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comments1.xml" ContentType="application/vnd.openxmlformats-officedocument.spreadsheetml.comments+xml"/>
  <Override PartName="/xl/threadedComments/threadedComment1.xml" ContentType="application/vnd.ms-excel.threadedcomments+xml"/>
  <Override PartName="/xl/comments2.xml" ContentType="application/vnd.openxmlformats-officedocument.spreadsheetml.comments+xml"/>
  <Override PartName="/xl/threadedComments/threadedComment2.xml" ContentType="application/vnd.ms-excel.threadedcomments+xml"/>
  <Override PartName="/xl/comments3.xml" ContentType="application/vnd.openxmlformats-officedocument.spreadsheetml.comments+xml"/>
  <Override PartName="/xl/threadedComments/threadedComment3.xml" ContentType="application/vnd.ms-excel.threadedcomments+xml"/>
  <Override PartName="/xl/comments4.xml" ContentType="application/vnd.openxmlformats-officedocument.spreadsheetml.comments+xml"/>
  <Override PartName="/xl/threadedComments/threadedComment4.xml" ContentType="application/vnd.ms-excel.threadedcomments+xml"/>
  <Override PartName="/xl/comments5.xml" ContentType="application/vnd.openxmlformats-officedocument.spreadsheetml.comments+xml"/>
  <Override PartName="/xl/threadedComments/threadedComment5.xml" ContentType="application/vnd.ms-excel.threadedcomments+xml"/>
  <Override PartName="/xl/comments6.xml" ContentType="application/vnd.openxmlformats-officedocument.spreadsheetml.comments+xml"/>
  <Override PartName="/xl/threadedComments/threadedComment6.xml" ContentType="application/vnd.ms-excel.threadedcomments+xml"/>
  <Override PartName="/xl/comments7.xml" ContentType="application/vnd.openxmlformats-officedocument.spreadsheetml.comments+xml"/>
  <Override PartName="/xl/threadedComments/threadedComment7.xml" ContentType="application/vnd.ms-excel.threadedcomments+xml"/>
  <Override PartName="/xl/comments8.xml" ContentType="application/vnd.openxmlformats-officedocument.spreadsheetml.comments+xml"/>
  <Override PartName="/xl/threadedComments/threadedComment8.xml" ContentType="application/vnd.ms-excel.threadedcomments+xml"/>
  <Override PartName="/xl/comments9.xml" ContentType="application/vnd.openxmlformats-officedocument.spreadsheetml.comments+xml"/>
  <Override PartName="/xl/threadedComments/threadedComment9.xml" ContentType="application/vnd.ms-excel.threadedcomments+xml"/>
  <Override PartName="/xl/comments10.xml" ContentType="application/vnd.openxmlformats-officedocument.spreadsheetml.comments+xml"/>
  <Override PartName="/xl/threadedComments/threadedComment10.xml" ContentType="application/vnd.ms-excel.threadedcomments+xml"/>
  <Override PartName="/xl/comments11.xml" ContentType="application/vnd.openxmlformats-officedocument.spreadsheetml.comments+xml"/>
  <Override PartName="/xl/threadedComments/threadedComment11.xml" ContentType="application/vnd.ms-excel.threadedcomments+xml"/>
  <Override PartName="/xl/comments12.xml" ContentType="application/vnd.openxmlformats-officedocument.spreadsheetml.comments+xml"/>
  <Override PartName="/xl/threadedComments/threadedComment12.xml" ContentType="application/vnd.ms-excel.threadedcomments+xml"/>
  <Override PartName="/xl/comments13.xml" ContentType="application/vnd.openxmlformats-officedocument.spreadsheetml.comments+xml"/>
  <Override PartName="/xl/threadedComments/threadedComment13.xml" ContentType="application/vnd.ms-excel.threadedcomments+xml"/>
  <Override PartName="/xl/comments14.xml" ContentType="application/vnd.openxmlformats-officedocument.spreadsheetml.comments+xml"/>
  <Override PartName="/xl/threadedComments/threadedComment14.xml" ContentType="application/vnd.ms-excel.threadedcomments+xml"/>
  <Override PartName="/xl/comments15.xml" ContentType="application/vnd.openxmlformats-officedocument.spreadsheetml.comments+xml"/>
  <Override PartName="/xl/threadedComments/threadedComment15.xml" ContentType="application/vnd.ms-excel.threadedcomments+xml"/>
  <Override PartName="/xl/comments16.xml" ContentType="application/vnd.openxmlformats-officedocument.spreadsheetml.comments+xml"/>
  <Override PartName="/xl/threadedComments/threadedComment16.xml" ContentType="application/vnd.ms-excel.threadedcomments+xml"/>
  <Override PartName="/xl/comments17.xml" ContentType="application/vnd.openxmlformats-officedocument.spreadsheetml.comments+xml"/>
  <Override PartName="/xl/threadedComments/threadedComment17.xml" ContentType="application/vnd.ms-excel.threadedcomments+xml"/>
  <Override PartName="/xl/drawings/drawing3.xml" ContentType="application/vnd.openxmlformats-officedocument.drawing+xml"/>
  <Override PartName="/xl/drawings/drawing4.xml" ContentType="application/vnd.openxmlformats-officedocument.drawing+xml"/>
  <Override PartName="/xl/comments18.xml" ContentType="application/vnd.openxmlformats-officedocument.spreadsheetml.comments+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drawings/drawing5.xml" ContentType="application/vnd.openxmlformats-officedocument.drawing+xml"/>
  <Override PartName="/xl/drawings/drawing6.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426"/>
  <workbookPr codeName="ThisWorkbook" hidePivotFieldList="1" defaultThemeVersion="166925"/>
  <mc:AlternateContent xmlns:mc="http://schemas.openxmlformats.org/markup-compatibility/2006">
    <mc:Choice Requires="x15">
      <x15ac:absPath xmlns:x15ac="http://schemas.microsoft.com/office/spreadsheetml/2010/11/ac" url="https://enerteamtn-my.sharepoint.com/personal/k_lourimi_enerteam_tn/Documents/BDO Consulting/001-Mission/01- EITI Cameroune 16&amp;17/2023/Rapport/Version finale/"/>
    </mc:Choice>
  </mc:AlternateContent>
  <xr:revisionPtr revIDLastSave="3" documentId="8_{BEAD921C-36F7-4FCD-800E-7E307FD15A00}" xr6:coauthVersionLast="47" xr6:coauthVersionMax="47" xr10:uidLastSave="{A9549B21-E2C6-44ED-97B0-0DD153871835}"/>
  <bookViews>
    <workbookView xWindow="-120" yWindow="-120" windowWidth="29040" windowHeight="15720" tabRatio="907" firstSheet="43" activeTab="59" xr2:uid="{FC99C15F-185F-4CB2-A22D-3497F9DEDD10}"/>
  </bookViews>
  <sheets>
    <sheet name="Liste des annexes" sheetId="24" r:id="rId1"/>
    <sheet name="Annexe 1 " sheetId="21" r:id="rId2"/>
    <sheet name="Annexe 2" sheetId="64" r:id="rId3"/>
    <sheet name="Annexe 3" sheetId="14" r:id="rId4"/>
    <sheet name="Annexe 4" sheetId="84" r:id="rId5"/>
    <sheet name="Annexe 5" sheetId="73" r:id="rId6"/>
    <sheet name="Annexe 6-1" sheetId="95" r:id="rId7"/>
    <sheet name="Annexe 6-2" sheetId="96" r:id="rId8"/>
    <sheet name="Annexe 6-3" sheetId="97" r:id="rId9"/>
    <sheet name="Annexe 6-4" sheetId="98" r:id="rId10"/>
    <sheet name="Annexe 6-5" sheetId="99" r:id="rId11"/>
    <sheet name="Annexe 6-6" sheetId="100" r:id="rId12"/>
    <sheet name="Feuil3" sheetId="120" state="hidden" r:id="rId13"/>
    <sheet name="Annexe 6-7" sheetId="101" r:id="rId14"/>
    <sheet name="Annexe 6-8" sheetId="104" r:id="rId15"/>
    <sheet name="Annexe 6-9" sheetId="105" r:id="rId16"/>
    <sheet name="Annexe 6-10" sheetId="106" r:id="rId17"/>
    <sheet name="Annexe 6-11" sheetId="107" r:id="rId18"/>
    <sheet name="Annexe 6-12" sheetId="108" r:id="rId19"/>
    <sheet name="Annexe 6-13" sheetId="109" r:id="rId20"/>
    <sheet name="Annexe 6-14" sheetId="110" r:id="rId21"/>
    <sheet name="Annexe 6-15" sheetId="111" r:id="rId22"/>
    <sheet name="Annexe 6-16" sheetId="112" r:id="rId23"/>
    <sheet name="Annexe 6-17" sheetId="113" r:id="rId24"/>
    <sheet name="Annexe 7" sheetId="85" r:id="rId25"/>
    <sheet name="Annexe 8" sheetId="3" r:id="rId26"/>
    <sheet name="Annexe 9" sheetId="86" r:id="rId27"/>
    <sheet name="Annexe 10-1 Pétrolier" sheetId="51" r:id="rId28"/>
    <sheet name="Annexe 10-2 Minier" sheetId="53" r:id="rId29"/>
    <sheet name="Annexe 11" sheetId="115" r:id="rId30"/>
    <sheet name="Annexe 12-1" sheetId="91" r:id="rId31"/>
    <sheet name="Feuil6" sheetId="125" state="hidden" r:id="rId32"/>
    <sheet name="Annexe 12-2" sheetId="123" r:id="rId33"/>
    <sheet name="Annexe 13" sheetId="70" r:id="rId34"/>
    <sheet name="Annexe 14" sheetId="69" r:id="rId35"/>
    <sheet name="Feuil1" sheetId="92" state="hidden" r:id="rId36"/>
    <sheet name="Feuil2" sheetId="93" state="hidden" r:id="rId37"/>
    <sheet name="Annexe 15" sheetId="67" r:id="rId38"/>
    <sheet name="Feuil5" sheetId="124" state="hidden" r:id="rId39"/>
    <sheet name="Annexe 16" sheetId="80" r:id="rId40"/>
    <sheet name="Annexe 17" sheetId="81" r:id="rId41"/>
    <sheet name="Annexe 18" sheetId="43" r:id="rId42"/>
    <sheet name="Annexe 19" sheetId="34" r:id="rId43"/>
    <sheet name="Annexe 20" sheetId="90" r:id="rId44"/>
    <sheet name="Annexe 21" sheetId="65" r:id="rId45"/>
    <sheet name="Feuil4" sheetId="121" state="hidden" r:id="rId46"/>
    <sheet name="Annexe 22" sheetId="122" r:id="rId47"/>
    <sheet name="Annexe 23" sheetId="58" r:id="rId48"/>
    <sheet name="Annexe 24" sheetId="7" r:id="rId49"/>
    <sheet name="Annexe 25" sheetId="83" r:id="rId50"/>
    <sheet name="Annexe 26" sheetId="66" r:id="rId51"/>
    <sheet name="Annexe 27" sheetId="79" r:id="rId52"/>
    <sheet name="Annexe 28" sheetId="49" r:id="rId53"/>
    <sheet name="Annexe 29" sheetId="61" r:id="rId54"/>
    <sheet name="Annexe 30" sheetId="114" r:id="rId55"/>
    <sheet name="Annexe 31" sheetId="117" r:id="rId56"/>
    <sheet name="Annexe 32" sheetId="118" r:id="rId57"/>
    <sheet name="Annexe 33" sheetId="119" r:id="rId58"/>
    <sheet name="Annexe 34" sheetId="126" r:id="rId59"/>
    <sheet name="Annexe 35" sheetId="127" r:id="rId60"/>
  </sheets>
  <definedNames>
    <definedName name="_clo9697" localSheetId="37">#REF!,#REF!</definedName>
    <definedName name="_clo9697" localSheetId="44">#REF!,#REF!</definedName>
    <definedName name="_clo9697">#REF!,#REF!</definedName>
    <definedName name="_xlnm._FilterDatabase" localSheetId="1" hidden="1">'Annexe 1 '!$A$5:$I$24</definedName>
    <definedName name="_xlnm._FilterDatabase" localSheetId="27" hidden="1">'Annexe 10-1 Pétrolier'!$A$1:$N$30</definedName>
    <definedName name="_xlnm._FilterDatabase" localSheetId="28" hidden="1">'Annexe 10-2 Minier'!$B$1:$N$49</definedName>
    <definedName name="_xlnm._FilterDatabase" localSheetId="30" hidden="1">'Annexe 12-1'!$A$5:$H$36</definedName>
    <definedName name="_xlnm._FilterDatabase" localSheetId="34" hidden="1">'Annexe 14'!$A$5:$R$36</definedName>
    <definedName name="_xlnm._FilterDatabase" localSheetId="37" hidden="1">'Annexe 15'!$A$4:$O$161</definedName>
    <definedName name="_xlnm._FilterDatabase" localSheetId="40" hidden="1">'Annexe 17'!$A$3:$L$60</definedName>
    <definedName name="_xlnm._FilterDatabase" localSheetId="42" hidden="1">'Annexe 19'!$A$1:$G$62</definedName>
    <definedName name="_xlnm._FilterDatabase" localSheetId="44" hidden="1">'Annexe 21'!$A$4:$J$702</definedName>
    <definedName name="_xlnm._FilterDatabase" localSheetId="48" hidden="1">'Annexe 24'!$A$4:$F$14</definedName>
    <definedName name="_xlnm._FilterDatabase" localSheetId="51" hidden="1">'Annexe 27'!$A$5:$H$13</definedName>
    <definedName name="_xlnm._FilterDatabase" localSheetId="53" hidden="1">#REF!</definedName>
    <definedName name="_xlnm._FilterDatabase" localSheetId="4" hidden="1">'Annexe 4'!$A$307:$H$312</definedName>
    <definedName name="_xlnm._FilterDatabase" localSheetId="6" hidden="1">'Annexe 6-1'!$A$9:$I$101</definedName>
    <definedName name="_xlnm._FilterDatabase" localSheetId="12" hidden="1">Feuil3!$A$1:$S$71</definedName>
    <definedName name="_xlnm._FilterDatabase" hidden="1">#REF!</definedName>
    <definedName name="_FilterDatabase1" localSheetId="37" hidden="1">#REF!</definedName>
    <definedName name="_FilterDatabase1" localSheetId="44" hidden="1">#REF!</definedName>
    <definedName name="_FilterDatabase1" localSheetId="53" hidden="1">#REF!</definedName>
    <definedName name="_FilterDatabase1" hidden="1">#REF!</definedName>
    <definedName name="_ftn1" localSheetId="33">'Annexe 13'!#REF!</definedName>
    <definedName name="_ftnref1" localSheetId="33">#REF!</definedName>
    <definedName name="_Toc147511038" localSheetId="5">'Annexe 5'!$A$17</definedName>
    <definedName name="_Toc147511039" localSheetId="5">'Annexe 5'!$A$26</definedName>
    <definedName name="_Toc192424606" localSheetId="49">'Annexe 25'!$A$43</definedName>
    <definedName name="_Toc88231522" localSheetId="0">'Liste des annexes'!$A$23</definedName>
    <definedName name="AA" localSheetId="33">#REF!</definedName>
    <definedName name="AA" localSheetId="34">#REF!</definedName>
    <definedName name="AA" localSheetId="37">#REF!</definedName>
    <definedName name="AA" localSheetId="44">#REF!</definedName>
    <definedName name="AA">#REF!</definedName>
    <definedName name="AAAA" localSheetId="33">#REF!</definedName>
    <definedName name="AAAA" localSheetId="34">#REF!</definedName>
    <definedName name="AAAA" localSheetId="37">#REF!</definedName>
    <definedName name="AAAA" localSheetId="44">#REF!</definedName>
    <definedName name="AAAA">#REF!</definedName>
    <definedName name="AOUT" localSheetId="37">#REF!</definedName>
    <definedName name="AOUT" localSheetId="53">#REF!</definedName>
    <definedName name="AOUT">#REF!</definedName>
    <definedName name="az" localSheetId="37">#REF!</definedName>
    <definedName name="az" localSheetId="53">#REF!</definedName>
    <definedName name="az">#REF!</definedName>
    <definedName name="_xlnm.Database" localSheetId="37">#REF!</definedName>
    <definedName name="_xlnm.Database" localSheetId="53">#REF!</definedName>
    <definedName name="_xlnm.Database">#REF!</definedName>
    <definedName name="BATNA" localSheetId="53">#REF!</definedName>
    <definedName name="BATNA">#REF!</definedName>
    <definedName name="BISKRA" localSheetId="53">#REF!</definedName>
    <definedName name="BISKRA">#REF!</definedName>
    <definedName name="Chooseoption" localSheetId="33">#REF!</definedName>
    <definedName name="Chooseoption" localSheetId="34">#REF!</definedName>
    <definedName name="Chooseoption" localSheetId="37">#REF!</definedName>
    <definedName name="Chooseoption">#REF!</definedName>
    <definedName name="Compadjust" localSheetId="33">#REF!</definedName>
    <definedName name="Compadjust" localSheetId="34">#REF!</definedName>
    <definedName name="Compadjust" localSheetId="37">#REF!</definedName>
    <definedName name="Compadjust" localSheetId="53">#REF!</definedName>
    <definedName name="Compadjust">#REF!</definedName>
    <definedName name="DATA5" localSheetId="37">#REF!</definedName>
    <definedName name="DATA5" localSheetId="53">#REF!</definedName>
    <definedName name="DATA5">#REF!</definedName>
    <definedName name="Erreure_de_reporting__montant_et_détail" localSheetId="37">#REF!</definedName>
    <definedName name="Erreure_de_reporting__montant_et_détail" localSheetId="53">#REF!</definedName>
    <definedName name="Erreure_de_reporting__montant_et_détail">#REF!</definedName>
    <definedName name="FD" localSheetId="37" hidden="1">#REF!</definedName>
    <definedName name="FD" localSheetId="53" hidden="1">#REF!</definedName>
    <definedName name="FD" hidden="1">#REF!</definedName>
    <definedName name="fdb" localSheetId="53" hidden="1">#REF!</definedName>
    <definedName name="fdb" hidden="1">#REF!</definedName>
    <definedName name="FinalDiff" localSheetId="33">#REF!</definedName>
    <definedName name="FinalDiff" localSheetId="34">#REF!</definedName>
    <definedName name="FinalDiff" localSheetId="37">#REF!</definedName>
    <definedName name="FinalDiff" localSheetId="53">#REF!</definedName>
    <definedName name="FinalDiff">#REF!</definedName>
    <definedName name="g" localSheetId="37">#REF!</definedName>
    <definedName name="g" localSheetId="53">#REF!</definedName>
    <definedName name="g">#REF!</definedName>
    <definedName name="Govadjust" localSheetId="33">#REF!</definedName>
    <definedName name="Govadjust" localSheetId="34">#REF!</definedName>
    <definedName name="Govadjust" localSheetId="37">#REF!</definedName>
    <definedName name="Govadjust" localSheetId="53">#REF!</definedName>
    <definedName name="Govadjust">#REF!</definedName>
    <definedName name="IFU" localSheetId="37">#REF!</definedName>
    <definedName name="IFU" localSheetId="53">#REF!</definedName>
    <definedName name="IFU">#REF!</definedName>
    <definedName name="_xlnm.Print_Titles" localSheetId="30">'Annexe 12-1'!$5:$5</definedName>
    <definedName name="_xlnm.Print_Titles" localSheetId="42">'Annexe 19'!$1:$2</definedName>
    <definedName name="itie_2013" localSheetId="37">#REF!</definedName>
    <definedName name="itie_2013" localSheetId="44">#REF!</definedName>
    <definedName name="itie_2013" localSheetId="53">#REF!</definedName>
    <definedName name="itie_2013">#REF!</definedName>
    <definedName name="JIJEL" localSheetId="37">#REF!</definedName>
    <definedName name="JIJEL" localSheetId="53">#REF!</definedName>
    <definedName name="JIJEL">#REF!</definedName>
    <definedName name="KHENCHELA" localSheetId="53">#REF!</definedName>
    <definedName name="KHENCHELA">#REF!</definedName>
    <definedName name="MARI" localSheetId="53">#REF!</definedName>
    <definedName name="MARI">#REF!</definedName>
    <definedName name="MILA" localSheetId="53">#REF!</definedName>
    <definedName name="MILA">#REF!</definedName>
    <definedName name="miseenplace03prjpilotes" localSheetId="53">#REF!</definedName>
    <definedName name="miseenplace03prjpilotes">#REF!</definedName>
    <definedName name="MS" localSheetId="53">#REF!</definedName>
    <definedName name="MS">#REF!</definedName>
    <definedName name="msp" localSheetId="53">#REF!</definedName>
    <definedName name="msp">#REF!</definedName>
    <definedName name="Othman" localSheetId="53" hidden="1">#REF!</definedName>
    <definedName name="Othman" hidden="1">#REF!</definedName>
    <definedName name="P" localSheetId="53">#REF!</definedName>
    <definedName name="P">#REF!</definedName>
    <definedName name="po" localSheetId="53">#REF!</definedName>
    <definedName name="po">#REF!</definedName>
    <definedName name="POP" localSheetId="53">#REF!</definedName>
    <definedName name="POP">#REF!</definedName>
    <definedName name="RECAP" localSheetId="53">#REF!</definedName>
    <definedName name="RECAP">#REF!</definedName>
    <definedName name="SOUKAHARS" localSheetId="53">#REF!</definedName>
    <definedName name="SOUKAHARS">#REF!</definedName>
    <definedName name="Taxes" localSheetId="33">#REF!</definedName>
    <definedName name="Taxes" localSheetId="34">#REF!</definedName>
    <definedName name="Taxes" localSheetId="37">#REF!</definedName>
    <definedName name="Taxes" localSheetId="53">#REF!</definedName>
    <definedName name="Taxes">#REF!</definedName>
    <definedName name="TRAVAUX01" localSheetId="37">#REF!</definedName>
    <definedName name="TRAVAUX01" localSheetId="53">#REF!</definedName>
    <definedName name="TRAVAUX01">#REF!</definedName>
    <definedName name="TRAVAUX07" localSheetId="37">#REF!</definedName>
    <definedName name="TRAVAUX07" localSheetId="53">#REF!</definedName>
    <definedName name="TRAVAUX07">#REF!</definedName>
    <definedName name="TRAVAUX08" localSheetId="37">#REF!</definedName>
    <definedName name="TRAVAUX08" localSheetId="53">#REF!</definedName>
    <definedName name="TRAVAUX08">#REF!</definedName>
    <definedName name="TRAVAUX10" localSheetId="53">#REF!</definedName>
    <definedName name="TRAVAUX10">#REF!</definedName>
    <definedName name="TRAVAUX11" localSheetId="53">#REF!</definedName>
    <definedName name="TRAVAUX11">#REF!</definedName>
    <definedName name="TRAVAUX12" localSheetId="53">#REF!</definedName>
    <definedName name="TRAVAUX12">#REF!</definedName>
    <definedName name="TRAVAUX13" localSheetId="53">#REF!</definedName>
    <definedName name="TRAVAUX13">#REF!</definedName>
    <definedName name="TRAVAUX14" localSheetId="53">#REF!</definedName>
    <definedName name="TRAVAUX14">#REF!</definedName>
    <definedName name="TRAVAUX15" localSheetId="53">#REF!</definedName>
    <definedName name="TRAVAUX15">#REF!</definedName>
    <definedName name="TRAVAUX20" localSheetId="53">#REF!</definedName>
    <definedName name="TRAVAUX20">#REF!</definedName>
    <definedName name="TRAVAUX21" localSheetId="53">#REF!</definedName>
    <definedName name="TRAVAUX21">#REF!</definedName>
    <definedName name="TRAVAUX22" localSheetId="53">#REF!</definedName>
    <definedName name="TRAVAUX22">#REF!</definedName>
    <definedName name="TRAVAUX25" localSheetId="53">#REF!</definedName>
    <definedName name="TRAVAUX25">#REF!</definedName>
    <definedName name="TRAVAUX27" localSheetId="53">#REF!</definedName>
    <definedName name="TRAVAUX27">#REF!</definedName>
    <definedName name="TRAVAUX28" localSheetId="53">#REF!</definedName>
    <definedName name="TRAVAUX28">#REF!</definedName>
    <definedName name="TRAVAUX29" localSheetId="53">#REF!</definedName>
    <definedName name="TRAVAUX29">#REF!</definedName>
    <definedName name="TRAVAUX31" localSheetId="53">#REF!</definedName>
    <definedName name="TRAVAUX31">#REF!</definedName>
    <definedName name="TRAVAUX32" localSheetId="53">#REF!</definedName>
    <definedName name="TRAVAUX32">#REF!</definedName>
    <definedName name="TRAVAUX33" localSheetId="53">#REF!</definedName>
    <definedName name="TRAVAUX33">#REF!</definedName>
    <definedName name="TRAVAUX34" localSheetId="53">#REF!</definedName>
    <definedName name="TRAVAUX34">#REF!</definedName>
    <definedName name="TRAVAUX35" localSheetId="53">#REF!</definedName>
    <definedName name="TRAVAUX35">#REF!</definedName>
    <definedName name="TRAVAUX36" localSheetId="53">#REF!</definedName>
    <definedName name="TRAVAUX36">#REF!</definedName>
    <definedName name="TRAVAUX38" localSheetId="53">#REF!</definedName>
    <definedName name="TRAVAUX38">#REF!</definedName>
    <definedName name="TRAVAUX39" localSheetId="53">#REF!</definedName>
    <definedName name="TRAVAUX39">#REF!</definedName>
    <definedName name="TRAVAUX40" localSheetId="53">#REF!</definedName>
    <definedName name="TRAVAUX40">#REF!</definedName>
    <definedName name="TRAVAUX41" localSheetId="53">#REF!</definedName>
    <definedName name="TRAVAUX41">#REF!</definedName>
    <definedName name="TRAVAUX42" localSheetId="53">#REF!</definedName>
    <definedName name="TRAVAUX42">#REF!</definedName>
    <definedName name="TRAVAUX43" localSheetId="53">#REF!</definedName>
    <definedName name="TRAVAUX43">#REF!</definedName>
    <definedName name="TRAVAUX44" localSheetId="53">#REF!</definedName>
    <definedName name="TRAVAUX44">#REF!</definedName>
    <definedName name="TRAVAUX45" localSheetId="53">#REF!</definedName>
    <definedName name="TRAVAUX45">#REF!</definedName>
    <definedName name="TRAVAUX47" localSheetId="53">#REF!</definedName>
    <definedName name="TRAVAUX47">#REF!</definedName>
    <definedName name="TRAVAUX48" localSheetId="53">#REF!</definedName>
    <definedName name="TRAVAUX48">#REF!</definedName>
    <definedName name="TRAVAUX49" localSheetId="53">#REF!</definedName>
    <definedName name="TRAVAUX49">#REF!</definedName>
    <definedName name="TRAVAUX50" localSheetId="53">#REF!</definedName>
    <definedName name="TRAVAUX50">#REF!</definedName>
    <definedName name="TRAVAUX51" localSheetId="53">#REF!</definedName>
    <definedName name="TRAVAUX51">#REF!</definedName>
    <definedName name="TRAVAUX53" localSheetId="53">#REF!</definedName>
    <definedName name="TRAVAUX53">#REF!</definedName>
    <definedName name="TRAVAUX58" localSheetId="53">#REF!</definedName>
    <definedName name="TRAVAUX58">#REF!</definedName>
    <definedName name="TRAVAUX59" localSheetId="53">#REF!</definedName>
    <definedName name="TRAVAUX59">#REF!</definedName>
    <definedName name="TRAVAUX67" localSheetId="53">#REF!</definedName>
    <definedName name="TRAVAUX67">#REF!</definedName>
    <definedName name="Type2" localSheetId="33">#REF!</definedName>
    <definedName name="Type2" localSheetId="34">#REF!</definedName>
    <definedName name="Type2" localSheetId="37">#REF!</definedName>
    <definedName name="Type2">#REF!</definedName>
    <definedName name="XDO_?ACCOUNTED_CR?" localSheetId="37">#REF!</definedName>
    <definedName name="XDO_?ACCOUNTED_CR?" localSheetId="53">#REF!</definedName>
    <definedName name="XDO_?ACCOUNTED_CR?">#REF!</definedName>
    <definedName name="XDO_?ACCOUNTED_DR?" localSheetId="37">#REF!</definedName>
    <definedName name="XDO_?ACCOUNTED_DR?" localSheetId="53">#REF!</definedName>
    <definedName name="XDO_?ACCOUNTED_DR?">#REF!</definedName>
    <definedName name="XDO_?ACCOUNTING_CODE_COMBINATION?" localSheetId="37">#REF!</definedName>
    <definedName name="XDO_?ACCOUNTING_CODE_COMBINATION?" localSheetId="53">#REF!</definedName>
    <definedName name="XDO_?ACCOUNTING_CODE_COMBINATION?">#REF!</definedName>
    <definedName name="XDO_?CODE_COMBINATION_DESCRIPTION?" localSheetId="53">#REF!</definedName>
    <definedName name="XDO_?CODE_COMBINATION_DESCRIPTION?">#REF!</definedName>
    <definedName name="XDO_?CREDIT?" localSheetId="53">#REF!</definedName>
    <definedName name="XDO_?CREDIT?">#REF!</definedName>
    <definedName name="XDO_?DEBIT?" localSheetId="53">#REF!</definedName>
    <definedName name="XDO_?DEBIT?">#REF!</definedName>
    <definedName name="XDO_?GL_DATE?" localSheetId="53">#REF!</definedName>
    <definedName name="XDO_?GL_DATE?">#REF!</definedName>
    <definedName name="XDO_?GL_JE_NAME?" localSheetId="53">#REF!</definedName>
    <definedName name="XDO_?GL_JE_NAME?">#REF!</definedName>
    <definedName name="XDO_?IMG_END_PERIOD_NAME?" localSheetId="53">#REF!</definedName>
    <definedName name="XDO_?IMG_END_PERIOD_NAME?">#REF!</definedName>
    <definedName name="XDO_?IMG_FINAL_ACCOUNTED_CR?" localSheetId="53">#REF!</definedName>
    <definedName name="XDO_?IMG_FINAL_ACCOUNTED_CR?">#REF!</definedName>
    <definedName name="XDO_?IMG_FINAL_ACCOUNTED_DR?" localSheetId="53">#REF!</definedName>
    <definedName name="XDO_?IMG_FINAL_ACCOUNTED_DR?">#REF!</definedName>
    <definedName name="XDO_?IMG_SUM_ACCOUNTED_CR?" localSheetId="53">#REF!</definedName>
    <definedName name="XDO_?IMG_SUM_ACCOUNTED_CR?">#REF!</definedName>
    <definedName name="XDO_?IMG_SUM_ACCOUNTED_DR?" localSheetId="53">#REF!</definedName>
    <definedName name="XDO_?IMG_SUM_ACCOUNTED_DR?">#REF!</definedName>
    <definedName name="XDO_?JE_SOURCE_NAME?" localSheetId="53">#REF!</definedName>
    <definedName name="XDO_?JE_SOURCE_NAME?">#REF!</definedName>
    <definedName name="XDO_?LINE_DESCRIPTION?" localSheetId="53">#REF!</definedName>
    <definedName name="XDO_?LINE_DESCRIPTION?">#REF!</definedName>
    <definedName name="XDO_?P_LEDGER?" localSheetId="53">#REF!</definedName>
    <definedName name="XDO_?P_LEDGER?">#REF!</definedName>
    <definedName name="XDO_?PARTY_NAME?" localSheetId="53">#REF!</definedName>
    <definedName name="XDO_?PARTY_NAME?">#REF!</definedName>
    <definedName name="XDO_?PERIOD_NAME?" localSheetId="53">#REF!</definedName>
    <definedName name="XDO_?PERIOD_NAME?">#REF!</definedName>
    <definedName name="XDO_?TRANSACTION_NUMBER?" localSheetId="53">#REF!</definedName>
    <definedName name="XDO_?TRANSACTION_NUMBER?">#REF!</definedName>
    <definedName name="XDO_CREDIT" localSheetId="53">#REF!</definedName>
    <definedName name="XDO_CREDIT">#REF!</definedName>
    <definedName name="XDO_GROUP_?JELINE_ROW?" localSheetId="53">#REF!</definedName>
    <definedName name="XDO_GROUP_?JELINE_ROW?">#REF!</definedName>
    <definedName name="XDO_GROUP_?PERIOD_S?" localSheetId="53">#REF!</definedName>
    <definedName name="XDO_GROUP_?PERIOD_S?">#REF!</definedName>
    <definedName name="XDO_GROUP_?XLAAARPT?" localSheetId="53">#REF!</definedName>
    <definedName name="XDO_GROUP_?XLAAARPT?">#REF!</definedName>
    <definedName name="xos" localSheetId="53">#REF!</definedName>
    <definedName name="xos">#REF!</definedName>
    <definedName name="zd_9500" localSheetId="33">#REF!,#REF!</definedName>
    <definedName name="zd_9500" localSheetId="34">#REF!,#REF!</definedName>
    <definedName name="zd_9500" localSheetId="37">#REF!,#REF!</definedName>
    <definedName name="zd_9500" localSheetId="44">#REF!,#REF!</definedName>
    <definedName name="zd_9500">#REF!,#REF!</definedName>
    <definedName name="ZI" localSheetId="37">#REF!</definedName>
    <definedName name="ZI" localSheetId="44">#REF!</definedName>
    <definedName name="ZI" localSheetId="53">#REF!</definedName>
    <definedName name="ZI">#REF!</definedName>
    <definedName name="_xlnm.Print_Area" localSheetId="30">'Annexe 12-1'!$A$1:$E$3</definedName>
    <definedName name="_xlnm.Print_Area" localSheetId="37">#REF!</definedName>
    <definedName name="_xlnm.Print_Area" localSheetId="41">'Annexe 18'!#REF!</definedName>
    <definedName name="_xlnm.Print_Area" localSheetId="44">#REF!</definedName>
    <definedName name="_xlnm.Print_Area" localSheetId="53">#REF!</definedName>
    <definedName name="_xlnm.Print_Area">#REF!</definedName>
    <definedName name="zone_d_impression_9798" localSheetId="33">#REF!,#REF!</definedName>
    <definedName name="zone_d_impression_9798" localSheetId="34">#REF!,#REF!</definedName>
    <definedName name="zone_d_impression_9798" localSheetId="37">#REF!,#REF!</definedName>
    <definedName name="zone_d_impression_9798" localSheetId="44">#REF!,#REF!</definedName>
    <definedName name="zone_d_impression_9798">#REF!,#REF!</definedName>
    <definedName name="Zone_d_impression95_97" localSheetId="33">#REF!,#REF!,#REF!,#REF!</definedName>
    <definedName name="Zone_d_impression95_97" localSheetId="34">#REF!,#REF!,#REF!,#REF!</definedName>
    <definedName name="Zone_d_impression95_97" localSheetId="37">#REF!,#REF!,#REF!,#REF!</definedName>
    <definedName name="Zone_d_impression95_97" localSheetId="44">#REF!,#REF!,#REF!,#REF!</definedName>
    <definedName name="Zone_d_impression95_97">#REF!,#REF!,#REF!,#REF!</definedName>
    <definedName name="Zone_d_impression9700" localSheetId="33">#REF!,#REF!</definedName>
    <definedName name="Zone_d_impression9700" localSheetId="34">#REF!,#REF!</definedName>
    <definedName name="Zone_d_impression9700" localSheetId="37">#REF!,#REF!</definedName>
    <definedName name="Zone_d_impression9700" localSheetId="44">#REF!,#REF!</definedName>
    <definedName name="Zone_d_impression9700">#REF!,#REF!</definedName>
  </definedNames>
  <calcPr calcId="191029"/>
  <pivotCaches>
    <pivotCache cacheId="6" r:id="rId61"/>
    <pivotCache cacheId="7" r:id="rId62"/>
    <pivotCache cacheId="8" r:id="rId63"/>
  </pivotCache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713" i="65" l="1"/>
  <c r="K8" i="125"/>
  <c r="J8" i="125"/>
  <c r="K4" i="125"/>
  <c r="J4" i="125"/>
  <c r="K6" i="125"/>
  <c r="J6" i="125"/>
  <c r="G4" i="125"/>
  <c r="G8" i="125"/>
  <c r="G6" i="125"/>
  <c r="K5" i="125"/>
  <c r="J5" i="125"/>
  <c r="K9" i="125"/>
  <c r="J9" i="125"/>
  <c r="K7" i="125"/>
  <c r="J7" i="125"/>
  <c r="H14" i="125"/>
  <c r="I14" i="125"/>
  <c r="J146" i="67" l="1"/>
  <c r="J145" i="67"/>
  <c r="J144" i="67"/>
  <c r="J143" i="67"/>
  <c r="J142" i="67"/>
  <c r="J141" i="67"/>
  <c r="J140" i="67"/>
  <c r="J139" i="67"/>
  <c r="J138" i="67"/>
  <c r="J137" i="67"/>
  <c r="J136" i="67"/>
  <c r="J135" i="67"/>
  <c r="J134" i="67"/>
  <c r="J133" i="67"/>
  <c r="J132" i="67"/>
  <c r="J131" i="67"/>
  <c r="J130" i="67"/>
  <c r="J129" i="67"/>
  <c r="J128" i="67"/>
  <c r="J127" i="67"/>
  <c r="J126" i="67"/>
  <c r="J125" i="67"/>
  <c r="J124" i="67"/>
  <c r="J123" i="67"/>
  <c r="J122" i="67"/>
  <c r="J121" i="67"/>
  <c r="J120" i="67"/>
  <c r="J119" i="67"/>
  <c r="J118" i="67"/>
  <c r="J117" i="67"/>
  <c r="J116" i="67"/>
  <c r="J115" i="67"/>
  <c r="J114" i="67"/>
  <c r="J113" i="67"/>
  <c r="J112" i="67"/>
  <c r="J111" i="67"/>
  <c r="J110" i="67"/>
  <c r="J109" i="67"/>
  <c r="J108" i="67"/>
  <c r="J107" i="67"/>
  <c r="J106" i="67"/>
  <c r="J105" i="67"/>
  <c r="J104" i="67"/>
  <c r="J103" i="67"/>
  <c r="J102" i="67"/>
  <c r="J101" i="67"/>
  <c r="J100" i="67"/>
  <c r="J99" i="67"/>
  <c r="J98" i="67"/>
  <c r="J97" i="67"/>
  <c r="J96" i="67"/>
  <c r="J95" i="67"/>
  <c r="J94" i="67"/>
  <c r="J93" i="67"/>
  <c r="J92" i="67"/>
  <c r="J91" i="67"/>
  <c r="J90" i="67"/>
  <c r="J89" i="67"/>
  <c r="J88" i="67"/>
  <c r="J87" i="67"/>
  <c r="J86" i="67"/>
  <c r="J85" i="67"/>
  <c r="J84" i="67"/>
  <c r="J83" i="67"/>
  <c r="J82" i="67"/>
  <c r="J81" i="67"/>
  <c r="J80" i="67"/>
  <c r="J79" i="67"/>
  <c r="J78" i="67"/>
  <c r="J77" i="67"/>
  <c r="J76" i="67"/>
  <c r="J75" i="67"/>
  <c r="J74" i="67"/>
  <c r="J73" i="67"/>
  <c r="J72" i="67"/>
  <c r="J71" i="67"/>
  <c r="J70" i="67"/>
  <c r="J69" i="67"/>
  <c r="J68" i="67"/>
  <c r="J67" i="67"/>
  <c r="J66" i="67"/>
  <c r="J65" i="67"/>
  <c r="J64" i="67"/>
  <c r="J63" i="67"/>
  <c r="J62" i="67"/>
  <c r="J61" i="67"/>
  <c r="J60" i="67"/>
  <c r="J59" i="67"/>
  <c r="J58" i="67"/>
  <c r="J57" i="67"/>
  <c r="J56" i="67"/>
  <c r="J55" i="67"/>
  <c r="J54" i="67"/>
  <c r="J53" i="67"/>
  <c r="J52" i="67"/>
  <c r="J51" i="67"/>
  <c r="J50" i="67"/>
  <c r="J161" i="67" s="1"/>
  <c r="J49" i="67"/>
  <c r="J48" i="67"/>
  <c r="K161" i="67"/>
  <c r="I10" i="91"/>
  <c r="I13" i="91"/>
  <c r="I14" i="91"/>
  <c r="I18" i="91"/>
  <c r="I21" i="91"/>
  <c r="I22" i="91"/>
  <c r="I26" i="91"/>
  <c r="I29" i="91"/>
  <c r="I30" i="91"/>
  <c r="I34" i="91"/>
  <c r="I37" i="91"/>
  <c r="I38" i="91"/>
  <c r="I42" i="91"/>
  <c r="I45" i="91"/>
  <c r="I46" i="91"/>
  <c r="I50" i="91"/>
  <c r="I53" i="91"/>
  <c r="I54" i="91"/>
  <c r="I58" i="91"/>
  <c r="I61" i="91"/>
  <c r="I62" i="91"/>
  <c r="I66" i="91"/>
  <c r="I69" i="91"/>
  <c r="I70" i="91"/>
  <c r="I74" i="91"/>
  <c r="I77" i="91"/>
  <c r="I78" i="91"/>
  <c r="I82" i="91"/>
  <c r="I85" i="91"/>
  <c r="I86" i="91"/>
  <c r="I90" i="91"/>
  <c r="I93" i="91"/>
  <c r="I94" i="91"/>
  <c r="I98" i="91"/>
  <c r="I101" i="91"/>
  <c r="I102" i="91"/>
  <c r="I106" i="91"/>
  <c r="I109" i="91"/>
  <c r="I110" i="91"/>
  <c r="I114" i="91"/>
  <c r="I117" i="91"/>
  <c r="I118" i="91"/>
  <c r="I122" i="91"/>
  <c r="I125" i="91"/>
  <c r="I126" i="91"/>
  <c r="I130" i="91"/>
  <c r="I133" i="91"/>
  <c r="I134" i="91"/>
  <c r="I138" i="91"/>
  <c r="I141" i="91"/>
  <c r="I142" i="91"/>
  <c r="I146" i="91"/>
  <c r="I149" i="91"/>
  <c r="I150" i="91"/>
  <c r="I154" i="91"/>
  <c r="I157" i="91"/>
  <c r="I158" i="91"/>
  <c r="I162" i="91"/>
  <c r="I165" i="91"/>
  <c r="I166" i="91"/>
  <c r="I170" i="91"/>
  <c r="I173" i="91"/>
  <c r="I174" i="91"/>
  <c r="I178" i="91"/>
  <c r="I181" i="91"/>
  <c r="I182" i="91"/>
  <c r="I186" i="91"/>
  <c r="I189" i="91"/>
  <c r="I190" i="91"/>
  <c r="I194" i="91"/>
  <c r="I197" i="91"/>
  <c r="I198" i="91"/>
  <c r="I202" i="91"/>
  <c r="I205" i="91"/>
  <c r="I206" i="91"/>
  <c r="I210" i="91"/>
  <c r="I213" i="91"/>
  <c r="I214" i="91"/>
  <c r="I218" i="91"/>
  <c r="I221" i="91"/>
  <c r="I222" i="91"/>
  <c r="I226" i="91"/>
  <c r="I229" i="91"/>
  <c r="I230" i="91"/>
  <c r="I234" i="91"/>
  <c r="I237" i="91"/>
  <c r="I238" i="91"/>
  <c r="I242" i="91"/>
  <c r="I245" i="91"/>
  <c r="I246" i="91"/>
  <c r="I250" i="91"/>
  <c r="I253" i="91"/>
  <c r="I254" i="91"/>
  <c r="I258" i="91"/>
  <c r="I261" i="91"/>
  <c r="I262" i="91"/>
  <c r="I266" i="91"/>
  <c r="I269" i="91"/>
  <c r="I270" i="91"/>
  <c r="I274" i="91"/>
  <c r="I277" i="91"/>
  <c r="I278" i="91"/>
  <c r="I282" i="91"/>
  <c r="I285" i="91"/>
  <c r="I286" i="91"/>
  <c r="G7" i="91"/>
  <c r="I7" i="91" s="1"/>
  <c r="G8" i="91"/>
  <c r="I8" i="91" s="1"/>
  <c r="G9" i="91"/>
  <c r="I9" i="91" s="1"/>
  <c r="G10" i="91"/>
  <c r="G11" i="91"/>
  <c r="I11" i="91" s="1"/>
  <c r="G12" i="91"/>
  <c r="I12" i="91" s="1"/>
  <c r="G13" i="91"/>
  <c r="G14" i="91"/>
  <c r="G15" i="91"/>
  <c r="I15" i="91" s="1"/>
  <c r="G16" i="91"/>
  <c r="I16" i="91" s="1"/>
  <c r="G17" i="91"/>
  <c r="I17" i="91" s="1"/>
  <c r="G18" i="91"/>
  <c r="G19" i="91"/>
  <c r="I19" i="91" s="1"/>
  <c r="G20" i="91"/>
  <c r="I20" i="91" s="1"/>
  <c r="G21" i="91"/>
  <c r="G22" i="91"/>
  <c r="G23" i="91"/>
  <c r="I23" i="91" s="1"/>
  <c r="G24" i="91"/>
  <c r="I24" i="91" s="1"/>
  <c r="G25" i="91"/>
  <c r="I25" i="91" s="1"/>
  <c r="G26" i="91"/>
  <c r="G27" i="91"/>
  <c r="I27" i="91" s="1"/>
  <c r="G28" i="91"/>
  <c r="I28" i="91" s="1"/>
  <c r="G29" i="91"/>
  <c r="G30" i="91"/>
  <c r="G31" i="91"/>
  <c r="I31" i="91" s="1"/>
  <c r="G32" i="91"/>
  <c r="I32" i="91" s="1"/>
  <c r="G33" i="91"/>
  <c r="I33" i="91" s="1"/>
  <c r="G34" i="91"/>
  <c r="G35" i="91"/>
  <c r="I35" i="91" s="1"/>
  <c r="G36" i="91"/>
  <c r="I36" i="91" s="1"/>
  <c r="G37" i="91"/>
  <c r="G38" i="91"/>
  <c r="G39" i="91"/>
  <c r="I39" i="91" s="1"/>
  <c r="G40" i="91"/>
  <c r="I40" i="91" s="1"/>
  <c r="G41" i="91"/>
  <c r="I41" i="91" s="1"/>
  <c r="G42" i="91"/>
  <c r="G43" i="91"/>
  <c r="I43" i="91" s="1"/>
  <c r="G44" i="91"/>
  <c r="I44" i="91" s="1"/>
  <c r="G45" i="91"/>
  <c r="G46" i="91"/>
  <c r="G47" i="91"/>
  <c r="I47" i="91" s="1"/>
  <c r="G48" i="91"/>
  <c r="I48" i="91" s="1"/>
  <c r="G49" i="91"/>
  <c r="I49" i="91" s="1"/>
  <c r="G50" i="91"/>
  <c r="G51" i="91"/>
  <c r="I51" i="91" s="1"/>
  <c r="G52" i="91"/>
  <c r="I52" i="91" s="1"/>
  <c r="G53" i="91"/>
  <c r="G54" i="91"/>
  <c r="G55" i="91"/>
  <c r="I55" i="91" s="1"/>
  <c r="G56" i="91"/>
  <c r="I56" i="91" s="1"/>
  <c r="G57" i="91"/>
  <c r="I57" i="91" s="1"/>
  <c r="G58" i="91"/>
  <c r="G59" i="91"/>
  <c r="I59" i="91" s="1"/>
  <c r="G60" i="91"/>
  <c r="I60" i="91" s="1"/>
  <c r="G61" i="91"/>
  <c r="G62" i="91"/>
  <c r="G63" i="91"/>
  <c r="I63" i="91" s="1"/>
  <c r="G64" i="91"/>
  <c r="I64" i="91" s="1"/>
  <c r="G65" i="91"/>
  <c r="I65" i="91" s="1"/>
  <c r="G66" i="91"/>
  <c r="G67" i="91"/>
  <c r="I67" i="91" s="1"/>
  <c r="G68" i="91"/>
  <c r="I68" i="91" s="1"/>
  <c r="G69" i="91"/>
  <c r="G70" i="91"/>
  <c r="G71" i="91"/>
  <c r="I71" i="91" s="1"/>
  <c r="G72" i="91"/>
  <c r="I72" i="91" s="1"/>
  <c r="G73" i="91"/>
  <c r="I73" i="91" s="1"/>
  <c r="G74" i="91"/>
  <c r="G75" i="91"/>
  <c r="I75" i="91" s="1"/>
  <c r="G76" i="91"/>
  <c r="I76" i="91" s="1"/>
  <c r="G77" i="91"/>
  <c r="G78" i="91"/>
  <c r="G79" i="91"/>
  <c r="I79" i="91" s="1"/>
  <c r="G80" i="91"/>
  <c r="I80" i="91" s="1"/>
  <c r="G81" i="91"/>
  <c r="I81" i="91" s="1"/>
  <c r="G82" i="91"/>
  <c r="G83" i="91"/>
  <c r="I83" i="91" s="1"/>
  <c r="G84" i="91"/>
  <c r="I84" i="91" s="1"/>
  <c r="G85" i="91"/>
  <c r="G86" i="91"/>
  <c r="G87" i="91"/>
  <c r="I87" i="91" s="1"/>
  <c r="G88" i="91"/>
  <c r="I88" i="91" s="1"/>
  <c r="G89" i="91"/>
  <c r="I89" i="91" s="1"/>
  <c r="G90" i="91"/>
  <c r="G91" i="91"/>
  <c r="I91" i="91" s="1"/>
  <c r="G92" i="91"/>
  <c r="I92" i="91" s="1"/>
  <c r="G93" i="91"/>
  <c r="G94" i="91"/>
  <c r="G95" i="91"/>
  <c r="I95" i="91" s="1"/>
  <c r="G96" i="91"/>
  <c r="I96" i="91" s="1"/>
  <c r="G97" i="91"/>
  <c r="I97" i="91" s="1"/>
  <c r="G98" i="91"/>
  <c r="G99" i="91"/>
  <c r="I99" i="91" s="1"/>
  <c r="G100" i="91"/>
  <c r="I100" i="91" s="1"/>
  <c r="G101" i="91"/>
  <c r="G102" i="91"/>
  <c r="G104" i="91"/>
  <c r="I104" i="91" s="1"/>
  <c r="G105" i="91"/>
  <c r="I105" i="91" s="1"/>
  <c r="G106" i="91"/>
  <c r="G107" i="91"/>
  <c r="I107" i="91" s="1"/>
  <c r="G108" i="91"/>
  <c r="I108" i="91" s="1"/>
  <c r="G109" i="91"/>
  <c r="G110" i="91"/>
  <c r="G111" i="91"/>
  <c r="I111" i="91" s="1"/>
  <c r="G112" i="91"/>
  <c r="I112" i="91" s="1"/>
  <c r="G113" i="91"/>
  <c r="I113" i="91" s="1"/>
  <c r="G114" i="91"/>
  <c r="G115" i="91"/>
  <c r="I115" i="91" s="1"/>
  <c r="G116" i="91"/>
  <c r="I116" i="91" s="1"/>
  <c r="G117" i="91"/>
  <c r="G118" i="91"/>
  <c r="G119" i="91"/>
  <c r="I119" i="91" s="1"/>
  <c r="G120" i="91"/>
  <c r="I120" i="91" s="1"/>
  <c r="G121" i="91"/>
  <c r="I121" i="91" s="1"/>
  <c r="G122" i="91"/>
  <c r="G123" i="91"/>
  <c r="I123" i="91" s="1"/>
  <c r="G124" i="91"/>
  <c r="I124" i="91" s="1"/>
  <c r="G125" i="91"/>
  <c r="G126" i="91"/>
  <c r="G127" i="91"/>
  <c r="I127" i="91" s="1"/>
  <c r="G128" i="91"/>
  <c r="I128" i="91" s="1"/>
  <c r="G129" i="91"/>
  <c r="I129" i="91" s="1"/>
  <c r="G130" i="91"/>
  <c r="G131" i="91"/>
  <c r="I131" i="91" s="1"/>
  <c r="G132" i="91"/>
  <c r="I132" i="91" s="1"/>
  <c r="G133" i="91"/>
  <c r="G134" i="91"/>
  <c r="G135" i="91"/>
  <c r="I135" i="91" s="1"/>
  <c r="G136" i="91"/>
  <c r="I136" i="91" s="1"/>
  <c r="G137" i="91"/>
  <c r="I137" i="91" s="1"/>
  <c r="G138" i="91"/>
  <c r="G139" i="91"/>
  <c r="I139" i="91" s="1"/>
  <c r="G140" i="91"/>
  <c r="I140" i="91" s="1"/>
  <c r="G141" i="91"/>
  <c r="G142" i="91"/>
  <c r="G143" i="91"/>
  <c r="I143" i="91" s="1"/>
  <c r="G144" i="91"/>
  <c r="I144" i="91" s="1"/>
  <c r="G145" i="91"/>
  <c r="I145" i="91" s="1"/>
  <c r="G146" i="91"/>
  <c r="G147" i="91"/>
  <c r="I147" i="91" s="1"/>
  <c r="G148" i="91"/>
  <c r="I148" i="91" s="1"/>
  <c r="G149" i="91"/>
  <c r="G150" i="91"/>
  <c r="G151" i="91"/>
  <c r="I151" i="91" s="1"/>
  <c r="G152" i="91"/>
  <c r="I152" i="91" s="1"/>
  <c r="G153" i="91"/>
  <c r="I153" i="91" s="1"/>
  <c r="G154" i="91"/>
  <c r="G155" i="91"/>
  <c r="I155" i="91" s="1"/>
  <c r="G156" i="91"/>
  <c r="I156" i="91" s="1"/>
  <c r="G157" i="91"/>
  <c r="G158" i="91"/>
  <c r="G159" i="91"/>
  <c r="I159" i="91" s="1"/>
  <c r="G160" i="91"/>
  <c r="I160" i="91" s="1"/>
  <c r="G161" i="91"/>
  <c r="I161" i="91" s="1"/>
  <c r="G162" i="91"/>
  <c r="G163" i="91"/>
  <c r="I163" i="91" s="1"/>
  <c r="G164" i="91"/>
  <c r="I164" i="91" s="1"/>
  <c r="G165" i="91"/>
  <c r="G166" i="91"/>
  <c r="G167" i="91"/>
  <c r="I167" i="91" s="1"/>
  <c r="G168" i="91"/>
  <c r="I168" i="91" s="1"/>
  <c r="G169" i="91"/>
  <c r="I169" i="91" s="1"/>
  <c r="G170" i="91"/>
  <c r="G171" i="91"/>
  <c r="I171" i="91" s="1"/>
  <c r="G172" i="91"/>
  <c r="I172" i="91" s="1"/>
  <c r="G173" i="91"/>
  <c r="G174" i="91"/>
  <c r="G175" i="91"/>
  <c r="I175" i="91" s="1"/>
  <c r="G176" i="91"/>
  <c r="I176" i="91" s="1"/>
  <c r="G177" i="91"/>
  <c r="I177" i="91" s="1"/>
  <c r="G178" i="91"/>
  <c r="G179" i="91"/>
  <c r="I179" i="91" s="1"/>
  <c r="G180" i="91"/>
  <c r="I180" i="91" s="1"/>
  <c r="G181" i="91"/>
  <c r="G182" i="91"/>
  <c r="G183" i="91"/>
  <c r="I183" i="91" s="1"/>
  <c r="G184" i="91"/>
  <c r="I184" i="91" s="1"/>
  <c r="G185" i="91"/>
  <c r="I185" i="91" s="1"/>
  <c r="G186" i="91"/>
  <c r="G187" i="91"/>
  <c r="I187" i="91" s="1"/>
  <c r="G188" i="91"/>
  <c r="I188" i="91" s="1"/>
  <c r="G189" i="91"/>
  <c r="G190" i="91"/>
  <c r="G191" i="91"/>
  <c r="I191" i="91" s="1"/>
  <c r="G192" i="91"/>
  <c r="I192" i="91" s="1"/>
  <c r="G193" i="91"/>
  <c r="I193" i="91" s="1"/>
  <c r="G194" i="91"/>
  <c r="G195" i="91"/>
  <c r="I195" i="91" s="1"/>
  <c r="G196" i="91"/>
  <c r="I196" i="91" s="1"/>
  <c r="G197" i="91"/>
  <c r="G198" i="91"/>
  <c r="G199" i="91"/>
  <c r="I199" i="91" s="1"/>
  <c r="G200" i="91"/>
  <c r="I200" i="91" s="1"/>
  <c r="G201" i="91"/>
  <c r="I201" i="91" s="1"/>
  <c r="G202" i="91"/>
  <c r="G203" i="91"/>
  <c r="I203" i="91" s="1"/>
  <c r="G204" i="91"/>
  <c r="I204" i="91" s="1"/>
  <c r="G205" i="91"/>
  <c r="G206" i="91"/>
  <c r="G207" i="91"/>
  <c r="I207" i="91" s="1"/>
  <c r="G208" i="91"/>
  <c r="I208" i="91" s="1"/>
  <c r="G209" i="91"/>
  <c r="I209" i="91" s="1"/>
  <c r="G210" i="91"/>
  <c r="G211" i="91"/>
  <c r="I211" i="91" s="1"/>
  <c r="G212" i="91"/>
  <c r="I212" i="91" s="1"/>
  <c r="G213" i="91"/>
  <c r="G214" i="91"/>
  <c r="G215" i="91"/>
  <c r="I215" i="91" s="1"/>
  <c r="G216" i="91"/>
  <c r="I216" i="91" s="1"/>
  <c r="G217" i="91"/>
  <c r="I217" i="91" s="1"/>
  <c r="G218" i="91"/>
  <c r="G219" i="91"/>
  <c r="I219" i="91" s="1"/>
  <c r="G220" i="91"/>
  <c r="I220" i="91" s="1"/>
  <c r="G221" i="91"/>
  <c r="G222" i="91"/>
  <c r="G223" i="91"/>
  <c r="I223" i="91" s="1"/>
  <c r="G224" i="91"/>
  <c r="I224" i="91" s="1"/>
  <c r="G225" i="91"/>
  <c r="I225" i="91" s="1"/>
  <c r="G226" i="91"/>
  <c r="G227" i="91"/>
  <c r="I227" i="91" s="1"/>
  <c r="G228" i="91"/>
  <c r="I228" i="91" s="1"/>
  <c r="G229" i="91"/>
  <c r="G230" i="91"/>
  <c r="G231" i="91"/>
  <c r="I231" i="91" s="1"/>
  <c r="G232" i="91"/>
  <c r="I232" i="91" s="1"/>
  <c r="G233" i="91"/>
  <c r="I233" i="91" s="1"/>
  <c r="G234" i="91"/>
  <c r="G235" i="91"/>
  <c r="I235" i="91" s="1"/>
  <c r="G236" i="91"/>
  <c r="I236" i="91" s="1"/>
  <c r="G237" i="91"/>
  <c r="G238" i="91"/>
  <c r="G239" i="91"/>
  <c r="I239" i="91" s="1"/>
  <c r="G240" i="91"/>
  <c r="I240" i="91" s="1"/>
  <c r="G241" i="91"/>
  <c r="I241" i="91" s="1"/>
  <c r="G242" i="91"/>
  <c r="G243" i="91"/>
  <c r="I243" i="91" s="1"/>
  <c r="G244" i="91"/>
  <c r="I244" i="91" s="1"/>
  <c r="G245" i="91"/>
  <c r="G246" i="91"/>
  <c r="G247" i="91"/>
  <c r="I247" i="91" s="1"/>
  <c r="G248" i="91"/>
  <c r="I248" i="91" s="1"/>
  <c r="G249" i="91"/>
  <c r="I249" i="91" s="1"/>
  <c r="G250" i="91"/>
  <c r="G251" i="91"/>
  <c r="I251" i="91" s="1"/>
  <c r="G252" i="91"/>
  <c r="I252" i="91" s="1"/>
  <c r="G253" i="91"/>
  <c r="G254" i="91"/>
  <c r="G255" i="91"/>
  <c r="I255" i="91" s="1"/>
  <c r="G256" i="91"/>
  <c r="I256" i="91" s="1"/>
  <c r="G257" i="91"/>
  <c r="I257" i="91" s="1"/>
  <c r="G258" i="91"/>
  <c r="G259" i="91"/>
  <c r="I259" i="91" s="1"/>
  <c r="G260" i="91"/>
  <c r="I260" i="91" s="1"/>
  <c r="G261" i="91"/>
  <c r="G262" i="91"/>
  <c r="G263" i="91"/>
  <c r="I263" i="91" s="1"/>
  <c r="G264" i="91"/>
  <c r="I264" i="91" s="1"/>
  <c r="G265" i="91"/>
  <c r="I265" i="91" s="1"/>
  <c r="G266" i="91"/>
  <c r="G267" i="91"/>
  <c r="I267" i="91" s="1"/>
  <c r="G268" i="91"/>
  <c r="I268" i="91" s="1"/>
  <c r="G269" i="91"/>
  <c r="G270" i="91"/>
  <c r="G271" i="91"/>
  <c r="I271" i="91" s="1"/>
  <c r="G272" i="91"/>
  <c r="I272" i="91" s="1"/>
  <c r="G273" i="91"/>
  <c r="I273" i="91" s="1"/>
  <c r="G274" i="91"/>
  <c r="G275" i="91"/>
  <c r="I275" i="91" s="1"/>
  <c r="G276" i="91"/>
  <c r="I276" i="91" s="1"/>
  <c r="G277" i="91"/>
  <c r="G278" i="91"/>
  <c r="G279" i="91"/>
  <c r="I279" i="91" s="1"/>
  <c r="G280" i="91"/>
  <c r="I280" i="91" s="1"/>
  <c r="G281" i="91"/>
  <c r="I281" i="91" s="1"/>
  <c r="G282" i="91"/>
  <c r="G283" i="91"/>
  <c r="I283" i="91" s="1"/>
  <c r="G284" i="91"/>
  <c r="I284" i="91" s="1"/>
  <c r="G285" i="91"/>
  <c r="G286" i="91"/>
  <c r="G287" i="91"/>
  <c r="I287" i="91" s="1"/>
  <c r="G6" i="91"/>
  <c r="I6" i="91" s="1"/>
  <c r="E144" i="91"/>
  <c r="E72" i="91"/>
  <c r="K35" i="124"/>
  <c r="L35" i="124"/>
  <c r="J35" i="124"/>
  <c r="K20" i="124"/>
  <c r="K21" i="124"/>
  <c r="K22" i="124"/>
  <c r="K23" i="124"/>
  <c r="K24" i="124"/>
  <c r="K25" i="124"/>
  <c r="K26" i="124"/>
  <c r="K27" i="124"/>
  <c r="K28" i="124"/>
  <c r="K19" i="124"/>
  <c r="J30" i="124"/>
  <c r="I30" i="124"/>
  <c r="N33" i="81" l="1"/>
  <c r="E78" i="122" l="1"/>
  <c r="E77" i="122"/>
  <c r="E76" i="122"/>
  <c r="D79" i="122"/>
  <c r="C79" i="122"/>
  <c r="E79" i="122" l="1"/>
  <c r="C63" i="122"/>
  <c r="G69" i="122"/>
  <c r="E69" i="122"/>
  <c r="G68" i="122"/>
  <c r="G67" i="122"/>
  <c r="E67" i="122"/>
  <c r="G66" i="122"/>
  <c r="E66" i="122"/>
  <c r="G65" i="122"/>
  <c r="E65" i="122"/>
  <c r="G64" i="122"/>
  <c r="E64" i="122"/>
  <c r="H63" i="122"/>
  <c r="F63" i="122"/>
  <c r="D63" i="122"/>
  <c r="G62" i="122"/>
  <c r="E62" i="122"/>
  <c r="G61" i="122"/>
  <c r="E61" i="122"/>
  <c r="G60" i="122"/>
  <c r="E60" i="122"/>
  <c r="H59" i="122"/>
  <c r="F59" i="122"/>
  <c r="D59" i="122"/>
  <c r="C59" i="122"/>
  <c r="G57" i="122"/>
  <c r="E57" i="122"/>
  <c r="G56" i="122"/>
  <c r="E56" i="122"/>
  <c r="G55" i="122"/>
  <c r="E55" i="122"/>
  <c r="G54" i="122"/>
  <c r="E54" i="122"/>
  <c r="H53" i="122"/>
  <c r="F53" i="122"/>
  <c r="D53" i="122"/>
  <c r="C53" i="122"/>
  <c r="G52" i="122"/>
  <c r="G51" i="122" s="1"/>
  <c r="E52" i="122"/>
  <c r="E51" i="122" s="1"/>
  <c r="H51" i="122"/>
  <c r="F51" i="122"/>
  <c r="D51" i="122"/>
  <c r="C51" i="122"/>
  <c r="G50" i="122"/>
  <c r="E50" i="122"/>
  <c r="G49" i="122"/>
  <c r="E49" i="122"/>
  <c r="G48" i="122"/>
  <c r="E48" i="122"/>
  <c r="G47" i="122"/>
  <c r="E47" i="122"/>
  <c r="G46" i="122"/>
  <c r="E46" i="122"/>
  <c r="G45" i="122"/>
  <c r="E45" i="122"/>
  <c r="G44" i="122"/>
  <c r="E44" i="122"/>
  <c r="G43" i="122"/>
  <c r="E43" i="122"/>
  <c r="H42" i="122"/>
  <c r="F42" i="122"/>
  <c r="D42" i="122"/>
  <c r="C42" i="122"/>
  <c r="H19" i="122"/>
  <c r="F19" i="122"/>
  <c r="D19" i="122"/>
  <c r="C19" i="122"/>
  <c r="G20" i="122"/>
  <c r="G21" i="122"/>
  <c r="G22" i="122"/>
  <c r="G23" i="122"/>
  <c r="E23" i="122"/>
  <c r="E22" i="122"/>
  <c r="E21" i="122"/>
  <c r="E20" i="122"/>
  <c r="F58" i="122" l="1"/>
  <c r="F41" i="122"/>
  <c r="G59" i="122"/>
  <c r="D58" i="122"/>
  <c r="H41" i="122"/>
  <c r="E42" i="122"/>
  <c r="H58" i="122"/>
  <c r="H70" i="122" s="1"/>
  <c r="E59" i="122"/>
  <c r="G42" i="122"/>
  <c r="E53" i="122"/>
  <c r="G53" i="122"/>
  <c r="C41" i="122"/>
  <c r="D41" i="122"/>
  <c r="G63" i="122"/>
  <c r="E68" i="122"/>
  <c r="E63" i="122" s="1"/>
  <c r="C58" i="122"/>
  <c r="G19" i="122"/>
  <c r="E19" i="122"/>
  <c r="D70" i="122" l="1"/>
  <c r="F70" i="122"/>
  <c r="G58" i="122"/>
  <c r="E58" i="122"/>
  <c r="E41" i="122"/>
  <c r="G41" i="122"/>
  <c r="C70" i="122"/>
  <c r="E70" i="122" l="1"/>
  <c r="G70" i="122"/>
  <c r="C34" i="122" l="1"/>
  <c r="G34" i="122" s="1"/>
  <c r="H8" i="122"/>
  <c r="F8" i="122"/>
  <c r="D8" i="122"/>
  <c r="C8" i="122"/>
  <c r="H29" i="122"/>
  <c r="F29" i="122"/>
  <c r="D29" i="122"/>
  <c r="H25" i="122"/>
  <c r="F25" i="122"/>
  <c r="D25" i="122"/>
  <c r="C25" i="122"/>
  <c r="H17" i="122"/>
  <c r="F17" i="122"/>
  <c r="F7" i="122" s="1"/>
  <c r="D17" i="122"/>
  <c r="C17" i="122"/>
  <c r="G33" i="122"/>
  <c r="G32" i="122"/>
  <c r="G31" i="122"/>
  <c r="G30" i="122"/>
  <c r="G28" i="122"/>
  <c r="G27" i="122"/>
  <c r="G26" i="122"/>
  <c r="G18" i="122"/>
  <c r="G17" i="122" s="1"/>
  <c r="G10" i="122"/>
  <c r="G11" i="122"/>
  <c r="G12" i="122"/>
  <c r="G13" i="122"/>
  <c r="G14" i="122"/>
  <c r="G15" i="122"/>
  <c r="G16" i="122"/>
  <c r="G9" i="122"/>
  <c r="E33" i="122"/>
  <c r="E32" i="122"/>
  <c r="E31" i="122"/>
  <c r="E30" i="122"/>
  <c r="E28" i="122"/>
  <c r="E27" i="122"/>
  <c r="E26" i="122"/>
  <c r="E18" i="122"/>
  <c r="E17" i="122" s="1"/>
  <c r="E10" i="122"/>
  <c r="E11" i="122"/>
  <c r="E12" i="122"/>
  <c r="E13" i="122"/>
  <c r="E14" i="122"/>
  <c r="E15" i="122"/>
  <c r="E16" i="122"/>
  <c r="E9" i="122"/>
  <c r="K162" i="67"/>
  <c r="K6" i="67"/>
  <c r="K7" i="67"/>
  <c r="K8" i="67"/>
  <c r="K9" i="67"/>
  <c r="K10" i="67"/>
  <c r="K11" i="67"/>
  <c r="K12" i="67"/>
  <c r="K13" i="67"/>
  <c r="K14" i="67"/>
  <c r="K15" i="67"/>
  <c r="K16" i="67"/>
  <c r="K17" i="67"/>
  <c r="K18" i="67"/>
  <c r="K19" i="67"/>
  <c r="K20" i="67"/>
  <c r="K21" i="67"/>
  <c r="K22" i="67"/>
  <c r="K23" i="67"/>
  <c r="K24" i="67"/>
  <c r="K25" i="67"/>
  <c r="K26" i="67"/>
  <c r="K27" i="67"/>
  <c r="K28" i="67"/>
  <c r="K29" i="67"/>
  <c r="K30" i="67"/>
  <c r="K31" i="67"/>
  <c r="K32" i="67"/>
  <c r="K33" i="67"/>
  <c r="K34" i="67"/>
  <c r="K35" i="67"/>
  <c r="K36" i="67"/>
  <c r="K37" i="67"/>
  <c r="K38" i="67"/>
  <c r="K39" i="67"/>
  <c r="K40" i="67"/>
  <c r="K41" i="67"/>
  <c r="K42" i="67"/>
  <c r="K43" i="67"/>
  <c r="K44" i="67"/>
  <c r="K45" i="67"/>
  <c r="K46" i="67"/>
  <c r="K47" i="67"/>
  <c r="K147" i="67"/>
  <c r="K148" i="67"/>
  <c r="K149" i="67"/>
  <c r="K150" i="67"/>
  <c r="K151" i="67"/>
  <c r="K152" i="67"/>
  <c r="K153" i="67"/>
  <c r="K154" i="67"/>
  <c r="K155" i="67"/>
  <c r="K156" i="67"/>
  <c r="K157" i="67"/>
  <c r="K158" i="67"/>
  <c r="K159" i="67"/>
  <c r="K160" i="67"/>
  <c r="K5" i="67"/>
  <c r="E161" i="67"/>
  <c r="C7" i="122" l="1"/>
  <c r="D7" i="122"/>
  <c r="H7" i="122"/>
  <c r="F24" i="122"/>
  <c r="H24" i="122"/>
  <c r="G8" i="122"/>
  <c r="G7" i="122" s="1"/>
  <c r="F35" i="122"/>
  <c r="E8" i="122"/>
  <c r="E7" i="122" s="1"/>
  <c r="E34" i="122"/>
  <c r="E29" i="122" s="1"/>
  <c r="C29" i="122"/>
  <c r="C24" i="122" s="1"/>
  <c r="C35" i="122" s="1"/>
  <c r="G29" i="122"/>
  <c r="G25" i="122"/>
  <c r="D24" i="122"/>
  <c r="D35" i="122" s="1"/>
  <c r="E25" i="122"/>
  <c r="H35" i="122" l="1"/>
  <c r="E24" i="122"/>
  <c r="E35" i="122" s="1"/>
  <c r="G24" i="122"/>
  <c r="G35" i="122" s="1"/>
  <c r="I29" i="118"/>
  <c r="G29" i="118"/>
  <c r="E29" i="118"/>
  <c r="J11" i="121"/>
  <c r="J10" i="121"/>
  <c r="J12" i="121" s="1"/>
  <c r="J8" i="121"/>
  <c r="J7" i="121"/>
  <c r="J5" i="121"/>
  <c r="J4" i="121"/>
  <c r="I12" i="121"/>
  <c r="H12" i="121"/>
  <c r="I9" i="121"/>
  <c r="H9" i="121"/>
  <c r="I6" i="121"/>
  <c r="H6" i="121"/>
  <c r="I13" i="121" l="1"/>
  <c r="H13" i="121"/>
  <c r="J6" i="121"/>
  <c r="J9" i="121"/>
  <c r="J13" i="121"/>
  <c r="K7" i="121" s="1"/>
  <c r="O25" i="21"/>
  <c r="X24" i="21"/>
  <c r="W24" i="21"/>
  <c r="V24" i="21"/>
  <c r="U24" i="21"/>
  <c r="T24" i="21"/>
  <c r="S24" i="21"/>
  <c r="R24" i="21"/>
  <c r="Q24" i="21"/>
  <c r="P24" i="21"/>
  <c r="X23" i="21"/>
  <c r="W23" i="21"/>
  <c r="V23" i="21"/>
  <c r="U23" i="21"/>
  <c r="T23" i="21"/>
  <c r="S23" i="21"/>
  <c r="R23" i="21"/>
  <c r="Q23" i="21"/>
  <c r="P23" i="21"/>
  <c r="X22" i="21"/>
  <c r="W22" i="21"/>
  <c r="V22" i="21"/>
  <c r="U22" i="21"/>
  <c r="T22" i="21"/>
  <c r="S22" i="21"/>
  <c r="R22" i="21"/>
  <c r="Q22" i="21"/>
  <c r="P22" i="21"/>
  <c r="X21" i="21"/>
  <c r="W21" i="21"/>
  <c r="V21" i="21"/>
  <c r="U21" i="21"/>
  <c r="T21" i="21"/>
  <c r="S21" i="21"/>
  <c r="R21" i="21"/>
  <c r="Q21" i="21"/>
  <c r="P21" i="21"/>
  <c r="X20" i="21"/>
  <c r="W20" i="21"/>
  <c r="V20" i="21"/>
  <c r="U20" i="21"/>
  <c r="T20" i="21"/>
  <c r="S20" i="21"/>
  <c r="R20" i="21"/>
  <c r="Q20" i="21"/>
  <c r="P20" i="21"/>
  <c r="X19" i="21"/>
  <c r="W19" i="21"/>
  <c r="V19" i="21"/>
  <c r="U19" i="21"/>
  <c r="T19" i="21"/>
  <c r="S19" i="21"/>
  <c r="R19" i="21"/>
  <c r="Q19" i="21"/>
  <c r="P19" i="21"/>
  <c r="X18" i="21"/>
  <c r="W18" i="21"/>
  <c r="V18" i="21"/>
  <c r="U18" i="21"/>
  <c r="T18" i="21"/>
  <c r="S18" i="21"/>
  <c r="R18" i="21"/>
  <c r="Q18" i="21"/>
  <c r="P18" i="21"/>
  <c r="X17" i="21"/>
  <c r="W17" i="21"/>
  <c r="V17" i="21"/>
  <c r="U17" i="21"/>
  <c r="T17" i="21"/>
  <c r="S17" i="21"/>
  <c r="R17" i="21"/>
  <c r="Q17" i="21"/>
  <c r="P17" i="21"/>
  <c r="X16" i="21"/>
  <c r="W16" i="21"/>
  <c r="V16" i="21"/>
  <c r="U16" i="21"/>
  <c r="T16" i="21"/>
  <c r="S16" i="21"/>
  <c r="R16" i="21"/>
  <c r="Q16" i="21"/>
  <c r="P16" i="21"/>
  <c r="X15" i="21"/>
  <c r="W15" i="21"/>
  <c r="V15" i="21"/>
  <c r="U15" i="21"/>
  <c r="T15" i="21"/>
  <c r="S15" i="21"/>
  <c r="R15" i="21"/>
  <c r="Q15" i="21"/>
  <c r="P15" i="21"/>
  <c r="X14" i="21"/>
  <c r="W14" i="21"/>
  <c r="V14" i="21"/>
  <c r="U14" i="21"/>
  <c r="T14" i="21"/>
  <c r="S14" i="21"/>
  <c r="R14" i="21"/>
  <c r="Q14" i="21"/>
  <c r="P14" i="21"/>
  <c r="X13" i="21"/>
  <c r="W13" i="21"/>
  <c r="V13" i="21"/>
  <c r="U13" i="21"/>
  <c r="T13" i="21"/>
  <c r="S13" i="21"/>
  <c r="R13" i="21"/>
  <c r="Q13" i="21"/>
  <c r="P13" i="21"/>
  <c r="X12" i="21"/>
  <c r="W12" i="21"/>
  <c r="V12" i="21"/>
  <c r="U12" i="21"/>
  <c r="T12" i="21"/>
  <c r="S12" i="21"/>
  <c r="R12" i="21"/>
  <c r="Q12" i="21"/>
  <c r="P12" i="21"/>
  <c r="X11" i="21"/>
  <c r="W11" i="21"/>
  <c r="V11" i="21"/>
  <c r="U11" i="21"/>
  <c r="T11" i="21"/>
  <c r="S11" i="21"/>
  <c r="R11" i="21"/>
  <c r="Q11" i="21"/>
  <c r="P11" i="21"/>
  <c r="X10" i="21"/>
  <c r="W10" i="21"/>
  <c r="V10" i="21"/>
  <c r="U10" i="21"/>
  <c r="T10" i="21"/>
  <c r="S10" i="21"/>
  <c r="R10" i="21"/>
  <c r="Q10" i="21"/>
  <c r="P10" i="21"/>
  <c r="X9" i="21"/>
  <c r="W9" i="21"/>
  <c r="V9" i="21"/>
  <c r="U9" i="21"/>
  <c r="T9" i="21"/>
  <c r="S9" i="21"/>
  <c r="R9" i="21"/>
  <c r="Q9" i="21"/>
  <c r="P9" i="21"/>
  <c r="X8" i="21"/>
  <c r="W8" i="21"/>
  <c r="V8" i="21"/>
  <c r="U8" i="21"/>
  <c r="T8" i="21"/>
  <c r="S8" i="21"/>
  <c r="R8" i="21"/>
  <c r="Q8" i="21"/>
  <c r="P8" i="21"/>
  <c r="X7" i="21"/>
  <c r="W7" i="21"/>
  <c r="V7" i="21"/>
  <c r="U7" i="21"/>
  <c r="T7" i="21"/>
  <c r="S7" i="21"/>
  <c r="R7" i="21"/>
  <c r="Q7" i="21"/>
  <c r="P7" i="21"/>
  <c r="X6" i="21"/>
  <c r="W6" i="21"/>
  <c r="V6" i="21"/>
  <c r="U6" i="21"/>
  <c r="T6" i="21"/>
  <c r="S6" i="21"/>
  <c r="R6" i="21"/>
  <c r="Q6" i="21"/>
  <c r="P6" i="21"/>
  <c r="E110" i="120"/>
  <c r="E111" i="120"/>
  <c r="E96" i="120"/>
  <c r="E97" i="120"/>
  <c r="E98" i="120"/>
  <c r="E99" i="120"/>
  <c r="E100" i="120"/>
  <c r="E101" i="120"/>
  <c r="E102" i="120"/>
  <c r="E103" i="120"/>
  <c r="E104" i="120"/>
  <c r="E105" i="120"/>
  <c r="E106" i="120"/>
  <c r="E107" i="120"/>
  <c r="E108" i="120"/>
  <c r="E109" i="120"/>
  <c r="E95" i="120"/>
  <c r="E103" i="91"/>
  <c r="N20" i="91"/>
  <c r="Q18" i="91"/>
  <c r="O18" i="91"/>
  <c r="P18" i="91" s="1"/>
  <c r="R18" i="91" s="1"/>
  <c r="Q17" i="91"/>
  <c r="O17" i="91"/>
  <c r="P17" i="91" s="1"/>
  <c r="Q16" i="91"/>
  <c r="O16" i="91"/>
  <c r="P16" i="91" s="1"/>
  <c r="R16" i="91" s="1"/>
  <c r="Q15" i="91"/>
  <c r="O15" i="91"/>
  <c r="P15" i="91" s="1"/>
  <c r="Q14" i="91"/>
  <c r="O14" i="91"/>
  <c r="P14" i="91" s="1"/>
  <c r="R14" i="91" s="1"/>
  <c r="Q13" i="91"/>
  <c r="O13" i="91"/>
  <c r="P13" i="91" s="1"/>
  <c r="Q12" i="91"/>
  <c r="O12" i="91"/>
  <c r="P12" i="91" s="1"/>
  <c r="R12" i="91" s="1"/>
  <c r="Q11" i="91"/>
  <c r="O11" i="91"/>
  <c r="P11" i="91" s="1"/>
  <c r="Q10" i="91"/>
  <c r="O10" i="91"/>
  <c r="P10" i="91" s="1"/>
  <c r="R10" i="91" s="1"/>
  <c r="Q9" i="91"/>
  <c r="O9" i="91"/>
  <c r="P9" i="91" s="1"/>
  <c r="Q8" i="91"/>
  <c r="O8" i="91"/>
  <c r="P8" i="91" s="1"/>
  <c r="R8" i="91" s="1"/>
  <c r="Q7" i="91"/>
  <c r="O7" i="91"/>
  <c r="P7" i="91" s="1"/>
  <c r="R7" i="91" s="1"/>
  <c r="Q6" i="91"/>
  <c r="O6" i="91"/>
  <c r="P6" i="91" s="1"/>
  <c r="E289" i="91" l="1"/>
  <c r="G103" i="91"/>
  <c r="R11" i="91"/>
  <c r="R15" i="91"/>
  <c r="R9" i="91"/>
  <c r="R13" i="91"/>
  <c r="R17" i="91"/>
  <c r="S25" i="21"/>
  <c r="T25" i="21"/>
  <c r="U25" i="21"/>
  <c r="V25" i="21"/>
  <c r="W25" i="21"/>
  <c r="X25" i="21"/>
  <c r="I14" i="121"/>
  <c r="K5" i="121"/>
  <c r="K11" i="121"/>
  <c r="H14" i="121"/>
  <c r="K8" i="121"/>
  <c r="K4" i="121"/>
  <c r="K10" i="121"/>
  <c r="P20" i="91"/>
  <c r="R6" i="91"/>
  <c r="I103" i="91" l="1"/>
  <c r="I289" i="91" s="1"/>
  <c r="G289" i="91"/>
  <c r="R20" i="91"/>
  <c r="P94" i="115"/>
  <c r="P95" i="115" s="1"/>
  <c r="P91" i="115"/>
  <c r="P92" i="115" s="1"/>
  <c r="P88" i="115"/>
  <c r="P89" i="115" s="1"/>
  <c r="O88" i="115"/>
  <c r="O89" i="115" s="1"/>
  <c r="P85" i="115"/>
  <c r="P86" i="115" s="1"/>
  <c r="O85" i="115"/>
  <c r="O86" i="115" s="1"/>
  <c r="P82" i="115"/>
  <c r="P83" i="115" s="1"/>
  <c r="O82" i="115"/>
  <c r="O83" i="115" s="1"/>
  <c r="P79" i="115"/>
  <c r="P80" i="115" s="1"/>
  <c r="O79" i="115"/>
  <c r="O80" i="115" s="1"/>
  <c r="P76" i="115"/>
  <c r="P77" i="115" s="1"/>
  <c r="O76" i="115"/>
  <c r="O77" i="115" s="1"/>
  <c r="P73" i="115"/>
  <c r="P74" i="115" s="1"/>
  <c r="O73" i="115"/>
  <c r="O74" i="115" s="1"/>
  <c r="P70" i="115"/>
  <c r="P71" i="115" s="1"/>
  <c r="O70" i="115"/>
  <c r="O71" i="115" s="1"/>
  <c r="O67" i="115"/>
  <c r="O68" i="115" s="1"/>
  <c r="P61" i="115"/>
  <c r="P62" i="115" s="1"/>
  <c r="O61" i="115"/>
  <c r="O62" i="115" s="1"/>
  <c r="P55" i="115"/>
  <c r="P56" i="115" s="1"/>
  <c r="O55" i="115"/>
  <c r="O56" i="115" s="1"/>
  <c r="P49" i="115"/>
  <c r="P50" i="115" s="1"/>
  <c r="O49" i="115"/>
  <c r="O50" i="115" s="1"/>
  <c r="P46" i="115"/>
  <c r="P47" i="115" s="1"/>
  <c r="O46" i="115"/>
  <c r="O47" i="115" s="1"/>
  <c r="P40" i="115"/>
  <c r="P41" i="115" s="1"/>
  <c r="O40" i="115"/>
  <c r="O41" i="115" s="1"/>
  <c r="P34" i="115"/>
  <c r="P35" i="115" s="1"/>
  <c r="O34" i="115"/>
  <c r="O35" i="115" s="1"/>
  <c r="P31" i="115"/>
  <c r="P32" i="115" s="1"/>
  <c r="O31" i="115"/>
  <c r="O32" i="115" s="1"/>
  <c r="L107" i="90" l="1"/>
  <c r="E107" i="90"/>
  <c r="J107" i="90"/>
  <c r="E13" i="53" l="1"/>
  <c r="L62" i="81" l="1"/>
  <c r="E51" i="7" l="1"/>
  <c r="E52" i="7" s="1"/>
  <c r="C51" i="7"/>
  <c r="C52" i="7" s="1"/>
  <c r="D50" i="7"/>
  <c r="D49" i="7"/>
  <c r="D48" i="7"/>
  <c r="D47" i="7"/>
  <c r="D46" i="7"/>
  <c r="D45" i="7"/>
  <c r="D44" i="7"/>
  <c r="D43" i="7"/>
  <c r="D42" i="7"/>
  <c r="D41" i="7"/>
  <c r="D40" i="7"/>
  <c r="D39" i="7"/>
  <c r="D38" i="7"/>
  <c r="D37" i="7"/>
  <c r="D36" i="7"/>
  <c r="D35" i="7"/>
  <c r="D34" i="7"/>
  <c r="D33" i="7"/>
  <c r="D32" i="7"/>
  <c r="D31" i="7"/>
  <c r="D30" i="7"/>
  <c r="D29" i="7"/>
  <c r="D28" i="7"/>
  <c r="D27" i="7"/>
  <c r="D26" i="7"/>
  <c r="D25" i="7"/>
  <c r="D24" i="7"/>
  <c r="D23" i="7"/>
  <c r="D22" i="7"/>
  <c r="D21" i="7"/>
  <c r="D20" i="7"/>
  <c r="D19" i="7"/>
  <c r="D18" i="7"/>
  <c r="D17" i="7"/>
  <c r="D16" i="7"/>
  <c r="F16" i="7" s="1"/>
  <c r="D15" i="7"/>
  <c r="F15" i="7" s="1"/>
  <c r="D14" i="7"/>
  <c r="F14" i="7" s="1"/>
  <c r="D13" i="7"/>
  <c r="F13" i="7" s="1"/>
  <c r="D12" i="7"/>
  <c r="F12" i="7" s="1"/>
  <c r="D11" i="7"/>
  <c r="F11" i="7" s="1"/>
  <c r="D10" i="7"/>
  <c r="F10" i="7" s="1"/>
  <c r="D9" i="7"/>
  <c r="F9" i="7" s="1"/>
  <c r="D8" i="7"/>
  <c r="F8" i="7" s="1"/>
  <c r="D7" i="7"/>
  <c r="F7" i="7" s="1"/>
  <c r="D6" i="7"/>
  <c r="D5" i="7"/>
  <c r="F5" i="7" s="1"/>
  <c r="G7" i="113"/>
  <c r="G7" i="112"/>
  <c r="G7" i="111"/>
  <c r="G7" i="110"/>
  <c r="G7" i="109"/>
  <c r="D51" i="7" l="1"/>
  <c r="D52" i="7" s="1"/>
  <c r="F6" i="7"/>
  <c r="F51" i="7" s="1"/>
  <c r="F52" i="7" s="1"/>
  <c r="G7" i="108"/>
  <c r="G7" i="107"/>
  <c r="G7" i="106"/>
  <c r="G7" i="105"/>
  <c r="G7" i="104"/>
  <c r="G7" i="101" l="1"/>
  <c r="G7" i="100"/>
  <c r="G7" i="99"/>
  <c r="G7" i="98"/>
  <c r="E7" i="98"/>
  <c r="G7" i="97"/>
  <c r="E7" i="97"/>
  <c r="H53" i="96"/>
  <c r="H42" i="96"/>
  <c r="G7" i="96"/>
  <c r="E7" i="96"/>
  <c r="H7" i="95"/>
  <c r="F24" i="93" l="1"/>
  <c r="E24" i="93"/>
  <c r="E3" i="92"/>
  <c r="E4" i="92"/>
  <c r="E5" i="92"/>
  <c r="E6" i="92"/>
  <c r="E7" i="92"/>
  <c r="P36" i="69"/>
  <c r="O36" i="69"/>
  <c r="H36" i="69"/>
  <c r="F248" i="49" l="1"/>
  <c r="F249" i="49"/>
  <c r="F250" i="49"/>
  <c r="F251" i="49"/>
  <c r="F252" i="49"/>
  <c r="F253" i="49"/>
  <c r="F254" i="49"/>
  <c r="F255" i="49"/>
  <c r="F256" i="49"/>
  <c r="F257" i="49"/>
  <c r="F258" i="49"/>
  <c r="F259" i="49"/>
  <c r="F260" i="49"/>
  <c r="F261" i="49"/>
  <c r="F247" i="49"/>
  <c r="F246" i="49"/>
  <c r="E247" i="49"/>
  <c r="E248" i="49"/>
  <c r="E249" i="49"/>
  <c r="E250" i="49"/>
  <c r="E251" i="49"/>
  <c r="E252" i="49"/>
  <c r="E253" i="49"/>
  <c r="E254" i="49"/>
  <c r="E255" i="49"/>
  <c r="E256" i="49"/>
  <c r="E257" i="49"/>
  <c r="E258" i="49"/>
  <c r="E259" i="49"/>
  <c r="E260" i="49"/>
  <c r="E261" i="49"/>
  <c r="E246" i="49"/>
  <c r="D17" i="66" l="1"/>
  <c r="E112" i="83" l="1"/>
  <c r="E100" i="83"/>
  <c r="E97" i="83"/>
  <c r="I124" i="83"/>
  <c r="E68" i="83"/>
  <c r="I59" i="83"/>
  <c r="I113" i="83" s="1"/>
  <c r="E113" i="83" l="1"/>
  <c r="D13" i="79"/>
  <c r="K125" i="90" l="1"/>
  <c r="J125" i="90"/>
  <c r="E125" i="90"/>
  <c r="J124" i="90"/>
  <c r="J123" i="90"/>
  <c r="J122" i="90"/>
  <c r="J121" i="90"/>
  <c r="J120" i="90"/>
  <c r="J119" i="90"/>
  <c r="J118" i="90"/>
  <c r="J117" i="90"/>
  <c r="J116" i="90"/>
  <c r="J115" i="90"/>
  <c r="J114" i="90"/>
  <c r="J113" i="90"/>
  <c r="J112" i="90"/>
  <c r="J111" i="90"/>
  <c r="I582" i="86" l="1"/>
  <c r="H582" i="86"/>
  <c r="D582" i="86"/>
  <c r="C582" i="86"/>
  <c r="G522" i="86"/>
  <c r="D522" i="86"/>
  <c r="I491" i="86"/>
  <c r="E491" i="86"/>
  <c r="I472" i="86"/>
  <c r="E472" i="86"/>
  <c r="G318" i="86"/>
  <c r="F318" i="86"/>
  <c r="K295" i="86"/>
  <c r="J295" i="86"/>
  <c r="E295" i="86"/>
  <c r="I271" i="86"/>
  <c r="H271" i="86"/>
  <c r="G271" i="86"/>
  <c r="F248" i="86"/>
  <c r="E248" i="86"/>
  <c r="D248" i="86"/>
  <c r="G194" i="86"/>
  <c r="F194" i="86"/>
  <c r="G180" i="86"/>
  <c r="F180" i="86"/>
  <c r="G174" i="86"/>
  <c r="F174" i="86"/>
  <c r="G142" i="86"/>
  <c r="F142" i="86"/>
  <c r="B131" i="86"/>
  <c r="B132" i="86" s="1"/>
  <c r="B133" i="86" s="1"/>
  <c r="B134" i="86" s="1"/>
  <c r="B135" i="86" s="1"/>
  <c r="B136" i="86" s="1"/>
  <c r="B137" i="86" s="1"/>
  <c r="B138" i="86" s="1"/>
  <c r="B139" i="86" s="1"/>
  <c r="B140" i="86" s="1"/>
  <c r="B141" i="86" s="1"/>
  <c r="B144" i="86" s="1"/>
  <c r="B145" i="86" s="1"/>
  <c r="B146" i="86" s="1"/>
  <c r="B147" i="86" s="1"/>
  <c r="B148" i="86" s="1"/>
  <c r="B149" i="86" s="1"/>
  <c r="B150" i="86" s="1"/>
  <c r="B151" i="86" s="1"/>
  <c r="B152" i="86" s="1"/>
  <c r="B153" i="86" s="1"/>
  <c r="B154" i="86" s="1"/>
  <c r="B155" i="86" s="1"/>
  <c r="B156" i="86" s="1"/>
  <c r="B157" i="86" s="1"/>
  <c r="B158" i="86" s="1"/>
  <c r="B159" i="86" s="1"/>
  <c r="B160" i="86" s="1"/>
  <c r="G129" i="86"/>
  <c r="F129" i="86"/>
  <c r="G124" i="86"/>
  <c r="F124" i="86"/>
  <c r="G119" i="86"/>
  <c r="F119" i="86"/>
  <c r="B114" i="86"/>
  <c r="B115" i="86" s="1"/>
  <c r="B116" i="86" s="1"/>
  <c r="B117" i="86" s="1"/>
  <c r="B118" i="86" s="1"/>
  <c r="E111" i="86"/>
  <c r="B161" i="86" l="1"/>
  <c r="B162" i="86" s="1"/>
  <c r="B163" i="86"/>
  <c r="B164" i="86" s="1"/>
  <c r="B165" i="86" s="1"/>
  <c r="B167" i="86" l="1"/>
  <c r="B168" i="86" s="1"/>
  <c r="B169" i="86" s="1"/>
  <c r="B170" i="86" s="1"/>
  <c r="B171" i="86" s="1"/>
  <c r="B172" i="86" s="1"/>
  <c r="B173" i="86" s="1"/>
  <c r="B177" i="86" s="1"/>
  <c r="B178" i="86" s="1"/>
  <c r="B179" i="86" s="1"/>
  <c r="B183" i="86" s="1"/>
  <c r="B184" i="86" s="1"/>
  <c r="B185" i="86" s="1"/>
  <c r="B186" i="86" s="1"/>
  <c r="B187" i="86" s="1"/>
  <c r="B188" i="86" s="1"/>
  <c r="B189" i="86" s="1"/>
  <c r="B190" i="86" s="1"/>
  <c r="B191" i="86" s="1"/>
  <c r="B192" i="86" s="1"/>
  <c r="B193" i="86" s="1"/>
  <c r="B166" i="86"/>
  <c r="AJ102" i="85" l="1"/>
  <c r="AJ103" i="85" s="1"/>
  <c r="AJ99" i="85"/>
  <c r="AJ100" i="85" s="1"/>
  <c r="AJ97" i="85"/>
  <c r="AI97" i="85"/>
  <c r="AJ96" i="85"/>
  <c r="AI96" i="85"/>
  <c r="AJ94" i="85"/>
  <c r="AI94" i="85"/>
  <c r="AJ93" i="85"/>
  <c r="AI93" i="85"/>
  <c r="AJ91" i="85"/>
  <c r="AI91" i="85"/>
  <c r="AJ90" i="85"/>
  <c r="AI90" i="85"/>
  <c r="AJ88" i="85"/>
  <c r="AI88" i="85"/>
  <c r="AJ87" i="85"/>
  <c r="AI87" i="85"/>
  <c r="AJ85" i="85"/>
  <c r="AI85" i="85"/>
  <c r="AJ84" i="85"/>
  <c r="AI84" i="85"/>
  <c r="AJ82" i="85"/>
  <c r="AI82" i="85"/>
  <c r="AJ81" i="85"/>
  <c r="AI81" i="85"/>
  <c r="AJ79" i="85"/>
  <c r="AI79" i="85"/>
  <c r="AJ78" i="85"/>
  <c r="AI78" i="85"/>
  <c r="AI75" i="85"/>
  <c r="AI76" i="85" s="1"/>
  <c r="AJ69" i="85"/>
  <c r="AJ70" i="85" s="1"/>
  <c r="AI69" i="85"/>
  <c r="AI70" i="85" s="1"/>
  <c r="AJ63" i="85"/>
  <c r="AJ64" i="85" s="1"/>
  <c r="AI63" i="85"/>
  <c r="AI64" i="85" s="1"/>
  <c r="AJ57" i="85"/>
  <c r="AJ58" i="85" s="1"/>
  <c r="AI57" i="85"/>
  <c r="AI58" i="85" s="1"/>
  <c r="AJ54" i="85"/>
  <c r="AJ55" i="85" s="1"/>
  <c r="AI54" i="85"/>
  <c r="AI55" i="85" s="1"/>
  <c r="AJ48" i="85"/>
  <c r="AJ49" i="85" s="1"/>
  <c r="AI48" i="85"/>
  <c r="AI49" i="85" s="1"/>
  <c r="AJ42" i="85"/>
  <c r="AJ43" i="85" s="1"/>
  <c r="AI42" i="85"/>
  <c r="AI43" i="85" s="1"/>
  <c r="AJ39" i="85"/>
  <c r="AJ40" i="85" s="1"/>
  <c r="AI39" i="85"/>
  <c r="AI40" i="85" s="1"/>
  <c r="I39" i="83" l="1"/>
  <c r="E39" i="83"/>
  <c r="F12" i="66" l="1"/>
  <c r="C12" i="66"/>
  <c r="H247" i="49" l="1"/>
  <c r="H258" i="49"/>
  <c r="G257" i="49"/>
  <c r="H248" i="49"/>
  <c r="H249" i="49"/>
  <c r="H250" i="49"/>
  <c r="H251" i="49"/>
  <c r="H252" i="49"/>
  <c r="H253" i="49"/>
  <c r="H254" i="49"/>
  <c r="H255" i="49"/>
  <c r="H256" i="49"/>
  <c r="H257" i="49"/>
  <c r="H259" i="49"/>
  <c r="H260" i="49"/>
  <c r="H261" i="49"/>
  <c r="G250" i="49"/>
  <c r="G251" i="49"/>
  <c r="G252" i="49"/>
  <c r="G253" i="49"/>
  <c r="G258" i="49"/>
  <c r="G259" i="49"/>
  <c r="G260" i="49"/>
  <c r="G261" i="49"/>
  <c r="E262" i="49" l="1"/>
  <c r="F262" i="49"/>
  <c r="G256" i="49"/>
  <c r="G255" i="49"/>
  <c r="G254" i="49"/>
  <c r="G249" i="49"/>
  <c r="G248" i="49"/>
  <c r="G247" i="49"/>
  <c r="H246" i="49"/>
  <c r="H262" i="49" s="1"/>
  <c r="G246" i="49"/>
  <c r="G262" i="49"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AXYS</author>
    <author>tc={15AC03C7-CE65-472A-A622-F9AEEF8AEBA0}</author>
    <author>tc={5946604F-C483-4485-AEA0-033D9244E90D}</author>
  </authors>
  <commentList>
    <comment ref="E67" authorId="0" shapeId="0" xr:uid="{504D6B45-CD3E-452E-A4EA-AF85B3F3D6B5}">
      <text>
        <r>
          <rPr>
            <b/>
            <sz val="9"/>
            <color indexed="81"/>
            <rFont val="Tahoma"/>
            <family val="2"/>
          </rPr>
          <t>AXYS:</t>
        </r>
        <r>
          <rPr>
            <sz val="9"/>
            <color indexed="81"/>
            <rFont val="Tahoma"/>
            <family val="2"/>
          </rPr>
          <t xml:space="preserve">
le SCM fait une verification en ligne</t>
        </r>
      </text>
    </comment>
    <comment ref="E70" authorId="0" shapeId="0" xr:uid="{5F4050EB-7768-4FC9-8DD0-802F41422401}">
      <text>
        <r>
          <rPr>
            <b/>
            <sz val="9"/>
            <color indexed="81"/>
            <rFont val="Tahoma"/>
            <family val="2"/>
          </rPr>
          <t>AXYS:</t>
        </r>
        <r>
          <rPr>
            <sz val="9"/>
            <color indexed="81"/>
            <rFont val="Tahoma"/>
            <family val="2"/>
          </rPr>
          <t xml:space="preserve">
on cas de demande multiples, a^ppliquer le FIFO</t>
        </r>
      </text>
    </comment>
    <comment ref="E95" authorId="1" shapeId="0" xr:uid="{15AC03C7-CE65-472A-A622-F9AEEF8AEBA0}">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LES DELAIS DE TRAITEMENT N'ETAIENT PAS ENCADRES MAIS DEPUIS 2024 LES DELAIS SONT PREVUS</t>
      </text>
    </comment>
    <comment ref="E96" authorId="0" shapeId="0" xr:uid="{34F95956-B82B-4A30-AB15-346C7DE73224}">
      <text>
        <r>
          <rPr>
            <b/>
            <sz val="9"/>
            <color indexed="81"/>
            <rFont val="Tahoma"/>
            <family val="2"/>
          </rPr>
          <t>AXYS:</t>
        </r>
        <r>
          <rPr>
            <sz val="9"/>
            <color indexed="81"/>
            <rFont val="Tahoma"/>
            <family val="2"/>
          </rPr>
          <t xml:space="preserve">
LES DELAIS DE TRAITEMENT N'ETAIENT PAS ENCADRES MAIS DEPUIS 2024 LES DELAIS SONT PREVUS</t>
        </r>
      </text>
    </comment>
    <comment ref="E97" authorId="0" shapeId="0" xr:uid="{ECF8D023-F864-49FE-82E7-B0520ED5F001}">
      <text>
        <r>
          <rPr>
            <b/>
            <sz val="9"/>
            <color indexed="81"/>
            <rFont val="Tahoma"/>
            <family val="2"/>
          </rPr>
          <t>AXYS:</t>
        </r>
        <r>
          <rPr>
            <sz val="9"/>
            <color indexed="81"/>
            <rFont val="Tahoma"/>
            <family val="2"/>
          </rPr>
          <t xml:space="preserve">
LES DELAIS DE TRAITEMENT N'ETAIENT PAS ENCADRES MAIS DEPUIS 2024 LES DELAIS SONT PREVUS</t>
        </r>
      </text>
    </comment>
    <comment ref="E98" authorId="0" shapeId="0" xr:uid="{90381894-B9E3-446E-8936-A1DBA1CB6B9E}">
      <text>
        <r>
          <rPr>
            <b/>
            <sz val="9"/>
            <color indexed="81"/>
            <rFont val="Tahoma"/>
            <family val="2"/>
          </rPr>
          <t>AXYS:</t>
        </r>
        <r>
          <rPr>
            <sz val="9"/>
            <color indexed="81"/>
            <rFont val="Tahoma"/>
            <family val="2"/>
          </rPr>
          <t xml:space="preserve">
NOIUS N'AVONS PAS OBTENU LA PREUVE DE TRANSMISSION AU PM</t>
        </r>
      </text>
    </comment>
    <comment ref="E99" authorId="2" shapeId="0" xr:uid="{5946604F-C483-4485-AEA0-033D9244E90D}">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AXYS</author>
    <author>tc={B2258B3E-9B05-431D-AF31-191BF2D9AF3E}</author>
    <author>tc={72F48206-2E52-40B2-A688-149DCEB0FCA8}</author>
  </authors>
  <commentList>
    <comment ref="D21" authorId="0" shapeId="0" xr:uid="{8AAB3329-BD56-42A1-B1E6-9CD49344E8AA}">
      <text>
        <r>
          <rPr>
            <b/>
            <sz val="9"/>
            <color indexed="81"/>
            <rFont val="Tahoma"/>
            <family val="2"/>
          </rPr>
          <t>AXYS:</t>
        </r>
        <r>
          <rPr>
            <sz val="9"/>
            <color indexed="81"/>
            <rFont val="Tahoma"/>
            <family val="2"/>
          </rPr>
          <t xml:space="preserve">
JUSTE UNE COPIE CONTENANT DES PIECES SCANNEES POUR CERTAINES ET POUR D'AUTRES DES PHOTOSCOPIES</t>
        </r>
      </text>
    </comment>
    <comment ref="D22" authorId="0" shapeId="0" xr:uid="{642F51D8-FE51-4F0A-93C4-A8180A07EC20}">
      <text>
        <r>
          <rPr>
            <b/>
            <sz val="9"/>
            <color indexed="81"/>
            <rFont val="Tahoma"/>
            <family val="2"/>
          </rPr>
          <t>AXYS:</t>
        </r>
        <r>
          <rPr>
            <sz val="9"/>
            <color indexed="81"/>
            <rFont val="Tahoma"/>
            <family val="2"/>
          </rPr>
          <t xml:space="preserve">
L'EXEMPLAIRE CONTIENT DES PIECES ORGINALES ET DES PHOTOCOPIES</t>
        </r>
      </text>
    </comment>
    <comment ref="D23" authorId="0" shapeId="0" xr:uid="{CD08A6E3-96EB-405D-8E02-24CBB39B9F78}">
      <text>
        <r>
          <rPr>
            <b/>
            <sz val="9"/>
            <color indexed="81"/>
            <rFont val="Tahoma"/>
            <family val="2"/>
          </rPr>
          <t>AXYS:</t>
        </r>
        <r>
          <rPr>
            <sz val="9"/>
            <color indexed="81"/>
            <rFont val="Tahoma"/>
            <family val="2"/>
          </rPr>
          <t xml:space="preserve">
L'EXEMPLAIRE CONTIENT DES PIECES ORGINALES ET DES PHOTOCOPIES
</t>
        </r>
      </text>
    </comment>
    <comment ref="D26" authorId="0" shapeId="0" xr:uid="{CDE8E67D-D7E6-4838-B092-3CA1B08B7487}">
      <text>
        <r>
          <rPr>
            <b/>
            <sz val="9"/>
            <color indexed="81"/>
            <rFont val="Tahoma"/>
            <family val="2"/>
          </rPr>
          <t>AXYS:</t>
        </r>
        <r>
          <rPr>
            <sz val="9"/>
            <color indexed="81"/>
            <rFont val="Tahoma"/>
            <family val="2"/>
          </rPr>
          <t xml:space="preserve">
JUSTE UNE COPIE CONTENANT DES PIECES ORIGINALES POUR CERTAINES ET POUR D'AUTRES DES PHOTOSCOPIES</t>
        </r>
      </text>
    </comment>
    <comment ref="D30" authorId="0" shapeId="0" xr:uid="{F936558C-C570-482A-B4AA-F568A601A9D9}">
      <text>
        <r>
          <rPr>
            <b/>
            <sz val="9"/>
            <color indexed="81"/>
            <rFont val="Tahoma"/>
            <family val="2"/>
          </rPr>
          <t>AXYS:</t>
        </r>
        <r>
          <rPr>
            <sz val="9"/>
            <color indexed="81"/>
            <rFont val="Tahoma"/>
            <family val="2"/>
          </rPr>
          <t xml:space="preserve">
L'EXEMPLAIRE CONTIENT DES PIECES ORGINALES ET DES PHOTOCOPIES
</t>
        </r>
      </text>
    </comment>
    <comment ref="D52" authorId="0" shapeId="0" xr:uid="{567D7BD2-8A7F-4155-A542-FE846A44E203}">
      <text>
        <r>
          <rPr>
            <b/>
            <sz val="9"/>
            <color indexed="81"/>
            <rFont val="Tahoma"/>
            <family val="2"/>
          </rPr>
          <t>AXYS:</t>
        </r>
        <r>
          <rPr>
            <sz val="9"/>
            <color indexed="81"/>
            <rFont val="Tahoma"/>
            <family val="2"/>
          </rPr>
          <t xml:space="preserve">
528000 et non </t>
        </r>
      </text>
    </comment>
    <comment ref="D95" authorId="1" shapeId="0" xr:uid="{B2258B3E-9B05-431D-AF31-191BF2D9AF3E}">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LES DELAIS DE TRAITEMENT N'ETAIENT PAS ENCADRES MAIS DEPUIS 2024 LES DELAIS SONT PREVUS</t>
      </text>
    </comment>
    <comment ref="D96" authorId="0" shapeId="0" xr:uid="{DD2D3FCF-F0B3-4881-A9F7-82C59AD603C3}">
      <text>
        <r>
          <rPr>
            <b/>
            <sz val="9"/>
            <color indexed="81"/>
            <rFont val="Tahoma"/>
            <family val="2"/>
          </rPr>
          <t>AXYS:</t>
        </r>
        <r>
          <rPr>
            <sz val="9"/>
            <color indexed="81"/>
            <rFont val="Tahoma"/>
            <family val="2"/>
          </rPr>
          <t xml:space="preserve">
LES DELAIS DE TRAITEMENT N'ETAIENT PAS ENCADRES MAIS DEPUIS 2024 LES DELAIS SONT PREVUS</t>
        </r>
      </text>
    </comment>
    <comment ref="D97" authorId="0" shapeId="0" xr:uid="{466336B6-85A5-4222-A514-F20BB86A7BC6}">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0" shapeId="0" xr:uid="{A2A83A72-33FD-4EA0-B7B4-1AF88897BC54}">
      <text>
        <r>
          <rPr>
            <b/>
            <sz val="9"/>
            <color indexed="81"/>
            <rFont val="Tahoma"/>
            <family val="2"/>
          </rPr>
          <t>AXYS:</t>
        </r>
        <r>
          <rPr>
            <sz val="9"/>
            <color indexed="81"/>
            <rFont val="Tahoma"/>
            <family val="2"/>
          </rPr>
          <t xml:space="preserve">
NOIUS N'AVONS PAS OBTENU LA PREUVE DE TRANSMISSION AU PM</t>
        </r>
      </text>
    </comment>
    <comment ref="D99" authorId="2" shapeId="0" xr:uid="{72F48206-2E52-40B2-A688-149DCEB0FCA8}">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AXYS</author>
    <author>tc={62FDBA85-744B-4BFF-8DC6-74DBB501CDB8}</author>
    <author>tc={D5A6D618-D1F4-4400-B327-CB7DAE800364}</author>
  </authors>
  <commentList>
    <comment ref="D22" authorId="0" shapeId="0" xr:uid="{F6E9EAF9-4CBF-4C00-8747-2055789CD725}">
      <text>
        <r>
          <rPr>
            <b/>
            <sz val="9"/>
            <color indexed="81"/>
            <rFont val="Tahoma"/>
            <family val="2"/>
          </rPr>
          <t>AXYS:</t>
        </r>
        <r>
          <rPr>
            <sz val="9"/>
            <color indexed="81"/>
            <rFont val="Tahoma"/>
            <family val="2"/>
          </rPr>
          <t xml:space="preserve">
ABSENCE DE COPIES</t>
        </r>
      </text>
    </comment>
    <comment ref="D23" authorId="0" shapeId="0" xr:uid="{F1798130-FE94-4AF9-B126-536682D84027}">
      <text>
        <r>
          <rPr>
            <b/>
            <sz val="9"/>
            <color indexed="81"/>
            <rFont val="Tahoma"/>
            <family val="2"/>
          </rPr>
          <t>AXYS:</t>
        </r>
        <r>
          <rPr>
            <sz val="9"/>
            <color indexed="81"/>
            <rFont val="Tahoma"/>
            <family val="2"/>
          </rPr>
          <t xml:space="preserve">
ABSENCE DE COPIES</t>
        </r>
      </text>
    </comment>
    <comment ref="D24" authorId="0" shapeId="0" xr:uid="{D12DD0D1-E248-4846-9574-2CA1DDE534A6}">
      <text>
        <r>
          <rPr>
            <b/>
            <sz val="9"/>
            <color indexed="81"/>
            <rFont val="Tahoma"/>
            <family val="2"/>
          </rPr>
          <t>AXYS:</t>
        </r>
        <r>
          <rPr>
            <sz val="9"/>
            <color indexed="81"/>
            <rFont val="Tahoma"/>
            <family val="2"/>
          </rPr>
          <t xml:space="preserve">
ABSENCE DE COPIES</t>
        </r>
      </text>
    </comment>
    <comment ref="D25" authorId="0" shapeId="0" xr:uid="{587D470E-89AB-40C6-8DC1-8555AC7D9A3C}">
      <text>
        <r>
          <rPr>
            <b/>
            <sz val="9"/>
            <color indexed="81"/>
            <rFont val="Tahoma"/>
            <family val="2"/>
          </rPr>
          <t>AXYS:</t>
        </r>
        <r>
          <rPr>
            <sz val="9"/>
            <color indexed="81"/>
            <rFont val="Tahoma"/>
            <family val="2"/>
          </rPr>
          <t xml:space="preserve">
ABSENCE DE COPIES</t>
        </r>
      </text>
    </comment>
    <comment ref="D52" authorId="0" shapeId="0" xr:uid="{19EAD020-5406-4C6D-9500-3BEAC5F0B911}">
      <text>
        <r>
          <rPr>
            <b/>
            <sz val="9"/>
            <color indexed="81"/>
            <rFont val="Tahoma"/>
            <family val="2"/>
          </rPr>
          <t>AXYS:</t>
        </r>
        <r>
          <rPr>
            <sz val="9"/>
            <color indexed="81"/>
            <rFont val="Tahoma"/>
            <family val="2"/>
          </rPr>
          <t xml:space="preserve">
XAF 1260000</t>
        </r>
      </text>
    </comment>
    <comment ref="D76" authorId="0" shapeId="0" xr:uid="{1AB4D016-29CB-4C22-A526-D4EFCC23660D}">
      <text>
        <r>
          <rPr>
            <b/>
            <sz val="9"/>
            <color indexed="81"/>
            <rFont val="Tahoma"/>
            <family val="2"/>
          </rPr>
          <t>AXYS:</t>
        </r>
        <r>
          <rPr>
            <sz val="9"/>
            <color indexed="81"/>
            <rFont val="Tahoma"/>
            <family val="2"/>
          </rPr>
          <t xml:space="preserve">
ABSENCE DE RECEPISSE</t>
        </r>
      </text>
    </comment>
    <comment ref="D85" authorId="0" shapeId="0" xr:uid="{EBC62E54-9C10-4B9E-8EB6-3DB6759B743E}">
      <text>
        <r>
          <rPr>
            <b/>
            <sz val="9"/>
            <color indexed="81"/>
            <rFont val="Tahoma"/>
            <family val="2"/>
          </rPr>
          <t>AXYS:
JUSTE LE NUM DE REFERENCE DU COURIER DU PM AU MINDMITH QUI FIGURE SUR LE TITRE TRANSMIS</t>
        </r>
      </text>
    </comment>
    <comment ref="D86" authorId="0" shapeId="0" xr:uid="{7B92F1ED-5B68-4D26-AD78-282B62E9C4CA}">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FFF6F26F-7028-4F64-A814-F0F67C8F134F}">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569A4F4D-759A-425C-9FE8-7E3BB6763A92}">
      <text>
        <r>
          <rPr>
            <b/>
            <sz val="9"/>
            <color indexed="81"/>
            <rFont val="Tahoma"/>
            <family val="2"/>
          </rPr>
          <t>AXYS:</t>
        </r>
        <r>
          <rPr>
            <sz val="9"/>
            <color indexed="81"/>
            <rFont val="Tahoma"/>
            <family val="2"/>
          </rPr>
          <t xml:space="preserve">
JPAS OBTENU</t>
        </r>
      </text>
    </comment>
    <comment ref="D95" authorId="1" shapeId="0" xr:uid="{62FDBA85-744B-4BFF-8DC6-74DBB501CDB8}">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LES DELAIS DE TRAITEMENT N'ETAIENT PAS ENCADRES MAIS DEPUIS 2024 LES DELAIS SONT PREVUS</t>
      </text>
    </comment>
    <comment ref="D96" authorId="0" shapeId="0" xr:uid="{F8E1B465-65AD-4DD4-8405-6557205DB6CD}">
      <text>
        <r>
          <rPr>
            <b/>
            <sz val="9"/>
            <color indexed="81"/>
            <rFont val="Tahoma"/>
            <family val="2"/>
          </rPr>
          <t>AXYS:</t>
        </r>
        <r>
          <rPr>
            <sz val="9"/>
            <color indexed="81"/>
            <rFont val="Tahoma"/>
            <family val="2"/>
          </rPr>
          <t xml:space="preserve">
LES DELAIS DE TRAITEMENT N'ETAIENT PAS ENCADRES MAIS DEPUIS 2024 LES DELAIS SONT PREVUS</t>
        </r>
      </text>
    </comment>
    <comment ref="D97" authorId="0" shapeId="0" xr:uid="{D19F2FEE-9DAF-43FC-A811-40D911D90292}">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0" shapeId="0" xr:uid="{DF752FD9-A57D-42D9-BFCF-58BC25180836}">
      <text>
        <r>
          <rPr>
            <b/>
            <sz val="9"/>
            <color indexed="81"/>
            <rFont val="Tahoma"/>
            <family val="2"/>
          </rPr>
          <t>AXYS:</t>
        </r>
        <r>
          <rPr>
            <sz val="9"/>
            <color indexed="81"/>
            <rFont val="Tahoma"/>
            <family val="2"/>
          </rPr>
          <t xml:space="preserve">
NOIUS N'AVONS PAS OBTENU LA PREUVE DE TRANSMISSION AU PM</t>
        </r>
      </text>
    </comment>
    <comment ref="D99" authorId="2" shapeId="0" xr:uid="{D5A6D618-D1F4-4400-B327-CB7DAE800364}">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AXYS</author>
    <author>tc={7B16F4C1-1DC9-45D4-B5BA-130EF81D590B}</author>
    <author>tc={16480B13-D9FB-40CF-BB51-0BBD26C1B954}</author>
  </authors>
  <commentList>
    <comment ref="D21" authorId="0" shapeId="0" xr:uid="{796EA167-6000-4B82-90D2-C780478F224D}">
      <text>
        <r>
          <rPr>
            <b/>
            <sz val="9"/>
            <color indexed="81"/>
            <rFont val="Tahoma"/>
            <family val="2"/>
          </rPr>
          <t>AXYS:</t>
        </r>
        <r>
          <rPr>
            <sz val="9"/>
            <color indexed="81"/>
            <rFont val="Tahoma"/>
            <family val="2"/>
          </rPr>
          <t xml:space="preserve">
JUSTE UNE COPIE CONTENANT DES PIECES SCANNEES POUR CERTAINES ET POUR D'AUTRES DES PHOTOSCOPIES</t>
        </r>
      </text>
    </comment>
    <comment ref="D22" authorId="0" shapeId="0" xr:uid="{FF486F7B-8494-4462-A9FA-B81FC36389F1}">
      <text>
        <r>
          <rPr>
            <b/>
            <sz val="9"/>
            <color indexed="81"/>
            <rFont val="Tahoma"/>
            <family val="2"/>
          </rPr>
          <t>AXYS:</t>
        </r>
        <r>
          <rPr>
            <sz val="9"/>
            <color indexed="81"/>
            <rFont val="Tahoma"/>
            <family val="2"/>
          </rPr>
          <t xml:space="preserve">
L'EXEMPLAIRE CONTIENT DES PIECES ORGINALES ET DES PHOTOCOPIES</t>
        </r>
      </text>
    </comment>
    <comment ref="D23" authorId="0" shapeId="0" xr:uid="{2A228444-F6E5-4C0B-9FE0-8BA089FCD764}">
      <text>
        <r>
          <rPr>
            <b/>
            <sz val="9"/>
            <color indexed="81"/>
            <rFont val="Tahoma"/>
            <family val="2"/>
          </rPr>
          <t>AXYS:</t>
        </r>
        <r>
          <rPr>
            <sz val="9"/>
            <color indexed="81"/>
            <rFont val="Tahoma"/>
            <family val="2"/>
          </rPr>
          <t xml:space="preserve">
L'EXEMPLAIRE CONTIENT DES PIECES ORGINALES ET DES PHOTOCOPIES
</t>
        </r>
      </text>
    </comment>
    <comment ref="D26" authorId="0" shapeId="0" xr:uid="{B1509255-50F7-4083-800C-724A3B673655}">
      <text>
        <r>
          <rPr>
            <b/>
            <sz val="9"/>
            <color indexed="81"/>
            <rFont val="Tahoma"/>
            <family val="2"/>
          </rPr>
          <t>AXYS:</t>
        </r>
        <r>
          <rPr>
            <sz val="9"/>
            <color indexed="81"/>
            <rFont val="Tahoma"/>
            <family val="2"/>
          </rPr>
          <t xml:space="preserve">
JUSTE UNE COPIE CONTENANT DES PIECES ORIGINALES POUR CERTAINES ET POUR D'AUTRES DES PHOTOSCOPIES</t>
        </r>
      </text>
    </comment>
    <comment ref="D30" authorId="0" shapeId="0" xr:uid="{CFBEF7B8-C9A8-4DDF-A69C-4F260C9A8A08}">
      <text>
        <r>
          <rPr>
            <b/>
            <sz val="9"/>
            <color indexed="81"/>
            <rFont val="Tahoma"/>
            <family val="2"/>
          </rPr>
          <t>AXYS:</t>
        </r>
        <r>
          <rPr>
            <sz val="9"/>
            <color indexed="81"/>
            <rFont val="Tahoma"/>
            <family val="2"/>
          </rPr>
          <t xml:space="preserve">
L'EXEMPLAIRE CONTIENT DES PIECES ORGINALES ET DES PHOTOCOPIES
</t>
        </r>
      </text>
    </comment>
    <comment ref="D85" authorId="0" shapeId="0" xr:uid="{1434C401-58C5-4AC3-8836-9E875A8F80C9}">
      <text>
        <r>
          <rPr>
            <b/>
            <sz val="9"/>
            <color indexed="81"/>
            <rFont val="Tahoma"/>
            <family val="2"/>
          </rPr>
          <t>AXYS:
JUSTE LE NUM DE REFERENCE DU COURIER DU PM AU MINDMITH QUI FIGURE SUR LE TITRE TRANSMIS</t>
        </r>
      </text>
    </comment>
    <comment ref="D86" authorId="0" shapeId="0" xr:uid="{C98A4AEE-EF85-484D-B12E-948CE6629907}">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3E6799E5-D86F-4D04-A2E7-1EE0BBCA8111}">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6C28EE36-C3CC-4556-9089-6772BB18E890}">
      <text>
        <r>
          <rPr>
            <b/>
            <sz val="9"/>
            <color indexed="81"/>
            <rFont val="Tahoma"/>
            <family val="2"/>
          </rPr>
          <t>AXYS:</t>
        </r>
        <r>
          <rPr>
            <sz val="9"/>
            <color indexed="81"/>
            <rFont val="Tahoma"/>
            <family val="2"/>
          </rPr>
          <t xml:space="preserve">
JPAS OBTENU</t>
        </r>
      </text>
    </comment>
    <comment ref="D95" authorId="1" shapeId="0" xr:uid="{7B16F4C1-1DC9-45D4-B5BA-130EF81D590B}">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LES DELAIS DE TRAITEMENT N'ETAIENT PAS ENCADRES MAIS DEPUIS 2024 LES DELAIS SONT PREVUS</t>
      </text>
    </comment>
    <comment ref="D96" authorId="0" shapeId="0" xr:uid="{D3CDDE2C-9AE2-4CBA-9FDB-6BB6F17AF31F}">
      <text>
        <r>
          <rPr>
            <b/>
            <sz val="9"/>
            <color indexed="81"/>
            <rFont val="Tahoma"/>
            <family val="2"/>
          </rPr>
          <t>AXYS:</t>
        </r>
        <r>
          <rPr>
            <sz val="9"/>
            <color indexed="81"/>
            <rFont val="Tahoma"/>
            <family val="2"/>
          </rPr>
          <t xml:space="preserve">
LES DELAIS DE TRAITEMENT N'ETAIENT PAS ENCADRES MAIS DEPUIS 2024 LES DELAIS SONT PREVUS</t>
        </r>
      </text>
    </comment>
    <comment ref="D97" authorId="0" shapeId="0" xr:uid="{161CA017-CFF6-47D8-A086-BCAAA4A5ABA5}">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2" shapeId="0" xr:uid="{16480B13-D9FB-40CF-BB51-0BBD26C1B954}">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tc={838C48D6-DCE5-4D43-B9A3-30C2BC0ECA34}</author>
    <author>tc={89272026-A4C2-4BBE-A3F8-0273AFFD3B87}</author>
    <author>tc={CB01B61A-7C2F-4414-90B3-77586EB68B96}</author>
    <author>tc={90B46632-CCE0-46A5-9CE9-B6E4C40AD393}</author>
    <author>tc={69082290-1797-42F7-B0CF-3767AFCDD397}</author>
    <author>AXYS</author>
    <author>tc={2BB98873-64A6-4639-BF45-CFAEC5514C97}</author>
    <author>tc={8E0AEC3D-1F32-4EEB-A124-231C505D8F53}</author>
    <author>tc={BF18686E-9B6A-4A1A-B21F-178F97775770}</author>
    <author>tc={2DB3419B-E3D9-4F86-8D0C-3AC1BB9942C2}</author>
    <author>tc={6652F07B-9874-478F-8BA5-81E5274505AB}</author>
    <author>tc={E16E3710-73D3-45E7-89D8-3A05974C2CCB}</author>
    <author>tc={48D5FA00-B777-4429-BF83-DEE1CE239617}</author>
    <author>tc={5ABF5FC6-1293-470E-A879-ECFE6FC2BADB}</author>
    <author>tc={3CFBFFBA-A0D7-4897-82D9-974324325A4E}</author>
    <author>tc={6BC54B1A-FD22-47B5-B111-D0E4622E1CEB}</author>
  </authors>
  <commentList>
    <comment ref="D19" authorId="0" shapeId="0" xr:uid="{838C48D6-DCE5-4D43-B9A3-30C2BC0ECA34}">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ABSENCE DES DEMANDES</t>
      </text>
    </comment>
    <comment ref="D21" authorId="1" shapeId="0" xr:uid="{89272026-A4C2-4BBE-A3F8-0273AFFD3B87}">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ABSENCE DE DEMANDE</t>
      </text>
    </comment>
    <comment ref="D22" authorId="2" shapeId="0" xr:uid="{CB01B61A-7C2F-4414-90B3-77586EB68B96}">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ABSENCE DE DEMANDE</t>
      </text>
    </comment>
    <comment ref="D23" authorId="3" shapeId="0" xr:uid="{90B46632-CCE0-46A5-9CE9-B6E4C40AD393}">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ABSENCE DE DEMANDE</t>
      </text>
    </comment>
    <comment ref="D24" authorId="4" shapeId="0" xr:uid="{69082290-1797-42F7-B0CF-3767AFCDD397}">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ABSENCE DE DEMANDE</t>
      </text>
    </comment>
    <comment ref="D26" authorId="5" shapeId="0" xr:uid="{AB9B8A36-07E4-4DF4-8A3B-F81EB396C4F5}">
      <text>
        <r>
          <rPr>
            <b/>
            <sz val="9"/>
            <color indexed="81"/>
            <rFont val="Tahoma"/>
            <family val="2"/>
          </rPr>
          <t>AXYS:</t>
        </r>
        <r>
          <rPr>
            <sz val="9"/>
            <color indexed="81"/>
            <rFont val="Tahoma"/>
            <family val="2"/>
          </rPr>
          <t xml:space="preserve">
JUSTE UNE COPIE CONTENANT DES PIECES ORIGINALES POUR CERTAINES ET POUR D'AUTRES DES PHOTOSCOPIES</t>
        </r>
      </text>
    </comment>
    <comment ref="D30" authorId="5" shapeId="0" xr:uid="{B6698F9D-5641-4A35-817F-182781A021A8}">
      <text>
        <r>
          <rPr>
            <b/>
            <sz val="9"/>
            <color indexed="81"/>
            <rFont val="Tahoma"/>
            <family val="2"/>
          </rPr>
          <t>AXYS:</t>
        </r>
        <r>
          <rPr>
            <sz val="9"/>
            <color indexed="81"/>
            <rFont val="Tahoma"/>
            <family val="2"/>
          </rPr>
          <t xml:space="preserve">
L'EXEMPLAIRE NE CONTIENT PAS TOUTE LES PIECES
</t>
        </r>
      </text>
    </comment>
    <comment ref="D45" authorId="6" shapeId="0" xr:uid="{2BB98873-64A6-4639-BF45-CFAEC5514C97}">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RAPPORT SUR LES COMPTES SOCIAUX ET CONSOLIDES POUR L'EXERCICE 2019</t>
      </text>
    </comment>
    <comment ref="D73" authorId="7" shapeId="0" xr:uid="{8E0AEC3D-1F32-4EEB-A124-231C505D8F53}">
      <text>
        <t xml:space="preserve">[Commentaire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DEMANDE NON DISPONIBLE
</t>
      </text>
    </comment>
    <comment ref="D75" authorId="8" shapeId="0" xr:uid="{BF18686E-9B6A-4A1A-B21F-178F97775770}">
      <text>
        <t xml:space="preserve">[Commentaire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DEMANDE NON DISPONIBLE
</t>
      </text>
    </comment>
    <comment ref="D77" authorId="9" shapeId="0" xr:uid="{2DB3419B-E3D9-4F86-8D0C-3AC1BB9942C2}">
      <text>
        <t xml:space="preserve">[Commentaire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DEMANDE NON DISPONIBLE
</t>
      </text>
    </comment>
    <comment ref="D79" authorId="10" shapeId="0" xr:uid="{6652F07B-9874-478F-8BA5-81E5274505AB}">
      <text>
        <t xml:space="preserve">[Commentaire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DEMANDE NON DISPONIBLE
</t>
      </text>
    </comment>
    <comment ref="D80" authorId="11" shapeId="0" xr:uid="{E16E3710-73D3-45E7-89D8-3A05974C2CCB}">
      <text>
        <t xml:space="preserve">[Commentaire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DEMANDE NON DISPONIBLE
</t>
      </text>
    </comment>
    <comment ref="D81" authorId="12" shapeId="0" xr:uid="{48D5FA00-B777-4429-BF83-DEE1CE239617}">
      <text>
        <t xml:space="preserve">[Commentaire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DEMANDE NON DISPONIBLE
</t>
      </text>
    </comment>
    <comment ref="D85" authorId="5" shapeId="0" xr:uid="{CFE35AB0-9D81-418F-A0C1-3A91C07CAB4F}">
      <text>
        <r>
          <rPr>
            <b/>
            <sz val="9"/>
            <color indexed="81"/>
            <rFont val="Tahoma"/>
            <family val="2"/>
          </rPr>
          <t>AXYS:
JUSTE LE NUM DE REFERENCE DU COURIER DU PM AU MINDMITH QUI FIGURE SUR LE TITRE TRANSMIS</t>
        </r>
      </text>
    </comment>
    <comment ref="D86" authorId="5" shapeId="0" xr:uid="{EB850A5F-F79F-4F61-A022-F333B25EFA7E}">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5" shapeId="0" xr:uid="{639EF78E-4046-4969-B468-54FAE2190CAD}">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5" shapeId="0" xr:uid="{8B638378-9AFA-44F7-8F2A-8B45DBB98AF2}">
      <text>
        <r>
          <rPr>
            <b/>
            <sz val="9"/>
            <color indexed="81"/>
            <rFont val="Tahoma"/>
            <family val="2"/>
          </rPr>
          <t>AXYS:</t>
        </r>
        <r>
          <rPr>
            <sz val="9"/>
            <color indexed="81"/>
            <rFont val="Tahoma"/>
            <family val="2"/>
          </rPr>
          <t xml:space="preserve">
JPAS OBTENU</t>
        </r>
      </text>
    </comment>
    <comment ref="D95" authorId="13" shapeId="0" xr:uid="{5ABF5FC6-1293-470E-A879-ECFE6FC2BADB}">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LES DELAIS DE TRAITEMENT N'ETAIENT PAS ENCADRES MAIS DEPUIS 2024 LES DELAIS SONT PREVUS</t>
      </text>
    </comment>
    <comment ref="D96" authorId="5" shapeId="0" xr:uid="{B4745ECA-F262-45A1-9FE4-B06BD848B641}">
      <text>
        <r>
          <rPr>
            <b/>
            <sz val="9"/>
            <color indexed="81"/>
            <rFont val="Tahoma"/>
            <family val="2"/>
          </rPr>
          <t>AXYS:</t>
        </r>
        <r>
          <rPr>
            <sz val="9"/>
            <color indexed="81"/>
            <rFont val="Tahoma"/>
            <family val="2"/>
          </rPr>
          <t xml:space="preserve">
LES DELAIS DE TRAITEMENT N'ETAIENT PAS ENCADRES MAIS DEPUIS 2024 LES DELAIS SONT PREVUS</t>
        </r>
      </text>
    </comment>
    <comment ref="D97" authorId="5" shapeId="0" xr:uid="{A1D9E721-ADDE-42AD-993C-6790F47F4012}">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4" shapeId="0" xr:uid="{3CFBFFBA-A0D7-4897-82D9-974324325A4E}">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 ref="D99" authorId="15" shapeId="0" xr:uid="{6BC54B1A-FD22-47B5-B111-D0E4622E1CEB}">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AXYS</author>
    <author>tc={91A7679F-1461-4B67-9FB3-E3364EA230AB}</author>
    <author>tc={77DCB1A8-D5AC-4280-9787-6A028A367B45}</author>
    <author>tc={DDB50EA7-846B-4C6E-A64E-080463578F93}</author>
    <author>tc={30524126-D20F-4596-A028-525EE70B457B}</author>
  </authors>
  <commentList>
    <comment ref="D44" authorId="0" shapeId="0" xr:uid="{60464888-C7EB-4690-8CC9-5319591778CC}">
      <text>
        <r>
          <rPr>
            <b/>
            <sz val="9"/>
            <color indexed="81"/>
            <rFont val="Tahoma"/>
            <family val="2"/>
          </rPr>
          <t>AXYS:</t>
        </r>
        <r>
          <rPr>
            <sz val="9"/>
            <color indexed="81"/>
            <rFont val="Tahoma"/>
            <family val="2"/>
          </rPr>
          <t xml:space="preserve">
SCAN
</t>
        </r>
      </text>
    </comment>
    <comment ref="D45" authorId="0" shapeId="0" xr:uid="{229C4542-1777-425E-8E18-797C995C65A1}">
      <text>
        <r>
          <rPr>
            <b/>
            <sz val="9"/>
            <color indexed="81"/>
            <rFont val="Tahoma"/>
            <family val="2"/>
          </rPr>
          <t>AXYS:</t>
        </r>
        <r>
          <rPr>
            <sz val="9"/>
            <color indexed="81"/>
            <rFont val="Tahoma"/>
            <family val="2"/>
          </rPr>
          <t xml:space="preserve">
COPIE ATTESTATION DE CAPACITE FINANCIERE</t>
        </r>
      </text>
    </comment>
    <comment ref="D48" authorId="1" shapeId="0" xr:uid="{91A7679F-1461-4B67-9FB3-E3364EA230AB}">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M. TSAFACK dit que c'est N/A</t>
      </text>
    </comment>
    <comment ref="D53" authorId="2" shapeId="0" xr:uid="{77DCB1A8-D5AC-4280-9787-6A028A367B45}">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1464000</t>
      </text>
    </comment>
    <comment ref="D85" authorId="0" shapeId="0" xr:uid="{E04ABD08-92EE-4B59-81A1-CF19A3FD130B}">
      <text>
        <r>
          <rPr>
            <b/>
            <sz val="9"/>
            <color indexed="81"/>
            <rFont val="Tahoma"/>
            <family val="2"/>
          </rPr>
          <t>AXYS:
JUSTE LE NUM DE REFERENCE DU COURIER DU PM AU MINDMITH QUI FIGURE SUR LE TITRE TRANSMIS</t>
        </r>
      </text>
    </comment>
    <comment ref="D86" authorId="0" shapeId="0" xr:uid="{E1068AD3-537C-45A7-8617-4AC03799E0A7}">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CADB5F2B-1215-439A-A39E-F4739ADB5DB3}">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E64B372C-9838-4909-98F2-ACFAA0A746E7}">
      <text>
        <r>
          <rPr>
            <b/>
            <sz val="9"/>
            <color indexed="81"/>
            <rFont val="Tahoma"/>
            <family val="2"/>
          </rPr>
          <t>AXYS:</t>
        </r>
        <r>
          <rPr>
            <sz val="9"/>
            <color indexed="81"/>
            <rFont val="Tahoma"/>
            <family val="2"/>
          </rPr>
          <t xml:space="preserve">
JPAS OBTENU</t>
        </r>
      </text>
    </comment>
    <comment ref="D95" authorId="3" shapeId="0" xr:uid="{DDB50EA7-846B-4C6E-A64E-080463578F93}">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LES DELAIS DE TRAITEMENT N'ETAIENT PAS ENCADRES MAIS DEPUIS 2024 LES DELAIS SONT PREVUS</t>
      </text>
    </comment>
    <comment ref="D96" authorId="0" shapeId="0" xr:uid="{A428F4AB-7C1D-4180-966D-368D594A6966}">
      <text>
        <r>
          <rPr>
            <b/>
            <sz val="9"/>
            <color indexed="81"/>
            <rFont val="Tahoma"/>
            <family val="2"/>
          </rPr>
          <t>AXYS:</t>
        </r>
        <r>
          <rPr>
            <sz val="9"/>
            <color indexed="81"/>
            <rFont val="Tahoma"/>
            <family val="2"/>
          </rPr>
          <t xml:space="preserve">
LES DELAIS DE TRAITEMENT N'ETAIENT PAS ENCADRES MAIS DEPUIS 2024 LES DELAIS SONT PREVUS</t>
        </r>
      </text>
    </comment>
    <comment ref="D97" authorId="0" shapeId="0" xr:uid="{CAD1E9F5-26D2-448E-8C59-1C736EA95940}">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4" shapeId="0" xr:uid="{30524126-D20F-4596-A028-525EE70B457B}">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AXYS</author>
    <author>tc={0D87C706-6048-4A7D-A8EF-D00790C84EBE}</author>
    <author>tc={6A7203B5-6D9C-4B99-862F-B1F61C8E984D}</author>
  </authors>
  <commentList>
    <comment ref="D85" authorId="0" shapeId="0" xr:uid="{7956748B-6367-45B2-BCAC-AFDDFCB692FA}">
      <text>
        <r>
          <rPr>
            <b/>
            <sz val="9"/>
            <color indexed="81"/>
            <rFont val="Tahoma"/>
            <family val="2"/>
          </rPr>
          <t>AXYS:
JUSTE LE NUM DE REFERENCE DU COURIER DU PM AU MINDMITH QUI FIGURE SUR LE TITRE TRANSMIS</t>
        </r>
      </text>
    </comment>
    <comment ref="D95" authorId="1" shapeId="0" xr:uid="{0D87C706-6048-4A7D-A8EF-D00790C84EBE}">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LES DELAIS DE TRAITEMENT N'ETAIENT PAS ENCADRES MAIS DEPUIS 2024 LES DELAIS SONT PREVUS</t>
      </text>
    </comment>
    <comment ref="D96" authorId="0" shapeId="0" xr:uid="{EB141617-F399-4C00-99FB-3C3B79848301}">
      <text>
        <r>
          <rPr>
            <b/>
            <sz val="9"/>
            <color indexed="81"/>
            <rFont val="Tahoma"/>
            <family val="2"/>
          </rPr>
          <t>AXYS:</t>
        </r>
        <r>
          <rPr>
            <sz val="9"/>
            <color indexed="81"/>
            <rFont val="Tahoma"/>
            <family val="2"/>
          </rPr>
          <t xml:space="preserve">
LES DELAIS DE TRAITEMENT N'ETAIENT PAS ENCADRES MAIS DEPUIS 2024 LES DELAIS SONT PREVUS</t>
        </r>
      </text>
    </comment>
    <comment ref="D97" authorId="0" shapeId="0" xr:uid="{217A68BA-E01C-4949-B47D-61976B90E4A8}">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2" shapeId="0" xr:uid="{6A7203B5-6D9C-4B99-862F-B1F61C8E984D}">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AXYS</author>
    <author>tc={EB63160D-0791-4831-98AB-9206CF3AB141}</author>
  </authors>
  <commentList>
    <comment ref="D21" authorId="0" shapeId="0" xr:uid="{EA10C60F-2800-4864-8496-1FEB8B6D5793}">
      <text>
        <r>
          <rPr>
            <b/>
            <sz val="9"/>
            <color indexed="81"/>
            <rFont val="Tahoma"/>
            <family val="2"/>
          </rPr>
          <t>AXYS:</t>
        </r>
        <r>
          <rPr>
            <sz val="9"/>
            <color indexed="81"/>
            <rFont val="Tahoma"/>
            <family val="2"/>
          </rPr>
          <t xml:space="preserve">
UNIQUEMENT L'ORIGINAL</t>
        </r>
      </text>
    </comment>
    <comment ref="D22" authorId="0" shapeId="0" xr:uid="{343EF937-75EB-4104-94C4-38797DA59B1B}">
      <text>
        <r>
          <rPr>
            <b/>
            <sz val="9"/>
            <color indexed="81"/>
            <rFont val="Tahoma"/>
            <family val="2"/>
          </rPr>
          <t>AXYS:</t>
        </r>
        <r>
          <rPr>
            <sz val="9"/>
            <color indexed="81"/>
            <rFont val="Tahoma"/>
            <family val="2"/>
          </rPr>
          <t xml:space="preserve">
ABSENCE DE COPIESUNIQUEMENT L'ORIGINAL
</t>
        </r>
      </text>
    </comment>
    <comment ref="D23" authorId="0" shapeId="0" xr:uid="{0A5B103B-92B5-49F1-9C86-55F6E821A9B1}">
      <text>
        <r>
          <rPr>
            <b/>
            <sz val="9"/>
            <color indexed="81"/>
            <rFont val="Tahoma"/>
            <family val="2"/>
          </rPr>
          <t>AXYS:</t>
        </r>
        <r>
          <rPr>
            <sz val="9"/>
            <color indexed="81"/>
            <rFont val="Tahoma"/>
            <family val="2"/>
          </rPr>
          <t xml:space="preserve">
ABSENCE DE COPIES 
UNIQUEMENT L'ORIGINAL
</t>
        </r>
      </text>
    </comment>
    <comment ref="D24" authorId="0" shapeId="0" xr:uid="{8BE120A5-732F-4CD7-A0EB-40C4BAC409BA}">
      <text>
        <r>
          <rPr>
            <b/>
            <sz val="9"/>
            <color indexed="81"/>
            <rFont val="Tahoma"/>
            <family val="2"/>
          </rPr>
          <t>AXYS:</t>
        </r>
        <r>
          <rPr>
            <sz val="9"/>
            <color indexed="81"/>
            <rFont val="Tahoma"/>
            <family val="2"/>
          </rPr>
          <t xml:space="preserve">
ABSENCE DE COPIES UNIQUEMENT L'ORIGINAL
</t>
        </r>
      </text>
    </comment>
    <comment ref="D25" authorId="0" shapeId="0" xr:uid="{66F18A16-5298-4883-9EEA-0A4F455CCEBA}">
      <text>
        <r>
          <rPr>
            <b/>
            <sz val="9"/>
            <color indexed="81"/>
            <rFont val="Tahoma"/>
            <family val="2"/>
          </rPr>
          <t>AXYS:</t>
        </r>
        <r>
          <rPr>
            <sz val="9"/>
            <color indexed="81"/>
            <rFont val="Tahoma"/>
            <family val="2"/>
          </rPr>
          <t xml:space="preserve">
ABSENCE DE COPIES</t>
        </r>
      </text>
    </comment>
    <comment ref="D32" authorId="0" shapeId="0" xr:uid="{7EEEA8C6-877F-4666-AABA-13A350725974}">
      <text>
        <r>
          <rPr>
            <b/>
            <sz val="9"/>
            <color indexed="81"/>
            <rFont val="Tahoma"/>
            <family val="2"/>
          </rPr>
          <t>AXYS:</t>
        </r>
        <r>
          <rPr>
            <sz val="9"/>
            <color indexed="81"/>
            <rFont val="Tahoma"/>
            <family val="2"/>
          </rPr>
          <t xml:space="preserve">
FICHE DE DEMANDE NON REDHIBITOIRE</t>
        </r>
      </text>
    </comment>
    <comment ref="D44" authorId="0" shapeId="0" xr:uid="{EDDCFEA3-3780-41A1-833E-9969934091DE}">
      <text>
        <r>
          <rPr>
            <b/>
            <sz val="9"/>
            <color indexed="81"/>
            <rFont val="Tahoma"/>
            <family val="2"/>
          </rPr>
          <t>AXYS:</t>
        </r>
        <r>
          <rPr>
            <sz val="9"/>
            <color indexed="81"/>
            <rFont val="Tahoma"/>
            <family val="2"/>
          </rPr>
          <t xml:space="preserve">
DROITS FIXES 7 500 000 FCFA par dossier pour le cedant et cessionnaire (15 000 000)</t>
        </r>
      </text>
    </comment>
    <comment ref="D45" authorId="0" shapeId="0" xr:uid="{725EAEFB-82A7-4FA6-AF7F-CD94FE893A2A}">
      <text>
        <r>
          <rPr>
            <b/>
            <sz val="9"/>
            <color indexed="81"/>
            <rFont val="Tahoma"/>
            <family val="2"/>
          </rPr>
          <t>AXYS:</t>
        </r>
        <r>
          <rPr>
            <sz val="9"/>
            <color indexed="81"/>
            <rFont val="Tahoma"/>
            <family val="2"/>
          </rPr>
          <t xml:space="preserve">
lLES DOSSIERS DE TRANSFERTS ONT ÉTÉ TRAITES CONFORMEMENT A LEGISLATION EN VIGUEUR REGISSANTE (ATTRIBUTION EN 2023 ALORS  QUE LES DECRETS D'APPLICATION DE LA LOI NE SONT SORTIS QU'EN NOVEMBRE 2024)</t>
        </r>
      </text>
    </comment>
    <comment ref="D53" authorId="0" shapeId="0" xr:uid="{5CA94BCE-0D25-4CB9-B8CF-AFD63AC4D8B5}">
      <text>
        <r>
          <rPr>
            <b/>
            <sz val="9"/>
            <color indexed="81"/>
            <rFont val="Tahoma"/>
            <family val="2"/>
          </rPr>
          <t>AXYS:</t>
        </r>
        <r>
          <rPr>
            <sz val="9"/>
            <color indexed="81"/>
            <rFont val="Tahoma"/>
            <family val="2"/>
          </rPr>
          <t xml:space="preserve">
OUI MAIS NE CORRESPOND PAS A 7 500 000 FCFA DE DROIT FIXE</t>
        </r>
      </text>
    </comment>
    <comment ref="D67" authorId="0" shapeId="0" xr:uid="{D582E8CC-9272-4B8E-A13D-82717180B06C}">
      <text>
        <r>
          <rPr>
            <b/>
            <sz val="9"/>
            <color indexed="81"/>
            <rFont val="Tahoma"/>
            <family val="2"/>
          </rPr>
          <t>AXYS:</t>
        </r>
        <r>
          <rPr>
            <sz val="9"/>
            <color indexed="81"/>
            <rFont val="Tahoma"/>
            <family val="2"/>
          </rPr>
          <t xml:space="preserve">
VERFICATION ENLIGNE FAITE PAR LE CONSERVATEUR SUR LA BASE DES COORDONNEES QUI SONT VERIFIEES SUR LE LOGICIEL FLEXI CADASTRE</t>
        </r>
      </text>
    </comment>
    <comment ref="D70" authorId="0" shapeId="0" xr:uid="{FDA4F064-26BC-4BE3-8828-A44C257A299C}">
      <text>
        <r>
          <rPr>
            <b/>
            <sz val="9"/>
            <color indexed="81"/>
            <rFont val="Tahoma"/>
            <family val="2"/>
          </rPr>
          <t>AXYS:</t>
        </r>
        <r>
          <rPr>
            <sz val="9"/>
            <color indexed="81"/>
            <rFont val="Tahoma"/>
            <family val="2"/>
          </rPr>
          <t xml:space="preserve">
ON PRATIQUE LE FIFO DONC ATTRIBUE AU PREMIER DEMANDEUR EN CAS DE DEMANDE MULTIPLES</t>
        </r>
      </text>
    </comment>
    <comment ref="D85" authorId="0" shapeId="0" xr:uid="{1DE1E313-EA0E-4F71-8C85-A0158B903040}">
      <text>
        <r>
          <rPr>
            <b/>
            <sz val="9"/>
            <color indexed="81"/>
            <rFont val="Tahoma"/>
            <family val="2"/>
          </rPr>
          <t>AXYS:
JUSTE LE NUM DE REFERENCE DU COURIER DU PM AU MINDMITH QUI FIGURE SUR LE TITRE TRANSMIS</t>
        </r>
      </text>
    </comment>
    <comment ref="D86" authorId="0" shapeId="0" xr:uid="{D5EC5B37-6209-4083-955B-5757EEE12DCA}">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E843F86E-44EE-42CD-9D29-A2BE166000FF}">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D283EECE-9B01-4686-BA5F-6BEF8FBFE417}">
      <text>
        <r>
          <rPr>
            <b/>
            <sz val="9"/>
            <color indexed="81"/>
            <rFont val="Tahoma"/>
            <family val="2"/>
          </rPr>
          <t>AXYS:</t>
        </r>
        <r>
          <rPr>
            <sz val="9"/>
            <color indexed="81"/>
            <rFont val="Tahoma"/>
            <family val="2"/>
          </rPr>
          <t xml:space="preserve">
JPAS OBTENU</t>
        </r>
      </text>
    </comment>
    <comment ref="D89" authorId="0" shapeId="0" xr:uid="{6383B33A-91CD-44AE-A53B-A7B485FD2A34}">
      <text>
        <r>
          <rPr>
            <b/>
            <sz val="9"/>
            <color indexed="81"/>
            <rFont val="Tahoma"/>
            <family val="2"/>
          </rPr>
          <t>AXYS:</t>
        </r>
        <r>
          <rPr>
            <sz val="9"/>
            <color indexed="81"/>
            <rFont val="Tahoma"/>
            <family val="2"/>
          </rPr>
          <t xml:space="preserve">
REGISTRE NUMERIQUE</t>
        </r>
      </text>
    </comment>
    <comment ref="D96" authorId="0" shapeId="0" xr:uid="{27F2BD70-5A43-49A2-9C65-91F8E6A87BFF}">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 shapeId="0" xr:uid="{EB63160D-0791-4831-98AB-9206CF3AB141}">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AXYS</author>
    <author>tc={79B32165-94F6-459A-8E62-7F2286C463BD}</author>
  </authors>
  <commentList>
    <comment ref="D21" authorId="0" shapeId="0" xr:uid="{0CC6738E-5DDA-4B89-A8EE-99F38AB682A5}">
      <text>
        <r>
          <rPr>
            <b/>
            <sz val="9"/>
            <color indexed="81"/>
            <rFont val="Tahoma"/>
            <family val="2"/>
          </rPr>
          <t>AXYS:</t>
        </r>
        <r>
          <rPr>
            <sz val="9"/>
            <color indexed="81"/>
            <rFont val="Tahoma"/>
            <family val="2"/>
          </rPr>
          <t xml:space="preserve">
UNIQUEMENT L'ORIGINAL</t>
        </r>
      </text>
    </comment>
    <comment ref="D22" authorId="0" shapeId="0" xr:uid="{FF0635CA-5DC8-48F3-BC50-73026DEC55C5}">
      <text>
        <r>
          <rPr>
            <b/>
            <sz val="9"/>
            <color indexed="81"/>
            <rFont val="Tahoma"/>
            <family val="2"/>
          </rPr>
          <t>AXYS:</t>
        </r>
        <r>
          <rPr>
            <sz val="9"/>
            <color indexed="81"/>
            <rFont val="Tahoma"/>
            <family val="2"/>
          </rPr>
          <t xml:space="preserve">
ABSENCE DE COPIESUNIQUEMENT L'ORIGINAL
</t>
        </r>
      </text>
    </comment>
    <comment ref="D23" authorId="0" shapeId="0" xr:uid="{F53A8C37-1E68-4315-9892-325D9C9722EA}">
      <text>
        <r>
          <rPr>
            <b/>
            <sz val="9"/>
            <color indexed="81"/>
            <rFont val="Tahoma"/>
            <family val="2"/>
          </rPr>
          <t>AXYS:</t>
        </r>
        <r>
          <rPr>
            <sz val="9"/>
            <color indexed="81"/>
            <rFont val="Tahoma"/>
            <family val="2"/>
          </rPr>
          <t xml:space="preserve">
ABSENCE DE COPIES 
UNIQUEMENT L'ORIGINAL
</t>
        </r>
      </text>
    </comment>
    <comment ref="D24" authorId="0" shapeId="0" xr:uid="{482173C3-28F5-498E-9A48-48AFBDE1DD27}">
      <text>
        <r>
          <rPr>
            <b/>
            <sz val="9"/>
            <color indexed="81"/>
            <rFont val="Tahoma"/>
            <family val="2"/>
          </rPr>
          <t>AXYS:</t>
        </r>
        <r>
          <rPr>
            <sz val="9"/>
            <color indexed="81"/>
            <rFont val="Tahoma"/>
            <family val="2"/>
          </rPr>
          <t xml:space="preserve">
ABSENCE DE COPIES UNIQUEMENT L'ORIGINAL
</t>
        </r>
      </text>
    </comment>
    <comment ref="D25" authorId="0" shapeId="0" xr:uid="{5342FCFF-FF94-4DD7-8814-C6F2BFE1CD90}">
      <text>
        <r>
          <rPr>
            <b/>
            <sz val="9"/>
            <color indexed="81"/>
            <rFont val="Tahoma"/>
            <family val="2"/>
          </rPr>
          <t>AXYS:</t>
        </r>
        <r>
          <rPr>
            <sz val="9"/>
            <color indexed="81"/>
            <rFont val="Tahoma"/>
            <family val="2"/>
          </rPr>
          <t xml:space="preserve">
ABSENCE DE COPIES</t>
        </r>
      </text>
    </comment>
    <comment ref="D32" authorId="0" shapeId="0" xr:uid="{988AF732-4E33-4B08-9BD7-F1350B8B0311}">
      <text>
        <r>
          <rPr>
            <b/>
            <sz val="9"/>
            <color indexed="81"/>
            <rFont val="Tahoma"/>
            <family val="2"/>
          </rPr>
          <t>AXYS:</t>
        </r>
        <r>
          <rPr>
            <sz val="9"/>
            <color indexed="81"/>
            <rFont val="Tahoma"/>
            <family val="2"/>
          </rPr>
          <t xml:space="preserve">
FICHE DE DEMANDE NON REDHIBITOIRE</t>
        </r>
      </text>
    </comment>
    <comment ref="D44" authorId="0" shapeId="0" xr:uid="{96DBFF34-3350-4432-A218-8ED3AE8AF8D6}">
      <text>
        <r>
          <rPr>
            <b/>
            <sz val="9"/>
            <color indexed="81"/>
            <rFont val="Tahoma"/>
            <family val="2"/>
          </rPr>
          <t>AXYS:</t>
        </r>
        <r>
          <rPr>
            <sz val="9"/>
            <color indexed="81"/>
            <rFont val="Tahoma"/>
            <family val="2"/>
          </rPr>
          <t xml:space="preserve">
DROITS FIXES 7 500 000 FCFA par dossier pour le cedant et cessionnaire (15 000 000)</t>
        </r>
      </text>
    </comment>
    <comment ref="D45" authorId="0" shapeId="0" xr:uid="{E4A7868D-C256-40FB-9A54-CC1A94FDAF58}">
      <text>
        <r>
          <rPr>
            <b/>
            <sz val="9"/>
            <color indexed="81"/>
            <rFont val="Tahoma"/>
            <family val="2"/>
          </rPr>
          <t>AXYS:</t>
        </r>
        <r>
          <rPr>
            <sz val="9"/>
            <color indexed="81"/>
            <rFont val="Tahoma"/>
            <family val="2"/>
          </rPr>
          <t xml:space="preserve">
lLES DOSSIERS DE TRANSFERTS ONT ÉTÉ TRAITES CONFORMEMENT A LEGISLATION EN VIGUEUR REGISSANTE (ATTRIBUTION EN 2023 ALORS  QUE LES DECRETS D'APPLICATION DE LA LOI NE SONT SORTIS QU'EN NOVEMBRE 2024)</t>
        </r>
      </text>
    </comment>
    <comment ref="D53" authorId="0" shapeId="0" xr:uid="{B9FF1181-06A0-4E5A-9E7A-4736248A9B78}">
      <text>
        <r>
          <rPr>
            <b/>
            <sz val="9"/>
            <color indexed="81"/>
            <rFont val="Tahoma"/>
            <family val="2"/>
          </rPr>
          <t>AXYS:</t>
        </r>
        <r>
          <rPr>
            <sz val="9"/>
            <color indexed="81"/>
            <rFont val="Tahoma"/>
            <family val="2"/>
          </rPr>
          <t xml:space="preserve">
OUI MAIS NE CORRESPOND PAS A 7 500 000 FCFA DE DROIT FIXE</t>
        </r>
      </text>
    </comment>
    <comment ref="D67" authorId="0" shapeId="0" xr:uid="{989F5666-D617-4F38-8D1B-D181937C544B}">
      <text>
        <r>
          <rPr>
            <b/>
            <sz val="9"/>
            <color indexed="81"/>
            <rFont val="Tahoma"/>
            <family val="2"/>
          </rPr>
          <t>AXYS:</t>
        </r>
        <r>
          <rPr>
            <sz val="9"/>
            <color indexed="81"/>
            <rFont val="Tahoma"/>
            <family val="2"/>
          </rPr>
          <t xml:space="preserve">
VERFICATION ENLIGNE FAITE PAR LE CONSERVATEUR SUR LA BASE DES COORDONNEES QUI SONT VERIFIEES SUR LE LOGICIEL FLEXI CADASTRE</t>
        </r>
      </text>
    </comment>
    <comment ref="D70" authorId="0" shapeId="0" xr:uid="{839E2579-5E25-43A9-B426-FD88DCD4270B}">
      <text>
        <r>
          <rPr>
            <b/>
            <sz val="9"/>
            <color indexed="81"/>
            <rFont val="Tahoma"/>
            <family val="2"/>
          </rPr>
          <t>AXYS:</t>
        </r>
        <r>
          <rPr>
            <sz val="9"/>
            <color indexed="81"/>
            <rFont val="Tahoma"/>
            <family val="2"/>
          </rPr>
          <t xml:space="preserve">
ON PRATIQUE LE FIFO DONC ATTRIBUE AU PREMIER DEMANDEUR EN CAS DE DEMANDE MULTIPLES</t>
        </r>
      </text>
    </comment>
    <comment ref="D85" authorId="0" shapeId="0" xr:uid="{10ABF5F0-02D6-42DA-9531-5B98B3366FB1}">
      <text>
        <r>
          <rPr>
            <b/>
            <sz val="9"/>
            <color indexed="81"/>
            <rFont val="Tahoma"/>
            <family val="2"/>
          </rPr>
          <t>AXYS:
JUSTE LE NUM DE REFERENCE DU COURIER DU PM AU MINDMITH QUI FIGURE SUR LE TITRE TRANSMIS</t>
        </r>
      </text>
    </comment>
    <comment ref="D86" authorId="0" shapeId="0" xr:uid="{6D2AEACC-BCAC-4111-9D8E-D046C364004A}">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732E33CA-B2DC-447F-B2E1-16C5F79F7D0E}">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5A03147C-0842-4C4F-8761-3F7136C99099}">
      <text>
        <r>
          <rPr>
            <b/>
            <sz val="9"/>
            <color indexed="81"/>
            <rFont val="Tahoma"/>
            <family val="2"/>
          </rPr>
          <t>AXYS:</t>
        </r>
        <r>
          <rPr>
            <sz val="9"/>
            <color indexed="81"/>
            <rFont val="Tahoma"/>
            <family val="2"/>
          </rPr>
          <t xml:space="preserve">
JPAS OBTENU</t>
        </r>
      </text>
    </comment>
    <comment ref="D89" authorId="0" shapeId="0" xr:uid="{A8826C02-8CC8-438F-92BE-3417773A8ADB}">
      <text>
        <r>
          <rPr>
            <b/>
            <sz val="9"/>
            <color indexed="81"/>
            <rFont val="Tahoma"/>
            <family val="2"/>
          </rPr>
          <t>AXYS:</t>
        </r>
        <r>
          <rPr>
            <sz val="9"/>
            <color indexed="81"/>
            <rFont val="Tahoma"/>
            <family val="2"/>
          </rPr>
          <t xml:space="preserve">
REGISTRE NUMERIQUE</t>
        </r>
      </text>
    </comment>
    <comment ref="D96" authorId="0" shapeId="0" xr:uid="{CADB8639-F75A-42E0-B198-855394E9DDF8}">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 shapeId="0" xr:uid="{79B32165-94F6-459A-8E62-7F2286C463BD}">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AXYS</author>
    <author>tc={43AEE261-B266-413A-98F5-BC97C9BAAA46}</author>
  </authors>
  <commentList>
    <comment ref="D21" authorId="0" shapeId="0" xr:uid="{34DEF22A-9805-4505-A349-50A0A3F512CD}">
      <text>
        <r>
          <rPr>
            <b/>
            <sz val="9"/>
            <color indexed="81"/>
            <rFont val="Tahoma"/>
            <family val="2"/>
          </rPr>
          <t>AXYS:</t>
        </r>
        <r>
          <rPr>
            <sz val="9"/>
            <color indexed="81"/>
            <rFont val="Tahoma"/>
            <family val="2"/>
          </rPr>
          <t xml:space="preserve">
UNIQUEMENT L'ORIGINAL</t>
        </r>
      </text>
    </comment>
    <comment ref="D22" authorId="0" shapeId="0" xr:uid="{79A3D0D2-68CC-425B-B9DD-FB91E392F461}">
      <text>
        <r>
          <rPr>
            <b/>
            <sz val="9"/>
            <color indexed="81"/>
            <rFont val="Tahoma"/>
            <family val="2"/>
          </rPr>
          <t>AXYS:</t>
        </r>
        <r>
          <rPr>
            <sz val="9"/>
            <color indexed="81"/>
            <rFont val="Tahoma"/>
            <family val="2"/>
          </rPr>
          <t xml:space="preserve">
ABSENCE DE COPIESUNIQUEMENT L'ORIGINAL
</t>
        </r>
      </text>
    </comment>
    <comment ref="D23" authorId="0" shapeId="0" xr:uid="{84F0F5AC-CCD1-460C-B44A-FDBB0AB277FF}">
      <text>
        <r>
          <rPr>
            <b/>
            <sz val="9"/>
            <color indexed="81"/>
            <rFont val="Tahoma"/>
            <family val="2"/>
          </rPr>
          <t>AXYS:</t>
        </r>
        <r>
          <rPr>
            <sz val="9"/>
            <color indexed="81"/>
            <rFont val="Tahoma"/>
            <family val="2"/>
          </rPr>
          <t xml:space="preserve">
ABSENCE DE COPIES 
UNIQUEMENT L'ORIGINAL
</t>
        </r>
      </text>
    </comment>
    <comment ref="D24" authorId="0" shapeId="0" xr:uid="{75191B3C-5803-4607-9C3E-193F0F48E5C2}">
      <text>
        <r>
          <rPr>
            <b/>
            <sz val="9"/>
            <color indexed="81"/>
            <rFont val="Tahoma"/>
            <family val="2"/>
          </rPr>
          <t>AXYS:</t>
        </r>
        <r>
          <rPr>
            <sz val="9"/>
            <color indexed="81"/>
            <rFont val="Tahoma"/>
            <family val="2"/>
          </rPr>
          <t xml:space="preserve">
ABSENCE DE COPIES UNIQUEMENT L'ORIGINAL
</t>
        </r>
      </text>
    </comment>
    <comment ref="D25" authorId="0" shapeId="0" xr:uid="{9E19A031-3748-42B4-B877-4A90200AE7F9}">
      <text>
        <r>
          <rPr>
            <b/>
            <sz val="9"/>
            <color indexed="81"/>
            <rFont val="Tahoma"/>
            <family val="2"/>
          </rPr>
          <t>AXYS:</t>
        </r>
        <r>
          <rPr>
            <sz val="9"/>
            <color indexed="81"/>
            <rFont val="Tahoma"/>
            <family val="2"/>
          </rPr>
          <t xml:space="preserve">
ABSENCE DE COPIES</t>
        </r>
      </text>
    </comment>
    <comment ref="D32" authorId="0" shapeId="0" xr:uid="{AC975B28-DAEF-4325-BA1E-06A91485D11E}">
      <text>
        <r>
          <rPr>
            <b/>
            <sz val="9"/>
            <color indexed="81"/>
            <rFont val="Tahoma"/>
            <family val="2"/>
          </rPr>
          <t>AXYS:</t>
        </r>
        <r>
          <rPr>
            <sz val="9"/>
            <color indexed="81"/>
            <rFont val="Tahoma"/>
            <family val="2"/>
          </rPr>
          <t xml:space="preserve">
FICHE DE DEMANDE NON REDHIBITOIRE</t>
        </r>
      </text>
    </comment>
    <comment ref="D44" authorId="0" shapeId="0" xr:uid="{2620B4D1-B0BE-47EC-BC58-E2DB2A3729E3}">
      <text>
        <r>
          <rPr>
            <b/>
            <sz val="9"/>
            <color indexed="81"/>
            <rFont val="Tahoma"/>
            <family val="2"/>
          </rPr>
          <t>AXYS:</t>
        </r>
        <r>
          <rPr>
            <sz val="9"/>
            <color indexed="81"/>
            <rFont val="Tahoma"/>
            <family val="2"/>
          </rPr>
          <t xml:space="preserve">
DROITS FIXES 7 500 000 FCFA par dossier pour le cedant et cessionnaire (15 000 000)</t>
        </r>
      </text>
    </comment>
    <comment ref="D45" authorId="0" shapeId="0" xr:uid="{D878285D-1DA8-4B9A-9642-E218604F701D}">
      <text>
        <r>
          <rPr>
            <b/>
            <sz val="9"/>
            <color indexed="81"/>
            <rFont val="Tahoma"/>
            <family val="2"/>
          </rPr>
          <t>AXYS:</t>
        </r>
        <r>
          <rPr>
            <sz val="9"/>
            <color indexed="81"/>
            <rFont val="Tahoma"/>
            <family val="2"/>
          </rPr>
          <t xml:space="preserve">
lLES DOSSIERS DE TRANSFERTS ONT ÉTÉ TRAITES CONFORMEMENT A LEGISLATION EN VIGUEUR REGISSANTE (ATTRIBUTION EN 2023 ALORS  QUE LES DECRETS D'APPLICATION DE LA LOI NE SONT SORTIS QU'EN NOVEMBRE 2024)</t>
        </r>
      </text>
    </comment>
    <comment ref="D53" authorId="0" shapeId="0" xr:uid="{7F578A02-0EFE-4885-9C68-342473D3CA55}">
      <text>
        <r>
          <rPr>
            <b/>
            <sz val="9"/>
            <color indexed="81"/>
            <rFont val="Tahoma"/>
            <family val="2"/>
          </rPr>
          <t>AXYS:</t>
        </r>
        <r>
          <rPr>
            <sz val="9"/>
            <color indexed="81"/>
            <rFont val="Tahoma"/>
            <family val="2"/>
          </rPr>
          <t xml:space="preserve">
OUI MAIS NE CORRESPOND PAS A 7 500 000 FCFA DE DROIT FIXE</t>
        </r>
      </text>
    </comment>
    <comment ref="D67" authorId="0" shapeId="0" xr:uid="{887DFF40-7EE2-4B5A-BFE8-B57DEDC18970}">
      <text>
        <r>
          <rPr>
            <b/>
            <sz val="9"/>
            <color indexed="81"/>
            <rFont val="Tahoma"/>
            <family val="2"/>
          </rPr>
          <t>AXYS:</t>
        </r>
        <r>
          <rPr>
            <sz val="9"/>
            <color indexed="81"/>
            <rFont val="Tahoma"/>
            <family val="2"/>
          </rPr>
          <t xml:space="preserve">
VERFICATION ENLIGNE FAITE PAR LE CONSERVATEUR SUR LA BASE DES COORDONNEES QUI SONT VERIFIEES SUR LE LOGICIEL FLEXI CADASTRE</t>
        </r>
      </text>
    </comment>
    <comment ref="D70" authorId="0" shapeId="0" xr:uid="{C73555E1-D7DB-4358-9AC7-85A6165E2683}">
      <text>
        <r>
          <rPr>
            <b/>
            <sz val="9"/>
            <color indexed="81"/>
            <rFont val="Tahoma"/>
            <family val="2"/>
          </rPr>
          <t>AXYS:</t>
        </r>
        <r>
          <rPr>
            <sz val="9"/>
            <color indexed="81"/>
            <rFont val="Tahoma"/>
            <family val="2"/>
          </rPr>
          <t xml:space="preserve">
ON PRATIQUE LE FIFO DONC ATTRIBUE AU PREMIER DEMANDEUR EN CAS DE DEMANDE MULTIPLES</t>
        </r>
      </text>
    </comment>
    <comment ref="D85" authorId="0" shapeId="0" xr:uid="{5CEB14BA-9ECC-4633-BEC8-ECA06C8CE928}">
      <text>
        <r>
          <rPr>
            <b/>
            <sz val="9"/>
            <color indexed="81"/>
            <rFont val="Tahoma"/>
            <family val="2"/>
          </rPr>
          <t>AXYS:
JUSTE LE NUM DE REFERENCE DU COURIER DU PM AU MINDMITH QUI FIGURE SUR LE TITRE TRANSMIS</t>
        </r>
      </text>
    </comment>
    <comment ref="D86" authorId="0" shapeId="0" xr:uid="{39F61BE3-1FC6-4258-8352-90F1B33DD7E9}">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24B39C52-BCD0-41DE-8DC4-6E2EE74C7AB4}">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05E21968-8143-4104-8642-169C0482342A}">
      <text>
        <r>
          <rPr>
            <b/>
            <sz val="9"/>
            <color indexed="81"/>
            <rFont val="Tahoma"/>
            <family val="2"/>
          </rPr>
          <t>AXYS:</t>
        </r>
        <r>
          <rPr>
            <sz val="9"/>
            <color indexed="81"/>
            <rFont val="Tahoma"/>
            <family val="2"/>
          </rPr>
          <t xml:space="preserve">
JPAS OBTENU</t>
        </r>
      </text>
    </comment>
    <comment ref="D89" authorId="0" shapeId="0" xr:uid="{5E8200F3-B7B4-4DA7-995B-E10E7D6DE72B}">
      <text>
        <r>
          <rPr>
            <b/>
            <sz val="9"/>
            <color indexed="81"/>
            <rFont val="Tahoma"/>
            <family val="2"/>
          </rPr>
          <t>AXYS:</t>
        </r>
        <r>
          <rPr>
            <sz val="9"/>
            <color indexed="81"/>
            <rFont val="Tahoma"/>
            <family val="2"/>
          </rPr>
          <t xml:space="preserve">
REGISTRE NUMERIQUE</t>
        </r>
      </text>
    </comment>
    <comment ref="D96" authorId="0" shapeId="0" xr:uid="{470DE7BE-09C7-4CD0-9463-4759F2D2EBBB}">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 shapeId="0" xr:uid="{43AEE261-B266-413A-98F5-BC97C9BAAA46}">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AXYS</author>
    <author>tc={F1D1E4DC-8D40-436F-B064-D1EA649F94E9}</author>
  </authors>
  <commentList>
    <comment ref="D21" authorId="0" shapeId="0" xr:uid="{77D1D8C0-7B62-4EE2-B384-B98D1E4FEFED}">
      <text>
        <r>
          <rPr>
            <b/>
            <sz val="9"/>
            <color indexed="81"/>
            <rFont val="Tahoma"/>
            <family val="2"/>
          </rPr>
          <t>AXYS:</t>
        </r>
        <r>
          <rPr>
            <sz val="9"/>
            <color indexed="81"/>
            <rFont val="Tahoma"/>
            <family val="2"/>
          </rPr>
          <t xml:space="preserve">
UNIQUEMENT L'ORIGINAL</t>
        </r>
      </text>
    </comment>
    <comment ref="D22" authorId="0" shapeId="0" xr:uid="{2DBD76D3-1AA0-4D5C-B2D8-06EBA785E555}">
      <text>
        <r>
          <rPr>
            <b/>
            <sz val="9"/>
            <color indexed="81"/>
            <rFont val="Tahoma"/>
            <family val="2"/>
          </rPr>
          <t>AXYS:</t>
        </r>
        <r>
          <rPr>
            <sz val="9"/>
            <color indexed="81"/>
            <rFont val="Tahoma"/>
            <family val="2"/>
          </rPr>
          <t xml:space="preserve">
ABSENCE DE COPIESUNIQUEMENT L'ORIGINAL
</t>
        </r>
      </text>
    </comment>
    <comment ref="D23" authorId="0" shapeId="0" xr:uid="{B90A95FF-7F6C-4473-BB9C-90458C85A5B8}">
      <text>
        <r>
          <rPr>
            <b/>
            <sz val="9"/>
            <color indexed="81"/>
            <rFont val="Tahoma"/>
            <family val="2"/>
          </rPr>
          <t>AXYS:</t>
        </r>
        <r>
          <rPr>
            <sz val="9"/>
            <color indexed="81"/>
            <rFont val="Tahoma"/>
            <family val="2"/>
          </rPr>
          <t xml:space="preserve">
ABSENCE DE COPIES 
UNIQUEMENT L'ORIGINAL
</t>
        </r>
      </text>
    </comment>
    <comment ref="D24" authorId="0" shapeId="0" xr:uid="{E16B0440-F7E6-4052-8D9F-AF10CBAF4B43}">
      <text>
        <r>
          <rPr>
            <b/>
            <sz val="9"/>
            <color indexed="81"/>
            <rFont val="Tahoma"/>
            <family val="2"/>
          </rPr>
          <t>AXYS:</t>
        </r>
        <r>
          <rPr>
            <sz val="9"/>
            <color indexed="81"/>
            <rFont val="Tahoma"/>
            <family val="2"/>
          </rPr>
          <t xml:space="preserve">
ABSENCE DE COPIES UNIQUEMENT L'ORIGINAL
</t>
        </r>
      </text>
    </comment>
    <comment ref="D25" authorId="0" shapeId="0" xr:uid="{1CFD7215-ECDD-47C1-ABC5-AE2FA320E62C}">
      <text>
        <r>
          <rPr>
            <b/>
            <sz val="9"/>
            <color indexed="81"/>
            <rFont val="Tahoma"/>
            <family val="2"/>
          </rPr>
          <t>AXYS:</t>
        </r>
        <r>
          <rPr>
            <sz val="9"/>
            <color indexed="81"/>
            <rFont val="Tahoma"/>
            <family val="2"/>
          </rPr>
          <t xml:space="preserve">
ABSENCE DE COPIES</t>
        </r>
      </text>
    </comment>
    <comment ref="D32" authorId="0" shapeId="0" xr:uid="{716C0171-892F-4884-8F9E-30A6B73B232F}">
      <text>
        <r>
          <rPr>
            <b/>
            <sz val="9"/>
            <color indexed="81"/>
            <rFont val="Tahoma"/>
            <family val="2"/>
          </rPr>
          <t>AXYS:</t>
        </r>
        <r>
          <rPr>
            <sz val="9"/>
            <color indexed="81"/>
            <rFont val="Tahoma"/>
            <family val="2"/>
          </rPr>
          <t xml:space="preserve">
FICHE DE DEMANDE NON REDHIBITOIRE</t>
        </r>
      </text>
    </comment>
    <comment ref="D44" authorId="0" shapeId="0" xr:uid="{6DEB0F93-30E0-483B-A34A-5B80C4E1BA86}">
      <text>
        <r>
          <rPr>
            <b/>
            <sz val="9"/>
            <color indexed="81"/>
            <rFont val="Tahoma"/>
            <family val="2"/>
          </rPr>
          <t>AXYS:</t>
        </r>
        <r>
          <rPr>
            <sz val="9"/>
            <color indexed="81"/>
            <rFont val="Tahoma"/>
            <family val="2"/>
          </rPr>
          <t xml:space="preserve">
DROITS FIXES 7 500 000 FCFA par dossier pour le cedant et cessionnaire (15 000 000)</t>
        </r>
      </text>
    </comment>
    <comment ref="D45" authorId="0" shapeId="0" xr:uid="{7EDC4A5B-98C6-4CE0-A533-5DDA4C841CEB}">
      <text>
        <r>
          <rPr>
            <b/>
            <sz val="9"/>
            <color indexed="81"/>
            <rFont val="Tahoma"/>
            <family val="2"/>
          </rPr>
          <t>AXYS:</t>
        </r>
        <r>
          <rPr>
            <sz val="9"/>
            <color indexed="81"/>
            <rFont val="Tahoma"/>
            <family val="2"/>
          </rPr>
          <t xml:space="preserve">
lLES DOSSIERS DE TRANSFERTS ONT ÉTÉ TRAITES CONFORMEMENT A LEGISLATION EN VIGUEUR REGISSANTE (ATTRIBUTION EN 2023 ALORS  QUE LES DECRETS D'APPLICATION DE LA LOI NE SONT SORTIS QU'EN NOVEMBRE 2024)</t>
        </r>
      </text>
    </comment>
    <comment ref="D53" authorId="0" shapeId="0" xr:uid="{F644553B-762F-4B12-8113-21249333A49F}">
      <text>
        <r>
          <rPr>
            <b/>
            <sz val="9"/>
            <color indexed="81"/>
            <rFont val="Tahoma"/>
            <family val="2"/>
          </rPr>
          <t>AXYS:</t>
        </r>
        <r>
          <rPr>
            <sz val="9"/>
            <color indexed="81"/>
            <rFont val="Tahoma"/>
            <family val="2"/>
          </rPr>
          <t xml:space="preserve">
OUI MAIS NE CORRESPOND PAS A 7 500 000 FCFA DE DROIT FIXE</t>
        </r>
      </text>
    </comment>
    <comment ref="D67" authorId="0" shapeId="0" xr:uid="{07DC4DCC-5773-492C-9A3C-4B26136D4EA9}">
      <text>
        <r>
          <rPr>
            <b/>
            <sz val="9"/>
            <color indexed="81"/>
            <rFont val="Tahoma"/>
            <family val="2"/>
          </rPr>
          <t>AXYS:</t>
        </r>
        <r>
          <rPr>
            <sz val="9"/>
            <color indexed="81"/>
            <rFont val="Tahoma"/>
            <family val="2"/>
          </rPr>
          <t xml:space="preserve">
VERFICATION ENLIGNE FAITE PAR LE CONSERVATEUR SUR LA BASE DES COORDONNEES QUI SONT VERIFIEES SUR LE LOGICIEL FLEXI CADASTRE</t>
        </r>
      </text>
    </comment>
    <comment ref="D70" authorId="0" shapeId="0" xr:uid="{88D63453-BAC0-4F7B-9B99-105EF3BCD687}">
      <text>
        <r>
          <rPr>
            <b/>
            <sz val="9"/>
            <color indexed="81"/>
            <rFont val="Tahoma"/>
            <family val="2"/>
          </rPr>
          <t>AXYS:</t>
        </r>
        <r>
          <rPr>
            <sz val="9"/>
            <color indexed="81"/>
            <rFont val="Tahoma"/>
            <family val="2"/>
          </rPr>
          <t xml:space="preserve">
ON PRATIQUE LE FIFO DONC ATTRIBUE AU PREMIER DEMANDEUR EN CAS DE DEMANDE MULTIPLES</t>
        </r>
      </text>
    </comment>
    <comment ref="D85" authorId="0" shapeId="0" xr:uid="{07795B01-81DF-4D8B-B560-3FCD5E126350}">
      <text>
        <r>
          <rPr>
            <b/>
            <sz val="9"/>
            <color indexed="81"/>
            <rFont val="Tahoma"/>
            <family val="2"/>
          </rPr>
          <t>AXYS:
JUSTE LE NUM DE REFERENCE DU COURIER DU PM AU MINDMITH QUI FIGURE SUR LE TITRE TRANSMIS</t>
        </r>
      </text>
    </comment>
    <comment ref="D86" authorId="0" shapeId="0" xr:uid="{F844DFB3-B519-472B-B405-B8D32B010B8A}">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B4E7378C-BF5F-4015-B1FD-F4FA39EA73C9}">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18F22963-487E-4271-AEAB-EEB4E1562CF8}">
      <text>
        <r>
          <rPr>
            <b/>
            <sz val="9"/>
            <color indexed="81"/>
            <rFont val="Tahoma"/>
            <family val="2"/>
          </rPr>
          <t>AXYS:</t>
        </r>
        <r>
          <rPr>
            <sz val="9"/>
            <color indexed="81"/>
            <rFont val="Tahoma"/>
            <family val="2"/>
          </rPr>
          <t xml:space="preserve">
JPAS OBTENU</t>
        </r>
      </text>
    </comment>
    <comment ref="D89" authorId="0" shapeId="0" xr:uid="{7E74DBEF-DF1C-4EA4-B50C-30F2F116BDA2}">
      <text>
        <r>
          <rPr>
            <b/>
            <sz val="9"/>
            <color indexed="81"/>
            <rFont val="Tahoma"/>
            <family val="2"/>
          </rPr>
          <t>AXYS:</t>
        </r>
        <r>
          <rPr>
            <sz val="9"/>
            <color indexed="81"/>
            <rFont val="Tahoma"/>
            <family val="2"/>
          </rPr>
          <t xml:space="preserve">
REGISTRE NUMERIQUE</t>
        </r>
      </text>
    </comment>
    <comment ref="D96" authorId="0" shapeId="0" xr:uid="{B5AE3461-D5AF-4162-9BF1-C11E8DF3AC19}">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 shapeId="0" xr:uid="{F1D1E4DC-8D40-436F-B064-D1EA649F94E9}">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AXYS</author>
    <author>tc={5214951E-4E5C-4E1E-95E0-B9DCA4051AD9}</author>
  </authors>
  <commentList>
    <comment ref="D21" authorId="0" shapeId="0" xr:uid="{B2CE45AE-C705-4060-BD2E-5AD593899436}">
      <text>
        <r>
          <rPr>
            <b/>
            <sz val="9"/>
            <color indexed="81"/>
            <rFont val="Tahoma"/>
            <family val="2"/>
          </rPr>
          <t>AXYS:</t>
        </r>
        <r>
          <rPr>
            <sz val="9"/>
            <color indexed="81"/>
            <rFont val="Tahoma"/>
            <family val="2"/>
          </rPr>
          <t xml:space="preserve">
UNIQUEMENT L'ORIGINAL</t>
        </r>
      </text>
    </comment>
    <comment ref="D22" authorId="0" shapeId="0" xr:uid="{465C1F5C-2803-4B92-BCD5-1C653C478FCD}">
      <text>
        <r>
          <rPr>
            <b/>
            <sz val="9"/>
            <color indexed="81"/>
            <rFont val="Tahoma"/>
            <family val="2"/>
          </rPr>
          <t>AXYS:</t>
        </r>
        <r>
          <rPr>
            <sz val="9"/>
            <color indexed="81"/>
            <rFont val="Tahoma"/>
            <family val="2"/>
          </rPr>
          <t xml:space="preserve">
ABSENCE DE COPIESUNIQUEMENT L'ORIGINAL
</t>
        </r>
      </text>
    </comment>
    <comment ref="D23" authorId="0" shapeId="0" xr:uid="{628F2E23-4049-418A-815B-2C3C4E09F2D3}">
      <text>
        <r>
          <rPr>
            <b/>
            <sz val="9"/>
            <color indexed="81"/>
            <rFont val="Tahoma"/>
            <family val="2"/>
          </rPr>
          <t>AXYS:</t>
        </r>
        <r>
          <rPr>
            <sz val="9"/>
            <color indexed="81"/>
            <rFont val="Tahoma"/>
            <family val="2"/>
          </rPr>
          <t xml:space="preserve">
ABSENCE DE COPIES 
UNIQUEMENT L'ORIGINAL
</t>
        </r>
      </text>
    </comment>
    <comment ref="D24" authorId="0" shapeId="0" xr:uid="{B2C35BB4-DBAD-4EF1-AF24-C943A00A7906}">
      <text>
        <r>
          <rPr>
            <b/>
            <sz val="9"/>
            <color indexed="81"/>
            <rFont val="Tahoma"/>
            <family val="2"/>
          </rPr>
          <t>AXYS:</t>
        </r>
        <r>
          <rPr>
            <sz val="9"/>
            <color indexed="81"/>
            <rFont val="Tahoma"/>
            <family val="2"/>
          </rPr>
          <t xml:space="preserve">
ABSENCE DE COPIES UNIQUEMENT L'ORIGINAL
</t>
        </r>
      </text>
    </comment>
    <comment ref="D25" authorId="0" shapeId="0" xr:uid="{DEF28C40-3F48-4C3B-84EA-C58E1630D2A6}">
      <text>
        <r>
          <rPr>
            <b/>
            <sz val="9"/>
            <color indexed="81"/>
            <rFont val="Tahoma"/>
            <family val="2"/>
          </rPr>
          <t>AXYS:</t>
        </r>
        <r>
          <rPr>
            <sz val="9"/>
            <color indexed="81"/>
            <rFont val="Tahoma"/>
            <family val="2"/>
          </rPr>
          <t xml:space="preserve">
ABSENCE DE COPIES</t>
        </r>
      </text>
    </comment>
    <comment ref="D32" authorId="0" shapeId="0" xr:uid="{582C861F-5AFF-494B-8DF3-56A5874F7C3B}">
      <text>
        <r>
          <rPr>
            <b/>
            <sz val="9"/>
            <color indexed="81"/>
            <rFont val="Tahoma"/>
            <family val="2"/>
          </rPr>
          <t>AXYS:</t>
        </r>
        <r>
          <rPr>
            <sz val="9"/>
            <color indexed="81"/>
            <rFont val="Tahoma"/>
            <family val="2"/>
          </rPr>
          <t xml:space="preserve">
FICHE DE DEMANDE NON REDHIBITOIRE</t>
        </r>
      </text>
    </comment>
    <comment ref="D44" authorId="0" shapeId="0" xr:uid="{6AAD3BA0-F43A-4A16-82E8-AE61244B423B}">
      <text>
        <r>
          <rPr>
            <b/>
            <sz val="9"/>
            <color indexed="81"/>
            <rFont val="Tahoma"/>
            <family val="2"/>
          </rPr>
          <t>AXYS:</t>
        </r>
        <r>
          <rPr>
            <sz val="9"/>
            <color indexed="81"/>
            <rFont val="Tahoma"/>
            <family val="2"/>
          </rPr>
          <t xml:space="preserve">
DROITS FIXES 7 500 000 FCFA par dossier pour le cedant et cessionnaire (15 000 000)</t>
        </r>
      </text>
    </comment>
    <comment ref="D45" authorId="0" shapeId="0" xr:uid="{1713A62C-6171-4179-8F6F-B6CDF5D1650B}">
      <text>
        <r>
          <rPr>
            <b/>
            <sz val="9"/>
            <color indexed="81"/>
            <rFont val="Tahoma"/>
            <family val="2"/>
          </rPr>
          <t>AXYS:</t>
        </r>
        <r>
          <rPr>
            <sz val="9"/>
            <color indexed="81"/>
            <rFont val="Tahoma"/>
            <family val="2"/>
          </rPr>
          <t xml:space="preserve">
lLES DOSSIERS DE TRANSFERTS ONT ÉTÉ TRAITES CONFORMEMENT A LEGISLATION EN VIGUEUR REGISSANTE (ATTRIBUTION EN 2023 ALORS  QUE LES DECRETS D'APPLICATION DE LA LOI NE SONT SORTIS QU'EN NOVEMBRE 2024)</t>
        </r>
      </text>
    </comment>
    <comment ref="D53" authorId="0" shapeId="0" xr:uid="{A0F20FA8-6D5F-481E-A49E-E1D98F6FEBAB}">
      <text>
        <r>
          <rPr>
            <b/>
            <sz val="9"/>
            <color indexed="81"/>
            <rFont val="Tahoma"/>
            <family val="2"/>
          </rPr>
          <t>AXYS:</t>
        </r>
        <r>
          <rPr>
            <sz val="9"/>
            <color indexed="81"/>
            <rFont val="Tahoma"/>
            <family val="2"/>
          </rPr>
          <t xml:space="preserve">
OUI MAIS NE CORRESPOND PAS A 7 500 000 FCFA DE DROIT FIXE</t>
        </r>
      </text>
    </comment>
    <comment ref="D67" authorId="0" shapeId="0" xr:uid="{786885FD-81E7-44A5-B665-DA83C90654A7}">
      <text>
        <r>
          <rPr>
            <b/>
            <sz val="9"/>
            <color indexed="81"/>
            <rFont val="Tahoma"/>
            <family val="2"/>
          </rPr>
          <t>AXYS:</t>
        </r>
        <r>
          <rPr>
            <sz val="9"/>
            <color indexed="81"/>
            <rFont val="Tahoma"/>
            <family val="2"/>
          </rPr>
          <t xml:space="preserve">
VERFICATION ENLIGNE FAITE PAR LE CONSERVATEUR SUR LA BASE DES COORDONNEES QUI SONT VERIFIEES SUR LE LOGICIEL FLEXI CADASTRE</t>
        </r>
      </text>
    </comment>
    <comment ref="D70" authorId="0" shapeId="0" xr:uid="{2B53F51E-B568-49A3-8FA8-AAC0F9AAC1EC}">
      <text>
        <r>
          <rPr>
            <b/>
            <sz val="9"/>
            <color indexed="81"/>
            <rFont val="Tahoma"/>
            <family val="2"/>
          </rPr>
          <t>AXYS:</t>
        </r>
        <r>
          <rPr>
            <sz val="9"/>
            <color indexed="81"/>
            <rFont val="Tahoma"/>
            <family val="2"/>
          </rPr>
          <t xml:space="preserve">
ON PRATIQUE LE FIFO DONC ATTRIBUE AU PREMIER DEMANDEUR EN CAS DE DEMANDE MULTIPLES</t>
        </r>
      </text>
    </comment>
    <comment ref="D85" authorId="0" shapeId="0" xr:uid="{81118106-8E41-42B7-8115-D6058BFEA9BA}">
      <text>
        <r>
          <rPr>
            <b/>
            <sz val="9"/>
            <color indexed="81"/>
            <rFont val="Tahoma"/>
            <family val="2"/>
          </rPr>
          <t>AXYS:
JUSTE LE NUM DE REFERENCE DU COURIER DU PM AU MINDMITH QUI FIGURE SUR LE TITRE TRANSMIS</t>
        </r>
      </text>
    </comment>
    <comment ref="D86" authorId="0" shapeId="0" xr:uid="{BF34C793-509A-4B31-AE13-A3A558586318}">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335D720E-F520-4935-9C77-51096FDFA3B3}">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827EBDAC-5C4C-4025-B53B-565EA1E49A0B}">
      <text>
        <r>
          <rPr>
            <b/>
            <sz val="9"/>
            <color indexed="81"/>
            <rFont val="Tahoma"/>
            <family val="2"/>
          </rPr>
          <t>AXYS:</t>
        </r>
        <r>
          <rPr>
            <sz val="9"/>
            <color indexed="81"/>
            <rFont val="Tahoma"/>
            <family val="2"/>
          </rPr>
          <t xml:space="preserve">
JPAS OBTENU</t>
        </r>
      </text>
    </comment>
    <comment ref="D89" authorId="0" shapeId="0" xr:uid="{2F7E9255-B6DD-4AA4-BD4A-8F9EDF9833C8}">
      <text>
        <r>
          <rPr>
            <b/>
            <sz val="9"/>
            <color indexed="81"/>
            <rFont val="Tahoma"/>
            <family val="2"/>
          </rPr>
          <t>AXYS:</t>
        </r>
        <r>
          <rPr>
            <sz val="9"/>
            <color indexed="81"/>
            <rFont val="Tahoma"/>
            <family val="2"/>
          </rPr>
          <t xml:space="preserve">
REGISTRE NUMERIQUE</t>
        </r>
      </text>
    </comment>
    <comment ref="D96" authorId="0" shapeId="0" xr:uid="{7F04B5F2-056A-41D3-A22D-D44F1B540175}">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 shapeId="0" xr:uid="{5214951E-4E5C-4E1E-95E0-B9DCA4051AD9}">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AXYS</author>
    <author>tc={2CA80C74-E4A2-4595-AC9A-3C3C65AABDAD}</author>
  </authors>
  <commentList>
    <comment ref="D21" authorId="0" shapeId="0" xr:uid="{99514B0D-1A4A-4C9A-8C84-BDB2C0DD676D}">
      <text>
        <r>
          <rPr>
            <b/>
            <sz val="9"/>
            <color indexed="81"/>
            <rFont val="Tahoma"/>
            <family val="2"/>
          </rPr>
          <t>AXYS:</t>
        </r>
        <r>
          <rPr>
            <sz val="9"/>
            <color indexed="81"/>
            <rFont val="Tahoma"/>
            <family val="2"/>
          </rPr>
          <t xml:space="preserve">
UNIQUEMENT L'ORIGINAL</t>
        </r>
      </text>
    </comment>
    <comment ref="D22" authorId="0" shapeId="0" xr:uid="{38388621-DF9C-4072-BF53-1FBDCC6899F9}">
      <text>
        <r>
          <rPr>
            <b/>
            <sz val="9"/>
            <color indexed="81"/>
            <rFont val="Tahoma"/>
            <family val="2"/>
          </rPr>
          <t>AXYS:</t>
        </r>
        <r>
          <rPr>
            <sz val="9"/>
            <color indexed="81"/>
            <rFont val="Tahoma"/>
            <family val="2"/>
          </rPr>
          <t xml:space="preserve">
ABSENCE DE COPIESUNIQUEMENT L'ORIGINAL
</t>
        </r>
      </text>
    </comment>
    <comment ref="D23" authorId="0" shapeId="0" xr:uid="{E0F731B9-4A99-420F-944A-74DB1EFC1DFB}">
      <text>
        <r>
          <rPr>
            <b/>
            <sz val="9"/>
            <color indexed="81"/>
            <rFont val="Tahoma"/>
            <family val="2"/>
          </rPr>
          <t>AXYS:</t>
        </r>
        <r>
          <rPr>
            <sz val="9"/>
            <color indexed="81"/>
            <rFont val="Tahoma"/>
            <family val="2"/>
          </rPr>
          <t xml:space="preserve">
ABSENCE DE COPIES 
UNIQUEMENT L'ORIGINAL
</t>
        </r>
      </text>
    </comment>
    <comment ref="D24" authorId="0" shapeId="0" xr:uid="{68B705EB-4B6D-4150-B7BD-60AE9CA94987}">
      <text>
        <r>
          <rPr>
            <b/>
            <sz val="9"/>
            <color indexed="81"/>
            <rFont val="Tahoma"/>
            <family val="2"/>
          </rPr>
          <t>AXYS:</t>
        </r>
        <r>
          <rPr>
            <sz val="9"/>
            <color indexed="81"/>
            <rFont val="Tahoma"/>
            <family val="2"/>
          </rPr>
          <t xml:space="preserve">
ABSENCE DE COPIES UNIQUEMENT L'ORIGINAL
</t>
        </r>
      </text>
    </comment>
    <comment ref="D25" authorId="0" shapeId="0" xr:uid="{45EBBFFB-E054-42B6-AF40-9B29C6438E6A}">
      <text>
        <r>
          <rPr>
            <b/>
            <sz val="9"/>
            <color indexed="81"/>
            <rFont val="Tahoma"/>
            <family val="2"/>
          </rPr>
          <t>AXYS:</t>
        </r>
        <r>
          <rPr>
            <sz val="9"/>
            <color indexed="81"/>
            <rFont val="Tahoma"/>
            <family val="2"/>
          </rPr>
          <t xml:space="preserve">
ABSENCE DE COPIES</t>
        </r>
      </text>
    </comment>
    <comment ref="D36" authorId="0" shapeId="0" xr:uid="{E8BC863D-93C0-4975-B2B1-31D21E39FB54}">
      <text>
        <r>
          <rPr>
            <b/>
            <sz val="9"/>
            <color indexed="81"/>
            <rFont val="Tahoma"/>
            <family val="2"/>
          </rPr>
          <t>AXYS:</t>
        </r>
        <r>
          <rPr>
            <sz val="9"/>
            <color indexed="81"/>
            <rFont val="Tahoma"/>
            <family val="2"/>
          </rPr>
          <t xml:space="preserve">
</t>
        </r>
      </text>
    </comment>
    <comment ref="D37" authorId="0" shapeId="0" xr:uid="{04D93E49-61CF-46E3-8BA2-6262F216E1E0}">
      <text>
        <r>
          <rPr>
            <b/>
            <sz val="9"/>
            <color indexed="81"/>
            <rFont val="Tahoma"/>
            <family val="2"/>
          </rPr>
          <t>AXYS:</t>
        </r>
        <r>
          <rPr>
            <sz val="9"/>
            <color indexed="81"/>
            <rFont val="Tahoma"/>
            <family val="2"/>
          </rPr>
          <t xml:space="preserve">
COTE MAIS PAS PARAPHE</t>
        </r>
      </text>
    </comment>
    <comment ref="D44" authorId="0" shapeId="0" xr:uid="{0F046CE8-E110-4463-8F63-21D85B2F12B8}">
      <text>
        <r>
          <rPr>
            <b/>
            <sz val="9"/>
            <color indexed="81"/>
            <rFont val="Tahoma"/>
            <family val="2"/>
          </rPr>
          <t>AXYS:</t>
        </r>
        <r>
          <rPr>
            <sz val="9"/>
            <color indexed="81"/>
            <rFont val="Tahoma"/>
            <family val="2"/>
          </rPr>
          <t xml:space="preserve">
VOIR M. TSAFACK</t>
        </r>
      </text>
    </comment>
    <comment ref="D45" authorId="0" shapeId="0" xr:uid="{EC70EA12-8352-4235-9271-8045F3B4BE66}">
      <text>
        <r>
          <rPr>
            <b/>
            <sz val="9"/>
            <color indexed="81"/>
            <rFont val="Tahoma"/>
            <family val="2"/>
          </rPr>
          <t>AXYS:</t>
        </r>
        <r>
          <rPr>
            <sz val="9"/>
            <color indexed="81"/>
            <rFont val="Tahoma"/>
            <family val="2"/>
          </rPr>
          <t xml:space="preserve">
NON
</t>
        </r>
      </text>
    </comment>
    <comment ref="D67" authorId="0" shapeId="0" xr:uid="{DBBBC511-00AE-40F4-9AA2-C8538EFC8633}">
      <text>
        <r>
          <rPr>
            <b/>
            <sz val="9"/>
            <color indexed="81"/>
            <rFont val="Tahoma"/>
            <family val="2"/>
          </rPr>
          <t>AXYS:A PARTIR DES COORDONNEES GEOGRAPHIQUES, UNE VERIFICATION EST FAITE EN LIGNE</t>
        </r>
      </text>
    </comment>
    <comment ref="D70" authorId="0" shapeId="0" xr:uid="{905DDB8D-5332-4C7A-8AD1-D52366548F68}">
      <text>
        <r>
          <rPr>
            <b/>
            <sz val="9"/>
            <color indexed="81"/>
            <rFont val="Tahoma"/>
            <family val="2"/>
          </rPr>
          <t>AXYS:</t>
        </r>
        <r>
          <rPr>
            <sz val="9"/>
            <color indexed="81"/>
            <rFont val="Tahoma"/>
            <family val="2"/>
          </rPr>
          <t xml:space="preserve">
EN CAS DE DEMANDE MULTIPLES, ON APPLIQUE LE FIFO</t>
        </r>
      </text>
    </comment>
    <comment ref="D76" authorId="0" shapeId="0" xr:uid="{013EA91E-5406-42A7-9887-C8B59EC3463F}">
      <text>
        <r>
          <rPr>
            <b/>
            <sz val="9"/>
            <color indexed="81"/>
            <rFont val="Tahoma"/>
            <family val="2"/>
          </rPr>
          <t>AXYS:</t>
        </r>
        <r>
          <rPr>
            <sz val="9"/>
            <color indexed="81"/>
            <rFont val="Tahoma"/>
            <family val="2"/>
          </rPr>
          <t xml:space="preserve">
ABSENCE DE RECEPISSE</t>
        </r>
      </text>
    </comment>
    <comment ref="D85" authorId="0" shapeId="0" xr:uid="{A85B882A-D3D6-492B-A52B-914B169AC5E2}">
      <text>
        <r>
          <rPr>
            <b/>
            <sz val="9"/>
            <color indexed="81"/>
            <rFont val="Tahoma"/>
            <family val="2"/>
          </rPr>
          <t>AXYS:
JUSTE LE NUM DE REFERENCE DU COURIER DU PM AU MINDMITH QUI FIGURE SUR LE TITRE TRANSMIS</t>
        </r>
      </text>
    </comment>
    <comment ref="D86" authorId="0" shapeId="0" xr:uid="{1A429C77-F9FC-45F5-85AE-F6ACDBBF20CD}">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D3AC0A78-EF8E-40C8-B824-05D9B3177644}">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ACA24C1C-0F6D-446F-B365-427269632151}">
      <text>
        <r>
          <rPr>
            <b/>
            <sz val="9"/>
            <color indexed="81"/>
            <rFont val="Tahoma"/>
            <family val="2"/>
          </rPr>
          <t>AXYS:</t>
        </r>
        <r>
          <rPr>
            <sz val="9"/>
            <color indexed="81"/>
            <rFont val="Tahoma"/>
            <family val="2"/>
          </rPr>
          <t xml:space="preserve">
JPAS OBTENU</t>
        </r>
      </text>
    </comment>
    <comment ref="D89" authorId="0" shapeId="0" xr:uid="{65247DE1-F8CB-48AB-B0A0-813308B13300}">
      <text>
        <r>
          <rPr>
            <b/>
            <sz val="9"/>
            <color indexed="81"/>
            <rFont val="Tahoma"/>
            <family val="2"/>
          </rPr>
          <t>AXYS:</t>
        </r>
        <r>
          <rPr>
            <sz val="9"/>
            <color indexed="81"/>
            <rFont val="Tahoma"/>
            <family val="2"/>
          </rPr>
          <t xml:space="preserve">
REGISTRE NUMERIQUE</t>
        </r>
      </text>
    </comment>
    <comment ref="D96" authorId="0" shapeId="0" xr:uid="{0D6F18EF-C80A-4A72-BF1C-6D819921D2A1}">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 shapeId="0" xr:uid="{2CA80C74-E4A2-4595-AC9A-3C3C65AABDAD}">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AXYS</author>
    <author>tc={D9C1E0B4-CC2D-4593-82CB-082B4734746B}</author>
  </authors>
  <commentList>
    <comment ref="D21" authorId="0" shapeId="0" xr:uid="{C6CECFE4-B3FF-4334-8860-B75DE5458BC0}">
      <text>
        <r>
          <rPr>
            <b/>
            <sz val="9"/>
            <color indexed="81"/>
            <rFont val="Tahoma"/>
            <family val="2"/>
          </rPr>
          <t>AXYS:</t>
        </r>
        <r>
          <rPr>
            <sz val="9"/>
            <color indexed="81"/>
            <rFont val="Tahoma"/>
            <family val="2"/>
          </rPr>
          <t xml:space="preserve">
UNIQUEMENT L'ORIGINAL</t>
        </r>
      </text>
    </comment>
    <comment ref="D22" authorId="0" shapeId="0" xr:uid="{4D0563AD-ADC2-4681-B1EE-8973A9FC39F4}">
      <text>
        <r>
          <rPr>
            <b/>
            <sz val="9"/>
            <color indexed="81"/>
            <rFont val="Tahoma"/>
            <family val="2"/>
          </rPr>
          <t>AXYS:</t>
        </r>
        <r>
          <rPr>
            <sz val="9"/>
            <color indexed="81"/>
            <rFont val="Tahoma"/>
            <family val="2"/>
          </rPr>
          <t xml:space="preserve">
ABSENCE DE COPIESUNIQUEMENT L'ORIGINAL
</t>
        </r>
      </text>
    </comment>
    <comment ref="D23" authorId="0" shapeId="0" xr:uid="{D291F782-E9C0-45D8-B05C-B61453F4744D}">
      <text>
        <r>
          <rPr>
            <b/>
            <sz val="9"/>
            <color indexed="81"/>
            <rFont val="Tahoma"/>
            <family val="2"/>
          </rPr>
          <t>AXYS:</t>
        </r>
        <r>
          <rPr>
            <sz val="9"/>
            <color indexed="81"/>
            <rFont val="Tahoma"/>
            <family val="2"/>
          </rPr>
          <t xml:space="preserve">
ABSENCE DE COPIES 
UNIQUEMENT L'ORIGINAL
</t>
        </r>
      </text>
    </comment>
    <comment ref="D24" authorId="0" shapeId="0" xr:uid="{C6E3729B-9185-4D3E-B8F6-1C386230724A}">
      <text>
        <r>
          <rPr>
            <b/>
            <sz val="9"/>
            <color indexed="81"/>
            <rFont val="Tahoma"/>
            <family val="2"/>
          </rPr>
          <t>AXYS:</t>
        </r>
        <r>
          <rPr>
            <sz val="9"/>
            <color indexed="81"/>
            <rFont val="Tahoma"/>
            <family val="2"/>
          </rPr>
          <t xml:space="preserve">
ABSENCE DE COPIES UNIQUEMENT L'ORIGINAL
</t>
        </r>
      </text>
    </comment>
    <comment ref="D25" authorId="0" shapeId="0" xr:uid="{FBF70038-2AF0-4602-898D-31F7176953AD}">
      <text>
        <r>
          <rPr>
            <b/>
            <sz val="9"/>
            <color indexed="81"/>
            <rFont val="Tahoma"/>
            <family val="2"/>
          </rPr>
          <t>AXYS:</t>
        </r>
        <r>
          <rPr>
            <sz val="9"/>
            <color indexed="81"/>
            <rFont val="Tahoma"/>
            <family val="2"/>
          </rPr>
          <t xml:space="preserve">
ABSENCE DE COPIES</t>
        </r>
      </text>
    </comment>
    <comment ref="D44" authorId="0" shapeId="0" xr:uid="{9987E2B6-0FD1-4FC4-89C3-D4D599B37C97}">
      <text>
        <r>
          <rPr>
            <b/>
            <sz val="9"/>
            <color indexed="81"/>
            <rFont val="Tahoma"/>
            <family val="2"/>
          </rPr>
          <t>AXYS:</t>
        </r>
        <r>
          <rPr>
            <sz val="9"/>
            <color indexed="81"/>
            <rFont val="Tahoma"/>
            <family val="2"/>
          </rPr>
          <t xml:space="preserve">
VOIR M. TSAFACK</t>
        </r>
      </text>
    </comment>
    <comment ref="D52" authorId="0" shapeId="0" xr:uid="{9014E2DD-00DE-4C3A-A3AB-BBAE59089AC8}">
      <text>
        <r>
          <rPr>
            <b/>
            <sz val="9"/>
            <color indexed="81"/>
            <rFont val="Tahoma"/>
            <family val="2"/>
          </rPr>
          <t>AXYS:</t>
        </r>
        <r>
          <rPr>
            <sz val="9"/>
            <color indexed="81"/>
            <rFont val="Tahoma"/>
            <family val="2"/>
          </rPr>
          <t xml:space="preserve">
XAF 1260000</t>
        </r>
      </text>
    </comment>
    <comment ref="D76" authorId="0" shapeId="0" xr:uid="{3D93CE8E-D7B0-4074-AD7D-3E9C4C88503F}">
      <text>
        <r>
          <rPr>
            <b/>
            <sz val="9"/>
            <color indexed="81"/>
            <rFont val="Tahoma"/>
            <family val="2"/>
          </rPr>
          <t>AXYS:</t>
        </r>
        <r>
          <rPr>
            <sz val="9"/>
            <color indexed="81"/>
            <rFont val="Tahoma"/>
            <family val="2"/>
          </rPr>
          <t xml:space="preserve">
ABSENCE DE RECEPISSE</t>
        </r>
      </text>
    </comment>
    <comment ref="D85" authorId="0" shapeId="0" xr:uid="{68130D8E-D620-473D-979C-6A40A0F9E5B6}">
      <text>
        <r>
          <rPr>
            <b/>
            <sz val="9"/>
            <color indexed="81"/>
            <rFont val="Tahoma"/>
            <family val="2"/>
          </rPr>
          <t>AXYS:
JUSTE LE NUM DE REFERENCE DU COURIER DU PM AU MINDMITH QUI FIGURE SUR LE TITRE TRANSMIS</t>
        </r>
      </text>
    </comment>
    <comment ref="D86" authorId="0" shapeId="0" xr:uid="{FC1A286B-9221-4C88-94D3-8C7A5C62F320}">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A346BEC5-5458-45D6-A4E8-9C469B0188D8}">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59E66160-218C-4ADA-8F7A-ECF3E14A6A48}">
      <text>
        <r>
          <rPr>
            <b/>
            <sz val="9"/>
            <color indexed="81"/>
            <rFont val="Tahoma"/>
            <family val="2"/>
          </rPr>
          <t>AXYS:</t>
        </r>
        <r>
          <rPr>
            <sz val="9"/>
            <color indexed="81"/>
            <rFont val="Tahoma"/>
            <family val="2"/>
          </rPr>
          <t xml:space="preserve">
JPAS OBTENU</t>
        </r>
      </text>
    </comment>
    <comment ref="D89" authorId="0" shapeId="0" xr:uid="{E038A90D-37FC-4156-9B64-C7E45007EECC}">
      <text>
        <r>
          <rPr>
            <b/>
            <sz val="9"/>
            <color indexed="81"/>
            <rFont val="Tahoma"/>
            <family val="2"/>
          </rPr>
          <t>AXYS:</t>
        </r>
        <r>
          <rPr>
            <sz val="9"/>
            <color indexed="81"/>
            <rFont val="Tahoma"/>
            <family val="2"/>
          </rPr>
          <t xml:space="preserve">
REGISTRE NUMERIQUE</t>
        </r>
      </text>
    </comment>
    <comment ref="D96" authorId="0" shapeId="0" xr:uid="{21522D93-253E-41F8-8E7C-973253F88633}">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 shapeId="0" xr:uid="{D9C1E0B4-CC2D-4593-82CB-082B4734746B}">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AXYS</author>
    <author>tc={3F16B780-CC99-4BDF-B328-246BB520FACE}</author>
  </authors>
  <commentList>
    <comment ref="D21" authorId="0" shapeId="0" xr:uid="{9A4FE749-AC4F-480E-BEEC-CA84E242F112}">
      <text>
        <r>
          <rPr>
            <b/>
            <sz val="9"/>
            <color indexed="81"/>
            <rFont val="Tahoma"/>
            <family val="2"/>
          </rPr>
          <t>AXYS:</t>
        </r>
        <r>
          <rPr>
            <sz val="9"/>
            <color indexed="81"/>
            <rFont val="Tahoma"/>
            <family val="2"/>
          </rPr>
          <t xml:space="preserve">
UNIQUEMENT L'ORIGINAL</t>
        </r>
      </text>
    </comment>
    <comment ref="D22" authorId="0" shapeId="0" xr:uid="{1A535915-D20E-4C0A-9627-54C41E29843D}">
      <text>
        <r>
          <rPr>
            <b/>
            <sz val="9"/>
            <color indexed="81"/>
            <rFont val="Tahoma"/>
            <family val="2"/>
          </rPr>
          <t>AXYS:</t>
        </r>
        <r>
          <rPr>
            <sz val="9"/>
            <color indexed="81"/>
            <rFont val="Tahoma"/>
            <family val="2"/>
          </rPr>
          <t xml:space="preserve">
ABSENCE DE COPIESUNIQUEMENT L'ORIGINAL
</t>
        </r>
      </text>
    </comment>
    <comment ref="D23" authorId="0" shapeId="0" xr:uid="{DF00B49F-A8DC-4D68-8F69-9F9604471C18}">
      <text>
        <r>
          <rPr>
            <b/>
            <sz val="9"/>
            <color indexed="81"/>
            <rFont val="Tahoma"/>
            <family val="2"/>
          </rPr>
          <t>AXYS:</t>
        </r>
        <r>
          <rPr>
            <sz val="9"/>
            <color indexed="81"/>
            <rFont val="Tahoma"/>
            <family val="2"/>
          </rPr>
          <t xml:space="preserve">
ABSENCE DE COPIES 
UNIQUEMENT L'ORIGINAL
</t>
        </r>
      </text>
    </comment>
    <comment ref="D24" authorId="0" shapeId="0" xr:uid="{7364541A-1295-42F8-BB2E-48EFDB1C68BC}">
      <text>
        <r>
          <rPr>
            <b/>
            <sz val="9"/>
            <color indexed="81"/>
            <rFont val="Tahoma"/>
            <family val="2"/>
          </rPr>
          <t>AXYS:</t>
        </r>
        <r>
          <rPr>
            <sz val="9"/>
            <color indexed="81"/>
            <rFont val="Tahoma"/>
            <family val="2"/>
          </rPr>
          <t xml:space="preserve">
ABSENCE DE COPIES UNIQUEMENT L'ORIGINAL
</t>
        </r>
      </text>
    </comment>
    <comment ref="D25" authorId="0" shapeId="0" xr:uid="{6CAC77E1-AC73-4887-AE74-300BC000AEEB}">
      <text>
        <r>
          <rPr>
            <b/>
            <sz val="9"/>
            <color indexed="81"/>
            <rFont val="Tahoma"/>
            <family val="2"/>
          </rPr>
          <t>AXYS:</t>
        </r>
        <r>
          <rPr>
            <sz val="9"/>
            <color indexed="81"/>
            <rFont val="Tahoma"/>
            <family val="2"/>
          </rPr>
          <t xml:space="preserve">
ABSENCE DE COPIES</t>
        </r>
      </text>
    </comment>
    <comment ref="D44" authorId="0" shapeId="0" xr:uid="{786E5239-9427-4995-933C-43E216466227}">
      <text>
        <r>
          <rPr>
            <b/>
            <sz val="9"/>
            <color indexed="81"/>
            <rFont val="Tahoma"/>
            <family val="2"/>
          </rPr>
          <t>AXYS:</t>
        </r>
        <r>
          <rPr>
            <sz val="9"/>
            <color indexed="81"/>
            <rFont val="Tahoma"/>
            <family val="2"/>
          </rPr>
          <t xml:space="preserve">
VOIR M. TSAFACK</t>
        </r>
      </text>
    </comment>
    <comment ref="D52" authorId="0" shapeId="0" xr:uid="{00FB4B83-BF14-484B-BB50-07924F05BBEA}">
      <text>
        <r>
          <rPr>
            <b/>
            <sz val="9"/>
            <color indexed="81"/>
            <rFont val="Tahoma"/>
            <family val="2"/>
          </rPr>
          <t>AXYS:</t>
        </r>
        <r>
          <rPr>
            <sz val="9"/>
            <color indexed="81"/>
            <rFont val="Tahoma"/>
            <family val="2"/>
          </rPr>
          <t xml:space="preserve">
XAF 1260000</t>
        </r>
      </text>
    </comment>
    <comment ref="D76" authorId="0" shapeId="0" xr:uid="{2C710406-54E6-4A47-8DC2-445CD51C8C08}">
      <text>
        <r>
          <rPr>
            <b/>
            <sz val="9"/>
            <color indexed="81"/>
            <rFont val="Tahoma"/>
            <family val="2"/>
          </rPr>
          <t>AXYS:</t>
        </r>
        <r>
          <rPr>
            <sz val="9"/>
            <color indexed="81"/>
            <rFont val="Tahoma"/>
            <family val="2"/>
          </rPr>
          <t xml:space="preserve">
ABSENCE DE RECEPISSE</t>
        </r>
      </text>
    </comment>
    <comment ref="D85" authorId="0" shapeId="0" xr:uid="{CD225003-1D2F-4C07-AC75-A8DD9B661395}">
      <text>
        <r>
          <rPr>
            <b/>
            <sz val="9"/>
            <color indexed="81"/>
            <rFont val="Tahoma"/>
            <family val="2"/>
          </rPr>
          <t>AXYS:
JUSTE LE NUM DE REFERENCE DU COURIER DU PM AU MINDMITH QUI FIGURE SUR LE TITRE TRANSMIS</t>
        </r>
      </text>
    </comment>
    <comment ref="D86" authorId="0" shapeId="0" xr:uid="{81936689-C09F-4E38-9E72-A81963042A29}">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1CF5D002-1002-4375-BFA5-9A6314641DAD}">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53BBA837-6FF0-43FF-901E-AA0B3DB00FB5}">
      <text>
        <r>
          <rPr>
            <b/>
            <sz val="9"/>
            <color indexed="81"/>
            <rFont val="Tahoma"/>
            <family val="2"/>
          </rPr>
          <t>AXYS:</t>
        </r>
        <r>
          <rPr>
            <sz val="9"/>
            <color indexed="81"/>
            <rFont val="Tahoma"/>
            <family val="2"/>
          </rPr>
          <t xml:space="preserve">
JPAS OBTENU</t>
        </r>
      </text>
    </comment>
    <comment ref="D89" authorId="0" shapeId="0" xr:uid="{6B812226-4F3A-48BB-865C-22C006DCD9B2}">
      <text>
        <r>
          <rPr>
            <b/>
            <sz val="9"/>
            <color indexed="81"/>
            <rFont val="Tahoma"/>
            <family val="2"/>
          </rPr>
          <t>AXYS:</t>
        </r>
        <r>
          <rPr>
            <sz val="9"/>
            <color indexed="81"/>
            <rFont val="Tahoma"/>
            <family val="2"/>
          </rPr>
          <t xml:space="preserve">
REGISTRE NUMERIQUE</t>
        </r>
      </text>
    </comment>
    <comment ref="D96" authorId="0" shapeId="0" xr:uid="{2DD77CAE-AE15-41EA-B4E0-0C1099CC559A}">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 shapeId="0" xr:uid="{3F16B780-CC99-4BDF-B328-246BB520FACE}">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AXYS</author>
    <author>tc={AD7217F9-EB13-4DE1-92DE-A29241CB49DE}</author>
  </authors>
  <commentList>
    <comment ref="D21" authorId="0" shapeId="0" xr:uid="{9A8D553A-889D-4223-9472-8906F33EEEA7}">
      <text>
        <r>
          <rPr>
            <b/>
            <sz val="9"/>
            <color indexed="81"/>
            <rFont val="Tahoma"/>
            <family val="2"/>
          </rPr>
          <t>AXYS:</t>
        </r>
        <r>
          <rPr>
            <sz val="9"/>
            <color indexed="81"/>
            <rFont val="Tahoma"/>
            <family val="2"/>
          </rPr>
          <t xml:space="preserve">
UNIQUEMENT L'ORIGINAL</t>
        </r>
      </text>
    </comment>
    <comment ref="D22" authorId="0" shapeId="0" xr:uid="{ECEC299B-B10D-4C7F-84C6-17AC63C204ED}">
      <text>
        <r>
          <rPr>
            <b/>
            <sz val="9"/>
            <color indexed="81"/>
            <rFont val="Tahoma"/>
            <family val="2"/>
          </rPr>
          <t>AXYS:</t>
        </r>
        <r>
          <rPr>
            <sz val="9"/>
            <color indexed="81"/>
            <rFont val="Tahoma"/>
            <family val="2"/>
          </rPr>
          <t xml:space="preserve">
ABSENCE DE COPIESUNIQUEMENT L'ORIGINAL
</t>
        </r>
      </text>
    </comment>
    <comment ref="D23" authorId="0" shapeId="0" xr:uid="{146A6C40-9927-4414-A051-DE421E6A8B9E}">
      <text>
        <r>
          <rPr>
            <b/>
            <sz val="9"/>
            <color indexed="81"/>
            <rFont val="Tahoma"/>
            <family val="2"/>
          </rPr>
          <t>AXYS:</t>
        </r>
        <r>
          <rPr>
            <sz val="9"/>
            <color indexed="81"/>
            <rFont val="Tahoma"/>
            <family val="2"/>
          </rPr>
          <t xml:space="preserve">
ABSENCE DE COPIES 
UNIQUEMENT L'ORIGINAL
</t>
        </r>
      </text>
    </comment>
    <comment ref="D24" authorId="0" shapeId="0" xr:uid="{C79442D5-4EB7-4FD3-B12F-E548F548CB29}">
      <text>
        <r>
          <rPr>
            <b/>
            <sz val="9"/>
            <color indexed="81"/>
            <rFont val="Tahoma"/>
            <family val="2"/>
          </rPr>
          <t>AXYS:</t>
        </r>
        <r>
          <rPr>
            <sz val="9"/>
            <color indexed="81"/>
            <rFont val="Tahoma"/>
            <family val="2"/>
          </rPr>
          <t xml:space="preserve">
ABSENCE DE COPIES UNIQUEMENT L'ORIGINAL
</t>
        </r>
      </text>
    </comment>
    <comment ref="D25" authorId="0" shapeId="0" xr:uid="{EC6F1F72-CD2F-4C67-AFC0-D7E45A7EAED7}">
      <text>
        <r>
          <rPr>
            <b/>
            <sz val="9"/>
            <color indexed="81"/>
            <rFont val="Tahoma"/>
            <family val="2"/>
          </rPr>
          <t>AXYS:</t>
        </r>
        <r>
          <rPr>
            <sz val="9"/>
            <color indexed="81"/>
            <rFont val="Tahoma"/>
            <family val="2"/>
          </rPr>
          <t xml:space="preserve">
ABSENCE DE COPIES</t>
        </r>
      </text>
    </comment>
    <comment ref="D44" authorId="0" shapeId="0" xr:uid="{35C77568-8ED5-4F63-B95F-8E693AEDFD0B}">
      <text>
        <r>
          <rPr>
            <b/>
            <sz val="9"/>
            <color indexed="81"/>
            <rFont val="Tahoma"/>
            <family val="2"/>
          </rPr>
          <t>AXYS:</t>
        </r>
        <r>
          <rPr>
            <sz val="9"/>
            <color indexed="81"/>
            <rFont val="Tahoma"/>
            <family val="2"/>
          </rPr>
          <t xml:space="preserve">
VOIR M. TSAFACK</t>
        </r>
      </text>
    </comment>
    <comment ref="D52" authorId="0" shapeId="0" xr:uid="{2BE59AD8-1A11-44DD-B42F-E7BEA861CFD4}">
      <text>
        <r>
          <rPr>
            <b/>
            <sz val="9"/>
            <color indexed="81"/>
            <rFont val="Tahoma"/>
            <family val="2"/>
          </rPr>
          <t>AXYS:</t>
        </r>
        <r>
          <rPr>
            <sz val="9"/>
            <color indexed="81"/>
            <rFont val="Tahoma"/>
            <family val="2"/>
          </rPr>
          <t xml:space="preserve">
XAF 1260000</t>
        </r>
      </text>
    </comment>
    <comment ref="D76" authorId="0" shapeId="0" xr:uid="{7A20BCCC-213F-4760-8219-1F0274389C8D}">
      <text>
        <r>
          <rPr>
            <b/>
            <sz val="9"/>
            <color indexed="81"/>
            <rFont val="Tahoma"/>
            <family val="2"/>
          </rPr>
          <t>AXYS:</t>
        </r>
        <r>
          <rPr>
            <sz val="9"/>
            <color indexed="81"/>
            <rFont val="Tahoma"/>
            <family val="2"/>
          </rPr>
          <t xml:space="preserve">
ABSENCE DE RECEPISSE</t>
        </r>
      </text>
    </comment>
    <comment ref="D85" authorId="0" shapeId="0" xr:uid="{245A49A8-4CA4-4551-92ED-46452698F550}">
      <text>
        <r>
          <rPr>
            <b/>
            <sz val="9"/>
            <color indexed="81"/>
            <rFont val="Tahoma"/>
            <family val="2"/>
          </rPr>
          <t>AXYS:
JUSTE LE NUM DE REFERENCE DU COURIER DU PM AU MINDMITH QUI FIGURE SUR LE TITRE TRANSMIS</t>
        </r>
      </text>
    </comment>
    <comment ref="D86" authorId="0" shapeId="0" xr:uid="{41AEAE3A-AB73-4455-A5AB-5600EE0C11CD}">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8DDF54DC-1498-4D84-9786-3D1956A2CE29}">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3ED3544A-A07A-4E9E-B989-42C6A27CAF8D}">
      <text>
        <r>
          <rPr>
            <b/>
            <sz val="9"/>
            <color indexed="81"/>
            <rFont val="Tahoma"/>
            <family val="2"/>
          </rPr>
          <t>AXYS:</t>
        </r>
        <r>
          <rPr>
            <sz val="9"/>
            <color indexed="81"/>
            <rFont val="Tahoma"/>
            <family val="2"/>
          </rPr>
          <t xml:space="preserve">
JPAS OBTENU</t>
        </r>
      </text>
    </comment>
    <comment ref="D89" authorId="0" shapeId="0" xr:uid="{5860DB6D-FCDC-4857-8AA8-7F2505598E18}">
      <text>
        <r>
          <rPr>
            <b/>
            <sz val="9"/>
            <color indexed="81"/>
            <rFont val="Tahoma"/>
            <family val="2"/>
          </rPr>
          <t>AXYS:</t>
        </r>
        <r>
          <rPr>
            <sz val="9"/>
            <color indexed="81"/>
            <rFont val="Tahoma"/>
            <family val="2"/>
          </rPr>
          <t xml:space="preserve">
REGISTRE NUMERIQUE</t>
        </r>
      </text>
    </comment>
    <comment ref="D96" authorId="0" shapeId="0" xr:uid="{481F280E-A23E-4902-A340-7ADD035F9516}">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 shapeId="0" xr:uid="{AD7217F9-EB13-4DE1-92DE-A29241CB49DE}">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AXYS</author>
    <author>tc={EE91B79F-D925-4D1B-A30A-208EAF0F9532}</author>
  </authors>
  <commentList>
    <comment ref="D21" authorId="0" shapeId="0" xr:uid="{FB9BCBD1-F00B-4DD7-9BBA-383770C01B82}">
      <text>
        <r>
          <rPr>
            <b/>
            <sz val="9"/>
            <color indexed="81"/>
            <rFont val="Tahoma"/>
            <family val="2"/>
          </rPr>
          <t>AXYS:</t>
        </r>
        <r>
          <rPr>
            <sz val="9"/>
            <color indexed="81"/>
            <rFont val="Tahoma"/>
            <family val="2"/>
          </rPr>
          <t xml:space="preserve">
UNIQUEMENT L'ORIGINAL</t>
        </r>
      </text>
    </comment>
    <comment ref="D22" authorId="0" shapeId="0" xr:uid="{330E7D2B-DF78-40E9-A29F-93A5F5103784}">
      <text>
        <r>
          <rPr>
            <b/>
            <sz val="9"/>
            <color indexed="81"/>
            <rFont val="Tahoma"/>
            <family val="2"/>
          </rPr>
          <t>AXYS:</t>
        </r>
        <r>
          <rPr>
            <sz val="9"/>
            <color indexed="81"/>
            <rFont val="Tahoma"/>
            <family val="2"/>
          </rPr>
          <t xml:space="preserve">
ABSENCE DE COPIESUNIQUEMENT L'ORIGINAL
</t>
        </r>
      </text>
    </comment>
    <comment ref="D23" authorId="0" shapeId="0" xr:uid="{D27B8452-1212-43BE-A6AE-7B0B3C57B01D}">
      <text>
        <r>
          <rPr>
            <b/>
            <sz val="9"/>
            <color indexed="81"/>
            <rFont val="Tahoma"/>
            <family val="2"/>
          </rPr>
          <t>AXYS:</t>
        </r>
        <r>
          <rPr>
            <sz val="9"/>
            <color indexed="81"/>
            <rFont val="Tahoma"/>
            <family val="2"/>
          </rPr>
          <t xml:space="preserve">
ABSENCE DE COPIES 
UNIQUEMENT L'ORIGINAL
</t>
        </r>
      </text>
    </comment>
    <comment ref="D24" authorId="0" shapeId="0" xr:uid="{440929E1-8DA1-4B74-A04A-7D69AC1BE2C5}">
      <text>
        <r>
          <rPr>
            <b/>
            <sz val="9"/>
            <color indexed="81"/>
            <rFont val="Tahoma"/>
            <family val="2"/>
          </rPr>
          <t>AXYS:</t>
        </r>
        <r>
          <rPr>
            <sz val="9"/>
            <color indexed="81"/>
            <rFont val="Tahoma"/>
            <family val="2"/>
          </rPr>
          <t xml:space="preserve">
ABSENCE DE COPIES UNIQUEMENT L'ORIGINAL
</t>
        </r>
      </text>
    </comment>
    <comment ref="D25" authorId="0" shapeId="0" xr:uid="{687C9438-DCC5-412E-A664-2C6C804F6B9F}">
      <text>
        <r>
          <rPr>
            <b/>
            <sz val="9"/>
            <color indexed="81"/>
            <rFont val="Tahoma"/>
            <family val="2"/>
          </rPr>
          <t>AXYS:</t>
        </r>
        <r>
          <rPr>
            <sz val="9"/>
            <color indexed="81"/>
            <rFont val="Tahoma"/>
            <family val="2"/>
          </rPr>
          <t xml:space="preserve">
ABSENCE DE COPIES</t>
        </r>
      </text>
    </comment>
    <comment ref="D44" authorId="0" shapeId="0" xr:uid="{497E860F-3F34-4129-8025-4BC595BDBC36}">
      <text>
        <r>
          <rPr>
            <b/>
            <sz val="9"/>
            <color indexed="81"/>
            <rFont val="Tahoma"/>
            <family val="2"/>
          </rPr>
          <t>AXYS:</t>
        </r>
        <r>
          <rPr>
            <sz val="9"/>
            <color indexed="81"/>
            <rFont val="Tahoma"/>
            <family val="2"/>
          </rPr>
          <t xml:space="preserve">
VOIR M. TSAFACK</t>
        </r>
      </text>
    </comment>
    <comment ref="D52" authorId="0" shapeId="0" xr:uid="{9023A93D-3C4A-415C-A267-E3987416D2AB}">
      <text>
        <r>
          <rPr>
            <b/>
            <sz val="9"/>
            <color indexed="81"/>
            <rFont val="Tahoma"/>
            <family val="2"/>
          </rPr>
          <t>AXYS:</t>
        </r>
        <r>
          <rPr>
            <sz val="9"/>
            <color indexed="81"/>
            <rFont val="Tahoma"/>
            <family val="2"/>
          </rPr>
          <t xml:space="preserve">
XAF 1260000</t>
        </r>
      </text>
    </comment>
    <comment ref="D76" authorId="0" shapeId="0" xr:uid="{28DE21B2-0D30-4B0D-A8C0-9A94B9D1A526}">
      <text>
        <r>
          <rPr>
            <b/>
            <sz val="9"/>
            <color indexed="81"/>
            <rFont val="Tahoma"/>
            <family val="2"/>
          </rPr>
          <t>AXYS:</t>
        </r>
        <r>
          <rPr>
            <sz val="9"/>
            <color indexed="81"/>
            <rFont val="Tahoma"/>
            <family val="2"/>
          </rPr>
          <t xml:space="preserve">
ABSENCE DE RECEPISSE</t>
        </r>
      </text>
    </comment>
    <comment ref="D85" authorId="0" shapeId="0" xr:uid="{011C7A81-D845-4932-8DAA-8CA5782FFAB5}">
      <text>
        <r>
          <rPr>
            <b/>
            <sz val="9"/>
            <color indexed="81"/>
            <rFont val="Tahoma"/>
            <family val="2"/>
          </rPr>
          <t>AXYS:
JUSTE LE NUM DE REFERENCE DU COURIER DU PM AU MINDMITH QUI FIGURE SUR LE TITRE TRANSMIS</t>
        </r>
      </text>
    </comment>
    <comment ref="D86" authorId="0" shapeId="0" xr:uid="{81135C07-43BF-49C4-A6B8-783C4DA1F83D}">
      <text>
        <r>
          <rPr>
            <b/>
            <sz val="9"/>
            <color indexed="81"/>
            <rFont val="Tahoma"/>
            <family val="2"/>
          </rPr>
          <t>AXYS:</t>
        </r>
        <r>
          <rPr>
            <sz val="9"/>
            <color indexed="81"/>
            <rFont val="Tahoma"/>
            <family val="2"/>
          </rPr>
          <t xml:space="preserve">
JUSTE LE NUM DE REFERENCE DU COURIER DU PM AU MINDMITH QUI FIGURE SUR LE TITRE TRANSMIS
</t>
        </r>
      </text>
    </comment>
    <comment ref="D87" authorId="0" shapeId="0" xr:uid="{50624936-83F3-419B-BF7B-9E150225CBBE}">
      <text>
        <r>
          <rPr>
            <b/>
            <sz val="9"/>
            <color indexed="81"/>
            <rFont val="Tahoma"/>
            <family val="2"/>
          </rPr>
          <t>AXYS:</t>
        </r>
        <r>
          <rPr>
            <sz val="9"/>
            <color indexed="81"/>
            <rFont val="Tahoma"/>
            <family val="2"/>
          </rPr>
          <t xml:space="preserve">
JUSTE LE NUM DE REFERENCE DU COURIER DU PM AU MINDMITH QUI FIGURE SUR LE TITRE TRANSMIS</t>
        </r>
      </text>
    </comment>
    <comment ref="D88" authorId="0" shapeId="0" xr:uid="{36DEAD8C-7901-4827-B655-0A1AC6B9E999}">
      <text>
        <r>
          <rPr>
            <b/>
            <sz val="9"/>
            <color indexed="81"/>
            <rFont val="Tahoma"/>
            <family val="2"/>
          </rPr>
          <t>AXYS:</t>
        </r>
        <r>
          <rPr>
            <sz val="9"/>
            <color indexed="81"/>
            <rFont val="Tahoma"/>
            <family val="2"/>
          </rPr>
          <t xml:space="preserve">
JPAS OBTENU</t>
        </r>
      </text>
    </comment>
    <comment ref="D89" authorId="0" shapeId="0" xr:uid="{FF842BA1-231E-4FD3-BD22-206C65A4A568}">
      <text>
        <r>
          <rPr>
            <b/>
            <sz val="9"/>
            <color indexed="81"/>
            <rFont val="Tahoma"/>
            <family val="2"/>
          </rPr>
          <t>AXYS:</t>
        </r>
        <r>
          <rPr>
            <sz val="9"/>
            <color indexed="81"/>
            <rFont val="Tahoma"/>
            <family val="2"/>
          </rPr>
          <t xml:space="preserve">
REGISTRE NUMERIQUE</t>
        </r>
      </text>
    </comment>
    <comment ref="D96" authorId="0" shapeId="0" xr:uid="{6C63F076-67CF-4B72-AD13-226CC95DB322}">
      <text>
        <r>
          <rPr>
            <b/>
            <sz val="9"/>
            <color indexed="81"/>
            <rFont val="Tahoma"/>
            <family val="2"/>
          </rPr>
          <t>AXYS:</t>
        </r>
        <r>
          <rPr>
            <sz val="9"/>
            <color indexed="81"/>
            <rFont val="Tahoma"/>
            <family val="2"/>
          </rPr>
          <t xml:space="preserve">
LES DELAIS DE TRAITEMENT N'ETAIENT PAS ENCADRES MAIS DEPUIS 2024 LES DELAIS SONT PREVUS</t>
        </r>
      </text>
    </comment>
    <comment ref="D98" authorId="1" shapeId="0" xr:uid="{EE91B79F-D925-4D1B-A30A-208EAF0F9532}">
      <text>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NOIUS N'AVONS PAS OBTENU LA PREUVE DE TRANSMISSION AU PM</t>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Anna Herbert de la Portbarré</author>
    <author>EITI IS</author>
  </authors>
  <commentList>
    <comment ref="C357" authorId="0" shapeId="0" xr:uid="{78E782A2-C15C-47E5-B6CF-B04A839C77C0}">
      <text>
        <r>
          <rPr>
            <b/>
            <sz val="9"/>
            <color rgb="FF000000"/>
            <rFont val="Tahoma"/>
            <family val="2"/>
          </rPr>
          <t>Instructions:</t>
        </r>
        <r>
          <rPr>
            <sz val="9"/>
            <color rgb="FF000000"/>
            <rFont val="Tahoma"/>
            <family val="2"/>
          </rPr>
          <t xml:space="preserve"> 
</t>
        </r>
        <r>
          <rPr>
            <sz val="9"/>
            <color rgb="FF000000"/>
            <rFont val="Tahoma"/>
            <family val="2"/>
          </rPr>
          <t>Doit inclure les chiffres entre [0;1] avec le pourcentage exprimé en décimales. 1.00 indiquant 100% et 0.15 15%.</t>
        </r>
      </text>
    </comment>
    <comment ref="C361" authorId="1" shapeId="0" xr:uid="{1F9D8735-6EDD-473B-A32A-A22469ED4515}">
      <text>
        <r>
          <rPr>
            <b/>
            <sz val="9"/>
            <color rgb="FF000000"/>
            <rFont val="Tahoma"/>
            <family val="2"/>
          </rPr>
          <t>Instructions:</t>
        </r>
        <r>
          <rPr>
            <sz val="9"/>
            <color rgb="FF000000"/>
            <rFont val="Tahoma"/>
            <family val="2"/>
          </rPr>
          <t xml:space="preserve">
</t>
        </r>
        <r>
          <rPr>
            <sz val="9"/>
            <color rgb="FF000000"/>
            <rFont val="Tahoma"/>
            <family val="2"/>
          </rPr>
          <t>Merci d'ajouter des lignes ci-dessous s'il y a plus d'un actionnaire direct et répéter les étapes 1 à 5.</t>
        </r>
      </text>
    </comment>
    <comment ref="B378" authorId="1" shapeId="0" xr:uid="{B0E30F3F-5DBE-40C8-B478-D810C3BDB953}">
      <text>
        <r>
          <rPr>
            <b/>
            <sz val="9"/>
            <color rgb="FF000000"/>
            <rFont val="Tahoma"/>
            <family val="2"/>
          </rPr>
          <t>EITI IS:</t>
        </r>
        <r>
          <rPr>
            <sz val="9"/>
            <color rgb="FF000000"/>
            <rFont val="Tahoma"/>
            <family val="2"/>
          </rPr>
          <t xml:space="preserve">
</t>
        </r>
        <r>
          <rPr>
            <sz val="9"/>
            <color rgb="FF000000"/>
            <rFont val="Tahoma"/>
            <family val="2"/>
          </rPr>
          <t>Les entreprises devraient fournir des détails à propos de leur(s) propriétaire(s) effectif(s) ci-dessous. S’il y a, conformément à la définition de la propriété effective, plus d’un propriétaire, merci de compléter une feuille par propriétaire.</t>
        </r>
      </text>
    </comment>
    <comment ref="C382" authorId="1" shapeId="0" xr:uid="{CA9FB4C1-5E76-4495-82D3-75B705C30449}">
      <text>
        <r>
          <rPr>
            <b/>
            <sz val="9"/>
            <color rgb="FF000000"/>
            <rFont val="Tahoma"/>
            <family val="2"/>
          </rPr>
          <t>EITI IS:</t>
        </r>
        <r>
          <rPr>
            <sz val="9"/>
            <color rgb="FF000000"/>
            <rFont val="Tahoma"/>
            <family val="2"/>
          </rPr>
          <t xml:space="preserve">
</t>
        </r>
        <r>
          <rPr>
            <sz val="9"/>
            <color rgb="FF000000"/>
            <rFont val="Tahoma"/>
            <family val="2"/>
          </rPr>
          <t>Conformément à l’Exigence 2.5.2, toute personne politiquement exposée (PPE) doit être identifiée. Le Groupe multipartite doit préciser les obligations en termes de rapportage pour les PPE dans la définition de la propriété réelle ci-dessus.</t>
        </r>
      </text>
    </comment>
    <comment ref="C383" authorId="1" shapeId="0" xr:uid="{44867E1D-1782-4DA2-A170-BF9DCE7B148E}">
      <text>
        <r>
          <rPr>
            <b/>
            <sz val="9"/>
            <color rgb="FF000000"/>
            <rFont val="Tahoma"/>
            <family val="2"/>
          </rPr>
          <t>EITI IS:</t>
        </r>
        <r>
          <rPr>
            <sz val="9"/>
            <color rgb="FF000000"/>
            <rFont val="Tahoma"/>
            <family val="2"/>
          </rPr>
          <t xml:space="preserve">
</t>
        </r>
        <r>
          <rPr>
            <sz val="9"/>
            <color rgb="FF000000"/>
            <rFont val="Tahoma"/>
            <family val="2"/>
          </rPr>
          <t>Ceci pourrait inclure des détails sur le poste public occupé et le rôle, ou toute autre raison pour la désignation PPE</t>
        </r>
      </text>
    </comment>
    <comment ref="H394" authorId="0" shapeId="0" xr:uid="{1310B5AF-D238-497B-B067-E2B2E17CCD62}">
      <text>
        <r>
          <rPr>
            <b/>
            <sz val="9"/>
            <color rgb="FF000000"/>
            <rFont val="Tahoma"/>
            <family val="2"/>
          </rPr>
          <t>EITI IS:</t>
        </r>
        <r>
          <rPr>
            <sz val="9"/>
            <color rgb="FF000000"/>
            <rFont val="Tahoma"/>
            <family val="2"/>
          </rPr>
          <t xml:space="preserve">
</t>
        </r>
        <r>
          <rPr>
            <sz val="9"/>
            <color rgb="FF000000"/>
            <rFont val="Tahoma"/>
            <family val="2"/>
          </rPr>
          <t>Doit inclure les chiffres entre [0;1] avec le pourcentage exprimé en décimales. 1.00 indiquant 100% et 0.15 15%.</t>
        </r>
      </text>
    </comment>
    <comment ref="H395" authorId="0" shapeId="0" xr:uid="{A6FBF2DE-DD63-4E57-AF9F-A556213973BE}">
      <text>
        <r>
          <rPr>
            <b/>
            <sz val="9"/>
            <color rgb="FF000000"/>
            <rFont val="Tahoma"/>
            <family val="2"/>
          </rPr>
          <t>EITI IS:</t>
        </r>
        <r>
          <rPr>
            <sz val="9"/>
            <color rgb="FF000000"/>
            <rFont val="Tahoma"/>
            <family val="2"/>
          </rPr>
          <t xml:space="preserve">
</t>
        </r>
        <r>
          <rPr>
            <sz val="9"/>
            <color rgb="FF000000"/>
            <rFont val="Tahoma"/>
            <family val="2"/>
          </rPr>
          <t>Doit inclure les chiffres entre [0;1] avec le pourcentage exprimé en décimales. 1.00 indiquant 100% et 0.15 15%.</t>
        </r>
      </text>
    </comment>
    <comment ref="H397" authorId="0" shapeId="0" xr:uid="{50407950-77A5-4AEE-91C6-CD695E267E9C}">
      <text>
        <r>
          <rPr>
            <b/>
            <sz val="9"/>
            <color rgb="FF000000"/>
            <rFont val="Tahoma"/>
            <family val="2"/>
          </rPr>
          <t>EITI IS:</t>
        </r>
        <r>
          <rPr>
            <sz val="9"/>
            <color rgb="FF000000"/>
            <rFont val="Tahoma"/>
            <family val="2"/>
          </rPr>
          <t xml:space="preserve">
</t>
        </r>
        <r>
          <rPr>
            <sz val="9"/>
            <color rgb="FF000000"/>
            <rFont val="Tahoma"/>
            <family val="2"/>
          </rPr>
          <t>Doit inclure les chiffres entre [0;1] avec le pourcentage exprimé en décimales. 1.00 indiquant 100% et 0.15 15%.</t>
        </r>
      </text>
    </comment>
    <comment ref="H399" authorId="0" shapeId="0" xr:uid="{916D8A5D-A591-419F-ADE8-CEFEBD1B7AEC}">
      <text>
        <r>
          <rPr>
            <b/>
            <sz val="9"/>
            <color rgb="FF000000"/>
            <rFont val="Tahoma"/>
            <family val="2"/>
          </rPr>
          <t>EITI IS:</t>
        </r>
        <r>
          <rPr>
            <sz val="9"/>
            <color rgb="FF000000"/>
            <rFont val="Tahoma"/>
            <family val="2"/>
          </rPr>
          <t xml:space="preserve">
</t>
        </r>
        <r>
          <rPr>
            <sz val="9"/>
            <color rgb="FF000000"/>
            <rFont val="Tahoma"/>
            <family val="2"/>
          </rPr>
          <t>Doit inclure les chiffres entre [0;1] avec le pourcentage exprimé en décimales. 1.00 indiquant 100% et 0.15 15%.</t>
        </r>
      </text>
    </comment>
    <comment ref="H402" authorId="0" shapeId="0" xr:uid="{F80F9D8C-0E92-4AAB-9374-237229A2516A}">
      <text>
        <r>
          <rPr>
            <b/>
            <sz val="9"/>
            <color rgb="FF000000"/>
            <rFont val="Tahoma"/>
            <family val="2"/>
          </rPr>
          <t>EITI IS:</t>
        </r>
        <r>
          <rPr>
            <sz val="9"/>
            <color rgb="FF000000"/>
            <rFont val="Tahoma"/>
            <family val="2"/>
          </rPr>
          <t xml:space="preserve">
</t>
        </r>
        <r>
          <rPr>
            <sz val="9"/>
            <color rgb="FF000000"/>
            <rFont val="Tahoma"/>
            <family val="2"/>
          </rPr>
          <t>Doit inclure les chiffres entre [0;1] avec le pourcentage exprimé en décimales. 1.00 indiquant 100% et 0.15 15%.</t>
        </r>
      </text>
    </comment>
    <comment ref="H403" authorId="0" shapeId="0" xr:uid="{740D5D3E-2526-4988-9357-B25204BCA55C}">
      <text>
        <r>
          <rPr>
            <b/>
            <sz val="9"/>
            <color rgb="FF000000"/>
            <rFont val="Tahoma"/>
            <family val="2"/>
          </rPr>
          <t>EITI IS:</t>
        </r>
        <r>
          <rPr>
            <sz val="9"/>
            <color rgb="FF000000"/>
            <rFont val="Tahoma"/>
            <family val="2"/>
          </rPr>
          <t xml:space="preserve">
</t>
        </r>
        <r>
          <rPr>
            <sz val="9"/>
            <color rgb="FF000000"/>
            <rFont val="Tahoma"/>
            <family val="2"/>
          </rPr>
          <t>Doit inclure les chiffres entre [0;1] avec le pourcentage exprimé en décimales. 1.00 indiquant 100% et 0.15 15%.</t>
        </r>
      </text>
    </comment>
  </commentList>
</comments>
</file>

<file path=xl/sharedStrings.xml><?xml version="1.0" encoding="utf-8"?>
<sst xmlns="http://schemas.openxmlformats.org/spreadsheetml/2006/main" count="38646" uniqueCount="3715">
  <si>
    <t>N°</t>
  </si>
  <si>
    <t>Associés privés en exploitation</t>
  </si>
  <si>
    <t>Opérateurs privés en exploration</t>
  </si>
  <si>
    <t>ROYAL QUARRY COMPANY</t>
  </si>
  <si>
    <t>KT TRADING SARL</t>
  </si>
  <si>
    <t>CAMRAIL</t>
  </si>
  <si>
    <t>ROCAGLIA</t>
  </si>
  <si>
    <t>BUNS</t>
  </si>
  <si>
    <t>AUCAM SA</t>
  </si>
  <si>
    <t>Société</t>
  </si>
  <si>
    <t>Certifié</t>
  </si>
  <si>
    <t>SNH</t>
  </si>
  <si>
    <t>Oui</t>
  </si>
  <si>
    <t>Non</t>
  </si>
  <si>
    <t>APCC</t>
  </si>
  <si>
    <t>PERENCO RDR</t>
  </si>
  <si>
    <t>APCL</t>
  </si>
  <si>
    <t>PERENCO CAM</t>
  </si>
  <si>
    <t>GDC</t>
  </si>
  <si>
    <t>Nc</t>
  </si>
  <si>
    <t>NEW AGE</t>
  </si>
  <si>
    <t>GLENCORE</t>
  </si>
  <si>
    <t>COTCO</t>
  </si>
  <si>
    <t>RAZEL</t>
  </si>
  <si>
    <t>GRACAM</t>
  </si>
  <si>
    <t>Régies financières &amp; Entités publiques d’État</t>
  </si>
  <si>
    <t>N/A</t>
  </si>
  <si>
    <t>Exploitation</t>
  </si>
  <si>
    <t>Statut</t>
  </si>
  <si>
    <t>CPP</t>
  </si>
  <si>
    <t>AER</t>
  </si>
  <si>
    <t>Opérateur</t>
  </si>
  <si>
    <t>Partenaire</t>
  </si>
  <si>
    <t>Force Majeure</t>
  </si>
  <si>
    <t>Yan Chang Logone Developent Holding Co. Ltd</t>
  </si>
  <si>
    <t>THALI</t>
  </si>
  <si>
    <t>Tower Resources Cameroon S.A.</t>
  </si>
  <si>
    <t>C-11</t>
  </si>
  <si>
    <t>KOLE MARINE</t>
  </si>
  <si>
    <t>CC</t>
  </si>
  <si>
    <t>Concession</t>
  </si>
  <si>
    <t>SNH (Etat)</t>
  </si>
  <si>
    <t>Perenco RDR</t>
  </si>
  <si>
    <t>ADDAX PCC</t>
  </si>
  <si>
    <t>C-12</t>
  </si>
  <si>
    <t>EKUNDU MARINE</t>
  </si>
  <si>
    <t>C-15</t>
  </si>
  <si>
    <t>BOA BAKASSI</t>
  </si>
  <si>
    <t>C-16</t>
  </si>
  <si>
    <t>C-17</t>
  </si>
  <si>
    <t>KITA EDEM</t>
  </si>
  <si>
    <t>C-18</t>
  </si>
  <si>
    <t>SANDY GAS</t>
  </si>
  <si>
    <t>C-23</t>
  </si>
  <si>
    <t>MOKOKO ABANA</t>
  </si>
  <si>
    <t>C-24</t>
  </si>
  <si>
    <t>MOUDI</t>
  </si>
  <si>
    <t>SNH (Fonct)</t>
  </si>
  <si>
    <t>C-29</t>
  </si>
  <si>
    <t>C-30</t>
  </si>
  <si>
    <t>C-31</t>
  </si>
  <si>
    <t>EBOME MARINE</t>
  </si>
  <si>
    <t>C-32</t>
  </si>
  <si>
    <t>MONDONI</t>
  </si>
  <si>
    <t>C-34</t>
  </si>
  <si>
    <t>MVIA</t>
  </si>
  <si>
    <t>AEE-38</t>
  </si>
  <si>
    <t>SANAGA SUD</t>
  </si>
  <si>
    <t>AEE</t>
  </si>
  <si>
    <t>AEE-36</t>
  </si>
  <si>
    <t>DISSONI NORD</t>
  </si>
  <si>
    <t>YOYO</t>
  </si>
  <si>
    <t>Noble Energy</t>
  </si>
  <si>
    <t>C-38</t>
  </si>
  <si>
    <t>LOGBABA</t>
  </si>
  <si>
    <t>RSM Production</t>
  </si>
  <si>
    <t>AEE-40</t>
  </si>
  <si>
    <t>IROKO</t>
  </si>
  <si>
    <t>25//09/2033</t>
  </si>
  <si>
    <t>ADDAX PCL</t>
  </si>
  <si>
    <t>AEE-41</t>
  </si>
  <si>
    <t>ETINDE</t>
  </si>
  <si>
    <t>LUKOIL</t>
  </si>
  <si>
    <t>EUROIL Limited</t>
  </si>
  <si>
    <t>AEE-43</t>
  </si>
  <si>
    <t>OAK</t>
  </si>
  <si>
    <t>NUMERO DU PERMIS</t>
  </si>
  <si>
    <t>REGION</t>
  </si>
  <si>
    <t xml:space="preserve">DATE D'ATTIBUTION </t>
  </si>
  <si>
    <t>SUPERFICIE</t>
  </si>
  <si>
    <t xml:space="preserve">DATE DE FIN </t>
  </si>
  <si>
    <t>OUEST</t>
  </si>
  <si>
    <t>BAUXITE</t>
  </si>
  <si>
    <t>SUD</t>
  </si>
  <si>
    <t>EST</t>
  </si>
  <si>
    <t>ADAMAOUA</t>
  </si>
  <si>
    <t>NORD</t>
  </si>
  <si>
    <t>FOUMBAN</t>
  </si>
  <si>
    <t>CENTRE</t>
  </si>
  <si>
    <t>LITTORAL</t>
  </si>
  <si>
    <t>Sociétés</t>
  </si>
  <si>
    <t>-</t>
  </si>
  <si>
    <t>Total</t>
  </si>
  <si>
    <t>Genre</t>
  </si>
  <si>
    <t>Hommes</t>
  </si>
  <si>
    <t>Permanents</t>
  </si>
  <si>
    <t>Cadres supérieurs</t>
  </si>
  <si>
    <t>Techniciens supérieurs et cadres moyens</t>
  </si>
  <si>
    <t xml:space="preserve">Techniciens, agents de maitrise et ouvriers qualifiés </t>
  </si>
  <si>
    <t xml:space="preserve">Employés, ouvriers, apprentis </t>
  </si>
  <si>
    <t xml:space="preserve">Hommes </t>
  </si>
  <si>
    <t>Contractuels</t>
  </si>
  <si>
    <t>Femmes</t>
  </si>
  <si>
    <t>Glencore</t>
  </si>
  <si>
    <t>Secteur Extractif</t>
  </si>
  <si>
    <t>Actionnaire</t>
  </si>
  <si>
    <t>% de participation</t>
  </si>
  <si>
    <t>Nationalité de l'Entité</t>
  </si>
  <si>
    <t>Propriété effective (PR)</t>
  </si>
  <si>
    <t>Lien vers la documentation (sociétés cotées)</t>
  </si>
  <si>
    <t xml:space="preserve">Société Nationale des Hydrocarbures </t>
  </si>
  <si>
    <t>Pétrolier</t>
  </si>
  <si>
    <t>Participation publique (Etat -Puissance publique)</t>
  </si>
  <si>
    <t>PM</t>
  </si>
  <si>
    <t>Cameroun</t>
  </si>
  <si>
    <t>n/a</t>
  </si>
  <si>
    <t>ADDAX PETROLEUM CAMEROON COMPANY S. A</t>
  </si>
  <si>
    <t>Société Nationale des Hydrocarbures</t>
  </si>
  <si>
    <t>Entreprise Publique Camerounaise</t>
  </si>
  <si>
    <t>Addax Petroleum Overseas Limited</t>
  </si>
  <si>
    <t>Chinoise</t>
  </si>
  <si>
    <t>PERENCO RIO DEL REY SA</t>
  </si>
  <si>
    <t>Perenco Oil &amp; Gas Intl</t>
  </si>
  <si>
    <t>BAHAMAS</t>
  </si>
  <si>
    <t>Monsieur Perrodo François de nationalité française résident au Royaume-Uni, il détient 160.000 actions (soit 80%), et 6 voix de vote directs (soit 60%).</t>
  </si>
  <si>
    <t>ADDAX PETROLEUM CAMEROON LIMITED S. A</t>
  </si>
  <si>
    <t>PERENCO CAMEROON SA</t>
  </si>
  <si>
    <t>Monsieur Perrodo François de nationalité française résident au Royaume-Uni, il détient 2.500 actions (soit 80%), et 5 voix de vote directs (soit 83%).</t>
  </si>
  <si>
    <t>GAZ DU CAMEROUN S.A</t>
  </si>
  <si>
    <t>VICTORIA OIL &amp; GAS PLC UK (VIA BRAMLIN LTD GUERNSEY)</t>
  </si>
  <si>
    <t>LONDON/ GUERNSEY</t>
  </si>
  <si>
    <t>Londres (LSE)</t>
  </si>
  <si>
    <t>GLENCORE EXPLORATION (CAMEROON) LTD</t>
  </si>
  <si>
    <t>CAMEROON OIL TRANSPORTATION COMPANY (COTCO) S.A.</t>
  </si>
  <si>
    <t>Transport</t>
  </si>
  <si>
    <t>Camerounaise</t>
  </si>
  <si>
    <t>Impôts sur les sociétés y compris les acomptes (pétrolier et non pétrolier)</t>
  </si>
  <si>
    <t>Taxe Spéciale sur les Revenus (TSR)</t>
  </si>
  <si>
    <t>Droits de passage du pipeline (COTCO)</t>
  </si>
  <si>
    <t>Droits de Douane</t>
  </si>
  <si>
    <t>Redressements fiscaux/amendes et pénalités</t>
  </si>
  <si>
    <t>Dividendes SNH</t>
  </si>
  <si>
    <t>Impôt sur le Revenu des Capitaux mobiliers (IRCM)</t>
  </si>
  <si>
    <t>Contributions CFC (part patronale)</t>
  </si>
  <si>
    <t>Redevance Superficiaire</t>
  </si>
  <si>
    <t>Contributions FNE</t>
  </si>
  <si>
    <t>Taxes à l'extraction</t>
  </si>
  <si>
    <t>Droits Fixes (y compris droits pour attribution ou renouvellement de permis)</t>
  </si>
  <si>
    <t>Droits de sortie à l’exportation</t>
  </si>
  <si>
    <t>Taxes Ad Valorem (y compris les redevances sur production des eaux)</t>
  </si>
  <si>
    <t>Secteur</t>
  </si>
  <si>
    <t>Montant en FCFA</t>
  </si>
  <si>
    <t>Hydrocarbures</t>
  </si>
  <si>
    <t>Transport pétrolier</t>
  </si>
  <si>
    <t>Mines &amp; Carrières</t>
  </si>
  <si>
    <t>VALNORD SA</t>
  </si>
  <si>
    <t>PIERRE</t>
  </si>
  <si>
    <t>SUD OUEST</t>
  </si>
  <si>
    <t>Ref flux</t>
  </si>
  <si>
    <t>Définition du flux</t>
  </si>
  <si>
    <t>Nature des flux</t>
  </si>
  <si>
    <t>Admin concernée</t>
  </si>
  <si>
    <t>NA</t>
  </si>
  <si>
    <t>X</t>
  </si>
  <si>
    <t>En volume et en valeur</t>
  </si>
  <si>
    <t>MINMIDT</t>
  </si>
  <si>
    <t>DGD</t>
  </si>
  <si>
    <t>1,2,3</t>
  </si>
  <si>
    <t>En barils</t>
  </si>
  <si>
    <t>SNH-Mandat</t>
  </si>
  <si>
    <t>4,5,6</t>
  </si>
  <si>
    <t>SNH-Fonctionnement</t>
  </si>
  <si>
    <t>7,8,9</t>
  </si>
  <si>
    <t>En FCFA/USD</t>
  </si>
  <si>
    <t>En numéraire</t>
  </si>
  <si>
    <t>DGTCFM</t>
  </si>
  <si>
    <t>DGTFCM</t>
  </si>
  <si>
    <t xml:space="preserve">En numéraire / Barils </t>
  </si>
  <si>
    <t>En numéraire/</t>
  </si>
  <si>
    <t xml:space="preserve">SNH-Mandat </t>
  </si>
  <si>
    <t>Barils</t>
  </si>
  <si>
    <t>DGI/DGE</t>
  </si>
  <si>
    <t>Redressements douaniers, amendes et pénalités : Il s’agit des montants versés par les sociétés extractives à la suite d’infractions à la législation douanières en vigueur ou à des redressements douaniers.</t>
  </si>
  <si>
    <t>DGD/DGI/DGE</t>
  </si>
  <si>
    <t>Impôt sur le Revenu des Capitaux mobiliers (IRCM) : Cet impôt concerne les revenus d'actions et assimilés ainsi que les revenus occultes. il se substitut alors à l'IRPP ou à l'IS et est retenu à la source. Son taux est de 16,5% (chapitre 2 de la loi de finances 2002/014 du 20 décembre 2002)</t>
  </si>
  <si>
    <t>Cotisations à la charge de l’employeur : Il s’agit des différentes cotisations sociales versées par l’employeur à la CNPS, ces cotisations sont payées sur les salaires plafonnés à 300.000 francs FCFA (depuis le 1er janvier 2002) sauf pour les accidents du travail pour lesquels les cotisations sont versées sur la totalité du salaire.</t>
  </si>
  <si>
    <t>CNPS</t>
  </si>
  <si>
    <t>SNI</t>
  </si>
  <si>
    <t>Autres</t>
  </si>
  <si>
    <t>Toutes</t>
  </si>
  <si>
    <t>En numéraire/En nature</t>
  </si>
  <si>
    <t>En numéraire/nature</t>
  </si>
  <si>
    <t xml:space="preserve">Autres recettes transférées </t>
  </si>
  <si>
    <t>FCFA</t>
  </si>
  <si>
    <t>Cotisations à la charge de l’employeur</t>
  </si>
  <si>
    <t>Parts d'huile de la SNH-Etat (Pétrole)</t>
  </si>
  <si>
    <t>Redevance Minière Proportionnelle</t>
  </si>
  <si>
    <t>Redevance Minière Négative ( à mettre en signe - )</t>
  </si>
  <si>
    <t>SNH-Fonct</t>
  </si>
  <si>
    <t>Dividendes Filiales SNH</t>
  </si>
  <si>
    <t>RDR</t>
  </si>
  <si>
    <t>DISSONI</t>
  </si>
  <si>
    <t>BOLONGO</t>
  </si>
  <si>
    <t>Frais de Formation</t>
  </si>
  <si>
    <t>EBOME</t>
  </si>
  <si>
    <t>MOABI</t>
  </si>
  <si>
    <t>Parts d'huile de la SNH-Etat (Gaz)</t>
  </si>
  <si>
    <t>Parts d'huile de la SNH-Etat (Condensat)</t>
  </si>
  <si>
    <t>Parts d'huile de la SNH-Associé (Pétrole)</t>
  </si>
  <si>
    <t>Bonus de Production</t>
  </si>
  <si>
    <t>Bonus de signature</t>
  </si>
  <si>
    <t>Dividendes versées à la SNI</t>
  </si>
  <si>
    <t>Paiements sociaux</t>
  </si>
  <si>
    <t>Paiements environnementaux</t>
  </si>
  <si>
    <t>SOGEA SATOM CAMEROUN</t>
  </si>
  <si>
    <t>ARAB CONTRACTORS</t>
  </si>
  <si>
    <t>N° / Ref. Expédition / Cargaison</t>
  </si>
  <si>
    <t>Bloc</t>
  </si>
  <si>
    <t>Date d'expédition / Cargaison</t>
  </si>
  <si>
    <t>Poids / Volume</t>
  </si>
  <si>
    <t>Unité</t>
  </si>
  <si>
    <t>Prix unitaire (USD)</t>
  </si>
  <si>
    <t>Décote / Brent USD</t>
  </si>
  <si>
    <t>Entité acheteur</t>
  </si>
  <si>
    <t>Barrils</t>
  </si>
  <si>
    <t>KOLE</t>
  </si>
  <si>
    <t>D1</t>
  </si>
  <si>
    <t>LOKELE</t>
  </si>
  <si>
    <t>CHINE</t>
  </si>
  <si>
    <t>INDE</t>
  </si>
  <si>
    <t>Pays du destinataire de l'expédition/la cargaison</t>
  </si>
  <si>
    <t>Opérateurs privés en exploitation</t>
  </si>
  <si>
    <t>Nom du Bloc</t>
  </si>
  <si>
    <t>BOMANA</t>
  </si>
  <si>
    <t>MATANDA</t>
  </si>
  <si>
    <t>Glencore Cameroon</t>
  </si>
  <si>
    <t>Paiements en numéraires</t>
  </si>
  <si>
    <t>Annexes</t>
  </si>
  <si>
    <t>Date</t>
  </si>
  <si>
    <t>Description</t>
  </si>
  <si>
    <t>Volume
bbl</t>
  </si>
  <si>
    <t>Région du bénéficiaire</t>
  </si>
  <si>
    <t xml:space="preserve">Nom de la taxe / flux </t>
  </si>
  <si>
    <t>Date de paiement</t>
  </si>
  <si>
    <t>Montant FCFA</t>
  </si>
  <si>
    <t>Montant
USD</t>
  </si>
  <si>
    <t>N° du reçu / quittance</t>
  </si>
  <si>
    <t xml:space="preserve">Payé à / Reçu de </t>
  </si>
  <si>
    <t>Commentaires</t>
  </si>
  <si>
    <t>Niveau</t>
  </si>
  <si>
    <t>Nationalité</t>
  </si>
  <si>
    <t>Masse salariale en milliards FCFA</t>
  </si>
  <si>
    <t>Etrangère</t>
  </si>
  <si>
    <t>Technéciens supérieurs et cadres moyens</t>
  </si>
  <si>
    <t xml:space="preserve">Technéciens, agents de maitrise et ouvriers qualifiés </t>
  </si>
  <si>
    <t xml:space="preserve">Employés, ouvriés, apprentis </t>
  </si>
  <si>
    <t>Contratuels</t>
  </si>
  <si>
    <t>NOBLE ENERGY CAMEROON LTD</t>
  </si>
  <si>
    <t>CIMENTERIES DU CAMEROUN</t>
  </si>
  <si>
    <t>SNI CAMEROUN</t>
  </si>
  <si>
    <t>Maroc</t>
  </si>
  <si>
    <t>B.D. Tchad</t>
  </si>
  <si>
    <t>Tchadien</t>
  </si>
  <si>
    <t>E. Leguil</t>
  </si>
  <si>
    <t>PP</t>
  </si>
  <si>
    <t>Français</t>
  </si>
  <si>
    <t>Sociment</t>
  </si>
  <si>
    <t>Camerounais</t>
  </si>
  <si>
    <t>P. Regenet</t>
  </si>
  <si>
    <t>RAZEL - BEC SAS</t>
  </si>
  <si>
    <t>Française</t>
  </si>
  <si>
    <t>NOM DE LA STUCTURE ET BOITE POSTALE</t>
  </si>
  <si>
    <t>ARRETE</t>
  </si>
  <si>
    <t>DUREE DU PERMIS</t>
  </si>
  <si>
    <t>TYPE</t>
  </si>
  <si>
    <t>SUBSTCES</t>
  </si>
  <si>
    <t>A</t>
  </si>
  <si>
    <t>RUTILE ET SUBSTCES CONNEXES</t>
  </si>
  <si>
    <t>OR ET SUBSTCES CONNEXES</t>
  </si>
  <si>
    <t>N°000299</t>
  </si>
  <si>
    <t>R3</t>
  </si>
  <si>
    <t>R2</t>
  </si>
  <si>
    <t>FER ET SUBSTCES CONNEXES</t>
  </si>
  <si>
    <t>R1</t>
  </si>
  <si>
    <t>N°000168</t>
  </si>
  <si>
    <t>KENTZOU</t>
  </si>
  <si>
    <t>CODIAS</t>
  </si>
  <si>
    <t>NICKEL COBALT ET SUBSTCES CONNEXES</t>
  </si>
  <si>
    <t>N°000129</t>
  </si>
  <si>
    <t>Paiements en nature (sous forme de projet)</t>
  </si>
  <si>
    <t>PRDR</t>
  </si>
  <si>
    <t xml:space="preserve"> </t>
  </si>
  <si>
    <t>PERCAM</t>
  </si>
  <si>
    <t xml:space="preserve">Paiements sociaux volontaires </t>
  </si>
  <si>
    <t>CROISIERE BTP SARL</t>
  </si>
  <si>
    <t>EDOK ETER</t>
  </si>
  <si>
    <t>UNITED TRANSPORT AFRICA</t>
  </si>
  <si>
    <t>Flux de Paiement en nature</t>
  </si>
  <si>
    <t>Paiements des sociétés pétrolières à la SNH</t>
  </si>
  <si>
    <t>Transferts directs au Trésor Public par la  SNH</t>
  </si>
  <si>
    <t>Transferts indirects au Trésor Public (Interventions directes SNH)</t>
  </si>
  <si>
    <t>CODIAS SA</t>
  </si>
  <si>
    <t>GROUPE LE ROCHER SARL</t>
  </si>
  <si>
    <t>SOTCOCOG</t>
  </si>
  <si>
    <t>centre</t>
  </si>
  <si>
    <t>est</t>
  </si>
  <si>
    <t>nord</t>
  </si>
  <si>
    <t>adamaoua</t>
  </si>
  <si>
    <t>EXTREME NORD</t>
  </si>
  <si>
    <t>AUT</t>
  </si>
  <si>
    <t>N°000216</t>
  </si>
  <si>
    <t>LALAWAI</t>
  </si>
  <si>
    <t>N°000098</t>
  </si>
  <si>
    <t>NJINGOUMBE</t>
  </si>
  <si>
    <t>N°000042</t>
  </si>
  <si>
    <t>PE</t>
  </si>
  <si>
    <t>N°000358</t>
  </si>
  <si>
    <t>pierre</t>
  </si>
  <si>
    <t>SEPC</t>
  </si>
  <si>
    <t>N°000165</t>
  </si>
  <si>
    <t>VASTE SARL</t>
  </si>
  <si>
    <t>NKAM</t>
  </si>
  <si>
    <t>LOGBADJECK</t>
  </si>
  <si>
    <t>SANAGA MARITIME</t>
  </si>
  <si>
    <t>SOCIETES ET PERSONNES</t>
  </si>
  <si>
    <t>NOM DU PERMIS</t>
  </si>
  <si>
    <t>DATE D'OCTROI</t>
  </si>
  <si>
    <t>REFERENCES</t>
  </si>
  <si>
    <t>SURFACE</t>
  </si>
  <si>
    <t>DUREE</t>
  </si>
  <si>
    <t>DATE D'EXPIRATION</t>
  </si>
  <si>
    <t>SUBSTANCE</t>
  </si>
  <si>
    <t>RE AUT</t>
  </si>
  <si>
    <t>RE PE</t>
  </si>
  <si>
    <t>CHINA LONGTENG SARL</t>
  </si>
  <si>
    <t>MOUNGO</t>
  </si>
  <si>
    <t>pouzzolane</t>
  </si>
  <si>
    <t>RAZEL CAMEROUN</t>
  </si>
  <si>
    <t>CHINA LINXIANG CAMEROUN SARL</t>
  </si>
  <si>
    <t>NKOMETOU II</t>
  </si>
  <si>
    <t>Sommaire</t>
  </si>
  <si>
    <t>Feuille n°</t>
  </si>
  <si>
    <t xml:space="preserve">Donnée / Information </t>
  </si>
  <si>
    <t>Entreprises Extractives</t>
  </si>
  <si>
    <t>Fiche signalétique</t>
  </si>
  <si>
    <t>Formulaire de déclaration - Synthèse</t>
  </si>
  <si>
    <t>Détail des paiements</t>
  </si>
  <si>
    <t xml:space="preserve">Production </t>
  </si>
  <si>
    <t>Exportations/Ventes locales</t>
  </si>
  <si>
    <t>Transport Pétrolier</t>
  </si>
  <si>
    <t>Structure du Capital</t>
  </si>
  <si>
    <t>Propriété réelle</t>
  </si>
  <si>
    <t>Emploi</t>
  </si>
  <si>
    <t>Transactions de troc/projets intégrés</t>
  </si>
  <si>
    <t>Liste des sociétés extractives</t>
  </si>
  <si>
    <t>Définition des flux</t>
  </si>
  <si>
    <t>Numéro de téléphone</t>
  </si>
  <si>
    <t xml:space="preserve">Dénomination officielle complète de l'entreprise </t>
  </si>
  <si>
    <t>Attestation de la Direction de l'entité déclarante</t>
  </si>
  <si>
    <t>Nom du représentant légal</t>
  </si>
  <si>
    <t>Position</t>
  </si>
  <si>
    <t xml:space="preserve">Signature et cachet </t>
  </si>
  <si>
    <t>Ce formulaire est à compléter par toutes les entités déclarantes</t>
  </si>
  <si>
    <t>Production/Transport</t>
  </si>
  <si>
    <t xml:space="preserve">Type de produit </t>
  </si>
  <si>
    <t>Quantité de production</t>
  </si>
  <si>
    <t>Exportation</t>
  </si>
  <si>
    <t>Quantité exportée</t>
  </si>
  <si>
    <t>Nomenclature des flux</t>
  </si>
  <si>
    <t>Paiements / Recettes (*)</t>
  </si>
  <si>
    <t>USD</t>
  </si>
  <si>
    <t>Parts d'huile de l'Etat Commercialisées</t>
  </si>
  <si>
    <t>Transferts au Trésor Public par la SNH</t>
  </si>
  <si>
    <t>Je soussigné(e) pour et au nom de l'entité déclarante que les informations / données contenues dans la déclaration ci-attachée sont correctes et fiables. Je confirme particulièrement que:</t>
  </si>
  <si>
    <t>1.</t>
  </si>
  <si>
    <t xml:space="preserve">Toutes les données fournies sur les montants payés/reçus et les volumes sont exhaustives et reflètent fidèlement les comptes de l'entité </t>
  </si>
  <si>
    <t>2.</t>
  </si>
  <si>
    <t>Tous les montants payés/reçus sont appuyés par des quittances authentiques et sont appuyés par des pièces justificatives probantes;</t>
  </si>
  <si>
    <t>3.</t>
  </si>
  <si>
    <t>4.</t>
  </si>
  <si>
    <t>La classification des montants payés/reçus est correcte au niveau des différentes taxes;</t>
  </si>
  <si>
    <t>5.</t>
  </si>
  <si>
    <t>Les montants déclarés ne contiennent pas des sommes payées/reçues pour le compte d'autres entités;</t>
  </si>
  <si>
    <t>6.</t>
  </si>
  <si>
    <t>Les montants déclarés sont exclusivement liés à des sommes payées/reçues par l'entité;</t>
  </si>
  <si>
    <t>7.</t>
  </si>
  <si>
    <t>Les comptes de l'entreprise ont été audités et une opinion sans réserve a été émise à leur sujet en accord avec les normes internationales.</t>
  </si>
  <si>
    <t>Signature et cachet</t>
  </si>
  <si>
    <t>Nous attachons à cette déclaration le détail des taxes payées/reçues (voir joint détail des taxes)</t>
  </si>
  <si>
    <t>Détails des paiements</t>
  </si>
  <si>
    <t>(*) Seulement exigé pour le détail des droits de douanes.</t>
  </si>
  <si>
    <t>Je soussigné(e) pour et au nom de l'entité déclarante certifie que les informations contenues dans la déclaration ci-attachée sont correctes et fiables.</t>
  </si>
  <si>
    <t>Production</t>
  </si>
  <si>
    <t>Date/mois de production</t>
  </si>
  <si>
    <t xml:space="preserve">Nature/qualité du Produit / Substance </t>
  </si>
  <si>
    <t xml:space="preserve">Unité </t>
  </si>
  <si>
    <t>Quantité</t>
  </si>
  <si>
    <t>Valeur (USD)</t>
  </si>
  <si>
    <t>Valeur (FCFA)</t>
  </si>
  <si>
    <t>Je soussigné pour et au nom de l'entité déclarante que les informations contenues dans la déclaration ci-attachée sont correctes et fiables.</t>
  </si>
  <si>
    <t>Exportations et ventes locales</t>
  </si>
  <si>
    <t>N° / Réf.. Expédition / Cargaison</t>
  </si>
  <si>
    <t>Qualité (Concentration)</t>
  </si>
  <si>
    <t>Ce formulaire est à compléter par COTCO et la DGD</t>
  </si>
  <si>
    <t>Date / Mois</t>
  </si>
  <si>
    <t>Volume transporté (en bbl)</t>
  </si>
  <si>
    <t>Pays de Provenance</t>
  </si>
  <si>
    <t>taux unitaire du droit de transit (USD)</t>
  </si>
  <si>
    <t>Droits de transit dû (USD)</t>
  </si>
  <si>
    <t>Droits de transit versés (en FCFA)</t>
  </si>
  <si>
    <t>Identification de l'entreprise</t>
  </si>
  <si>
    <t>les entreprises devront renseigner les champs en orange</t>
  </si>
  <si>
    <t xml:space="preserve"> il est facultatif pour l'entreprise de renseigner les champs en vert.</t>
  </si>
  <si>
    <t>Données</t>
  </si>
  <si>
    <t xml:space="preserve">&lt;dénomination juridique&gt; </t>
  </si>
  <si>
    <t>Forme juridique de la société déclarante</t>
  </si>
  <si>
    <t>&lt;forme juridique&gt;</t>
  </si>
  <si>
    <t>Juridiction où l'entreprise est enregistrée</t>
  </si>
  <si>
    <t>&lt;pays&gt;</t>
  </si>
  <si>
    <t>&lt;numéro&gt;</t>
  </si>
  <si>
    <t>&lt;addresse&gt;</t>
  </si>
  <si>
    <t>&lt;montant&gt;</t>
  </si>
  <si>
    <t>Entreprise cotée à 100%</t>
  </si>
  <si>
    <t>&lt;choose option&gt;</t>
  </si>
  <si>
    <t>Nom de la place boursière</t>
  </si>
  <si>
    <t>&lt;texte&gt;</t>
  </si>
  <si>
    <t>&lt;URL&gt;</t>
  </si>
  <si>
    <t>Filiale à 100 % d'une entreprise cotée en bourse</t>
  </si>
  <si>
    <t>Nom du propriétaire coté en bourse</t>
  </si>
  <si>
    <t>Entreprise détenue à 100% par l'Etat</t>
  </si>
  <si>
    <t>Filiale à 100% d'une entreprise d'Etat</t>
  </si>
  <si>
    <t>Etat propiétaire/Base légale</t>
  </si>
  <si>
    <t>Autre</t>
  </si>
  <si>
    <t>1. Nom complet du/des actionnaire(s) direct(s) (propriétaires juridiques de l'entreprise)</t>
  </si>
  <si>
    <t>2. % actions</t>
  </si>
  <si>
    <t>&lt;pourcentage&gt;</t>
  </si>
  <si>
    <t>3. Cet actionnaire est une personne physique (PP), une personne morale (PM), une entreprise cotée (EC)  ou une entité de l'Etat (ETAT)?</t>
  </si>
  <si>
    <t>4, Juridiction de l'enregistrement (ou nationalité de la personne physique)</t>
  </si>
  <si>
    <t>5. Numéro d'identification unique (si PM)</t>
  </si>
  <si>
    <t>Formulaire de déclaration préparé par</t>
  </si>
  <si>
    <t xml:space="preserve">Nom </t>
  </si>
  <si>
    <t>Poste occupé</t>
  </si>
  <si>
    <t>Adresse électronique</t>
  </si>
  <si>
    <t>Attestation</t>
  </si>
  <si>
    <t>Je soussigné(e), pour et au nom de l’entité faisant rapport, confirme que toute l’information fournie ci-dessus et dans le formulaire ci-joint est précise et fiable à la date mentionnée ci-dessous.</t>
  </si>
  <si>
    <t>&lt;YYYY-MM-DD&gt;</t>
  </si>
  <si>
    <t>Nom</t>
  </si>
  <si>
    <t>Signature</t>
  </si>
  <si>
    <t>Entry</t>
  </si>
  <si>
    <t>Identité du propriétaire effectif</t>
  </si>
  <si>
    <t>Nom complet de la personne tel qu'il apparait sur la carte d'identité</t>
  </si>
  <si>
    <t>Personne politiquement exposée (PPE)</t>
  </si>
  <si>
    <t>Raison de cette désignation PPE</t>
  </si>
  <si>
    <t>S'applique du</t>
  </si>
  <si>
    <t>Au</t>
  </si>
  <si>
    <t>Date de naissance</t>
  </si>
  <si>
    <t>Numéro d'identité nationale</t>
  </si>
  <si>
    <t>&lt;number&gt;</t>
  </si>
  <si>
    <t>Pays de résidence</t>
  </si>
  <si>
    <t>Adresse de résidence</t>
  </si>
  <si>
    <t>Adresse  professionnelle</t>
  </si>
  <si>
    <t>Autres coordonnées</t>
  </si>
  <si>
    <t>Information sur la manière dont la propriété est détenue ou la façon dont le contrôle est exercé sur l'entreprise</t>
  </si>
  <si>
    <t>Actions directes</t>
  </si>
  <si>
    <t>Nombre d'actions</t>
  </si>
  <si>
    <t>&lt;nombre&gt;</t>
  </si>
  <si>
    <t>% des actions</t>
  </si>
  <si>
    <t>&lt;nombrer&gt;</t>
  </si>
  <si>
    <t>Droits de vote directs</t>
  </si>
  <si>
    <t>Nombre de voix</t>
  </si>
  <si>
    <t>% des voix</t>
  </si>
  <si>
    <t>Actions indirectes</t>
  </si>
  <si>
    <t>Nombre d'actions indirectes</t>
  </si>
  <si>
    <t>% des actions indirectes</t>
  </si>
  <si>
    <t>Dénomination juridique de l'entreprise intermédiaire 1</t>
  </si>
  <si>
    <t>Droits de vote indirects</t>
  </si>
  <si>
    <t>Nombre de voix indirectes</t>
  </si>
  <si>
    <t>% des voix indirectes</t>
  </si>
  <si>
    <t>Autres moyens</t>
  </si>
  <si>
    <t>Explication quant à l'exercice des droits</t>
  </si>
  <si>
    <t>Date d'acquisition des intérêts</t>
  </si>
  <si>
    <t>[En cas d’impossibilité à retrouver cette date, mentionner la date la plus vraisemblable, assortie d’une réserve expresse sur le document relatif au(x) bénéficiaire(s) effectif(s). ]</t>
  </si>
  <si>
    <t>Autres information</t>
  </si>
  <si>
    <t>Ce formulaire est à compléter par les entreprises extractives</t>
  </si>
  <si>
    <t xml:space="preserve">Montant (valeur)  du prêt / garantie / Subvention </t>
  </si>
  <si>
    <t>Termes de la Transaction</t>
  </si>
  <si>
    <t>Autres commentaires</t>
  </si>
  <si>
    <t>Date d'octroi</t>
  </si>
  <si>
    <t>Période de remboursement</t>
  </si>
  <si>
    <t>% d'intérêt</t>
  </si>
  <si>
    <t>Montant remboursé durant la période</t>
  </si>
  <si>
    <t xml:space="preserve">Pétrole : </t>
  </si>
  <si>
    <t>Champs/Blocs</t>
  </si>
  <si>
    <t>GPL</t>
  </si>
  <si>
    <t>Parts d'huile en numéraires</t>
  </si>
  <si>
    <t xml:space="preserve">Toutes </t>
  </si>
  <si>
    <t>Parts d'huile SNH-ETAT commercialisées par la SNH (Condensat)</t>
  </si>
  <si>
    <t>Redevance Proportionnelle à la Production</t>
  </si>
  <si>
    <t>Prélèvement pétrolier additionnel</t>
  </si>
  <si>
    <t>Taxes sur les activités de transport des hydrocarbures</t>
  </si>
  <si>
    <t>Autres Pénalités de non exécution des programmes d'exploration/production</t>
  </si>
  <si>
    <t>Dividendes versés à l'Etat</t>
  </si>
  <si>
    <t>Bonus progressif</t>
  </si>
  <si>
    <t xml:space="preserve">Frais d’inspection et de contrôle  </t>
  </si>
  <si>
    <t xml:space="preserve">Prêts,Subventions et garanties  </t>
  </si>
  <si>
    <t>Unité de production</t>
  </si>
  <si>
    <t>Valeur de la production</t>
  </si>
  <si>
    <t>Valeur des exportations</t>
  </si>
  <si>
    <t xml:space="preserve">Parts d'huile de la SNH-Associé (Gaz) </t>
  </si>
  <si>
    <t xml:space="preserve">Parts d'huile de la SNH-Associé (Condensat) </t>
  </si>
  <si>
    <t>Parts d'huile en numéraire</t>
  </si>
  <si>
    <t>Parts d'huile de la SNH-État (Pétrole)</t>
  </si>
  <si>
    <t>Parts d'huile de la SNH-État (Gaz)</t>
  </si>
  <si>
    <t>Parts d'huile de la SNH-État (Condensat)</t>
  </si>
  <si>
    <t>Parts d'huile de la SNH-Associé (Condensat)</t>
  </si>
  <si>
    <t>Parts d'huile SNH-ETAT commercialisées par la SNH (Pétrole)</t>
  </si>
  <si>
    <t>Parts d'huile SNH-ETAT commercialisées par la SNH (Gaz)</t>
  </si>
  <si>
    <t>Autres paiements significatifs versés à l'Etat (sup à 50 millions FCFA)</t>
  </si>
  <si>
    <t xml:space="preserve">Paiements des sociétés extractives au régies financières </t>
  </si>
  <si>
    <t>Customs penalties</t>
  </si>
  <si>
    <t>Contribution au fonds de développement du secteur minier</t>
  </si>
  <si>
    <t>Paiements sociaux  volontaires</t>
  </si>
  <si>
    <t>Paiements sociaux obligatoires (Contribution au compte spécial de développement des capacités locales)</t>
  </si>
  <si>
    <t>Paiements sociaux obligatoires (Autres)</t>
  </si>
  <si>
    <t>(*)</t>
  </si>
  <si>
    <t>Les montants des paiements/recettes doivent êtres conformes aux totaux par taxe dans le tableau du détail des paiements.</t>
  </si>
  <si>
    <t>Certification d'audit</t>
  </si>
  <si>
    <t>Je soussigné, Auditeur Externe/Commissaire aux Comptes/Chambre des Comptes, certifie avoir examiné la présente déclaration de l'entité déclarante et je confirme que j'ai vérifié la fiabilité et l'exactitude des données de paiement / recettes incluses dans la présente déclaration et atteste qu'elles sont conformes aux données comptables de l'entité. Nous avons effectué notre vérification conformément aux Normes Internationales d'Audit, aux dispositions légales et selon les normes de révision applicables au Cameroun. Sur la base de cet examen nous certifions que nous n'avons pas découvert d'anomalies pouvant remettre en cause la fiabilité et l'exactitude des informations divulguées dans la présente déclaration.</t>
  </si>
  <si>
    <t>Nom du cabinet d'audit</t>
  </si>
  <si>
    <t>Adresse du Cabinet d'audit</t>
  </si>
  <si>
    <t>Structure professionnelle à laquelle appartient le cabinet (Ordre des experts comptables,…..)</t>
  </si>
  <si>
    <t>Nom du signataire</t>
  </si>
  <si>
    <t>Position dans le cabinet d'audit</t>
  </si>
  <si>
    <t>Ajouter des lignes si nécessaires</t>
  </si>
  <si>
    <t>Unité
 [à renseigner]</t>
  </si>
  <si>
    <t>Valeur totale
 (en USD)</t>
  </si>
  <si>
    <t>Valeur totale
(en FCFA)</t>
  </si>
  <si>
    <t>Propriété</t>
  </si>
  <si>
    <t>Lien vers formulaire de déclaration de la PE ou des principaux actionnaires à la place boursière</t>
  </si>
  <si>
    <t>(répéter les étapes 1-5 s'il y a plus d'un actionnaire)</t>
  </si>
  <si>
    <t>NB:Les données en oranger sont obligatoires. Celles en vert sont facultatives.</t>
  </si>
  <si>
    <t>Numéro d'identification unique/Numéro d'immatriculation</t>
  </si>
  <si>
    <t>Vous trouverez en pièce jointe les documents suivants permettant de vérifier l’exactitude de l’information fournie sur la effective :</t>
  </si>
  <si>
    <t>ADDAX APCC</t>
  </si>
  <si>
    <t>ADDAX APCL</t>
  </si>
  <si>
    <t>Perenco Cameroun</t>
  </si>
  <si>
    <t>Gaz du Cameroun</t>
  </si>
  <si>
    <t>Autre..</t>
  </si>
  <si>
    <t>Secteur des hydrocarbures</t>
  </si>
  <si>
    <t>Périmètre de conciliation</t>
  </si>
  <si>
    <t>Autres sociétés pour une déclaration unilatérale</t>
  </si>
  <si>
    <t>Entreprise nationale</t>
  </si>
  <si>
    <t xml:space="preserve">Nom de la société </t>
  </si>
  <si>
    <t>1. Société Nationale des Hydrocarbures - SNH</t>
  </si>
  <si>
    <t>4. ADDAX PETROLEUM CAMEROON LIMITED</t>
  </si>
  <si>
    <t>5. PERENCO CAMEROUN</t>
  </si>
  <si>
    <t>6. GAZ DU CAMEROUN</t>
  </si>
  <si>
    <t>7. GLENCORE EXPLORATION LTD</t>
  </si>
  <si>
    <t>Société de transport pétrolier</t>
  </si>
  <si>
    <t>Minie &amp; Carrière</t>
  </si>
  <si>
    <t>Droits de sortie à l’exportation : Les produits bruts d’origine animale, végétale ou minière sont soumis au paiement des droits de sortie à l’exportation au taux de 2% (A CONFIRMER PAR LA DGI OU LA DGD) à l’exception des produits de rentes ci-après : le coton, le caoutchouc, l’huile de palme, la banane, le haricot et l’ananas (cf. Loi N°2017-021 du 20 Décembre 2017 portant Loi de Finances de la République du Cameroun pour l’exercice 2019)</t>
  </si>
  <si>
    <t>cnps</t>
  </si>
  <si>
    <t>Dépenses quasi fiscales : Ces dépenses incluent les accords par le biais desquels les entreprises d'Etat entreprennent des dépenses sociales, telles que les paiements pour des services sociaux, pour des infrastructures publiques, pour des subventions sur les combustibles ou le service de la dette nationale, etc..</t>
  </si>
  <si>
    <t>Transferts indirects au Trésor Public (Interventions directes SNH) : Il s’agit des transferts effectués indirectement au Trésor Public au titre :
-     de la contrevaleur de la commercialisation des parts de l’Etat ;
-     du reversement des droits, redevances et autres flux perçus par la SNH dans le cadre de son mandat. 
Ces transferts sont effectués par la SNH à la demande de Trésor Public pour la couverture des dépenses de l’Etat.</t>
  </si>
  <si>
    <t>Redevance Minière Proportionnelle : C’est le montant qui permet à chaque partie dans le processus de la production pétrolière de bénéficier d’un pourcentage garanti de la rente minière au titre de chaque exercice tel que prévu dans la convention d’établissement et le contrat d’association. Cette redevance peut être négative ou positive. Elle est fonction de la moyenne journalière de la production totale de la zone délimitée pour un mois civil donné. Elle est due mensuellement. Son taux est précisé dans le contrat de concession. Elle est réglée en nature ou en espèces. (Art. 92 du Code Pétrolier).</t>
  </si>
  <si>
    <t>Bonus de production : Prime versée à l’Etat en fonction des quantités d’hydrocarbure produites (Art.97 du Code Pétrolier).</t>
  </si>
  <si>
    <t>Frais de formation : Il s’agit du montant effectivement décaissé par les sociétés pétrolières pour la formation professionnelle dans le domaine pétrolier de ressortissants camerounais de toutes qualifications ne faisant pas partie du personnel desdites sociétés. (Art 12 du Code Pétrolier et dispositions du contrat pétrolier).</t>
  </si>
  <si>
    <t>Dividendes Filiales de la SNH : Il s’agit des dividendes versés par les sociétés filiales de la SNH au titre de la participation de celle-ci dans leur capital.</t>
  </si>
  <si>
    <t>Autres flux de paiement significatif: tout paiement dépassant 50 millions de FCFA.</t>
  </si>
  <si>
    <t>Taxe Spéciale sur les Revenus (TSR) : Taxe spéciale au taux global de 15 % sur les revenus servis aux personnes morales ou physiques domiciliées hors du Cameroun, par des entreprises ou établissements situés au Cameroun (Art.225 du CGI).</t>
  </si>
  <si>
    <t>Redressements fiscaux, amendes et pénalités : Il s’agit des montants versés par les sociétés extractives à la suite d’infractions à la législation fiscale en vigueur ou à des redressements fiscaux.</t>
  </si>
  <si>
    <t>Droit de passage du Pipeline : Il s’agit des droits revenant à l’Etat au titre du passage du brut dans le pipeline Tchad-Cameroun et ce en vertu du  contrat portant sur les droits de transit de l’oléoduc tchadien. (Art.3 du décret 2000/465 du 30/06/2000)</t>
  </si>
  <si>
    <t>Contribution FNE : il s’agit de la contribution instituée par la Loi N°90/050 du 19 décembre 1990 modifiant la loi N°77/10 du 13 Juillet 1977 portant institution d’une contribution au Crédit Foncier et fixant la part de cette contribution destinée au Fonds National de l’Emploi.</t>
  </si>
  <si>
    <t xml:space="preserve">Bonus progressif : Toutes les transactions sur les titres miniers sont sujettes au paiement d’un bonus progressif fixé par décret du premier ministre sur proposition du ministre chargé des mines et de la géologie  Art 22 de la loi 2010/011 du 29 juillet 2010 portant amendement du Code minier), modifié par l’article 27 du décret du 4 juillet 2014. </t>
  </si>
  <si>
    <t>Dividendes payés à la SNI: Il s’agit des dividendes versés par les sociétés extractives à la SNI en tant qu’actionnaire desdites sociétés.</t>
  </si>
  <si>
    <t>Autres flux de paiement significatif : (Impôts fonciers, Taxes communales, FEICOM, Redevance audiovisuelle, Taxes communales, primes d’émissions, frais d’inspection administrative etc.) tout paiement dépassant 50 millions de FCFA.</t>
  </si>
  <si>
    <t xml:space="preserve">Transfert de la taxe ad valorem, de la taxe à l’extraction et de la redevance sur la production de l’eau :  L’article 239 quinquies de la Loi de Finances 2015 prévoit la compensation des populations affectées par les exploitations minières. le montant de la compensation est prélevé sur la taxe ad valorem et la taxe à l’extraction </t>
  </si>
  <si>
    <t>Transfert de la fiscalité au tire de l’activité minière artisanale : l’article 28 du Code minier 2016 alinéa 3 prévoit que les modalités de prélèvement et de répartition de la quote‐part de l’État, entre le Trésor public, le Fonds de développement du secteur minier, la structure en charge de l’encadrement et de de la promotion des activités minières artisanales, la Commune territorialement compétente et les populations riveraines sont fixées par voie réglementaire.</t>
  </si>
  <si>
    <t>MOUKOKO ABANA</t>
  </si>
  <si>
    <t>MOUKOKO WEST</t>
  </si>
  <si>
    <t>Mokoko Abana</t>
  </si>
  <si>
    <t>Iroko</t>
  </si>
  <si>
    <t>Observations</t>
  </si>
  <si>
    <t xml:space="preserve">Données à divulguer 
par projet </t>
  </si>
  <si>
    <t>Audités (Oui/Non)</t>
  </si>
  <si>
    <t>Signé (Oui/Non)</t>
  </si>
  <si>
    <t>CIMENCAM</t>
  </si>
  <si>
    <t>Secteur des Mines &amp; Carrières</t>
  </si>
  <si>
    <t>Autres sociétés pour une déclaration unilatérale (suite)</t>
  </si>
  <si>
    <t>Nom de la société</t>
  </si>
  <si>
    <t>1. NEW AGE</t>
  </si>
  <si>
    <t>2.LUCKOIL</t>
  </si>
  <si>
    <t>2. PERENCO RIO DEL REY</t>
  </si>
  <si>
    <t>3. EUROIL LIMITED</t>
  </si>
  <si>
    <t>ERAMET CAMEROUN SA</t>
  </si>
  <si>
    <t xml:space="preserve">3. ADDAX PETROLEUM CAMEROON COMPANY </t>
  </si>
  <si>
    <t>8. NOBLE ENERGY CAM LIMITED</t>
  </si>
  <si>
    <t>9. Cameroon Oil Transportation Company - COTCO</t>
  </si>
  <si>
    <t>GOLD LABEL MINING TRADE SARL</t>
  </si>
  <si>
    <t>GEOVIC CAMEROON PLC</t>
  </si>
  <si>
    <t>SOROUBAT</t>
  </si>
  <si>
    <t>LES CARRIERES MODERNES SARL</t>
  </si>
  <si>
    <t>CHINA MINHUI QUARRY COMPANY</t>
  </si>
  <si>
    <t>CHEN GUANG MINING LTD</t>
  </si>
  <si>
    <t>Section 5.5.4 PGE de COTCO Vol. 3</t>
  </si>
  <si>
    <t>Men</t>
  </si>
  <si>
    <t>Permanent</t>
  </si>
  <si>
    <t>Senior executives</t>
  </si>
  <si>
    <t>Senior technicians and middle managers</t>
  </si>
  <si>
    <t>Technicians, supervisors and skilled workers</t>
  </si>
  <si>
    <t>Employees, workers, apprentices</t>
  </si>
  <si>
    <t>Contractual</t>
  </si>
  <si>
    <t>Women</t>
  </si>
  <si>
    <t>Taxe à l'extraction et Taxes Ad Valorem (données ITIE)</t>
  </si>
  <si>
    <t>DANGOTE</t>
  </si>
  <si>
    <t xml:space="preserve">SOURCE DU PAYS SA </t>
  </si>
  <si>
    <t>UTA</t>
  </si>
  <si>
    <t>Part Commune – Théorique (25% de la TAE &amp; TAV)</t>
  </si>
  <si>
    <t>ADRESSE</t>
  </si>
  <si>
    <t>N°000026</t>
  </si>
  <si>
    <t>ESSE</t>
  </si>
  <si>
    <t>océ</t>
  </si>
  <si>
    <t>CUIVRE ET SUBSTCES CONNEXES</t>
  </si>
  <si>
    <t>N°000328</t>
  </si>
  <si>
    <t>HUA JIAN PIERRE</t>
  </si>
  <si>
    <t>ARGILE</t>
  </si>
  <si>
    <t>NORD OUEST</t>
  </si>
  <si>
    <t>BP 11306 YAOUNDE</t>
  </si>
  <si>
    <t>SETP</t>
  </si>
  <si>
    <t>N°000202</t>
  </si>
  <si>
    <t>KT TRADING</t>
  </si>
  <si>
    <t>SUD-OUEST</t>
  </si>
  <si>
    <t>BP 13592 YAOUNDE</t>
  </si>
  <si>
    <t>GRAVEXO</t>
  </si>
  <si>
    <t>POUZZOLANE</t>
  </si>
  <si>
    <t>SABLE</t>
  </si>
  <si>
    <t>FIGUIL</t>
  </si>
  <si>
    <t>CROISIERE BTP</t>
  </si>
  <si>
    <t>BP 15815 YAOUNDE</t>
  </si>
  <si>
    <t>OMBE</t>
  </si>
  <si>
    <t>BP 278 TIKO</t>
  </si>
  <si>
    <t>BP 25072 YAOUNDE</t>
  </si>
  <si>
    <t>SOSHI</t>
  </si>
  <si>
    <t>N°000041</t>
  </si>
  <si>
    <t>N°000139</t>
  </si>
  <si>
    <t>N°000179</t>
  </si>
  <si>
    <t>Personne Morale (PM) / Personne Physique (PP)</t>
  </si>
  <si>
    <t>L'entité est-elle cotée en bourse, ou filiale à 100 % d'une Entreprise cotée en bourse ? (oui/non)</t>
  </si>
  <si>
    <t>Si Oui - Place boursière</t>
  </si>
  <si>
    <t>NOBLE ENERGY</t>
  </si>
  <si>
    <t>OUI</t>
  </si>
  <si>
    <t>SONAMINES</t>
  </si>
  <si>
    <t>JINLI CAMEROUN SARL</t>
  </si>
  <si>
    <t>STARLINE GROUP LIMITED</t>
  </si>
  <si>
    <t>Date de dernière mise à jour</t>
  </si>
  <si>
    <t>DANGOTE CEMENT</t>
  </si>
  <si>
    <t>https://ngxgroup.com/exchange/data/company-profile/?symbol=DANGCEM&amp;directory=companydirectory</t>
  </si>
  <si>
    <t>Mr Aliko DANGOTE</t>
  </si>
  <si>
    <t>DANGOTE CEMENT PLC</t>
  </si>
  <si>
    <t>NC</t>
  </si>
  <si>
    <t>MINEPDED</t>
  </si>
  <si>
    <t>Payé à / 
Revenant à</t>
  </si>
  <si>
    <t>Les amendes de transaction (y compris celles relatives au principe pollueurs payeur)</t>
  </si>
  <si>
    <t>Contribution au titre de la remise en l’état des sites miniers et pétroliers</t>
  </si>
  <si>
    <t xml:space="preserve">MINEPDED/compte sequestre </t>
  </si>
  <si>
    <t>Frais d’examen des termes de références relatifs aux Etudes d’Impact Environnemental et Social et Audits Environnementaux</t>
  </si>
  <si>
    <t>Frais d’examen des rapports d’Etudes d’Impact Environnemental et Social et d’audits environnementaux</t>
  </si>
  <si>
    <t>Frais d’examen des dossiers d’agrément des bureaux d’études aux Etudes d’Impact</t>
  </si>
  <si>
    <t>Environnemental et Social et Audits environnementaux</t>
  </si>
  <si>
    <t>Frais de visas techniques</t>
  </si>
  <si>
    <t>Frais de délivrance des manifestes de traçabilité des déchets</t>
  </si>
  <si>
    <t>Frais d’examen des dossiers de permis environnement</t>
  </si>
  <si>
    <t>Autres dépenses</t>
  </si>
  <si>
    <t>Nigerian Exchange (NGX)</t>
  </si>
  <si>
    <t xml:space="preserve">NIGERIANE </t>
  </si>
  <si>
    <t>https://casablancabourse.com/lafargeholcimmaroc/action/capitalisation/</t>
  </si>
  <si>
    <t>Bourse de Casablanca</t>
  </si>
  <si>
    <t>Part Commune - Réelle (déclaration ITIE de la DGI)</t>
  </si>
  <si>
    <t>ROCAGLIA PIERRE HUBERT</t>
  </si>
  <si>
    <t>SOCIETE DES EAUX MINERALES DU CAMEROUN (SEMC)</t>
  </si>
  <si>
    <t>CHINA MEILAN</t>
  </si>
  <si>
    <t>ARAB CONTRACTORS CAMEROUN</t>
  </si>
  <si>
    <t>CANA BOIS</t>
  </si>
  <si>
    <t>STE FERREIRA AFRICA SARL</t>
  </si>
  <si>
    <t>INDUSTRIE HUSSEINI CARRIERE MOUNGO SARL</t>
  </si>
  <si>
    <t>PAFIC SARL</t>
  </si>
  <si>
    <t>GUANG FA SARL</t>
  </si>
  <si>
    <t>LES GRANULATS DU CAMEROUN</t>
  </si>
  <si>
    <t>ETS FOKOU</t>
  </si>
  <si>
    <t>TCHINO TADOUNTI</t>
  </si>
  <si>
    <t>LTP AND TA SARL</t>
  </si>
  <si>
    <t>CAMALCO CAMEROON SA</t>
  </si>
  <si>
    <t>SINKA</t>
  </si>
  <si>
    <t>HYTRA</t>
  </si>
  <si>
    <t>MARION PAINT &amp; SERVICE BP 1181 LIMBE</t>
  </si>
  <si>
    <t>LES CARRIERES DU SUD</t>
  </si>
  <si>
    <t>CHINA LONGHUI BP 1081 BAFOUSSAM</t>
  </si>
  <si>
    <t>CFHEC TEL 678 418 432</t>
  </si>
  <si>
    <t>MIRE CAM LTD</t>
  </si>
  <si>
    <t>CABTE</t>
  </si>
  <si>
    <t>CHINA RAILWAY 20</t>
  </si>
  <si>
    <t>PAC INTERNATIONAL CAMEROUN</t>
  </si>
  <si>
    <t>SADJO BABA</t>
  </si>
  <si>
    <t>SHEE SYSTEM</t>
  </si>
  <si>
    <t xml:space="preserve">DYNASTY MINING SARL </t>
  </si>
  <si>
    <t>ORRCAM 2 SARL</t>
  </si>
  <si>
    <t>DANGOTE CAMEROON INDUSTRIES</t>
  </si>
  <si>
    <t>GEOVIC</t>
  </si>
  <si>
    <t>CODIAS S.A</t>
  </si>
  <si>
    <t>CAMEROON MINING COMPANY SARL</t>
  </si>
  <si>
    <t>SINOSTEEL</t>
  </si>
  <si>
    <t>G-STONES RESOURCES S.A</t>
  </si>
  <si>
    <t>C &amp; K MINING INC</t>
  </si>
  <si>
    <t>SONARA</t>
  </si>
  <si>
    <t>Littoral</t>
  </si>
  <si>
    <t>Education</t>
  </si>
  <si>
    <t>Santé</t>
  </si>
  <si>
    <t>Centre</t>
  </si>
  <si>
    <t>Domaine d'Intervention*</t>
  </si>
  <si>
    <t>% des femmes bénéficiaires</t>
  </si>
  <si>
    <t>AFRIQUE DU SUD</t>
  </si>
  <si>
    <t>SARAS</t>
  </si>
  <si>
    <t>Niveau professionnel</t>
  </si>
  <si>
    <t>Masse salariale en milliards FCFA
Non expatriés</t>
  </si>
  <si>
    <t>Masse salariale en milliards FCFA
Expatriés</t>
  </si>
  <si>
    <t>CAMEROUNAIS</t>
  </si>
  <si>
    <t>Cameroon mining company</t>
  </si>
  <si>
    <t>Dangote Cameroun</t>
  </si>
  <si>
    <t>Razel</t>
  </si>
  <si>
    <t>SNH Fonctionnement</t>
  </si>
  <si>
    <t>Homme</t>
  </si>
  <si>
    <t>LOGBABA - NDOGPASSI - BONABERI</t>
  </si>
  <si>
    <t xml:space="preserve">GOLF CLUB </t>
  </si>
  <si>
    <t>SPONSOR HOLE 9&amp;13 LIKOMBA GOLF</t>
  </si>
  <si>
    <t>PREFECTURE DE L'OCEAN KRIBI</t>
  </si>
  <si>
    <t>ST PERPETUA AND EMMANUEL HANDICAP CENTER</t>
  </si>
  <si>
    <t>Association ASCOVIME</t>
  </si>
  <si>
    <t>Achat divers + Jouets pour Noel des orphelins</t>
  </si>
  <si>
    <t>UCAC - ICAM</t>
  </si>
  <si>
    <t>Soutien à la Formation des ingénieurs nationaux</t>
  </si>
  <si>
    <t>Contribution à la formation et à l'éducation des jeunes au moyens de stages</t>
  </si>
  <si>
    <t>Coût du Projet encouru durant 2022</t>
  </si>
  <si>
    <t>Batoke</t>
  </si>
  <si>
    <t>Production : Il s’agit de la quotte part de la quantité produite/extraite par la société et ayant servie de base pour la liquidation des impôts et taxes de la période. Les quantités doivent être spécifiées par nature de minerais, par unité (barils, tonne) et par valeur ( La valeur de production doit être faite au prix officiel ou prix fiscal qui sert au calcul des redevances minières ou des taxes à l’extraction/Ad valorem )</t>
  </si>
  <si>
    <t>Exportation : Il s’agit de la quotte part de la quantité exportée  par la société. Les quantités exportées doivent être spécifiées par nature de minerais, par unité (barils, tonne) et par valeur.</t>
  </si>
  <si>
    <t>Parts d’huile SNH-Etat : Les parts SNH-Etat constituent la part de production d’hydrocarbures affectée à la rémunération de l’Etat.
Les % des parts revenants à la SNH-Etat sont définis au sein des contrats d’association/concession (Art.14 du Code Pétrolier).</t>
  </si>
  <si>
    <t>Parts d’huile SNH-Associé : La SNH-Fonctionnement peut détenir directement des intérêts dans les champs pétroliers. Les Parts SNH-Associé constituent la rémunération de la SNH-Fonctionnement dans le cadre de l’association.
Parts d'huile SNH-Etat commercialisées par la SNH : Il s’agit de la quantité des parts d’huile de l’Etat prélevées commercialisées et encaissées par la SNH.</t>
  </si>
  <si>
    <t>Parts d’huile SNH-Etat  en numéraire : Les parts SNH-Etat constituent la part de production d’hydrocarbures affectée à la rémunération de l’Etat.
Les % des parts revenants à la SNH-Etat sont définis au sein des contrats d’association/concession (Art.14 du Code Pétrolier).</t>
  </si>
  <si>
    <t>10,11,12</t>
  </si>
  <si>
    <t>Parts d’huile SNH-Associé en numéraire  : La SNH-Fonctionnement peut détenir directement des intérêts dans les champs pétroliers. Les Parts SNH-Associé constituent la rémunération de la SNH-Fonctionnement dans le cadre de l’association.
Parts d'huile SNH-Etat commercialisées par la SNH : Il s’agit de la quantité des parts d’huile de l’Etat prélevées commercialisées et encaissées par la SNH.</t>
  </si>
  <si>
    <t xml:space="preserve">Transferts directs au Trésor Public par la SNH : Il s’agit des transferts effectués directement au Trésor Public au titre :*
-    de la contrevaleur de la commercialisation des parts de l’Etat; 
-     du reversement des droits, redevances et autres flux perçus par la SNH dans le cadre de son mandat. </t>
  </si>
  <si>
    <t>Dividendes – SNH : Il s’agit des dividendes versés par la SNH à l’Etat du Cameroun en tant qu’actionnaire unique de la société.</t>
  </si>
  <si>
    <t>Redevance Proportionnelle à la Production : C’est le pourcentage de la production totale disponible de la zone délimitée. Elle est fonction de la moyenne journalière de la production totale de la zone délimitée pour un mois civil donné. Elle est due mensuellement. Son taux est précisé dans le contrat de concession. Elle est réglée en nature ou en numéraires.</t>
  </si>
  <si>
    <t>Redevance Minière Négative : Lorsqu’elle la redevance minière est négative, il s’agit du montant dû par le Gouvernement aux compagnies pétrolières afin de leur permettre de recevoir effectivement le pourcentage garanti de rente minière au titre de chaque exercice. (Art. 92 du Code Pétrolier).</t>
  </si>
  <si>
    <t>Bonus de signature : Prime versée à l’Etat à la conclusion d’un contrat pétrolier (Art.97 du Code Pétrolier).</t>
  </si>
  <si>
    <t>Prélèvement pétrolier additionnel : C’est un prélèvement calculé sur les bénéfices tirés des opérations pétrolières. Les modalités de calcul sont fixées dans les contrats et peuvent dépasser 50% (Art 98 di Code Pétrolier).</t>
  </si>
  <si>
    <t>Taxe sur les activités de transport des hydrocarbures : Il s’agit des impôts, taxes ou redevances dus à l’occasion du transport des hydrocarbures et dont les modalités sont fixées par un texte spécifique (Art 103 du Code Pétrolier).</t>
  </si>
  <si>
    <t>Autres Pénalités de non-exécution des programmes d'exploration/production : Il s’agit des montants versés par les sociétés extractives à la suite d’infractions aux clauses contractuelles dans les contrats pétroliers.</t>
  </si>
  <si>
    <t>Impôts sur les sociétés y compris les acomptes  (pétrolier et non pétrolier) : L’impôt sur les sociétés est dû à raison des bénéfices nets y compris les acomptes sur IS  (Art. 2 CGI, Art.95 Code Minier, Art. 93 du Code Pétrolier).</t>
  </si>
  <si>
    <t>Droits Fixes (y compris droits pour attribution ou renouvellement de permis) : C’est le montant à payer pour toute demande d’attribution, de renouvellement, de cession ou de transmission de contrats pétroliers et/ou d’autorisation de prospection. Le montant est fixé par la Loi de finances applicable dans l’année considérée. (Art.90 du Code Pétrolier, Art.90 du Code Minier)</t>
  </si>
  <si>
    <t>Redevance Superficiaire : C’est une taxe annuelle sur la superficie utilisée et versée par les titulaires de contrats pétroliers et d’autorisations y dérivant. (Art.91 du Code Pétrolier, Art.91 du Code Minier)</t>
  </si>
  <si>
    <t>Taxe ad valorem  (y compris les redevances sur production des eaux): Les substances minières extraites du sol ou du sous-sol national ainsi que les eaux de sources  à l’occasion des travaux d’exploitation ou de recherche sont soumises à une taxe proportionnelle à la valeur des produits extraits dite taxe ad valorem (Art. 92 du Code Minier).</t>
  </si>
  <si>
    <t>Taxe à l’extraction : Cette taxe est prélevée à chaque extraction des substances de carrière en fonction des Volumes des matériaux extraits. (Art 92 du Code Minier)</t>
  </si>
  <si>
    <t>Retenues sur achats :  Les retenues sur achat effectué par les entreprises personnes morales soumises à l'impôt sur les sociétés s'opère dans les mêmes conditions que définies pour les personnes physiques et sont régis par l'Article 21 du CGI, à savoir 1% pour les achats de marchandises ordinaires, 0,5% pour les achats de produits pétroliers et 5% pour les produits forestiers.</t>
  </si>
  <si>
    <t>Droits de douane : Ce sont les droits dus sur les importations des équipements et biens autres que ceux pour les besoins d’exploitation ou de production des champs pétroliers. Ces droits doivent inclure toutes les taxes y compris la TVA douanières  (Art. 104 à 109 du Code Pétrolier et Art. 99 du Code Minier).</t>
  </si>
  <si>
    <t>Dividendes versés à l’Etat : Il s’agit des dividendes versés par les sociétés extractives directement à l’Etat du Cameroun en tant qu’actionnaire des dites société.</t>
  </si>
  <si>
    <t>Contribution CFC (part patronale) : il s’agit de la contribution patronale instituée par la Loi N°90/050 du 19 décembre 1990 modifiant la loi N°77/10 du 13 Juillet 1977 portant institution d’une contribution au Crédit Foncier et fixant la part de cette contribution destinée au Fonds National de l’Emploi.</t>
  </si>
  <si>
    <t xml:space="preserve">Frais d’inspection et de contrôle: Il s’agit des frais payés par les entreprises qui présentent ou peuvent présenter soit des dangers pour la santé, la salubrité publique, l’agriculture, la nature et l’environnement en général, soit des inconvénients pour la commodité du voisinage. La liquidation de ces frais est effectuée sur la base de l’occupation superficiaire des établissements concernés selon un barème fixé par la loi. (Art 22 de la loi 98/015 du 14/07/98) </t>
  </si>
  <si>
    <t>Contribution au fonds de développement du secteur minier : Art.234 du code minier 2016 :  Le Fonds de développement du secteur minier est destiné à financer les activités d’inventaires miniers en vue de détecter des anomalies et indices miniers ainsi que d’autres activités de développement de l’infrastructure géologique et minière.	
Il est alimenté par une contribution annuelle des titulaires des permis d’exploitation de la petite mine et de la mine industrielle, les titulaires des autorisations d’exploitation artisanale semi‐mécanisée et les bénéficiaires d’autorisations d’exploitation de substances de carrières industrielles ou de carrières artisanales semi‐mécanisées, en fonction de la production brute du titulaire du permis	ou de l’autorisation</t>
  </si>
  <si>
    <t xml:space="preserve">Frais d’études et de recherche (+) : Toute	demande	d’attribution,	de	renouvellement	des	titres	miniers	et	autres	autorisations	et	transactions	est	subordonnée,	sous	peine	d’irrecevabilité,	au paiement	des	frais	d’études	et	de	recherches	non	remboursables,	lors	du	dépôt	de	la	demande	à	la	Conservation	minière.	2)	Les	montants	et	les	modalités	de	répartition	des	frais	d’études	et	de	recherches,	visés	à	l’alinéa	1	ci‐dessus,	sont	fixés	par	voie	réglementaire.	</t>
  </si>
  <si>
    <t>L'Impôt Synthétique Minier Libératoire (ISML) (+) : L’Etat prélève un impôt synthétique minier libératoire de 25 % de la production brute de chaque site dans le cadre de l’exploitation artisanale semi-mécanisée des substances précieuses et semi précieuses</t>
  </si>
  <si>
    <t>En nature</t>
  </si>
  <si>
    <t>Bonus de signature (pour le secteur minier) (+)</t>
  </si>
  <si>
    <t>Revenus de participation perçus en nature (+)</t>
  </si>
  <si>
    <t>Paiements sociaux volontaires : Ces flux concernent l’ensemble des contributions volontaires faites par les sociétés extractives dans le cadre du développement local.
Sont notamment concernées par cette rubrique : les versements effectués par les sociétés extractives pour le financement de projets d’infrastructures sanitaires, scolaires, routiers, maraîchages et celles d’appui aux actions des communautés locales.</t>
  </si>
  <si>
    <t>Paiements sociaux obligatoires (Autres) : Ces flux concernent l’ensemble des contributions obligatoires faites par les sociétés extractives dans le cadre du développement local en vertu des conventions conclus. 
Sont notamment concernées par cette rubrique : les versements effectués par les sociétés extractives pour le financement de projets d’infrastructures sanitaires, scolaires, routiers, maraîchages et celles d’appui aux actions des communautés locales, les compensations autres que celles accordées en contre partie d’un dédommagement directe des individus.</t>
  </si>
  <si>
    <t>Provision pour Abandon : selon les dispositions de l’article 81 de décret 2000-465 portant application du code minier, le titulaire soumet à l’approbation du Ministre chargé des hydrocarbures, un Plan d’Abandon qui affine les hypothèses visées au plan de développement, en fonction des connaissances acquises au cours de l’exploitation du gisement. Le Plan d’Abandon prévoit obligatoirement, la constitution d’une provision pour Abandon pendant un nombre d’années défini dans le Plan d’Abandon, à placer sur un compte ouvert dans le cadre d’une convention de séquestre auprès d’un établissement bancaire agréé par l’autorité monétaire. Ce compte est destiné à financer les opérations d’Abandon et à recevoir l’intégralité de la provision pour Abandon constituée conformément aux dispositions du Code Pétrolier. L’échéancier d’approvisionnement dudit compte séquestre, les règles et modalités de gestion de ce compte sont précisées au Contrat Pétrolier</t>
  </si>
  <si>
    <t>Contribution au fonds de restauration, de réhabilitation et de fermeture des sites miniers et des carrières : Art.235. du code minier 2016 Il destiné à financer les activités de mise en œuvre du programme de préservation et réhabilitation de l’environnement affecté par la réalisation des projets miniers.
Il est alimenté par la contribution annuelle des titulaires des permis d’exploitation de la petite mine et de la mine industrielle, les titulaires des autorisations d’exploitation artisanale semi‐mécanisée ou bénéficiaires d’autorisation d’exploitation de substances de carrières industrielle ou carrières artisanales semi‐mécanisée en fonction des Coûts prévisionnels de la mise en œuvre du programme de préservation et réhabilitation de l’environnement tel que défini dans l’étude d’impact environnemental et social.
Les sommes versées au titre du Fonds de restauration, de réhabilitation et de fermeture des sites miniers et des carrières sont en franchise des impôts sur les bénéfices sous réserve d’être effectivement utilisées à cet effet.
Le Fonds est logé dans un compte séquestre auprès de la Banque centrale.
L’organisation et le fonctionnement du Fonds visé ci‐dessus sont fixés par voie réglementaire. Toutefois, en l’absence du décret d’application du Code minier, les sociétés minières n’ont pas été sollicitées de reporter les paiements effectués en 2019 au titre de ce fonds</t>
  </si>
  <si>
    <t>Frais d’examen des dossiers d’agrément des bureaux d’études aux Etudes d’Impact Environnemental et Social et Audits environnementaux</t>
  </si>
  <si>
    <t>Paiements environnementaux volontaires (+)</t>
  </si>
  <si>
    <t>Autres dépenses environnementales</t>
  </si>
  <si>
    <t>La taxe sur le transport des produits de carrières (+) : La taxe sur le transport des produits de carrières et autres peut être instituée par le Conseil municipal au profit du budget de la commune abritant une carrière. Elle s’applique aux véhicules de transport des produits de l’exploitation concernée, autre que ceux de l’exploitant.
Les taux maxima applicables varient en fonction du type de véhicule ainsi qu’il suit :
- inférieur à 6 tonnes : 1 000    F CFA par camion et par voyage ;
- de 6 à 10 tonnes : 2 000 F CFA par camion et par voyage ;
- plus de 10 tonnes : 3 000 F CFA par camion et par voyage.
La taxe sur le transport des produits de carrières est collectée par la recette municipale contre délivrance d’un reçu tiré d’un carnet à souche sécurisé et portant une valeur faciale indiquant le tarif voté par le Conseil municipal.
(2) Le non-paiement de la taxe de transport des produits de carrières entraîne la mise en fourrière du véhicule.</t>
  </si>
  <si>
    <t>Autres taxe communales sur l’exploitation des produits des mines et des carrières (+) : Il s'agit de la taxe communale est issue de l’exploitation des produits des mines et des carrières se trouvant dans la commune</t>
  </si>
  <si>
    <t xml:space="preserve">Transfert des Centimes Additionnels Communaux : L’article 2 du décret n°2007-1139 du 3 septembre 2007 fixant les modalités d’émission, de recouvrement, de centralisation, de répartition et de reversement des Centimes Additionnels Communaux (CAC) prévoit la répartition des centimes, qui frappent l’IS et l’IRCM collectés auprès des Entreprises (y compris les Entreprises extractives) au taux de 10%. </t>
  </si>
  <si>
    <t>GAZ DU CAMEROUN</t>
  </si>
  <si>
    <t>Paiements environnementaux volontaires</t>
  </si>
  <si>
    <t>√</t>
  </si>
  <si>
    <t>TOTCO</t>
  </si>
  <si>
    <t>Paiements Sociaux (Obl &amp;vol)</t>
  </si>
  <si>
    <t xml:space="preserve">Modifié </t>
  </si>
  <si>
    <t>Paiements environnementaux (Obl &amp;vol)</t>
  </si>
  <si>
    <t>Questionnaire général</t>
  </si>
  <si>
    <t>Formulaire mis à jour</t>
  </si>
  <si>
    <t>Formulaire de déclaration modifié</t>
  </si>
  <si>
    <t>Nouveau formulaire de déclaration</t>
  </si>
  <si>
    <t>Date de création</t>
  </si>
  <si>
    <t>Montant du Capital Social (en FCFA)</t>
  </si>
  <si>
    <t xml:space="preserve">Numéro de Compte Contribuable (NCC) </t>
  </si>
  <si>
    <t xml:space="preserve">Adresse de contact (adresse officielle pour les entités juridiques)
</t>
  </si>
  <si>
    <t xml:space="preserve">L'entreprise est-elle cotée en bourse, ou filiale à 100 % d'une entreprise cotée en bourse ?  □ Oui. □ Non
</t>
  </si>
  <si>
    <t>N° du bloc</t>
  </si>
  <si>
    <t>Type</t>
  </si>
  <si>
    <t>Ressources</t>
  </si>
  <si>
    <t xml:space="preserve">Lieu </t>
  </si>
  <si>
    <t>Rapport  d'étude d'impact environnementale</t>
  </si>
  <si>
    <t>Consultations communautaires dans le cadre de l'étude d'impact (*)</t>
  </si>
  <si>
    <t>Nombre de personnes consultés</t>
  </si>
  <si>
    <t>Processus de consultation</t>
  </si>
  <si>
    <t>Y-a-t-il un rapport d'étude d'impact environnementale publique (oui/non)</t>
  </si>
  <si>
    <t>Si oui, ajouter le lien internet</t>
  </si>
  <si>
    <t xml:space="preserve">Si non, préciser les obstacles à la publication </t>
  </si>
  <si>
    <t>Femme</t>
  </si>
  <si>
    <t>Nom du commissaires aux comptes / auditeur</t>
  </si>
  <si>
    <t xml:space="preserve">Signature et tampon </t>
  </si>
  <si>
    <t xml:space="preserve">FORMULAIRE DE DECLARATION (Paiements / Recettes)
</t>
  </si>
  <si>
    <t>Bloc / N°Permis/N°Autorisation</t>
  </si>
  <si>
    <t>La méthode de valorisation</t>
  </si>
  <si>
    <t xml:space="preserve"> Entreprises Extractives</t>
  </si>
  <si>
    <t>N° du bloc/permis/autorisation</t>
  </si>
  <si>
    <t>Codification en douane de la substance</t>
  </si>
  <si>
    <t>FD3: Déclaration de propriété Effective (A renseigner pour chaque PE identifié)</t>
  </si>
  <si>
    <t xml:space="preserve">DETAIL DES PAIEMENS SOCIAUX </t>
  </si>
  <si>
    <t>A. PAIEMENTS SOCIAUX OBLIGAOIRES</t>
  </si>
  <si>
    <t xml:space="preserve">Identité du Bénéficiaire </t>
  </si>
  <si>
    <t>Région /Commune du bénéficiaire</t>
  </si>
  <si>
    <t xml:space="preserve">Ventilation par genre </t>
  </si>
  <si>
    <t>Base juridique du paiement (Réf de la  convention, Arrêté, décret, etc..)</t>
  </si>
  <si>
    <t>Contrats régissant le niveau et/ou l'allocation des dépenses sociales obligatoires</t>
  </si>
  <si>
    <t>Nom/Structure</t>
  </si>
  <si>
    <t>Fonction/Activité</t>
  </si>
  <si>
    <t>Existe-t-il un contrat exigé par la loi
 (oui/non)</t>
  </si>
  <si>
    <t>La société divulgue-t-elle le contrats ? (oui/non)</t>
  </si>
  <si>
    <t>Si oui, ajouter le lien d'accès</t>
  </si>
  <si>
    <t>(Annexer les conventions si applicable)</t>
  </si>
  <si>
    <t>*Domaines d'intervention: Renseigner les domaines d'interventions selon les catégories suivantes: (Education, Santé, Agriculture, Culture, Capacitation des femmes, Assainissement, Hydraulique, Sports, Appuis divers, etc.)</t>
  </si>
  <si>
    <t>B. PAIEMENTS SOCIAUX VOLONTAIRES</t>
  </si>
  <si>
    <t xml:space="preserve">Bénéficiare </t>
  </si>
  <si>
    <t>Montant e FCFA</t>
  </si>
  <si>
    <t xml:space="preserve">Entreprises Extractives </t>
  </si>
  <si>
    <t>DETAIL DES DEPENSES ENVIRONNEMENTALES OBLIGATOIRES ET VOLONTAIRES</t>
  </si>
  <si>
    <t>Nature du flux</t>
  </si>
  <si>
    <t>Bénéficiaire</t>
  </si>
  <si>
    <t>Cadre juridique pour les dépenses obligatoires (Réf de la  convention, Arrêté, décret, etc..)</t>
  </si>
  <si>
    <t>contrats liés aux dépenses environnementales (obligatoires)</t>
  </si>
  <si>
    <t>La société divulgue-t-elle les contrats liés aux dépensesenvironnementales? (oui/non)</t>
  </si>
  <si>
    <t>DETAIL PROJETS D'INFRASTRUCTURES ET ACCORDS DE TROC</t>
  </si>
  <si>
    <t>Identification de l'accord</t>
  </si>
  <si>
    <t xml:space="preserve">Date de l'accord </t>
  </si>
  <si>
    <t>Date de fin de l'accord</t>
  </si>
  <si>
    <t>Parties Impliquées et responsabilités</t>
  </si>
  <si>
    <t>Type de l'accord</t>
  </si>
  <si>
    <t xml:space="preserve">Conditions économiques et financières </t>
  </si>
  <si>
    <t>Obligation de l'Etat</t>
  </si>
  <si>
    <t>Termes financiers</t>
  </si>
  <si>
    <t>Mécanisme de calcul de la contrepartie</t>
  </si>
  <si>
    <t>Modalités de paiement ou d'échange</t>
  </si>
  <si>
    <t>Ressources Engagées</t>
  </si>
  <si>
    <t>Numéro / Titre de l'accord</t>
  </si>
  <si>
    <t>Nom des parties contractantes et Responsabilités de chaque partie</t>
  </si>
  <si>
    <t>(troc, prêt adossé à des ressources, etc.)</t>
  </si>
  <si>
    <t>Type de ressources engagées/Actifs données</t>
  </si>
  <si>
    <t>Détails des obligations de l'État</t>
  </si>
  <si>
    <t>Prets, subventions et garanties recues de l'Etat ou des sociétés d'Etat</t>
  </si>
  <si>
    <t>Préteur</t>
  </si>
  <si>
    <t>Quetionnaire général</t>
  </si>
  <si>
    <t>Gestion de l'impact social et environnemental et de genre</t>
  </si>
  <si>
    <t xml:space="preserve">Réponse </t>
  </si>
  <si>
    <t>La société possède-t-elle une politique de gestion de l'impact social (oui/non)</t>
  </si>
  <si>
    <t>Si oui, est ce qu'elle est conforme aux lignes directrices de l'OCDE/ONU ou un autre standards (oui/non/Autres à préciser)  ?</t>
  </si>
  <si>
    <t>La société possède-t-elle une politique de gestion de l'impact environnemental (oui/non)</t>
  </si>
  <si>
    <t>Si oui, est ce qu'elle est conforme à la norme ISO 14001 ou à un autre Standards ? (oui/non/Autres à préciser)  ?</t>
  </si>
  <si>
    <t>La société possède-t-elle une politique genre? (oui/non)</t>
  </si>
  <si>
    <t>Si oui, est ce qu'elle est conforme aux principes d’égalité de genre de l’ONU ou à autre standard  ? (oui/non/Autres à préciser)  ?</t>
  </si>
  <si>
    <t>Luttre contre la corruption</t>
  </si>
  <si>
    <t>La société possède-t-elle une politique de lutte contre la corruption? (oui/non)</t>
  </si>
  <si>
    <t>Si oui, est-ce qu'elle couvre l’utilisation qu’elles font des données sur la propriété effective? (oui/non)</t>
  </si>
  <si>
    <t>Votre politique de lutte contre la corruption est-elle publique? (oui/non)</t>
  </si>
  <si>
    <t>Si oui, mettre le lien de publication</t>
  </si>
  <si>
    <t>Si non, préciser les obstacles à la publication:</t>
  </si>
  <si>
    <t>Emissions de Gaz à effet de serre</t>
  </si>
  <si>
    <t xml:space="preserve"> La société publie-t-elle les émissions de gaz à effet de serre? (oui/non)</t>
  </si>
  <si>
    <t>Audit des comptes</t>
  </si>
  <si>
    <t>La société publie-t-elle les comptes financiers audités (ou principaux documents financiers le cas échéant)? (oui/non)</t>
  </si>
  <si>
    <t xml:space="preserve">Contenu local </t>
  </si>
  <si>
    <t>Quelles sont les procédures d'approvisionnement en biens et services</t>
  </si>
  <si>
    <t xml:space="preserve">Y-a-t-il un plan de passation des marchés ou de Contenu local publié ? </t>
  </si>
  <si>
    <t>Accessibilité des Avis d’appel d’offres?</t>
  </si>
  <si>
    <t>Est-ce qu'il y a une politique d'accompagnement des fournisseurs locaux ?</t>
  </si>
  <si>
    <t>Quelles mesures anticorruption sont en place pour les procédures d'approvisionnement ?</t>
  </si>
  <si>
    <t xml:space="preserve">Déductions fiscales </t>
  </si>
  <si>
    <t>Si oui, indiquer la référence juridique ou contractuelle ?</t>
  </si>
  <si>
    <t xml:space="preserve">Données sur les reserves </t>
  </si>
  <si>
    <t xml:space="preserve">Renseignez l'estimation des reserves économiques par bloc/Permis   (Pétrole/Gaz/Minerais) </t>
  </si>
  <si>
    <t>NDOKAMA</t>
  </si>
  <si>
    <t>N°000088</t>
  </si>
  <si>
    <t>04ha 08a 37 ca</t>
  </si>
  <si>
    <t>N°000201</t>
  </si>
  <si>
    <t>28ha82a24ca</t>
  </si>
  <si>
    <t>CHINA MEILAN CAMEROON COMPANY</t>
  </si>
  <si>
    <t>NKOM MESSEBE</t>
  </si>
  <si>
    <t>18ha59a07ca</t>
  </si>
  <si>
    <t>N°000325</t>
  </si>
  <si>
    <t>22ha22a83ca</t>
  </si>
  <si>
    <t>N°000469</t>
  </si>
  <si>
    <t>08ha 97a 34ca</t>
  </si>
  <si>
    <t>CEC</t>
  </si>
  <si>
    <t>EFOK ASSI-NKOZOA</t>
  </si>
  <si>
    <t>N°000424</t>
  </si>
  <si>
    <t>04ha14a25ca</t>
  </si>
  <si>
    <t>LES CARRIERES DE BANDJOUN BP 41 BANDJOUN</t>
  </si>
  <si>
    <t>PETE BANDJOUN</t>
  </si>
  <si>
    <t>BP 41 BANDJOUN</t>
  </si>
  <si>
    <t>N°007995</t>
  </si>
  <si>
    <t>03ha 31a 79ca</t>
  </si>
  <si>
    <t>52ha13a27ca</t>
  </si>
  <si>
    <t>SIMBAN</t>
  </si>
  <si>
    <t>MEMVOUGA</t>
  </si>
  <si>
    <t>NKOBIBA</t>
  </si>
  <si>
    <t>N°000043</t>
  </si>
  <si>
    <t>WASSA BABOUTE</t>
  </si>
  <si>
    <t>N°000044</t>
  </si>
  <si>
    <t>BISSAGA</t>
  </si>
  <si>
    <t>N°000045</t>
  </si>
  <si>
    <t>NDJELE</t>
  </si>
  <si>
    <t>FER ET SUBSTANCES CONNEXES</t>
  </si>
  <si>
    <t>sud</t>
  </si>
  <si>
    <t>BIKOULA</t>
  </si>
  <si>
    <t>N°000153</t>
  </si>
  <si>
    <t>NGOYANG III</t>
  </si>
  <si>
    <t>N°000330</t>
  </si>
  <si>
    <t>NGOYANG II</t>
  </si>
  <si>
    <t>N°000329</t>
  </si>
  <si>
    <t>centre et sud</t>
  </si>
  <si>
    <t>NGOYANG</t>
  </si>
  <si>
    <t>R4</t>
  </si>
  <si>
    <t>NGOUNDI</t>
  </si>
  <si>
    <t>N°000303</t>
  </si>
  <si>
    <t>or et substances connexes</t>
  </si>
  <si>
    <t>BIDOU</t>
  </si>
  <si>
    <t>N°000370</t>
  </si>
  <si>
    <t>OR ET METAUX CONNEXES</t>
  </si>
  <si>
    <t>bipindi sud</t>
  </si>
  <si>
    <t>n°000085</t>
  </si>
  <si>
    <t>FER</t>
  </si>
  <si>
    <t>ADJAP</t>
  </si>
  <si>
    <t>n°000053</t>
  </si>
  <si>
    <t>NDOKAYO SUD</t>
  </si>
  <si>
    <t>N°000437</t>
  </si>
  <si>
    <t>OR ET SUBSTANCES CONNEXES</t>
  </si>
  <si>
    <t>N°000463</t>
  </si>
  <si>
    <t>ouest</t>
  </si>
  <si>
    <t>N°000205</t>
  </si>
  <si>
    <t>KOUMOU</t>
  </si>
  <si>
    <t>N°000327</t>
  </si>
  <si>
    <t>assok</t>
  </si>
  <si>
    <t>n°000081</t>
  </si>
  <si>
    <t>LABOUM</t>
  </si>
  <si>
    <t>14ha82a11ca</t>
  </si>
  <si>
    <t>BAMESSO-LATET</t>
  </si>
  <si>
    <t>MBOUDA</t>
  </si>
  <si>
    <t>BP 15616 DOUALA</t>
  </si>
  <si>
    <t>N°000331</t>
  </si>
  <si>
    <t>10ha 47a 82ca</t>
  </si>
  <si>
    <t>YALONGO</t>
  </si>
  <si>
    <t>06ha87a91ca</t>
  </si>
  <si>
    <t>WAZA</t>
  </si>
  <si>
    <t>BP: 3671 DLA</t>
  </si>
  <si>
    <t>N°000248</t>
  </si>
  <si>
    <t>26ha</t>
  </si>
  <si>
    <t>N°000359</t>
  </si>
  <si>
    <t>0,626ha</t>
  </si>
  <si>
    <t>BP 282 MAROUA</t>
  </si>
  <si>
    <t>N°AR000363</t>
  </si>
  <si>
    <t>05ha07a47ca</t>
  </si>
  <si>
    <t>EKONA</t>
  </si>
  <si>
    <t>BP 1034 YAOUNDE</t>
  </si>
  <si>
    <t>N°000391</t>
  </si>
  <si>
    <t>26ha 29a 81ca</t>
  </si>
  <si>
    <t>SUBSTANCES</t>
  </si>
  <si>
    <t>MFOLAP</t>
  </si>
  <si>
    <t>N°000399</t>
  </si>
  <si>
    <t>littoral et sud</t>
  </si>
  <si>
    <t>DEHANE II</t>
  </si>
  <si>
    <t>N°000417</t>
  </si>
  <si>
    <t>RUTILE, ILMENITE, ZIRCON, DISTHENE ET AUTRES SUBSTANCES</t>
  </si>
  <si>
    <t>littoral, centre et sud</t>
  </si>
  <si>
    <t>DEHANE III</t>
  </si>
  <si>
    <t>N°000445</t>
  </si>
  <si>
    <t>ILMENITE, DISTHENE, ZIRCON, OR ET AUTRES SUBSTANCES</t>
  </si>
  <si>
    <t>NKOTENG II</t>
  </si>
  <si>
    <t>N°000418</t>
  </si>
  <si>
    <t>KAGNOL</t>
  </si>
  <si>
    <t xml:space="preserve">saphir et substces connexes </t>
  </si>
  <si>
    <t>BELA II</t>
  </si>
  <si>
    <t>N°000059</t>
  </si>
  <si>
    <t>BATCHENGA SUD</t>
  </si>
  <si>
    <t>N°000484</t>
  </si>
  <si>
    <t>MBANDJOCK</t>
  </si>
  <si>
    <t>NSEM</t>
  </si>
  <si>
    <t>N°000003</t>
  </si>
  <si>
    <t>BANYO</t>
  </si>
  <si>
    <t>n°000103</t>
  </si>
  <si>
    <t>mbam</t>
  </si>
  <si>
    <t>N°000101</t>
  </si>
  <si>
    <t>madjida</t>
  </si>
  <si>
    <t>N°000102</t>
  </si>
  <si>
    <t>timi</t>
  </si>
  <si>
    <t>N°000100</t>
  </si>
  <si>
    <t>tibati</t>
  </si>
  <si>
    <t>N°000099</t>
  </si>
  <si>
    <t>BOLIMA IV</t>
  </si>
  <si>
    <t>N°000321</t>
  </si>
  <si>
    <t>NGATO</t>
  </si>
  <si>
    <t>N°000145</t>
  </si>
  <si>
    <t>COBALT NICKEL ET SUBSTCES CONNEXES</t>
  </si>
  <si>
    <t>GOBOUMOU NORD</t>
  </si>
  <si>
    <t>N°000390</t>
  </si>
  <si>
    <t>OR, DIAMANT ET SUBSTANCES CONNEXES</t>
  </si>
  <si>
    <t>N°000444</t>
  </si>
  <si>
    <t>BAUXITE ET SUBSTANCES CONNEXES</t>
  </si>
  <si>
    <t>centre et est</t>
  </si>
  <si>
    <t>MINTA NORD</t>
  </si>
  <si>
    <t>MINTA EST</t>
  </si>
  <si>
    <t>N°000133</t>
  </si>
  <si>
    <t>AFANLOUM</t>
  </si>
  <si>
    <t>N°000136</t>
  </si>
  <si>
    <t>GARIGOMBO SUD</t>
  </si>
  <si>
    <t>N°000488</t>
  </si>
  <si>
    <t>extreme nord et nord</t>
  </si>
  <si>
    <t>MBOURSOU</t>
  </si>
  <si>
    <t>N°000164</t>
  </si>
  <si>
    <t>CALCAIRE MARBRE ET SUBSTANCES CONNEXES</t>
  </si>
  <si>
    <t>BATAO</t>
  </si>
  <si>
    <t>N°000351</t>
  </si>
  <si>
    <t>MBOMA</t>
  </si>
  <si>
    <t>N°000156</t>
  </si>
  <si>
    <t>MINTA IV</t>
  </si>
  <si>
    <t>N°000365</t>
  </si>
  <si>
    <t>LOUM</t>
  </si>
  <si>
    <t>N°000157</t>
  </si>
  <si>
    <t>KOM</t>
  </si>
  <si>
    <t>N°000158</t>
  </si>
  <si>
    <t>MINTA 1</t>
  </si>
  <si>
    <t>N°000155</t>
  </si>
  <si>
    <t>SAMBA</t>
  </si>
  <si>
    <t>N°000326</t>
  </si>
  <si>
    <t>N°000138</t>
  </si>
  <si>
    <t>MBOYO</t>
  </si>
  <si>
    <t>n°000035</t>
  </si>
  <si>
    <t xml:space="preserve">centre sud </t>
  </si>
  <si>
    <t>BANGBIS</t>
  </si>
  <si>
    <t>N°000163</t>
  </si>
  <si>
    <t>SEKOMBE</t>
  </si>
  <si>
    <t>N°000438</t>
  </si>
  <si>
    <t>MEBAN</t>
  </si>
  <si>
    <t>N°000161</t>
  </si>
  <si>
    <t>MBOLLO</t>
  </si>
  <si>
    <t>N°000160</t>
  </si>
  <si>
    <t>BEBANG</t>
  </si>
  <si>
    <t>N°000162</t>
  </si>
  <si>
    <t>adamaoua et nord</t>
  </si>
  <si>
    <t>GAMBOUKOU</t>
  </si>
  <si>
    <t>N°000409</t>
  </si>
  <si>
    <t>OR LITHIUM NICKEL ET AUTRES SUBSTANCES</t>
  </si>
  <si>
    <t>MBARGUE</t>
  </si>
  <si>
    <t>NDOUMBA</t>
  </si>
  <si>
    <t>N°000140</t>
  </si>
  <si>
    <t>centre, littoral, sud</t>
  </si>
  <si>
    <t>EDEA SUD</t>
  </si>
  <si>
    <t>N°000460</t>
  </si>
  <si>
    <t>RUTILE, ZIRCON, ILMENITE ET SUBSTANCES CONNEXES</t>
  </si>
  <si>
    <t>ONGOLA</t>
  </si>
  <si>
    <t>N°000459</t>
  </si>
  <si>
    <t>littoral</t>
  </si>
  <si>
    <t>MESSOK</t>
  </si>
  <si>
    <t>BELEBILI</t>
  </si>
  <si>
    <t>N°000471</t>
  </si>
  <si>
    <t>KOYA</t>
  </si>
  <si>
    <t>N°000468</t>
  </si>
  <si>
    <t>NKOLEBAN</t>
  </si>
  <si>
    <t>N°000217</t>
  </si>
  <si>
    <t>atsiek</t>
  </si>
  <si>
    <t>n°000047</t>
  </si>
  <si>
    <t>sa</t>
  </si>
  <si>
    <t>n°000046</t>
  </si>
  <si>
    <t>mayos</t>
  </si>
  <si>
    <t>n°000048</t>
  </si>
  <si>
    <t>ngomedzap II</t>
  </si>
  <si>
    <t>ngomedzap III</t>
  </si>
  <si>
    <t>N°000049</t>
  </si>
  <si>
    <t>KETTE NGABANA</t>
  </si>
  <si>
    <t>N°000470</t>
  </si>
  <si>
    <t>MEROU</t>
  </si>
  <si>
    <t>N°000464</t>
  </si>
  <si>
    <t>ERAMET CAMEROUN</t>
  </si>
  <si>
    <t>MISSOLE</t>
  </si>
  <si>
    <t>N°000152</t>
  </si>
  <si>
    <t>EKEKAM III</t>
  </si>
  <si>
    <t>TEL 678 418 432</t>
  </si>
  <si>
    <t>N°000431</t>
  </si>
  <si>
    <t>26ha 84a 14ca</t>
  </si>
  <si>
    <t>DOUMDI</t>
  </si>
  <si>
    <t>BP 1081 BAFOUSSAM</t>
  </si>
  <si>
    <t>N°000225</t>
  </si>
  <si>
    <t>30ha 37a 25ca</t>
  </si>
  <si>
    <t>BINYAM</t>
  </si>
  <si>
    <t>BP 282 SANGMELIMA</t>
  </si>
  <si>
    <t>29ha72a99ca</t>
  </si>
  <si>
    <t>MUTENGUENE</t>
  </si>
  <si>
    <t>BP 1181 LIMBE</t>
  </si>
  <si>
    <t>N°000443</t>
  </si>
  <si>
    <t>40ha07a03ca</t>
  </si>
  <si>
    <t>NDOGO</t>
  </si>
  <si>
    <t>BP 3403 YAOUNDE</t>
  </si>
  <si>
    <t>N°000291</t>
  </si>
  <si>
    <t>13ha 03a 39ca</t>
  </si>
  <si>
    <t xml:space="preserve">PIERRE </t>
  </si>
  <si>
    <t>KANTE LOUM 99</t>
  </si>
  <si>
    <t>BP 15 DIBOMBARI</t>
  </si>
  <si>
    <t>N°000364</t>
  </si>
  <si>
    <t>20ha77a59ca</t>
  </si>
  <si>
    <t>BOBOYO</t>
  </si>
  <si>
    <t>BP 40 KAELE</t>
  </si>
  <si>
    <t>N°000005</t>
  </si>
  <si>
    <t>09ha 91a 44ca</t>
  </si>
  <si>
    <t>TCHABBAL</t>
  </si>
  <si>
    <t>BP 34113 YAOUNDE</t>
  </si>
  <si>
    <t>N°000476</t>
  </si>
  <si>
    <t>10ha46a53ca</t>
  </si>
  <si>
    <t>Minier</t>
  </si>
  <si>
    <t>NON</t>
  </si>
  <si>
    <t>NON RENSEIGNE</t>
  </si>
  <si>
    <t>Association MAKOM MA MATANDA</t>
  </si>
  <si>
    <t>Délégation Régionale de l'Environnement de la Protection de laNature et du Développement Durable</t>
  </si>
  <si>
    <t>Annexe 1 – Détail de soumission des formulaires de déclaration signés et certifiés</t>
  </si>
  <si>
    <t>Annexe 2 – Détail du questionnaire général</t>
  </si>
  <si>
    <t>Annexe 19 – Définition des flux</t>
  </si>
  <si>
    <t>SNH M</t>
  </si>
  <si>
    <t>SNH F</t>
  </si>
  <si>
    <t>UNIPEC</t>
  </si>
  <si>
    <t>Lokele</t>
  </si>
  <si>
    <t>Lokele Crude Oil</t>
  </si>
  <si>
    <t>Unipec UK Company Limited</t>
  </si>
  <si>
    <t>Kole</t>
  </si>
  <si>
    <t>Kole Crude Oil</t>
  </si>
  <si>
    <t>FRANCE</t>
  </si>
  <si>
    <t>UNIPEC UK Cameroon Limited</t>
  </si>
  <si>
    <t>UK</t>
  </si>
  <si>
    <t>bbls</t>
  </si>
  <si>
    <t>KOLE RDR</t>
  </si>
  <si>
    <t>GLENCORE Energy UK LTD</t>
  </si>
  <si>
    <t>MOUDI D1</t>
  </si>
  <si>
    <t>CPP MOABI</t>
  </si>
  <si>
    <t xml:space="preserve"> MOABI</t>
  </si>
  <si>
    <t>CPP SANAGA</t>
  </si>
  <si>
    <t>CONDENSAT KPDC</t>
  </si>
  <si>
    <t>CONDENSAT FLNG</t>
  </si>
  <si>
    <t>PERENCO PERCAM</t>
  </si>
  <si>
    <t>PERENCO PRDR</t>
  </si>
  <si>
    <t>GLENCORE EXPLORATION LTD</t>
  </si>
  <si>
    <t>Response</t>
  </si>
  <si>
    <t>Pas en tant que telle</t>
  </si>
  <si>
    <t>Absence de site web</t>
  </si>
  <si>
    <t>Absence de plateforme dédiée</t>
  </si>
  <si>
    <t>There are a set of policies on Addax Website, concerning Procurement Policy &amp; Procedure, Compliance Policy, Anti-Corruption Policy, Code of Conduct and so on.</t>
  </si>
  <si>
    <t>Documents transmis</t>
  </si>
  <si>
    <t>1. Employees' behaviors in procurement activities shall comply with the company’s Global Code of Business Conduct and its inclusion of the Global General Policy of Anti-Corruption in particular.
2. When conducting procurement activities / supplier management, Employees shall abide by the Global Code of Business Conduct, Global General Policy of Antitrust and Anti-unfair Competition, Global General Policy of Anti-money Laundering and Anti-terrorist Financing in particular, all included in the Online Global Code of Conduct training. 
3. "Nine Prohibition" Policy to ensure high level of integrity in Procurement &amp; Prevent corruption.</t>
  </si>
  <si>
    <t>Le Code Petrolier</t>
  </si>
  <si>
    <t>RDR: 45,017,698 BBL / MA:22,370,000 / DISSONI:3,350,294BBL</t>
  </si>
  <si>
    <t>IROKO: 5,850,000 BBL</t>
  </si>
  <si>
    <t>Espagne</t>
  </si>
  <si>
    <t>France</t>
  </si>
  <si>
    <t xml:space="preserve">*Vente pétrole brut - part de l'Etat </t>
  </si>
  <si>
    <t>Modèle de déclaration</t>
  </si>
  <si>
    <t>Regime étendu</t>
  </si>
  <si>
    <t>EXD</t>
  </si>
  <si>
    <t>ESSXXX</t>
  </si>
  <si>
    <t>SOCIETE GENERALE PARIS</t>
  </si>
  <si>
    <t>SHELL INTERNATIONAL TRAIDING AND SHIPPING COMPANY LIMITED</t>
  </si>
  <si>
    <t>Glencore energy UK LIMITED</t>
  </si>
  <si>
    <t xml:space="preserve">UNIPEC UK COMPANY LIMITED </t>
  </si>
  <si>
    <t>SOCIETES</t>
  </si>
  <si>
    <t>GRANULATS</t>
  </si>
  <si>
    <t>LATERITES</t>
  </si>
  <si>
    <t>ZHONG GUO</t>
  </si>
  <si>
    <t>VASTE</t>
  </si>
  <si>
    <t>SOMIYA</t>
  </si>
  <si>
    <t>CHINA LINXIANG</t>
  </si>
  <si>
    <t>GAODA</t>
  </si>
  <si>
    <t>CARRIERES MODERNES</t>
  </si>
  <si>
    <t>LCC</t>
  </si>
  <si>
    <t>JINLI</t>
  </si>
  <si>
    <t>CARRIERE ORIENTALE DE BERTOUA</t>
  </si>
  <si>
    <t>EXTREME-NORD</t>
  </si>
  <si>
    <t>SOTCOCOG TAGALAI</t>
  </si>
  <si>
    <t>SOTCOCOG LALAWAI</t>
  </si>
  <si>
    <t>WOURI</t>
  </si>
  <si>
    <t>DREAMLAND</t>
  </si>
  <si>
    <t>KENDELY</t>
  </si>
  <si>
    <t>AURORA</t>
  </si>
  <si>
    <t>CMG</t>
  </si>
  <si>
    <t>RAZEL NJINGOUMBE</t>
  </si>
  <si>
    <t>RAZEL TESSE</t>
  </si>
  <si>
    <t>CHINA LONGTENG</t>
  </si>
  <si>
    <t>GAODA (AFANEGONG)</t>
  </si>
  <si>
    <t>GAODA (EYEK)</t>
  </si>
  <si>
    <t>CHEC</t>
  </si>
  <si>
    <t>CHINA MINHUI QUARRY</t>
  </si>
  <si>
    <t>CHARIOT LTD</t>
  </si>
  <si>
    <t>DANGOTE LIMBE</t>
  </si>
  <si>
    <t>STARLINE</t>
  </si>
  <si>
    <t>SILICE PURE</t>
  </si>
  <si>
    <t>STERN</t>
  </si>
  <si>
    <t>PAGE INT</t>
  </si>
  <si>
    <t>MOKOKO WEST</t>
  </si>
  <si>
    <t xml:space="preserve">IROKO </t>
  </si>
  <si>
    <t xml:space="preserve">SANAGA SUD </t>
  </si>
  <si>
    <t>MSCF</t>
  </si>
  <si>
    <t>TM</t>
  </si>
  <si>
    <t>Tableau 24 - Définition des risques pour la sélection de l'échantillon pour la revue des procédures d'octroi/transfert des titres minier</t>
  </si>
  <si>
    <t>Risques</t>
  </si>
  <si>
    <t>Facteurs d'évaluation</t>
  </si>
  <si>
    <t>Il s’agit du risque qu’un écart ou une erreur affectant la conformité se produise.</t>
  </si>
  <si>
    <t>Risque lié à la capacité demandeur</t>
  </si>
  <si>
    <t>Il s’agit du risque lié à la capacité du demandeur ou acquéreur à honorer ses engagements contractuels et légaux se rapportant au titre ou contrat obtenu.</t>
  </si>
  <si>
    <t>Il s’agit du risque qu’un acte de fraude ou de corruption soit perpétré à des fins privées, soit lors du processus d’octroi ou de transfert.</t>
  </si>
  <si>
    <t>Tableau 25 - Facteurs d’évaluation des risques pour la sélection de l'échantillon pour la revue des procédures d'octroi/transfert des titres miniers</t>
  </si>
  <si>
    <t>Risque lié à la procédure</t>
  </si>
  <si>
    <t>Pour l’évaluation des risques, les données suivantes ont été collectées :</t>
  </si>
  <si>
    <t xml:space="preserve">Informations collectées </t>
  </si>
  <si>
    <t xml:space="preserve">Risque lié à la procédure </t>
  </si>
  <si>
    <t xml:space="preserve">Risque lié à la fraude et la corruption </t>
  </si>
  <si>
    <t>Trois (3) catégories de risques ont été identifiées en rapport avec la vérification de la conformité des octrois et transferts des titres miniers. Le détail de ces risques se présente comme suit :</t>
  </si>
  <si>
    <t>Risque lié à la procédure </t>
  </si>
  <si>
    <t>Risque lié à la fraude et à la corruption </t>
  </si>
  <si>
    <t>Pour l’évaluation du niveau des risques identifiés, les facteurs suivants ont été pris en compte :</t>
  </si>
  <si>
    <t>Risque lié à la fraude et la corruption </t>
  </si>
  <si>
    <t>Examen de rapports  d'étude d'impact environnemental et social et audit environnemental</t>
  </si>
  <si>
    <t>TDR d'étude d'impact environnemental et social</t>
  </si>
  <si>
    <t>Type de procédure</t>
  </si>
  <si>
    <t>Numéro de la procédure</t>
  </si>
  <si>
    <t>Numéro du permis</t>
  </si>
  <si>
    <t>Nom du Bénéficiaire</t>
  </si>
  <si>
    <t>Superficie</t>
  </si>
  <si>
    <t>Référence légale</t>
  </si>
  <si>
    <t>Contrôle</t>
  </si>
  <si>
    <t>Test</t>
  </si>
  <si>
    <t>Oui/Non/NA/Absent</t>
  </si>
  <si>
    <t>Document à vérifier</t>
  </si>
  <si>
    <t>Art 15-5) de la Loi n°2016‐17 du 14 décembre 2016 portant Code minier</t>
  </si>
  <si>
    <t>Le demandeur est t'il une personne morale de droit privé camerounais ?</t>
  </si>
  <si>
    <t>Le demandeur doit être une personne morale de droit privé camerounais</t>
  </si>
  <si>
    <t>Dossier de demande</t>
  </si>
  <si>
    <t>"Seules les personnes morales de droit camerounais exerçant dans le secteur minier peuvent obtenir un titre minier"</t>
  </si>
  <si>
    <t>Guide de l’usager du MINMIDT PROCEDURE N°03 /DM/I 2016</t>
  </si>
  <si>
    <t>"être une personne morale"
"avoir une représentation au Cameroun"</t>
  </si>
  <si>
    <t>Art 5 du Décret N° 2002/648/PM du 26 mars 2002</t>
  </si>
  <si>
    <t>"S'il s'agit d'une personne physique :
• Son adresse et sa nationalité ;
• La preuve de son identité; "</t>
  </si>
  <si>
    <t>Abrogé avec le nouveau code minier pour les titres miniers (Voir Article 15-5)</t>
  </si>
  <si>
    <t>"S'il s'agit d'une personne morale:
• Les statuts de la personne morale, le dernier rapport annuel, ou à défaut état bancaire des
biens financiers;
• La liste des membres du conseil d'administration, la liste des personnes habilitées à signer
au nom de la société, leur nationalité et leurs adresses respectives"</t>
  </si>
  <si>
    <t>Le nom de la société, la nationalité et les adresses doivent être mentionnées.</t>
  </si>
  <si>
    <t>La demande est elle conforme dans la forme à la règlementation en vigueur?</t>
  </si>
  <si>
    <t>L' adresse des personnes habilitées à signer doit être mentionnée dans la demande</t>
  </si>
  <si>
    <t>Art 3 du Décret N° 2002/648/PM du 26 mars 2002</t>
  </si>
  <si>
    <t xml:space="preserve"> "(1) Tout demandeur d'un titre minier, d'une autorisation ou d'un permis, est tenu
d'avoir une adresse ou une représentation en communiquée au ministre chargé des mines."</t>
  </si>
  <si>
    <t xml:space="preserve">"- S'il s'agit d'une personne morale: 
• Les statuts de la personne morale, le dernier rapport annuel, ou à défaut état bancaire des 
biens financiers; 
• La liste des membres du conseil d'administration, la liste des personnes habilitées à signer 
au nom de la société, leur nationalité et leurs adresses respectives. ." </t>
  </si>
  <si>
    <t>La liste des personnes habiletées à signer au nom de la société ainsi que leur nationalité et adresses respectives doivent être mentionnées.</t>
  </si>
  <si>
    <t>• La liste des membres du conseil d'administration</t>
  </si>
  <si>
    <t>"Toute demande d'attribution d'un titre minier, d'une autorisation, d'un permis ou d'approbation d'une transaction est adressée au ministre chargé des mines en triple exemplaire dont l'original timbré au tarif en vigueur."</t>
  </si>
  <si>
    <t>La demande doit est être adressée au Ministre des Mines</t>
  </si>
  <si>
    <t>Art 4 du Décret N° 2002/648/PM du 26 mars 2002 – fixant les modalités
d'application de la loi N° 001 du 16 avril 2001 Portant code Minier</t>
  </si>
  <si>
    <t>"Toute demande et autre document produit soit par un requérant, soit par un
titulaire sont rédigés en français ou en anglais."</t>
  </si>
  <si>
    <t>La demande doit être établie en français ou en anglais</t>
  </si>
  <si>
    <t>"Ils sont datés</t>
  </si>
  <si>
    <t xml:space="preserve">La demande (originale et copies) doivent être datées, </t>
  </si>
  <si>
    <t>signés,</t>
  </si>
  <si>
    <t>La demande (originale et copies) doivent être signés,</t>
  </si>
  <si>
    <t>timbrés au tarif en vigueur"</t>
  </si>
  <si>
    <t>La demande (originale et copies) doivent être timbrées</t>
  </si>
  <si>
    <t>" Lorsque la loi requiert d'une demande soit introduite en plusieurs exemplaires, les documents
joints sont fournis en autant d'exemplaires"</t>
  </si>
  <si>
    <t>Les documents justificatifs joints doivent être produits en 2 copies :</t>
  </si>
  <si>
    <t>Les documents justificatifs joints doivent être produits 1 original</t>
  </si>
  <si>
    <t>Original de la demande</t>
  </si>
  <si>
    <t xml:space="preserve">Les documents justificatifs joints doivent être produits en 2 copies </t>
  </si>
  <si>
    <t>Copies de la demande</t>
  </si>
  <si>
    <t>Dossier de demande et ou procuration</t>
  </si>
  <si>
    <t>"demande timbrée au tarif en vigueur, assortie de deux copies, adressée au ministre"</t>
  </si>
  <si>
    <t>La demande doit être et assortie de deux copies :</t>
  </si>
  <si>
    <t>01 Original</t>
  </si>
  <si>
    <t>02 exemplaires</t>
  </si>
  <si>
    <t>Art 22 du Décret-n°2014-1882-PM-du-04-Juillet-2014</t>
  </si>
  <si>
    <t>La demande at'elle été effectuée sur le modèle de fiche fourni?</t>
  </si>
  <si>
    <t>La demande doit effectuée sur le modèle de fiche fourni</t>
  </si>
  <si>
    <t>Copie de la Dossier de demande</t>
  </si>
  <si>
    <t>" (3) La demande de renouvellement d'un permis de reconnaissance, d'un permis de recherche ou d'un permis d'exploitation est adressée au Ministre chargé des Mines et de la Géologie, suivant le modèle fiche fourni par l'Administration chargée des mines."</t>
  </si>
  <si>
    <t>La demande de renouvellement est t'elle complétée uniquement des documents modifiés?</t>
  </si>
  <si>
    <t>"Chaque demande renouvellement requiert uniquement les documents modifiés après la demande initiale. Elle comprend en outre te rapport approfondi des aux antérieurs et le récépissé de versement des droits prévus ainsi que la carte précisant la zone objet de la renonciation, pour ce qui concerne le de recherche en vertu de l'article 39. de la loi no 2010/011 du 29 et 2010."</t>
  </si>
  <si>
    <t>Les documents fournis lors du renouvellement doivent être ceux qui ont été modifiés</t>
  </si>
  <si>
    <t>Art 13 du Décret-n°2014-1882-PM-du-04-Juillet-2014</t>
  </si>
  <si>
    <t>L'acte est'il consigné dans le régistre des titres miniers coté et paraphé, puis tenu par un responsable de la direction des mines et de la géologie?</t>
  </si>
  <si>
    <t>La demande de titre et le titre doit être enregistrée sur le régistre des titres miniers tenu par un responsable de la direction des mines et de la géologie.</t>
  </si>
  <si>
    <t>(1) Tout acte relatif à un titre minier doit être consigné dans un registre dénommé 
"registre des titres miniers".
"(2) Ce registre est côté et paraphé par le Directeur chargé des mines." 
"(3) Il mentionne toutes les demandes de titres miniers enregistrées"</t>
  </si>
  <si>
    <t>Le registre doit être côté et paraphé par le Directeur en charge des mines.</t>
  </si>
  <si>
    <t>Régistre des titres miniers. Plusieurs régistres sont utilisés, les côtes et paraphes sont portées sur la demande</t>
  </si>
  <si>
    <t>Toutes les autres informations nécessaires doivent être consignées dans ce registre</t>
  </si>
  <si>
    <t>Art 19 du Décret-n°2014-1882-PM-du-04-Juillet-2014</t>
  </si>
  <si>
    <t xml:space="preserve">"(1) Le demandeur ou son représentant dûment mandaté dépose la demande
d'attribution ou de renouvellement du titre minier auprès du Conservateur. "
</t>
  </si>
  <si>
    <t>La demande de titre doit être déposée auprès du Conservateur (Direction du cadastre minier-Service du courrier central)</t>
  </si>
  <si>
    <t>Cachet du service du courrier central duMINMIDT/Régistre des titres miniers</t>
  </si>
  <si>
    <t>La demande est' elle conforme dans le fond à la règlementation en vigueur ?</t>
  </si>
  <si>
    <t>La demande doit contenir les éléments suivants:</t>
  </si>
  <si>
    <t>extrait de la carte topographique</t>
  </si>
  <si>
    <t xml:space="preserve"> " En plus des renseignements prévus par la réglementation en vigueur, il est précisé la délimitation et la superficie de la zone sollicitée, ainsi que les circonscriptions administratives concernées."</t>
  </si>
  <si>
    <t>la délimitation et la superficie de la zone sollicitée, ainsi que les circonscriptions administratives concernées doit être précisée.</t>
  </si>
  <si>
    <t>Dossier de demande. Attestation de mesure de superficie.</t>
  </si>
  <si>
    <t>La demande doit contenir la carte topographique avec le visa de l'institut national de la cartographie</t>
  </si>
  <si>
    <t>le récépissé attestant le versement des droits requis doit être fourni à la demande</t>
  </si>
  <si>
    <t>Quittance de paiement</t>
  </si>
  <si>
    <t xml:space="preserve">une indication concrète de la disponibilité des ressources financières nécessaires pour réaliser les travaux ; </t>
  </si>
  <si>
    <t xml:space="preserve">une indication concrète de la disponibilité des ressources financières nécessaires pour réaliser les travaux doit être fourni au dossier. </t>
  </si>
  <si>
    <t>le dernier rapport annuel, ou à défaut état bancaire des biens financiers</t>
  </si>
  <si>
    <t>Art 15 de la Loi n°2016‐17 du 14 décembre 2016 portant Code minier</t>
  </si>
  <si>
    <t xml:space="preserve">4)	 L’attribution	 d’un	 permis	 de	 reconnaissance	 ou	 d’un	 titre	 minier	 est	 subordonnée,	
dans	 les	 conditions	 fixées	 par	 voie	 réglementaire,	 à	 la	 justification	 de	 capacités	
techniques	et	financières	nécessaires	à	l’ensemble	des	opérations	liées	à	ce	permis	ou	à	
ce	titre	minier.	</t>
  </si>
  <si>
    <t>Art 23 du Décret N° 2002/648/PM du 26 mars 2002</t>
  </si>
  <si>
    <t xml:space="preserve">(1) Toute attribution d'un permis de recherche ou d'exploitation est assujettie à la
mise en place d'une caution dont le montant est fixé pas le présent décret.
(2) Tout requérant d'un permis de recherche ou d'exploitation à qui une caution est demandée en
vertu du présent décret doit, dans une délai de trente (30) jours suivant la décision d'attribution,
déposer auprès du Conservateur un certificat de cautionnement garantissant l'exécution de ses
obligations.
(3) Le cautionnement est effectué par garantie bancaire, par lettre de garantie d'une compagnie
d'assurance, par dépôt d'espèce auprès d'un établissement bancaire locale ou par toute autre forme
reconnue par la législation camerounaise en la matière. </t>
  </si>
  <si>
    <t>Art 18 de la Loi n°2016‐17 du 14 décembre 2016 portant Code minier</t>
  </si>
  <si>
    <t>" L’attribution d’un permis de recherche ou d’un permis d’exploitation, en ce qui concerne la petite mine et la mine industrielle, est conditionnée par le versement d’une caution fonction de la taille du projet, garantissant l’exécution  par le  titulaire de  ses obligations.  Le montant et  les  modalités de versement de cette caution sont fixés par voie réglementaire.</t>
  </si>
  <si>
    <t>L’attribution d’un permis de recherche ou d’un permis d’exploitation, en ce qui concerne la petite mine et la mine industrielle, doit être conditionnée par le versement d’une caution fonction de la taille du projet, garantissant l’exécution  par le  titulaire de  ses obligations</t>
  </si>
  <si>
    <t>Art 138 du Décret-n°2014-1882-PM-du-04-Juillet-2014.</t>
  </si>
  <si>
    <t>Le taux des droits fixes réglés sont t'ils en conformité avec les taux prévus à l'article 138 ?</t>
  </si>
  <si>
    <t>Le montant du droit fixe réglé doit correspondre au taux fixé à l'article 138.</t>
  </si>
  <si>
    <t>Quittance</t>
  </si>
  <si>
    <t>Art 171 de la Loi n°2016‐17 du 14 décembre 2016 portant Code minier</t>
  </si>
  <si>
    <t>Le montant du droit fixe réglé doit correspondre au taux fixé à l'article 171.</t>
  </si>
  <si>
    <t>le montant de la caution doit être équivalent à trois (3) mois de dépenses telles qu'approuvées dans le cadre du programme minimum des travaux éventuellement diminuée d'un dépôt de caution bancaire pour remise en état des sites.</t>
  </si>
  <si>
    <t>Art 139-1 du du Décret-n°2014-1882-PM-du-04-Juillet-2014.</t>
  </si>
  <si>
    <t>La redevance superficière a-t-elle été réglée au taux applicable ?</t>
  </si>
  <si>
    <t>La redevance superficière doit être payé au taux applicable contre quittance au Trésor public</t>
  </si>
  <si>
    <t>Le taux de la redevance superficière doit être le taux applicable</t>
  </si>
  <si>
    <t>Art 173 de la Loi n°2016‐17 du 14 décembre 2016 portant Code minier</t>
  </si>
  <si>
    <t>Art 60 du Décret-n°2014-1882-PM-du-04-Juillet-2014</t>
  </si>
  <si>
    <t>La demande est t'elle accompagnée d'une carte topographique conforme à la règlementation en vigueur ?</t>
  </si>
  <si>
    <t>La demande doit être accompagnée de l'extrait de la carte topographique conforme à la règlementation en vigueur.</t>
  </si>
  <si>
    <t>"(2) La demande d'un permis de recherche est accompagnée des pièces suivantes :
i/ un extrait de la carte topographique à l'échelle 1/200.000e de la région du permis sollicité, précisant les sommets et les limites du périmètre demandé, ainsi que les points géographiques décrivant le périmètre, selon la méthode établie dans le présent décret, visé par l'autorité en charge de la Cartographie Nationale."</t>
  </si>
  <si>
    <t>Art 12 du Décret-n°2014-1882-PM-du-04-Juillet-2014</t>
  </si>
  <si>
    <t>Le lever du périmète sollicité est t'il produit dans la demande ?</t>
  </si>
  <si>
    <t>La levé du périmètre doit être effectuée et produit dans la demande. (Attestation de mesure de la superficie de l'Institut National de la cartographie.</t>
  </si>
  <si>
    <t xml:space="preserve">"Tout demandeur d'un permis de recherche ou d'exploitation doit procéder au levé du périmètre sollicité.
 (2) Le Ministre chargé des mines peut à tout moment, commettre une personne, en vertu de la loi,
afin de lever le périmètre du permis de recherche ou d'exploitation selon les modalités fixées par le
présent ARTICLE.
</t>
  </si>
  <si>
    <t>Nom du responsable des dits travaux</t>
  </si>
  <si>
    <t>Nom du responsable des travaux doit être mentionné</t>
  </si>
  <si>
    <t>statuts de la société</t>
  </si>
  <si>
    <t>statuts de la société doivent figurer dans la demande</t>
  </si>
  <si>
    <t>Art 5 -1) du Décret N° 2002/648/PM du 26 mars 2002</t>
  </si>
  <si>
    <t>"S'il s'agit d'une personne morale:
• Les statuts de la personne morale, le dernier rapport annuel, ou à défaut état bancaire des
biens financiers;
• La liste des membres du conseil d'administration, la liste des personnes habilitées à signer
au nom de la société, leur nationalité et leurs adresses respectives."</t>
  </si>
  <si>
    <t>liste des membres du Conseil d’Administration</t>
  </si>
  <si>
    <t>Demande</t>
  </si>
  <si>
    <t>Art 21 du Décret N° 2002/648/PM du 26 mars 2002</t>
  </si>
  <si>
    <t>La vérification de la disponibilité du terrain objet de la demande a-t-elle été faite?</t>
  </si>
  <si>
    <t>(1) Au dépôt de la demande d'attribution, ou de renouvellement d'un titre minier, le
Conservateur doit, en présence du demandeur ou son représentant dûment mandaté, vérifier que:
a) le terrain objet de la demande est disponible pour l'attribution d'un titre minier;</t>
  </si>
  <si>
    <t xml:space="preserve"> La disponibilite du terrain objet de la demande de ditre minier doit faire l'objet de vérification par le conservateur en présence du demandeur</t>
  </si>
  <si>
    <t>La demande de renouvellement a-t-elle été effectuée dans les délais?</t>
  </si>
  <si>
    <t xml:space="preserve">(2) La demande de renouvellement d'un titre minier doit être faite quatre vingt (90) jours et un an 
avant sa date d'expiration respectivement pour un permis de recherche et un permis d'exploitation 
sous peine de perdre le droit au renouvellement. </t>
  </si>
  <si>
    <t>La demande de renouvellement doit être introduite 90 jours et 1 an avant sa date d'expiration</t>
  </si>
  <si>
    <t>La demande a-t-elle éte accordée au demandeur ayant les meilleurs capacités financières et techniques prouvées en cas de demandes multiples?</t>
  </si>
  <si>
    <t>La demande doit être accordée au demandeur ayant les meilleurs capacités financières et techniques prouvées en cas de demandes multiples</t>
  </si>
  <si>
    <t>"Lorsque plusieurs demandes sont introduites pour l'attribution d'un titre minier sur tout ou partie d'un même terrain, le demandeur qui dépose le premier sa demande auprès du Conservateur et qui dispose des meilleures capacités financières et techniques prouvées, est prioritaire."</t>
  </si>
  <si>
    <t>La procédure de demande de titre a-t-elle été respectée ?</t>
  </si>
  <si>
    <t>Art 16 de la Loi n°2016‐17 du 14 décembre 2016 portant Code minier</t>
  </si>
  <si>
    <t>La demande de titre a-t-elle été receptionnée par le cadastre minier</t>
  </si>
  <si>
    <t>Le dossier de demande doit être receptionné et instruit par le cadastre minier</t>
  </si>
  <si>
    <t>Visa du sdcm sur la demande</t>
  </si>
  <si>
    <t>" Le Cadastre minier réceptionne et instruit tout dossier de demande de titre minier ou de permis de reconnaissance et transmet, dans un délai de quinze jours ouvrables, avec son avis technique motivé au Ministre chargé des mines, un projet	 de texte portant octroi	du titre minier, du permis de reconnaissance ou de l’accord de transaction. "</t>
  </si>
  <si>
    <t>Une décharge de dépôt de dossier doit est délivrée par la DM/I - Service des Titres Miniers</t>
  </si>
  <si>
    <t>Décharge de dépôt de dossier</t>
  </si>
  <si>
    <t xml:space="preserve"> Elle est déposée auprès du Conservateur contre récépissé, en trois exemplaires, dont l'original est timbré au tarif en vigueur.</t>
  </si>
  <si>
    <t xml:space="preserve">Elle doit être déposé chez le conservateur en 3 exemplaires (1 original et 2 copies) contre récipissé. </t>
  </si>
  <si>
    <t>Régistre de la sous direction du cadastre minier et Dossier de demande</t>
  </si>
  <si>
    <t>Pratique interne</t>
  </si>
  <si>
    <t>Dépôt au courrier central du Ministère des mines contre décharge gardée par l'opérateur</t>
  </si>
  <si>
    <t>Un régistre d'entrée et sortie consigne les dépots et décharges des opérateurs</t>
  </si>
  <si>
    <t>Transmission du dossier au sécrétariat général du Ministre des Mines</t>
  </si>
  <si>
    <t>Dossier de demande original et régistre</t>
  </si>
  <si>
    <t>transmission du dossier à la Direction des Mines</t>
  </si>
  <si>
    <t xml:space="preserve"> La cotation (cachet, Visa et griffe) de la Direction des Mines est portée sur la demande originale </t>
  </si>
  <si>
    <t>Transmission du dossier à la sous direction du cadastre Minier</t>
  </si>
  <si>
    <t xml:space="preserve"> La cotation (cachet, Visa et griffe) du Sous directeur du Cadastre Minier est portée sur la demande originale </t>
  </si>
  <si>
    <t>Transmission du dossier est faite au service du Titre Minier</t>
  </si>
  <si>
    <t>Un régistre d'entrée et sortie est tenu au service des titres miniers, le dossier est traité ou une cotation est portée sur la demande originale.</t>
  </si>
  <si>
    <t>Régistre</t>
  </si>
  <si>
    <t>Le projet d'arrêté élaboré par le service de la cartographie accompagnée de la lettre doit être adressée au MINMIDT</t>
  </si>
  <si>
    <t xml:space="preserve">Correspondance n° B650/SG/PR
</t>
  </si>
  <si>
    <t>Le Ministre des mines envoi le projet d'arrêté et la lettre au service du premier Ministre. 
"requerir au préalable l'autorisation de la Présidence de la République pour l'attribution et/ou le renouvellement de tous les types de permis dans le secteur minier."</t>
  </si>
  <si>
    <t>L'accord du PR doit être transmis au service du premier MINISTRE par correspondance, avec une lettre et copie au MINMIDT.</t>
  </si>
  <si>
    <t>"Chaque permis est attribué par le Ministre chargé des mines, après approbation de la Présidence de la République."</t>
  </si>
  <si>
    <t>Retour de l'accord du PR à la sous direction du cadastre Minier</t>
  </si>
  <si>
    <t>L'accord du PR doit être transmis à la sous direction du cadastre minier.</t>
  </si>
  <si>
    <t>Montage du projet d'arrêté pour signature par le ministère avec visa de la PR (corrrespondance de l'accord de la PR)</t>
  </si>
  <si>
    <t>Le projet d'arrêté accompagné de l'accord du PR doit être transmis au MINMIDT</t>
  </si>
  <si>
    <t>Art 11 du Décret-n°2014-1882-PM-du-04-Juillet-2014</t>
  </si>
  <si>
    <t>Régistre des numéros de permis de recherche</t>
  </si>
  <si>
    <t>"Ce registre est côté et paraphé par le Directeur chargé des mines.
 (3) Il mentionne toutes les demandes de titres miniers   enregistrées, toutes les décisions subséquentes d'attribution, de renouvellement, de renonciation, de retrait et d'expiration et tous  autres renseignements jugés nécessaires par le Conservateur.
(4)	Les mentions du registre font foi, jusqu'à preuve de contraire."</t>
  </si>
  <si>
    <t>Les éléments suivants doivent figurer dans le registre:
- décision d'attribution
- renouvellement
- renonciation
- retrait
- expiration</t>
  </si>
  <si>
    <t>oui</t>
  </si>
  <si>
    <t>Registre des titres miniers</t>
  </si>
  <si>
    <t>Art 16 du Décret-n°2014-1882-PM-du-04-Juillet-2014</t>
  </si>
  <si>
    <t>"(2) Lorsque le Conservateur constate qu'un document déposé pour enregistrement n'est pas régulier, il le rejette, sauf si l'erreur ou le défaut peut être corrigé. A cet effet, il motive le rejet dans le registre avec l'indication « provisoire » à côté de l'entrée et adresse immédiatement une mise en demeure par écrit à l'initiateur du document, l'invitant à le régulariser dans un délai de cinq (5) jours ouvrables, à compter de la date du rejet.</t>
  </si>
  <si>
    <t xml:space="preserve">Les éléments suivants doivent figurer dans le registre:
-motif du rejet
-date du rejet
</t>
  </si>
  <si>
    <t xml:space="preserve">(3) Après régularisation, le document est réputé enregistré à l'heure et à la date de dépôt initial et le terme « provisoire » est rayé du registre.
(4) A défaut de régularisation dans les délais prescrits à l'alinéa
(2) ci-dessus, le Conservateur doit porter en marge l'indication « annulée </t>
  </si>
  <si>
    <t>Les éléments suivants doivent figurer dans le registre:
- mention provisoire si le dossier est incomplet
- mention annulée si le dossier est rejeté.</t>
  </si>
  <si>
    <t>Art 37 de la Loi n°2016‐17 du 14 décembre 2016 portant Code minier</t>
  </si>
  <si>
    <t xml:space="preserve">	1) Le permis de	 recherche est délivré pour une durée initiale maximale de trois	
ans. Il peut être renouvelé trois fois au	 plus pour une	période maximale de deux ans	
chacune.
2) Une personne ne peut obtenir plus de cinq permis de recherche.</t>
  </si>
  <si>
    <t>La vérification de la durée maximale du permis renouvellement compris doit être faite (9 ans)</t>
  </si>
  <si>
    <t>Les délais ont t'ils été respectés ?</t>
  </si>
  <si>
    <t>L'absence de traitement dans les délais vaut acceptation du titre sauf notification d'une proroguation du délai de traitement ne pouvant aller au-delà de la période de traitement initiale (5)</t>
  </si>
  <si>
    <t>La carte est'elle réactualisée dans les 72 heures après attribution ou renouvellement du titre ?</t>
  </si>
  <si>
    <t>La carte de retombés minières doit être réactualisé par la direction des mines dans les 72 heures</t>
  </si>
  <si>
    <t>"(4) En cas d'attribution ou de renouvellement du titre minier, le Conservateur réactualise la carte de retombe minière et l'affiche en soixante douze (72) heures."</t>
  </si>
  <si>
    <t>G-STONES</t>
  </si>
  <si>
    <t>CONVENTIONS ET CONTRATS PETROLIERS</t>
  </si>
  <si>
    <t>PHASE RECHERCHE</t>
  </si>
  <si>
    <t>PHASE EXPLOITATION</t>
  </si>
  <si>
    <t>Cadre Législatif et Reglémentaire</t>
  </si>
  <si>
    <t>Type de contrat</t>
  </si>
  <si>
    <t>Mode d'Octroi</t>
  </si>
  <si>
    <t>Date de Signature</t>
  </si>
  <si>
    <t>Date de fin de Validité</t>
  </si>
  <si>
    <t>Lien Contrat</t>
  </si>
  <si>
    <t>Zone Contractuelle (km²)</t>
  </si>
  <si>
    <t>Rôle</t>
  </si>
  <si>
    <t>Participation (%)</t>
  </si>
  <si>
    <t>Autorisation/ Permis</t>
  </si>
  <si>
    <t>Date Constat AER/Permis</t>
  </si>
  <si>
    <t>Prorogation / Renouvellement</t>
  </si>
  <si>
    <t>Lien Prorogation</t>
  </si>
  <si>
    <t>Coordonnées</t>
  </si>
  <si>
    <t>Cession d'intérêts</t>
  </si>
  <si>
    <t>Autorisation/ Concession</t>
  </si>
  <si>
    <t>Numéro</t>
  </si>
  <si>
    <t>Date de Demande</t>
  </si>
  <si>
    <t>Date AEE/     Concession</t>
  </si>
  <si>
    <t>Date de Fin de Validité</t>
  </si>
  <si>
    <t>Lien</t>
  </si>
  <si>
    <t>Substance</t>
  </si>
  <si>
    <t>Champs avec termes speficiques</t>
  </si>
  <si>
    <t>Partie Contractante</t>
  </si>
  <si>
    <t>Participation actuelle</t>
  </si>
  <si>
    <t>Cession d'Intérêts</t>
  </si>
  <si>
    <t>Loi N° 99/013 du 22 décembre 1999 portant Code Pétrolier et son Décret d'application n°2000/465 du 30 juin 2000</t>
  </si>
  <si>
    <t>AOI</t>
  </si>
  <si>
    <t>222,75</t>
  </si>
  <si>
    <t>Pas signé. Le CPP vaut AER</t>
  </si>
  <si>
    <t>En exploration</t>
  </si>
  <si>
    <t>14/092019</t>
  </si>
  <si>
    <t xml:space="preserve">Gaz Du Cameroun (GDC)   </t>
  </si>
  <si>
    <t>Non Applicable (N/A): CPP en Phase de recherche au 31/12/2021</t>
  </si>
  <si>
    <t>AFEX</t>
  </si>
  <si>
    <t>ZINA MAKARY</t>
  </si>
  <si>
    <t>En Force Majeure (Insécurité Boko Haram)</t>
  </si>
  <si>
    <t>Perenco Cameroon</t>
  </si>
  <si>
    <t>Passé en Production</t>
  </si>
  <si>
    <t>AEE-12</t>
  </si>
  <si>
    <t>137,13</t>
  </si>
  <si>
    <t>En Exploitation</t>
  </si>
  <si>
    <t>ETAT</t>
  </si>
  <si>
    <t>70,31</t>
  </si>
  <si>
    <t>HUILE</t>
  </si>
  <si>
    <t>37,5</t>
  </si>
  <si>
    <t>En attente</t>
  </si>
  <si>
    <t>679,1</t>
  </si>
  <si>
    <t>GAZ</t>
  </si>
  <si>
    <t>EURIOL</t>
  </si>
  <si>
    <t>En Attente de Développement</t>
  </si>
  <si>
    <t>460,5</t>
  </si>
  <si>
    <t>ADDAX PLC</t>
  </si>
  <si>
    <t>15,75</t>
  </si>
  <si>
    <t>GRE à GRE</t>
  </si>
  <si>
    <t>24,159</t>
  </si>
  <si>
    <t>PECTEN</t>
  </si>
  <si>
    <t>Operateur</t>
  </si>
  <si>
    <t>20,1</t>
  </si>
  <si>
    <t>Gaz Du Cameroun</t>
  </si>
  <si>
    <t>CHAMP SANAGA SUD</t>
  </si>
  <si>
    <t>Non Applicable (N/A): CPP sans Phase de recherche</t>
  </si>
  <si>
    <t>Regime minier et pétrolier de 1964 à 1998</t>
  </si>
  <si>
    <t>CONVENTIONS D'ETABLISSMENT (CE) &amp; CONTRATS D'ASSOCIATION (CA)</t>
  </si>
  <si>
    <t>Champs Classiques</t>
  </si>
  <si>
    <t>25,5</t>
  </si>
  <si>
    <t>24,5</t>
  </si>
  <si>
    <t>Kole Compl (Marginal)</t>
  </si>
  <si>
    <t>Dikome Nord (Marginal)</t>
  </si>
  <si>
    <t>21/042003</t>
  </si>
  <si>
    <t>Betika Compl (Marginal)</t>
  </si>
  <si>
    <t>93,2</t>
  </si>
  <si>
    <t>Nyangassa (Marginal)</t>
  </si>
  <si>
    <t>Boa Sud (Marginal)</t>
  </si>
  <si>
    <t>BAVO ASSOMA</t>
  </si>
  <si>
    <t>108,4</t>
  </si>
  <si>
    <t>Bavo Compl (Marginal)</t>
  </si>
  <si>
    <t>Bojongo (Marginal)</t>
  </si>
  <si>
    <t>263,8</t>
  </si>
  <si>
    <t>En Attente Développement</t>
  </si>
  <si>
    <t>Mokoko West (Marginal)</t>
  </si>
  <si>
    <t>LIPENDJA ERONG</t>
  </si>
  <si>
    <t>27,16</t>
  </si>
  <si>
    <t>Lipenja (Marginal)</t>
  </si>
  <si>
    <t>Lipenja Sud (Marginal)</t>
  </si>
  <si>
    <t>Erong Nord (Marginal)</t>
  </si>
  <si>
    <t>SOUTH ASSOMA MARINE</t>
  </si>
  <si>
    <t>31,78</t>
  </si>
  <si>
    <t>South Asoma (Accords-90)</t>
  </si>
  <si>
    <t xml:space="preserve">Engagé dans des négociations de conversion en  CPP, l'Opérateur a sollicité un renouvellement pour lequel l'Etat n'a pas donné de réponse. Ce qui vaut reconduction tacite </t>
  </si>
  <si>
    <t>Akono (Accords-90)</t>
  </si>
  <si>
    <t>10,87</t>
  </si>
  <si>
    <t>HUILE ET GAZ</t>
  </si>
  <si>
    <t>Kole West (Accords-90)</t>
  </si>
  <si>
    <t>CE &amp; CA</t>
  </si>
  <si>
    <t>Champ Classique</t>
  </si>
  <si>
    <t>Ebome (Marginal)</t>
  </si>
  <si>
    <t>28,5</t>
  </si>
  <si>
    <t>21,5</t>
  </si>
  <si>
    <t>Exploitation En Arrêt</t>
  </si>
  <si>
    <t>Paiements environnementaux de GDC</t>
  </si>
  <si>
    <t>Description du paiement</t>
  </si>
  <si>
    <t xml:space="preserve">Payé à/
Reçu de </t>
  </si>
  <si>
    <t>YAOUNDE- FNEDD</t>
  </si>
  <si>
    <t>BOCOM PETRELIUM SA</t>
  </si>
  <si>
    <t>FD Signé (Oui / Non)</t>
  </si>
  <si>
    <t>FD Certifié</t>
  </si>
  <si>
    <t>FD soumis</t>
  </si>
  <si>
    <t>FR</t>
  </si>
  <si>
    <t>Annexe 3 – Lettre d’affirmation des procédures d’octrois et de transferts</t>
  </si>
  <si>
    <t>Annexe 7 – Répertoire des titres pétroliers</t>
  </si>
  <si>
    <t>Annexe 8 - Carte des blocs pétroliers</t>
  </si>
  <si>
    <t xml:space="preserve">Annexe 10-1 – Structure du capital et données sur la propriété réelle des sociétés pétrolières </t>
  </si>
  <si>
    <t>Annexe 10-2 – Structure du capital et données sur la propriété réelle des sociétés minières</t>
  </si>
  <si>
    <t>Annexe 18 - Liste des Entreprises retenues dans le périmètre de réconciliation ainsi que pour la déclaration unilatérale de l’État</t>
  </si>
  <si>
    <t>Annexe 20 – Revenus de commercialisation des parts de l’Etat</t>
  </si>
  <si>
    <t>Annexe 21 – Détail des paiements des Entreprises par projet</t>
  </si>
  <si>
    <t>Annexe 5 – Méthodologie de sélection des titres à examiner</t>
  </si>
  <si>
    <t>Annexe 13 - Détail de la production minière et carrières par société fourni par le MINMIDT</t>
  </si>
  <si>
    <t>Non renseigné</t>
  </si>
  <si>
    <t>Annexe 14 – Détail des exportations par cargaison declaré par la DGD</t>
  </si>
  <si>
    <t>Annexe 15 – Détail des exportations par cargaison declaré par les entreprises</t>
  </si>
  <si>
    <t>Annexe 16 – Détail des exportations de GNL par pays de destination</t>
  </si>
  <si>
    <t>Nature du paiement</t>
  </si>
  <si>
    <t>Par projet</t>
  </si>
  <si>
    <t>Autres (Producteurs d'Or)</t>
  </si>
  <si>
    <t>Prélèvements d’or pour le compte de l’État</t>
  </si>
  <si>
    <t>YAN CHANG LOGONE</t>
  </si>
  <si>
    <t>FNEDD</t>
  </si>
  <si>
    <t>EDOK ETER CAMEROUN SA</t>
  </si>
  <si>
    <t>*HYDROCARBURES</t>
  </si>
  <si>
    <t>*Mines et carrieres</t>
  </si>
  <si>
    <t>1.   Définition des risques</t>
  </si>
  <si>
    <t>2.   Identification des facteurs d’évaluation des risques</t>
  </si>
  <si>
    <t>3.   Collecte des données pertinentes</t>
  </si>
  <si>
    <t>4.   Sélection des titres présentant un risque élevé</t>
  </si>
  <si>
    <t>·  La complexité du cadre règlementaire.</t>
  </si>
  <si>
    <t>·  Le recours à une procédure exceptionnelle.</t>
  </si>
  <si>
    <t>·  Les changements affectant Les procédures.</t>
  </si>
  <si>
    <t>·  Le volume des dossiers traités.</t>
  </si>
  <si>
    <t>·  La propriété du demandeur.</t>
  </si>
  <si>
    <t>·  Historique du demandeur.</t>
  </si>
  <si>
    <t>·  Historique du permis.</t>
  </si>
  <si>
    <t>·  La nature et la superficie du permis.</t>
  </si>
  <si>
    <t>·  Structure de La propriété.</t>
  </si>
  <si>
    <t>·  L’existence de PPE dans La propriété de l’entreprise.</t>
  </si>
  <si>
    <t>·  La perception de La réputation de l’entreprise par La société civile et l’industrie.</t>
  </si>
  <si>
    <t>·  Délais de traitement.</t>
  </si>
  <si>
    <t>·  La vulnérabilité du secteur aux risques des flux illicites et de blanchiment d’argent.</t>
  </si>
  <si>
    <t>·  L’existence de contestations ou de recours.</t>
  </si>
  <si>
    <t>·  La nature de la procédure suivie et son niveau de complexité.</t>
  </si>
  <si>
    <t>·  Le nombre des dossiers traités par nature de permis.</t>
  </si>
  <si>
    <t>·  Le nombre de changements affectant la réglementation ou les procédures d’octroi ou de transferts.</t>
  </si>
  <si>
    <t>·  Volume des dossiers traités.</t>
  </si>
  <si>
    <t>·  La propriété juridique/réelle de la société.</t>
  </si>
  <si>
    <t>·  Le nombre de permis détenus par la société.</t>
  </si>
  <si>
    <t>·  L’historique permis octroyés (suspension ou de transfert).</t>
  </si>
  <si>
    <t>·  La superficie du permis.</t>
  </si>
  <si>
    <t>·  La perception de la réputation de l’entreprise par la société civile et l’industrie.</t>
  </si>
  <si>
    <t>·  Délais de traitement du dossier.</t>
  </si>
  <si>
    <r>
      <t xml:space="preserve">L’échantillonnage a été réalisé sur la base d’une </t>
    </r>
    <r>
      <rPr>
        <b/>
        <sz val="8"/>
        <color rgb="FF000000"/>
        <rFont val="Kohinoor Devanagari"/>
        <family val="3"/>
      </rPr>
      <t>analyse des risques</t>
    </r>
    <r>
      <rPr>
        <sz val="8"/>
        <color rgb="FF000000"/>
        <rFont val="Kohinoor Devanagari"/>
        <family val="3"/>
      </rPr>
      <t>, comprenant les étapes suivantes :</t>
    </r>
  </si>
  <si>
    <r>
      <t xml:space="preserve">(i)    </t>
    </r>
    <r>
      <rPr>
        <u/>
        <sz val="8"/>
        <color rgb="FF000000"/>
        <rFont val="Kohinoor Devanagari"/>
        <family val="3"/>
      </rPr>
      <t>Définition des risques</t>
    </r>
  </si>
  <si>
    <r>
      <t xml:space="preserve">(ii)   </t>
    </r>
    <r>
      <rPr>
        <u/>
        <sz val="8"/>
        <color rgb="FF000000"/>
        <rFont val="Kohinoor Devanagari"/>
        <family val="3"/>
      </rPr>
      <t>Facteurs d’évaluation des risques</t>
    </r>
  </si>
  <si>
    <r>
      <t xml:space="preserve">(iii)   </t>
    </r>
    <r>
      <rPr>
        <u/>
        <sz val="8"/>
        <color rgb="FF000000"/>
        <rFont val="Kohinoor Devanagari"/>
        <family val="3"/>
      </rPr>
      <t>Collecte des données</t>
    </r>
  </si>
  <si>
    <t>Annexe 24 - Transferts infranationaux - détail des écarts par société et des affectations par Commune</t>
  </si>
  <si>
    <t>Annexe 25 – Paiements sociaux</t>
  </si>
  <si>
    <t>Annexe 26 – Paiements environnementaux</t>
  </si>
  <si>
    <t>Annexe 27 – Dépenses environnementales du secteur des mines declarées par la MINEPDED</t>
  </si>
  <si>
    <t>Annexe 28 – Détail des emplois reportés par les sociétés extractives</t>
  </si>
  <si>
    <t>Annexe 29 – Fiches de réconciliation par société</t>
  </si>
  <si>
    <t>Annexe 22 – Rapprochement des recettes certifiées par la Chambre des Comptes et justification des écarts</t>
  </si>
  <si>
    <t>SONAMINE</t>
  </si>
  <si>
    <t>CMC</t>
  </si>
  <si>
    <t>C &amp; K MINING</t>
  </si>
  <si>
    <t>États financiers 2023</t>
  </si>
  <si>
    <t xml:space="preserve"> Preuve de Certification des EF 2023</t>
  </si>
  <si>
    <t>Formulaire de déclaration 2023</t>
  </si>
  <si>
    <t>DGI / DGE</t>
  </si>
  <si>
    <t>Yes</t>
  </si>
  <si>
    <t>ISO 26000. Social responsibility</t>
  </si>
  <si>
    <t>Principes d’égalité de genre de l’ONU</t>
  </si>
  <si>
    <t xml:space="preserve">Une page dediee a l'ethique et la conformite dans le site internet   Addax Petroleum - Ethics &amp; compliance  </t>
  </si>
  <si>
    <t>No</t>
  </si>
  <si>
    <t>Purchase order (PO)</t>
  </si>
  <si>
    <t>NO,  Social Investment</t>
  </si>
  <si>
    <t>Shared with the vendor/ Vendor may share with the Bank for funding</t>
  </si>
  <si>
    <t>Internal tool (Proactis) may not be accessible by external users)</t>
  </si>
  <si>
    <t>Structure of Company's communication</t>
  </si>
  <si>
    <t>Festival NGONDO</t>
  </si>
  <si>
    <t>25.10.23</t>
  </si>
  <si>
    <t>Festival MAYI</t>
  </si>
  <si>
    <t>Sud</t>
  </si>
  <si>
    <t>03.05.23</t>
  </si>
  <si>
    <t>Festival NGUMA MABI</t>
  </si>
  <si>
    <t>27.11.23</t>
  </si>
  <si>
    <t>Support à la Chaine des Foyers Saint Nocodème</t>
  </si>
  <si>
    <t>21.10.23</t>
  </si>
  <si>
    <t>Prime d'excellence Scolaire</t>
  </si>
  <si>
    <t>Adamaoua</t>
  </si>
  <si>
    <t>28.05.23</t>
  </si>
  <si>
    <t>Forage d'eau à énergie solaire à Mbankomo</t>
  </si>
  <si>
    <t>15.12.23</t>
  </si>
  <si>
    <t>Forage d'eau à énergie solaire à Ngoumou</t>
  </si>
  <si>
    <t>NDJOK LAURENT</t>
  </si>
  <si>
    <t>Bélabo Village</t>
  </si>
  <si>
    <t>23.01.23</t>
  </si>
  <si>
    <t>MBIDA ABDRE MARIE</t>
  </si>
  <si>
    <t>BEKONO PENEH ARSENE METHODE</t>
  </si>
  <si>
    <t>EBOUL</t>
  </si>
  <si>
    <t>26.01.23</t>
  </si>
  <si>
    <t>MGBAKE SINANG PIERRE</t>
  </si>
  <si>
    <t>ZANGA Epse AMBAPA ADELE</t>
  </si>
  <si>
    <t>MENGOLE NKOT SIMON</t>
  </si>
  <si>
    <t>ZEH NKOT MATHIEUX</t>
  </si>
  <si>
    <t>OSSANGA JEAN</t>
  </si>
  <si>
    <t>MEDALMBOM</t>
  </si>
  <si>
    <t>SAMBA NANG ANDRE</t>
  </si>
  <si>
    <t>ETOLBOT</t>
  </si>
  <si>
    <t>GARIAM ARNAUD JEAN PIERRE</t>
  </si>
  <si>
    <t>MBAMBO</t>
  </si>
  <si>
    <t>30.01.23</t>
  </si>
  <si>
    <t>TOURI PASCAL</t>
  </si>
  <si>
    <t>KOUMANDA DAVID</t>
  </si>
  <si>
    <t>GADO GEORGES SATURIN</t>
  </si>
  <si>
    <t>NANDJO BLANDINE</t>
  </si>
  <si>
    <t>TINA EUGENE</t>
  </si>
  <si>
    <t>SAKOUDI</t>
  </si>
  <si>
    <t>GANDIMA GATIEN</t>
  </si>
  <si>
    <t>BETARE LOUIS PAUL</t>
  </si>
  <si>
    <t>NDINGA KALLANDI STEPHANE</t>
  </si>
  <si>
    <t>TCHOUA JEAN PAUL</t>
  </si>
  <si>
    <t>MBAKI 2</t>
  </si>
  <si>
    <t>MADANG ELISABETH</t>
  </si>
  <si>
    <t>HAMADOU HAFIS</t>
  </si>
  <si>
    <t>MALEMROU KOROWAN</t>
  </si>
  <si>
    <t>GOYOUM</t>
  </si>
  <si>
    <t>Famille SAMBIONG rep. par YIMA Joseph</t>
  </si>
  <si>
    <t>EBEA</t>
  </si>
  <si>
    <t>21.09.23</t>
  </si>
  <si>
    <t>MBANDI Claude</t>
  </si>
  <si>
    <t>NZANGA Louisette</t>
  </si>
  <si>
    <t>PAIEMENTS SOCIAUX OBLIGAOIRES</t>
  </si>
  <si>
    <t xml:space="preserve">Internal document </t>
  </si>
  <si>
    <t>https://dangotecement.com/wp-content/uploads/2024/04/DCP-Annual-Report_AR23_full.pdf</t>
  </si>
  <si>
    <t>Hôpital de district de Deido</t>
  </si>
  <si>
    <t xml:space="preserve">Rénovation et équipement de la salle d'urgence de l'h^$opital de district de Deido.
</t>
  </si>
  <si>
    <t>Lycées (Mabanda, Bepanda, Japoma)</t>
  </si>
  <si>
    <t>Don de 550 table-bancs à 3 lycée de la ville Douala ( Mabanda, Japoma, Bepanda)</t>
  </si>
  <si>
    <t>Hôpital de Penja</t>
  </si>
  <si>
    <t xml:space="preserve">Santé </t>
  </si>
  <si>
    <t>Rénovation de la salle des urgences et construction de la clôture de l'hôpital de Penja hospital</t>
  </si>
  <si>
    <t>Centre de santé de Bamendou</t>
  </si>
  <si>
    <t>Ouest</t>
  </si>
  <si>
    <t xml:space="preserve">Construction d'un forage au centre de santé de Bamendou </t>
  </si>
  <si>
    <t>Social</t>
  </si>
  <si>
    <t xml:space="preserve">Mairie de limbe II </t>
  </si>
  <si>
    <t>Sud-ouest</t>
  </si>
  <si>
    <t>Construction de trois forages à la communauté de Limbola</t>
  </si>
  <si>
    <t>Commune de Bertoua</t>
  </si>
  <si>
    <t>Est</t>
  </si>
  <si>
    <t xml:space="preserve">Don de Baques à ordures à la commune de Bertoua </t>
  </si>
  <si>
    <t>Mairie de Loum</t>
  </si>
  <si>
    <t>Aménagement d'une source d'eau potable à Loum</t>
  </si>
  <si>
    <t>Internal use - only</t>
  </si>
  <si>
    <t>Internal</t>
  </si>
  <si>
    <t>Internal Procedures</t>
  </si>
  <si>
    <t xml:space="preserve"> Sports</t>
  </si>
  <si>
    <t>South-west</t>
  </si>
  <si>
    <t>Various supports</t>
  </si>
  <si>
    <t>DONATIONS - CSR</t>
  </si>
  <si>
    <t xml:space="preserve"> MINISTRY OF EMPLOYMENT </t>
  </si>
  <si>
    <t>Employment, Training, Various supports</t>
  </si>
  <si>
    <t xml:space="preserve">GDC SUPPORT TO THE MINISTRY OF EMPLOYMENT </t>
  </si>
  <si>
    <t>FESTIVAL PAA NGOUOK DEV PROG</t>
  </si>
  <si>
    <t>Culture, Women's empowerment, Various supports</t>
  </si>
  <si>
    <t>DONATION FESTIVAL PAA NGOUOK DEV PROG</t>
  </si>
  <si>
    <t>AC/FAN FOR IMMI OFFICE - CSR</t>
  </si>
  <si>
    <t>GIFT TO DOUALA GOLF CLUB</t>
  </si>
  <si>
    <t>SAWIL Trail bl</t>
  </si>
  <si>
    <t>Education, Health, Culture, Sanitation, Various supports</t>
  </si>
  <si>
    <t>Sponsorship for SAWIL Trail bl</t>
  </si>
  <si>
    <t>CORPORATE WOMEN</t>
  </si>
  <si>
    <t>Women's empowerment</t>
  </si>
  <si>
    <t>Sponsorship/Table at the Corpo</t>
  </si>
  <si>
    <t>CORPORATE WOMEN SUMMIT 2023</t>
  </si>
  <si>
    <t>South</t>
  </si>
  <si>
    <t>Sponsorship at Golf Practice Kribi</t>
  </si>
  <si>
    <t>Health, Sanitation, Hydraulics, Various supports</t>
  </si>
  <si>
    <t>ENVIRONMENT PROTECT  RESEARCH ON WATER PJT CMR</t>
  </si>
  <si>
    <t xml:space="preserve">GPS NYALLA </t>
  </si>
  <si>
    <t xml:space="preserve">GDC SUPPORT END OF ACADEMIC YEAR GPS NYALLA </t>
  </si>
  <si>
    <t xml:space="preserve">LOGBABA - NDOGPASSI </t>
  </si>
  <si>
    <t xml:space="preserve">DONATION FOR THE FUNERALS OF NDOGPASSI CHIEF'S WIFE </t>
  </si>
  <si>
    <t>PYMT COMMUNITY WORKERS JAN23</t>
  </si>
  <si>
    <t>PYMT COMMUNITY WORKERS FEB23</t>
  </si>
  <si>
    <t>COMTY WRK SUP OVRT MAY-JUL22</t>
  </si>
  <si>
    <t>PYMT COMMUNITY WORKERS/MAR23</t>
  </si>
  <si>
    <t>PYMT COMMUNITY WORKERS APR23</t>
  </si>
  <si>
    <t>PYMT COMMUNITY WORKERS/MAY23</t>
  </si>
  <si>
    <t>PYMT COMMUNITY WORKERS JUN2023</t>
  </si>
  <si>
    <t>PYMT COMMUNITY WORKERS JUL2023</t>
  </si>
  <si>
    <t>PYMT COMMUNITY WORKERS AUG23</t>
  </si>
  <si>
    <t>PYMT COMMUNITY WORKERS SEP23</t>
  </si>
  <si>
    <t>PYMT COMMUNITY WORKERS OCT23</t>
  </si>
  <si>
    <t>TWO EXTRA DAYS FOR COMMUNITY WORKERS</t>
  </si>
  <si>
    <t>PYMT COMMUNITY WORKERS NOV23</t>
  </si>
  <si>
    <t>PYMT COMMUNITY WORKERS DEC 2023</t>
  </si>
  <si>
    <t xml:space="preserve">Yes - UN Guiding Principles on Business and Human Rights / UN Sustainable Development Goals </t>
  </si>
  <si>
    <t xml:space="preserve">Yes - Global Environmental Management Standard ISO 14001 </t>
  </si>
  <si>
    <t>International Labour Organisation Declaration on Fundamental Principles and Rights at Work</t>
  </si>
  <si>
    <t>Yes - Part of Listed Group                                              (Anti-Corruption and Bribery Policy)</t>
  </si>
  <si>
    <t>https://www.glencore.com/.rest/api/v1/documents/static/6c6be66c-0748-414e-9419-33d7c27c7e5f/Anti-Corruption+and+Bribery+Policy_English.pdf</t>
  </si>
  <si>
    <t>Yes - Part of Listed Group                                                             (2024-2026 Climate Action Transition Plan)</t>
  </si>
  <si>
    <t>https://www.glencore.com/.rest/api/v1/documents/static/1dcd075b-bd27-4930-84c1-9f00aba0e129/GLEN-2024-2026-Climate-Action-Transition-Plan.pdf</t>
  </si>
  <si>
    <t xml:space="preserve">Yes - Part of Consolidated Group Results                                       </t>
  </si>
  <si>
    <t>Yes - Part of Consolidated Group Results                                       (2023 Annual Report)</t>
  </si>
  <si>
    <t>https://www.glencore.com/.rest/api/v1/documents/static/d09d8212-4a9f-4034-b2d4-49152e5a0aff/GLEN-2023-Annual-Report.pdf</t>
  </si>
  <si>
    <t>The enity is a non operator. The Bolongo block is operated by Perenco Rio Del Rey</t>
  </si>
  <si>
    <t>Published in 2023 Annual Report of the consolidated Glencore group</t>
  </si>
  <si>
    <t>Appui à la préfecture de l'Océan pour la celebration de la fete de la jeunesse du 11 février 2023</t>
  </si>
  <si>
    <t>Elèves du Lycée bilingue de KRIBI</t>
  </si>
  <si>
    <t>Journée d'orientation sur les métiers du petrole au lycée bilingue KRIBI</t>
  </si>
  <si>
    <t>COMMUNE DE MENGONG</t>
  </si>
  <si>
    <t>Construction des forages équipés de PMH dans plusieurs localités de la commune de MENGONG</t>
  </si>
  <si>
    <t>CERAC P/C Ecole publique de TONDE</t>
  </si>
  <si>
    <t>Soutien en matériels didactiques au CERAC P/C Ecole publique de TONDE</t>
  </si>
  <si>
    <t>Fournitures scolaires divers sorphelinats</t>
  </si>
  <si>
    <t xml:space="preserve">Projet JOY IN BACK TO SCHOOL - Soutien en fournitures scolaires et didactiques </t>
  </si>
  <si>
    <t>Jeunes filles en difficultés et déplacées du NOSO</t>
  </si>
  <si>
    <t>Projet de soutien de l'excellence feminine du comité des dames PERENCO</t>
  </si>
  <si>
    <t>Divers stagiaires + Apprentis</t>
  </si>
  <si>
    <t>Prise en charge d'un enfant et pose d'une prothèse (Phase 2)</t>
  </si>
  <si>
    <t>Participation campagne médicale à LIBONGO</t>
  </si>
  <si>
    <t>Chaîne des Foyers Saint Nicodème</t>
  </si>
  <si>
    <t>Projet de pisciculture pour le foyer Saint Nicodème</t>
  </si>
  <si>
    <t>Divers orphelinats</t>
  </si>
  <si>
    <t>Contract area</t>
  </si>
  <si>
    <t>Is there an Environmental Impact Assessment Study Report ?</t>
  </si>
  <si>
    <t>Public Consultations during the ESIA (*)</t>
  </si>
  <si>
    <t>N° of block</t>
  </si>
  <si>
    <t>Name of the Block</t>
  </si>
  <si>
    <t>Focus area*</t>
  </si>
  <si>
    <t>If yes, Is it publicly disclosed  (Yes/No)</t>
  </si>
  <si>
    <t>If disclosed, add the website link</t>
  </si>
  <si>
    <t>If Not, Precise the disclosure restrictions</t>
  </si>
  <si>
    <t>Estimate persons consulted (Men)</t>
  </si>
  <si>
    <t>Estimate persons consulted (Women)</t>
  </si>
  <si>
    <t>Consultation process</t>
  </si>
  <si>
    <t>Matanda</t>
  </si>
  <si>
    <t>Exploration Block</t>
  </si>
  <si>
    <t>Oil &amp; Gas</t>
  </si>
  <si>
    <t>1234.63 km2</t>
  </si>
  <si>
    <t>Drilling &amp; Development</t>
  </si>
  <si>
    <t>YES</t>
  </si>
  <si>
    <t>• Focus group discussions
• Town hall meetings</t>
  </si>
  <si>
    <t>Logbaba C-38</t>
  </si>
  <si>
    <t>Natural Gas</t>
  </si>
  <si>
    <t>20 km2</t>
  </si>
  <si>
    <t>Vehicle inspection /maintenance unit &amp; fuel storage /pumping station</t>
  </si>
  <si>
    <t>• Town hall meetings</t>
  </si>
  <si>
    <t>Drilling &amp; CNG unit installation</t>
  </si>
  <si>
    <t>Development of gas distribution pipeline network (Phase II)</t>
  </si>
  <si>
    <t>PH-79</t>
  </si>
  <si>
    <t>Logbaba Gas Field</t>
  </si>
  <si>
    <t>Exploitation Permit</t>
  </si>
  <si>
    <t>Development, production and pipeline (Phase I)</t>
  </si>
  <si>
    <t>Exploration Permit</t>
  </si>
  <si>
    <t>64 km2</t>
  </si>
  <si>
    <t>Exploration &amp; appraisal drilling</t>
  </si>
  <si>
    <t>https://www.annualreports.com/Company/victoria-oil-gas-plc</t>
  </si>
  <si>
    <t>ENVIRONMENTAL IMPACT ASSESSMENT</t>
  </si>
  <si>
    <t>STE BEST SERVICES SARL / NAME RECYCLING</t>
  </si>
  <si>
    <t>Construction NAME-BOX metalliques pour recyclage des déchets plastiques</t>
  </si>
  <si>
    <t>Soutien à l'initiative WORLD CLEAN DAY de la journee mondiale du nettoyage participatif 2023</t>
  </si>
  <si>
    <t>Accompagnement à la célébration de la JME 2023 - achat plantes pour reboisement</t>
  </si>
  <si>
    <t>KAMDEM CHEDJOU Arnold</t>
  </si>
  <si>
    <t xml:space="preserve">Sponsoring projet pyroplast (Pyrolyse des déchets plastiques) </t>
  </si>
  <si>
    <t>en cours d'élaboration</t>
  </si>
  <si>
    <t>Non effectif</t>
  </si>
  <si>
    <t>Non approbation des instances dirigeantes  (CA et AG)</t>
  </si>
  <si>
    <t>celle du décret fixant les règles communes applicables à la passation et au contrôle de l'exécution des marchés des entreprises publiques.</t>
  </si>
  <si>
    <t xml:space="preserve">Commission des passations des marchés                                              Commission  d'arbitrage et des recours </t>
  </si>
  <si>
    <t>TOTAL</t>
  </si>
  <si>
    <r>
      <t>Surface area  in [M</t>
    </r>
    <r>
      <rPr>
        <b/>
        <vertAlign val="superscript"/>
        <sz val="8"/>
        <color rgb="FF002060"/>
        <rFont val="Kohinoor Devanagari"/>
        <family val="3"/>
      </rPr>
      <t>2</t>
    </r>
    <r>
      <rPr>
        <b/>
        <sz val="8"/>
        <color rgb="FF002060"/>
        <rFont val="Kohinoor Devanagari"/>
        <family val="3"/>
      </rPr>
      <t>]</t>
    </r>
  </si>
  <si>
    <t>TITULAIRE</t>
  </si>
  <si>
    <t>DATE DEMANDE</t>
  </si>
  <si>
    <t>MATRICULE FISCALE</t>
  </si>
  <si>
    <t xml:space="preserve">GOLDLION SARL </t>
  </si>
  <si>
    <t>BP 227 YAOUNDE</t>
  </si>
  <si>
    <t>NGARI</t>
  </si>
  <si>
    <t>N°000315</t>
  </si>
  <si>
    <t xml:space="preserve">ALBARKA SARL </t>
  </si>
  <si>
    <t>BP 2150 YAOUNDE</t>
  </si>
  <si>
    <t>adamaoua, centre</t>
  </si>
  <si>
    <t>BANKIM</t>
  </si>
  <si>
    <t>N°000270</t>
  </si>
  <si>
    <t>OR, ETAIN ET SUBSTANCES CONNEXES</t>
  </si>
  <si>
    <t xml:space="preserve">UNIVERSAL MINERALS </t>
  </si>
  <si>
    <t>BP 12925 YAOUNDE</t>
  </si>
  <si>
    <t>MBITOM</t>
  </si>
  <si>
    <t>N°000200</t>
  </si>
  <si>
    <t>PANNARAN</t>
  </si>
  <si>
    <t>N°000199</t>
  </si>
  <si>
    <t>BENGOUBOU</t>
  </si>
  <si>
    <t xml:space="preserve">SONAMINES </t>
  </si>
  <si>
    <t>BP 6388 YAOUNDE</t>
  </si>
  <si>
    <t>SIKOUM</t>
  </si>
  <si>
    <t>CALCAIRE</t>
  </si>
  <si>
    <t xml:space="preserve">ERAMET SANAGA MINERALS </t>
  </si>
  <si>
    <t>BP 12546 DOUALA</t>
  </si>
  <si>
    <t>centre est</t>
  </si>
  <si>
    <t>N°000175</t>
  </si>
  <si>
    <t>LEMBE YEZOUM</t>
  </si>
  <si>
    <t>N°000178</t>
  </si>
  <si>
    <t>N°000176</t>
  </si>
  <si>
    <t>N°000177</t>
  </si>
  <si>
    <t xml:space="preserve">ERAMET SIMBAN MINERALS </t>
  </si>
  <si>
    <t>N°000154</t>
  </si>
  <si>
    <t xml:space="preserve">A </t>
  </si>
  <si>
    <t>MENGANG</t>
  </si>
  <si>
    <t>N°000174</t>
  </si>
  <si>
    <t xml:space="preserve">PROMETAL MINING SARL </t>
  </si>
  <si>
    <t>BP 3061 DOUALA</t>
  </si>
  <si>
    <t>sud et est</t>
  </si>
  <si>
    <t>NKOLAKEY OUEST</t>
  </si>
  <si>
    <t xml:space="preserve">NEW ERA MINING </t>
  </si>
  <si>
    <t>BP 35580 YAOUNDE</t>
  </si>
  <si>
    <t>AKAK</t>
  </si>
  <si>
    <t>n°000027</t>
  </si>
  <si>
    <t xml:space="preserve">ZOUBEL GLOBAL SARL </t>
  </si>
  <si>
    <t>BP 33148 YAOUNDE</t>
  </si>
  <si>
    <t>DOLE GARBA</t>
  </si>
  <si>
    <t>N°000017</t>
  </si>
  <si>
    <t xml:space="preserve">JAMB'S AVENIR SARL </t>
  </si>
  <si>
    <t>TEL: 699 278 273</t>
  </si>
  <si>
    <t xml:space="preserve">ELEPHANT MINING LTD </t>
  </si>
  <si>
    <t>BP 5592 DOUALA</t>
  </si>
  <si>
    <t xml:space="preserve">RHINO RESOURCES LTD </t>
  </si>
  <si>
    <t>TEL 678 28 07 24</t>
  </si>
  <si>
    <t xml:space="preserve">SKYBRIDGE MINING SARL </t>
  </si>
  <si>
    <t>BP 150 BERTOUA</t>
  </si>
  <si>
    <t xml:space="preserve">SOCIETE SUN RISE CAMEROON SARL </t>
  </si>
  <si>
    <t xml:space="preserve">BP 558 YAOUNDE </t>
  </si>
  <si>
    <t xml:space="preserve">YUCAM SARL </t>
  </si>
  <si>
    <t>TEL: 670 427 811</t>
  </si>
  <si>
    <t xml:space="preserve">BWA RESOURCES CAMEROON </t>
  </si>
  <si>
    <t>BP 6184 YDE</t>
  </si>
  <si>
    <t xml:space="preserve">GM INTERNATIONAL MINING SARL </t>
  </si>
  <si>
    <t>BP 34310 YAOUNDE</t>
  </si>
  <si>
    <t xml:space="preserve">NYONG MINING LTD </t>
  </si>
  <si>
    <t xml:space="preserve">BP 5592 DOUALA </t>
  </si>
  <si>
    <t>BP : 11792 Yaoundé</t>
  </si>
  <si>
    <t xml:space="preserve">AUSCAM RESOURCES </t>
  </si>
  <si>
    <t xml:space="preserve">GANGOUEYA ET FILS SARL </t>
  </si>
  <si>
    <t>BP: 33214 YAOUNDE</t>
  </si>
  <si>
    <t xml:space="preserve">MINTA RESOURCES LTD </t>
  </si>
  <si>
    <t xml:space="preserve">MIRA SA </t>
  </si>
  <si>
    <t>BP 12205 YAOUNDE</t>
  </si>
  <si>
    <t xml:space="preserve">MONGOKELE MINING COMPY </t>
  </si>
  <si>
    <t>B.P 15771DOUALA</t>
  </si>
  <si>
    <t xml:space="preserve">ETHOS CAMEROON LTD </t>
  </si>
  <si>
    <t>BP 8005 DOUALA</t>
  </si>
  <si>
    <t xml:space="preserve">STONE MINING SARL </t>
  </si>
  <si>
    <t>BP 537 YAOUNDE</t>
  </si>
  <si>
    <t xml:space="preserve">CAMEROON GOLDING WRAPPER </t>
  </si>
  <si>
    <t xml:space="preserve">BP 306 BERTOUA </t>
  </si>
  <si>
    <t>TIBATI II</t>
  </si>
  <si>
    <t>N°000183</t>
  </si>
  <si>
    <t xml:space="preserve">CHANG XIN INTERNATIONAL CONSTRUCTION </t>
  </si>
  <si>
    <t>BP 5246 YAOUNDE</t>
  </si>
  <si>
    <t xml:space="preserve">HERITAGE MINING LTD </t>
  </si>
  <si>
    <t>BP 1208 DOUALA</t>
  </si>
  <si>
    <t xml:space="preserve">ERAMET EXPLORATION </t>
  </si>
  <si>
    <t xml:space="preserve">MUNGO RESOURCES LTD </t>
  </si>
  <si>
    <t xml:space="preserve">PROSPECTA RESOURCES LTD </t>
  </si>
  <si>
    <t xml:space="preserve">BP 12546 YAOUNDE </t>
  </si>
  <si>
    <t xml:space="preserve">ERAMET MINES CAMEROUN </t>
  </si>
  <si>
    <t>BP 35580 YDE</t>
  </si>
  <si>
    <t xml:space="preserve">WOURI RESOURCES SA </t>
  </si>
  <si>
    <t>BP 6650 YAOUNDE</t>
  </si>
  <si>
    <t>Tél: 682 15 61 05</t>
  </si>
  <si>
    <t xml:space="preserve">TECHNOLOGY MINERALS CAMEROON LTD </t>
  </si>
  <si>
    <t>BP 6666 YAOUNDE</t>
  </si>
  <si>
    <t xml:space="preserve">NACAMA MINING RESOURCES </t>
  </si>
  <si>
    <t>TEL 691 00 69 82</t>
  </si>
  <si>
    <t xml:space="preserve">ERAMET MINING CAMEROON </t>
  </si>
  <si>
    <t>N°000004</t>
  </si>
  <si>
    <t>NKOLBONG</t>
  </si>
  <si>
    <t>N°000366</t>
  </si>
  <si>
    <t>malene</t>
  </si>
  <si>
    <t>n°000365</t>
  </si>
  <si>
    <t>ARACARI GOLD CAMEROON</t>
  </si>
  <si>
    <t>TCHOLLIRE NORD</t>
  </si>
  <si>
    <t>N°000352</t>
  </si>
  <si>
    <t>NGOMEDZAP I</t>
  </si>
  <si>
    <t>N°000336</t>
  </si>
  <si>
    <t xml:space="preserve">EGIN SA </t>
  </si>
  <si>
    <t>BP 12713 Douala</t>
  </si>
  <si>
    <t>est et sud</t>
  </si>
  <si>
    <t>LOMIE MINTOM</t>
  </si>
  <si>
    <t>CALCAIRE ET SUBSTCES CONNEXES</t>
  </si>
  <si>
    <t>BATCHENGA</t>
  </si>
  <si>
    <t>N°000260</t>
  </si>
  <si>
    <t xml:space="preserve">ZHENGGOU </t>
  </si>
  <si>
    <t>Tèl: 670 810 038</t>
  </si>
  <si>
    <t>GBEGUIRA</t>
  </si>
  <si>
    <t>N°000036</t>
  </si>
  <si>
    <t xml:space="preserve">ORIOLE CAMEROUN </t>
  </si>
  <si>
    <t>BP 11792 YAOUNDE</t>
  </si>
  <si>
    <t>NDOM</t>
  </si>
  <si>
    <t>N°000027</t>
  </si>
  <si>
    <t>nord et adamaoua</t>
  </si>
  <si>
    <t>POKOR</t>
  </si>
  <si>
    <t>N°000028</t>
  </si>
  <si>
    <t>MBE</t>
  </si>
  <si>
    <t>N°000024</t>
  </si>
  <si>
    <t>TENEKOU</t>
  </si>
  <si>
    <t>N°000025</t>
  </si>
  <si>
    <t>NIAMBARAM</t>
  </si>
  <si>
    <t>RESERVOIRS MINERALS</t>
  </si>
  <si>
    <t>DOGON</t>
  </si>
  <si>
    <t>N°000029</t>
  </si>
  <si>
    <t>SANGA</t>
  </si>
  <si>
    <t>N°000030</t>
  </si>
  <si>
    <t>REVERVOIRS MINERALS CAMEROON</t>
  </si>
  <si>
    <t>MANA</t>
  </si>
  <si>
    <t>N°000031</t>
  </si>
  <si>
    <t>31/02/2024</t>
  </si>
  <si>
    <t>N°000014</t>
  </si>
  <si>
    <t>N°000374</t>
  </si>
  <si>
    <t xml:space="preserve">SOFT MINING CORPORATION </t>
  </si>
  <si>
    <t>BP 2643 Douala</t>
  </si>
  <si>
    <t>KETTE 2</t>
  </si>
  <si>
    <t>N°000373</t>
  </si>
  <si>
    <t xml:space="preserve">GEOCAM MINING CAMEROON </t>
  </si>
  <si>
    <t>BP 4313 YAOUNDE</t>
  </si>
  <si>
    <t>BENOUE</t>
  </si>
  <si>
    <t>N°000323</t>
  </si>
  <si>
    <t>OR CUIVRE WOLFRAMITE ET SUBSTCES CONNEXES</t>
  </si>
  <si>
    <t>TCHOLLIRE</t>
  </si>
  <si>
    <t>N°000293</t>
  </si>
  <si>
    <t>OR ARGENT CUIVRE ZINC ET SUBSTCES CONNEXES</t>
  </si>
  <si>
    <t xml:space="preserve">BEST MINING SARL </t>
  </si>
  <si>
    <t xml:space="preserve">BP 64 DOUALA </t>
  </si>
  <si>
    <t>NGARI NGASSA</t>
  </si>
  <si>
    <t>N°0000276</t>
  </si>
  <si>
    <t xml:space="preserve">AVESORO EXPLORATION CAMEROON SARL </t>
  </si>
  <si>
    <t>BP 14364 YDE</t>
  </si>
  <si>
    <t>DJONGO</t>
  </si>
  <si>
    <t>N°000255</t>
  </si>
  <si>
    <t>OR ARGENT CUIVRE ZINC PLOMB DIAMT FER ET SUBSTCES CONNEXES</t>
  </si>
  <si>
    <t xml:space="preserve">FOKUS MINING SARL </t>
  </si>
  <si>
    <t>TEL 694 03 03 24</t>
  </si>
  <si>
    <t>LOM</t>
  </si>
  <si>
    <t>N°000253</t>
  </si>
  <si>
    <t xml:space="preserve">GOLD LABEL MINING TRADE SARL </t>
  </si>
  <si>
    <t>TEL 694 55 79 00</t>
  </si>
  <si>
    <t>CAMPO NORD</t>
  </si>
  <si>
    <t>N°000251</t>
  </si>
  <si>
    <t xml:space="preserve">MEDOUMB'S MINES SARL </t>
  </si>
  <si>
    <t>BP 6861 YAOUNDE</t>
  </si>
  <si>
    <t>koubou 3</t>
  </si>
  <si>
    <t>n°000243</t>
  </si>
  <si>
    <t>or et substces connexes</t>
  </si>
  <si>
    <t xml:space="preserve">NEFCAM </t>
  </si>
  <si>
    <t>BP 2770 YAOUNDE</t>
  </si>
  <si>
    <t>BAINA</t>
  </si>
  <si>
    <t>N°000244</t>
  </si>
  <si>
    <t xml:space="preserve">XPLOR-TECH </t>
  </si>
  <si>
    <t>BP 1921 YAOUNDE</t>
  </si>
  <si>
    <t>YANGAMO 3</t>
  </si>
  <si>
    <t>n°000240</t>
  </si>
  <si>
    <t>BISSONG KAMEAIR</t>
  </si>
  <si>
    <t xml:space="preserve"> BP : 1632 Yaoundé</t>
  </si>
  <si>
    <t>TOUKI</t>
  </si>
  <si>
    <t>N°000221</t>
  </si>
  <si>
    <t>TIGNERE</t>
  </si>
  <si>
    <t>N°000214</t>
  </si>
  <si>
    <t>WOUMBOU II</t>
  </si>
  <si>
    <t>N°000213</t>
  </si>
  <si>
    <t xml:space="preserve">BABALKHER </t>
  </si>
  <si>
    <t>BP 3928 YAOUNDE</t>
  </si>
  <si>
    <t>MEIGANGA NORD</t>
  </si>
  <si>
    <t>N°000181</t>
  </si>
  <si>
    <t xml:space="preserve">                    31/06/2023</t>
  </si>
  <si>
    <t>POLONGWE</t>
  </si>
  <si>
    <t>N°000182</t>
  </si>
  <si>
    <t>31/06/2023</t>
  </si>
  <si>
    <t>YANGAMO EST</t>
  </si>
  <si>
    <t>LOLABE II</t>
  </si>
  <si>
    <t xml:space="preserve">WECORE SA </t>
  </si>
  <si>
    <t>BP 6354 YAOUNDE</t>
  </si>
  <si>
    <t>DZENG</t>
  </si>
  <si>
    <t xml:space="preserve">WEST AFRIC EXPLORATION CAMEROON </t>
  </si>
  <si>
    <t>FOUMBAN III</t>
  </si>
  <si>
    <t>N°000148</t>
  </si>
  <si>
    <t xml:space="preserve">BAUXITE et substce connexes </t>
  </si>
  <si>
    <t>BATOURI</t>
  </si>
  <si>
    <t>N°000130</t>
  </si>
  <si>
    <t xml:space="preserve">CAMEROON MINING CORPORATION </t>
  </si>
  <si>
    <t>BP 35616 YAOUNDE</t>
  </si>
  <si>
    <t>MESSOK EST</t>
  </si>
  <si>
    <t>N°000095</t>
  </si>
  <si>
    <t>COBALT ET SUBSTCES CONNEXES</t>
  </si>
  <si>
    <t xml:space="preserve">ESEKA MINING CORPORATION </t>
  </si>
  <si>
    <t>TEL: 699 641 821</t>
  </si>
  <si>
    <t>CENTRE SUD</t>
  </si>
  <si>
    <t>ESEKA II</t>
  </si>
  <si>
    <t>N°000093</t>
  </si>
  <si>
    <t>FOUMBAN II</t>
  </si>
  <si>
    <t>N°000092</t>
  </si>
  <si>
    <t>MARTAP I</t>
  </si>
  <si>
    <t>N°000089</t>
  </si>
  <si>
    <t>FOUMBAN I</t>
  </si>
  <si>
    <t>N°000090</t>
  </si>
  <si>
    <t xml:space="preserve">BAUXITE Et substce connexes </t>
  </si>
  <si>
    <t xml:space="preserve">CAMINEX SARL </t>
  </si>
  <si>
    <t>B.P 14364 YAOUNDE</t>
  </si>
  <si>
    <t>NTEM</t>
  </si>
  <si>
    <t>N°000087</t>
  </si>
  <si>
    <t>CHGEMENT PROGRAMME</t>
  </si>
  <si>
    <t>BAFIA MINERALS RESOURCES SARL</t>
  </si>
  <si>
    <t>B.P: 5957 YAOUNDÉ</t>
  </si>
  <si>
    <t>BAFIA I</t>
  </si>
  <si>
    <t>N°000072</t>
  </si>
  <si>
    <t>RUTILE? OR ET SUBSTCES CONNEXES</t>
  </si>
  <si>
    <t>BAFIA II</t>
  </si>
  <si>
    <t>N°000071</t>
  </si>
  <si>
    <t>RUTILE, OR ET SUBSTCES CONNEXES</t>
  </si>
  <si>
    <t>NKOMIRES</t>
  </si>
  <si>
    <t xml:space="preserve">BP : 5957 Yaoundé </t>
  </si>
  <si>
    <t>NKOLKOSE II</t>
  </si>
  <si>
    <t>N°000074</t>
  </si>
  <si>
    <t>NKOLKOSE I</t>
  </si>
  <si>
    <t>N°000073</t>
  </si>
  <si>
    <t>SUD LITTORAL</t>
  </si>
  <si>
    <t>DEHANE</t>
  </si>
  <si>
    <t>N°000060</t>
  </si>
  <si>
    <t xml:space="preserve">SOCIETE MINIERE DE L'EST </t>
  </si>
  <si>
    <t>BP 62 BATOURI</t>
  </si>
  <si>
    <t>MOBIA</t>
  </si>
  <si>
    <t>N°000015</t>
  </si>
  <si>
    <t xml:space="preserve">BELABO MINING CORPORATION SARL </t>
  </si>
  <si>
    <t>BP 12166 YAOUNDE</t>
  </si>
  <si>
    <t>NDELELE</t>
  </si>
  <si>
    <t>N°000013</t>
  </si>
  <si>
    <t>BILTMORE STONES LTD</t>
  </si>
  <si>
    <t>BP 4883 DOUALA</t>
  </si>
  <si>
    <t>LOLABE</t>
  </si>
  <si>
    <t>N°00009</t>
  </si>
  <si>
    <t xml:space="preserve">PERLIS CORPORATION </t>
  </si>
  <si>
    <t>BIDOU NORD</t>
  </si>
  <si>
    <t>N°000010</t>
  </si>
  <si>
    <t>DATE DE DEMANDE</t>
  </si>
  <si>
    <t>N°000322</t>
  </si>
  <si>
    <t>N°000319</t>
  </si>
  <si>
    <t>NGAKOUMBO</t>
  </si>
  <si>
    <t>N°000320</t>
  </si>
  <si>
    <t xml:space="preserve">GRACAM </t>
  </si>
  <si>
    <t>BP 3582 YAOUNDE</t>
  </si>
  <si>
    <t xml:space="preserve">GOLD LABEL MINING </t>
  </si>
  <si>
    <t>BP 35081 YAOUNDE</t>
  </si>
  <si>
    <t xml:space="preserve">AUCAM SARL </t>
  </si>
  <si>
    <t>B.P 5407 YAOUNDE</t>
  </si>
  <si>
    <t xml:space="preserve">GEOCAM GOLD SARL </t>
  </si>
  <si>
    <t>B.P 34375YAOUNDE</t>
  </si>
  <si>
    <t xml:space="preserve">CAMINA SA </t>
  </si>
  <si>
    <t>BP 33057 YAOUNDE</t>
  </si>
  <si>
    <t xml:space="preserve">INTERNATIONAL MINING COMPANY </t>
  </si>
  <si>
    <t>BP 35638 YAOUNDE</t>
  </si>
  <si>
    <t xml:space="preserve">COAST INVESTMENT INTERNATIONAL </t>
  </si>
  <si>
    <t>BP 35387 YAOUNDE</t>
  </si>
  <si>
    <t xml:space="preserve">HIGHCOUNTRY CAMEROON LTD </t>
  </si>
  <si>
    <t xml:space="preserve">B.P 726 LIMBE </t>
  </si>
  <si>
    <t xml:space="preserve">VALNORD SA </t>
  </si>
  <si>
    <t>B.P 5407YAOUNDE</t>
  </si>
  <si>
    <t xml:space="preserve">GEOCAM MINING SARL </t>
  </si>
  <si>
    <t>BP 34375 YDE</t>
  </si>
  <si>
    <t xml:space="preserve">STONES AND GOLD </t>
  </si>
  <si>
    <t>BP 34375 YAOUNDE</t>
  </si>
  <si>
    <t xml:space="preserve">G-MINING SARL </t>
  </si>
  <si>
    <t>B.P 34375 YAOUNDE</t>
  </si>
  <si>
    <t xml:space="preserve">ARCHIDONA MINERALES S,A, </t>
  </si>
  <si>
    <t>BP 12 546 DOUALA</t>
  </si>
  <si>
    <t>MATRICULE FISCAL</t>
  </si>
  <si>
    <t>DECRET</t>
  </si>
  <si>
    <t>BP 1323 DOUALA</t>
  </si>
  <si>
    <t>n°2004/283</t>
  </si>
  <si>
    <t>0,5 km2</t>
  </si>
  <si>
    <t>MARBRE</t>
  </si>
  <si>
    <t>BP 109 GAROUA</t>
  </si>
  <si>
    <t>n°2005/185</t>
  </si>
  <si>
    <t>0,2186 km2</t>
  </si>
  <si>
    <t>BP 5839 DOUALA</t>
  </si>
  <si>
    <t>n°2003/077</t>
  </si>
  <si>
    <t xml:space="preserve">PE </t>
  </si>
  <si>
    <t>478 km2</t>
  </si>
  <si>
    <t>COBALT NICKEL MANGANESE</t>
  </si>
  <si>
    <t>C&amp;K MINING</t>
  </si>
  <si>
    <t>BP 35 293 YAOUNDE</t>
  </si>
  <si>
    <t>n°2010/374</t>
  </si>
  <si>
    <t>236,25 Km2</t>
  </si>
  <si>
    <t>DIAMANT</t>
  </si>
  <si>
    <t>n°2005/186</t>
  </si>
  <si>
    <t>0,1203km2</t>
  </si>
  <si>
    <t>CODIAS (petite mine)</t>
  </si>
  <si>
    <t>BP 14465 YAOUNDE</t>
  </si>
  <si>
    <t>n°000317</t>
  </si>
  <si>
    <t>20km2</t>
  </si>
  <si>
    <t>OR</t>
  </si>
  <si>
    <t>CAMEROON MINING COMPANY</t>
  </si>
  <si>
    <t>BP 4455 YAOUNDE</t>
  </si>
  <si>
    <t>n°2022/</t>
  </si>
  <si>
    <t>768,5423km2</t>
  </si>
  <si>
    <t>n°2023/128</t>
  </si>
  <si>
    <t>202ha69a94ca</t>
  </si>
  <si>
    <t>n°2023/129</t>
  </si>
  <si>
    <t>340ha</t>
  </si>
  <si>
    <t>SINOSTEEL CAM</t>
  </si>
  <si>
    <t>BP 252 YAOUNDE</t>
  </si>
  <si>
    <t>n°2022/273</t>
  </si>
  <si>
    <t>138 km2</t>
  </si>
  <si>
    <t>G STONES</t>
  </si>
  <si>
    <t>N°2022/524</t>
  </si>
  <si>
    <t>SURFACE (m2)</t>
  </si>
  <si>
    <t>EXPIRATION</t>
  </si>
  <si>
    <t>CIMPOR CAMEROON SA BP 312 KRIBI</t>
  </si>
  <si>
    <t>EBOUNDJA 1</t>
  </si>
  <si>
    <t>TEL 694 31 32 73</t>
  </si>
  <si>
    <t>88ha06a84ca</t>
  </si>
  <si>
    <t>WEMBE IRON</t>
  </si>
  <si>
    <t>NKOLNKOUMOU</t>
  </si>
  <si>
    <t>BP 15167 DOUALA</t>
  </si>
  <si>
    <t>N°000324</t>
  </si>
  <si>
    <t>22ha88a98ca</t>
  </si>
  <si>
    <t>E&amp;M GLOBAL MINING BP 12593 YAOUNDE</t>
  </si>
  <si>
    <t>MEKALAT BIYENG (BLOC 1)</t>
  </si>
  <si>
    <t>BP 12593 YAOUNDE</t>
  </si>
  <si>
    <t>N°000306</t>
  </si>
  <si>
    <t>10ha78a91ca</t>
  </si>
  <si>
    <t>MEKALAT BIYENG (BLOC 2)</t>
  </si>
  <si>
    <t>N°000305</t>
  </si>
  <si>
    <t>09ha85a14ca</t>
  </si>
  <si>
    <t>FAMPIE I</t>
  </si>
  <si>
    <t>20ha01a10ca</t>
  </si>
  <si>
    <t>BP 63 KUMBA</t>
  </si>
  <si>
    <t>46ha21a37ca</t>
  </si>
  <si>
    <t>SEKANDE</t>
  </si>
  <si>
    <t>BP 1867 GAROUA</t>
  </si>
  <si>
    <t>N°00065</t>
  </si>
  <si>
    <t>05ha08a02ca</t>
  </si>
  <si>
    <t>E &amp; M GLOBAL MINING SARL</t>
  </si>
  <si>
    <t>ZOATOUPSI</t>
  </si>
  <si>
    <t>N°000023</t>
  </si>
  <si>
    <t>18ha 43a 63ca</t>
  </si>
  <si>
    <t>NKOLOMAN</t>
  </si>
  <si>
    <t>17ha46a55ca</t>
  </si>
  <si>
    <t>CHARIOT COMPANY LTD</t>
  </si>
  <si>
    <t>BP 342 BUEA</t>
  </si>
  <si>
    <t>N°000019</t>
  </si>
  <si>
    <t>03ha 72a 88ca</t>
  </si>
  <si>
    <t>BONEPOUPA III</t>
  </si>
  <si>
    <t>TEL 690 217 375</t>
  </si>
  <si>
    <t>N°000356</t>
  </si>
  <si>
    <t>32ha 96a 15ca</t>
  </si>
  <si>
    <t>TEL 673 203 947</t>
  </si>
  <si>
    <t>N°000337</t>
  </si>
  <si>
    <t>44,8 ha</t>
  </si>
  <si>
    <t>EBOUNDJA</t>
  </si>
  <si>
    <t>BP 312 KRIBI</t>
  </si>
  <si>
    <t>N°000339</t>
  </si>
  <si>
    <t>30,9769 HA</t>
  </si>
  <si>
    <t>DANGOTE CEMENT CAMEROON</t>
  </si>
  <si>
    <t>PENJA</t>
  </si>
  <si>
    <t>BP 4839 DOUALA</t>
  </si>
  <si>
    <t>N°000261</t>
  </si>
  <si>
    <t>56ha16a78ca</t>
  </si>
  <si>
    <t>FUTURE PLANNERS</t>
  </si>
  <si>
    <t>TUBAH</t>
  </si>
  <si>
    <t>BP 535 BAMENDA</t>
  </si>
  <si>
    <t>N°000256</t>
  </si>
  <si>
    <t>01ha78a27ca</t>
  </si>
  <si>
    <t>LES CIMENTERIES DU CAMEROUN</t>
  </si>
  <si>
    <t>NGOUONGUO</t>
  </si>
  <si>
    <t>N°000228</t>
  </si>
  <si>
    <t>42HA64A60CA</t>
  </si>
  <si>
    <t>OYACK I</t>
  </si>
  <si>
    <t>BP 1130 YAOUNDE</t>
  </si>
  <si>
    <t>15ha 01a 76ca</t>
  </si>
  <si>
    <t>FENCO</t>
  </si>
  <si>
    <t>EKONA MBENGUE</t>
  </si>
  <si>
    <t>BP 526 BUEA</t>
  </si>
  <si>
    <t>N°000354</t>
  </si>
  <si>
    <t>08ha 58a 24ca</t>
  </si>
  <si>
    <t>AKAK ESSE</t>
  </si>
  <si>
    <t>BP 12995 YAOUNDE</t>
  </si>
  <si>
    <t>16ha 05a 79 ca</t>
  </si>
  <si>
    <t>CARRIERS ORIENTALE DE BERTOUA TEL 697 972 129</t>
  </si>
  <si>
    <t>BONIS 2</t>
  </si>
  <si>
    <t>TEL 697 972 129</t>
  </si>
  <si>
    <t>N°000267</t>
  </si>
  <si>
    <t>11ha 35a 58ca</t>
  </si>
  <si>
    <t>YADIA</t>
  </si>
  <si>
    <t>BP 86 BERTOUA</t>
  </si>
  <si>
    <t>10ha 04a 24ca</t>
  </si>
  <si>
    <t>AKAK I</t>
  </si>
  <si>
    <t>BP 368 YAOUNDE</t>
  </si>
  <si>
    <t>N°000131</t>
  </si>
  <si>
    <t>32ha59a68ca</t>
  </si>
  <si>
    <t>GUANGFA</t>
  </si>
  <si>
    <t>BONEPOUPA1</t>
  </si>
  <si>
    <t>TEL 653 138 513</t>
  </si>
  <si>
    <t>N°AR000112</t>
  </si>
  <si>
    <t>04ha 84a 63ca</t>
  </si>
  <si>
    <t>FERREIRA AFRICA SARL</t>
  </si>
  <si>
    <t>BP : 15485 Douala</t>
  </si>
  <si>
    <t>N°000068</t>
  </si>
  <si>
    <t>17ha 90a</t>
  </si>
  <si>
    <t>RAHMA</t>
  </si>
  <si>
    <t>BABBLA DIBBI</t>
  </si>
  <si>
    <t>BP 1217 GAROUA</t>
  </si>
  <si>
    <t>N°000058</t>
  </si>
  <si>
    <t>FEBE VILLAGE</t>
  </si>
  <si>
    <t>BP 7761 YDE</t>
  </si>
  <si>
    <t>22ha58a18ca</t>
  </si>
  <si>
    <t>LES CARRIERES MODERNES</t>
  </si>
  <si>
    <t xml:space="preserve">BP 14228 YAOUNDE </t>
  </si>
  <si>
    <t>N°000012</t>
  </si>
  <si>
    <t>07ha 39a 13ca</t>
  </si>
  <si>
    <t>GAODA INTERNATIONAL INVESTMENT</t>
  </si>
  <si>
    <t>NKOLONDOM VILLAGE</t>
  </si>
  <si>
    <t>BP 1727 YDE</t>
  </si>
  <si>
    <t>N°000626</t>
  </si>
  <si>
    <t>37HA29A62CA</t>
  </si>
  <si>
    <t>SWIN COMPANY LIMITED BP 132 BAMENDA</t>
  </si>
  <si>
    <t>AZANE AKUM</t>
  </si>
  <si>
    <t>BP 132 BAMENDA</t>
  </si>
  <si>
    <t>N°000566</t>
  </si>
  <si>
    <t>18ha 54a 86ca</t>
  </si>
  <si>
    <t>MODESAR INTERNATIONAL COMPANY BP 4166 BAMENDA</t>
  </si>
  <si>
    <t>TINGEH</t>
  </si>
  <si>
    <t>BP 4166 BAMENDA</t>
  </si>
  <si>
    <t>N°000559</t>
  </si>
  <si>
    <t>12HA60A94CA</t>
  </si>
  <si>
    <t>TESSE</t>
  </si>
  <si>
    <t>BP : 11306 Ydé</t>
  </si>
  <si>
    <t>N°000558</t>
  </si>
  <si>
    <t>22HA 35A 61CA</t>
  </si>
  <si>
    <t>NJOMBE PENJA</t>
  </si>
  <si>
    <t>BP 23 PENJA</t>
  </si>
  <si>
    <t>N°000560</t>
  </si>
  <si>
    <t>08ha</t>
  </si>
  <si>
    <t>SINY 7</t>
  </si>
  <si>
    <t>NKOL OMAN</t>
  </si>
  <si>
    <t>BP 35252 YDE</t>
  </si>
  <si>
    <t>N°000526</t>
  </si>
  <si>
    <t>06ha35a93ca</t>
  </si>
  <si>
    <t>ZHONG GUO WU HUANG KUANG YE SARL</t>
  </si>
  <si>
    <t>NLOBISSON</t>
  </si>
  <si>
    <t>N°000516</t>
  </si>
  <si>
    <t>23ha48a60ca</t>
  </si>
  <si>
    <t>EYEK II</t>
  </si>
  <si>
    <t>N°000506</t>
  </si>
  <si>
    <t>12ha 78a 87ca</t>
  </si>
  <si>
    <t>HUAYANG PIERRE</t>
  </si>
  <si>
    <t>BP 936 EDEA</t>
  </si>
  <si>
    <t>N°000307</t>
  </si>
  <si>
    <t>23HA06A63CA</t>
  </si>
  <si>
    <t>MAKA 2</t>
  </si>
  <si>
    <t>24HA98A63CA</t>
  </si>
  <si>
    <t>MOUCHOUKA</t>
  </si>
  <si>
    <t>WINDE DJOULI</t>
  </si>
  <si>
    <t>BP 264 NGDERE</t>
  </si>
  <si>
    <t>N°000193</t>
  </si>
  <si>
    <t>03HA94A72CA</t>
  </si>
  <si>
    <t>CAPLAIN</t>
  </si>
  <si>
    <t>BP 1912 DOUALA</t>
  </si>
  <si>
    <t>N°000302</t>
  </si>
  <si>
    <t>33ha89a33ca</t>
  </si>
  <si>
    <t>NKOMETOU</t>
  </si>
  <si>
    <t>N°000240</t>
  </si>
  <si>
    <t>28ha39a20ca</t>
  </si>
  <si>
    <t>CIMAF</t>
  </si>
  <si>
    <t>DJOUNGO</t>
  </si>
  <si>
    <t>BP 9457 DOUALA</t>
  </si>
  <si>
    <t>N°000198</t>
  </si>
  <si>
    <t>45ha75a08ca</t>
  </si>
  <si>
    <t>EBAKA</t>
  </si>
  <si>
    <t>BP 766 DOUALA</t>
  </si>
  <si>
    <t>N°003380</t>
  </si>
  <si>
    <t>10ha18a17ca</t>
  </si>
  <si>
    <t>CANAS BOIS</t>
  </si>
  <si>
    <t>SOMAKEK</t>
  </si>
  <si>
    <t>BP 1719 DOUALA</t>
  </si>
  <si>
    <t>35ha 40a 04ca</t>
  </si>
  <si>
    <t>45ha54a91ca</t>
  </si>
  <si>
    <t>ROUTD'AF</t>
  </si>
  <si>
    <t>BIENKOK</t>
  </si>
  <si>
    <t>BP 12117 DOUALA</t>
  </si>
  <si>
    <t>N°00067</t>
  </si>
  <si>
    <t>25ha42a57ca</t>
  </si>
  <si>
    <t>MAMIE WATER</t>
  </si>
  <si>
    <t>N°000055</t>
  </si>
  <si>
    <t>89HA 02 A 90 CA</t>
  </si>
  <si>
    <t>CAPITSA SARL</t>
  </si>
  <si>
    <t>TSADA</t>
  </si>
  <si>
    <t>BP 223 MBOUDA</t>
  </si>
  <si>
    <t>05HA 44A 92CA</t>
  </si>
  <si>
    <t>LES CARRIERES DU CAMEROUN</t>
  </si>
  <si>
    <t>NKOLAFEME</t>
  </si>
  <si>
    <t>BP 6337 YAOUNDE</t>
  </si>
  <si>
    <t>N°000008</t>
  </si>
  <si>
    <t>23ha 63a 18ca</t>
  </si>
  <si>
    <t>BP: 1 323 YAOUNDE</t>
  </si>
  <si>
    <t>N°000227</t>
  </si>
  <si>
    <t>103ha 48a</t>
  </si>
  <si>
    <t>ROMPO</t>
  </si>
  <si>
    <t>N°000229</t>
  </si>
  <si>
    <t>15HA82A31CA</t>
  </si>
  <si>
    <t>N°000226</t>
  </si>
  <si>
    <t>40HA55A62CA</t>
  </si>
  <si>
    <t>GUEBAKE</t>
  </si>
  <si>
    <t>BP 3461 YAOUNDE</t>
  </si>
  <si>
    <t>N°000187</t>
  </si>
  <si>
    <t>10ha 18a 77ca</t>
  </si>
  <si>
    <t>COSINCAM</t>
  </si>
  <si>
    <t>NKONG BELANDE</t>
  </si>
  <si>
    <t>BP 11740 YAOUNDE</t>
  </si>
  <si>
    <t>N°000394</t>
  </si>
  <si>
    <t>22ha 22a61ca</t>
  </si>
  <si>
    <t>TCHIPOU et TCHOUO (BAMOUGOUM)</t>
  </si>
  <si>
    <t>N°000387</t>
  </si>
  <si>
    <t>06ha 12a 25ca</t>
  </si>
  <si>
    <t>BP 546 EDEA</t>
  </si>
  <si>
    <t>N°000376</t>
  </si>
  <si>
    <t>22ha 74a 34ca</t>
  </si>
  <si>
    <t>N°000191</t>
  </si>
  <si>
    <t>33ha 89a 33ca</t>
  </si>
  <si>
    <t xml:space="preserve">COMPAGNIE MINIERE DE L'EST </t>
  </si>
  <si>
    <t>LETTA</t>
  </si>
  <si>
    <t>BP 442 BERTOUA</t>
  </si>
  <si>
    <t>RE-PE</t>
  </si>
  <si>
    <t>N°000040</t>
  </si>
  <si>
    <t>15ha08a16ca</t>
  </si>
  <si>
    <t>08ha97a34ca</t>
  </si>
  <si>
    <t>AECP</t>
  </si>
  <si>
    <t>CARRIERES DU NORD</t>
  </si>
  <si>
    <t>TCHONTCHI</t>
  </si>
  <si>
    <t>BP 519 MAROUA</t>
  </si>
  <si>
    <t>N°000341</t>
  </si>
  <si>
    <t>08ha 20a 06ca</t>
  </si>
  <si>
    <t xml:space="preserve">BP </t>
  </si>
  <si>
    <t>EDGE COMPANY</t>
  </si>
  <si>
    <t>MILE 10 AKUM</t>
  </si>
  <si>
    <t>BP 667 BAMENDA</t>
  </si>
  <si>
    <t>03ha 03a 75ca</t>
  </si>
  <si>
    <t>HAB</t>
  </si>
  <si>
    <t>TOURAKE</t>
  </si>
  <si>
    <t>BP 3617 YAOUNDE</t>
  </si>
  <si>
    <t>N°000234</t>
  </si>
  <si>
    <t>05HA58A96CA</t>
  </si>
  <si>
    <t>AE</t>
  </si>
  <si>
    <t>02ha 61a 26ca</t>
  </si>
  <si>
    <t>koupa matapit</t>
  </si>
  <si>
    <t>BP 2632 DLA</t>
  </si>
  <si>
    <t>N°000312</t>
  </si>
  <si>
    <t>08ha20a06ca</t>
  </si>
  <si>
    <t>SINOHYDRO</t>
  </si>
  <si>
    <t>METEING</t>
  </si>
  <si>
    <t>BP 7179 YAOUNDE</t>
  </si>
  <si>
    <t>N°001742</t>
  </si>
  <si>
    <t>23ha47a13ca</t>
  </si>
  <si>
    <t>JERRY SARL</t>
  </si>
  <si>
    <t>NKOLEYOP</t>
  </si>
  <si>
    <t>N°000196</t>
  </si>
  <si>
    <t>06ha24a</t>
  </si>
  <si>
    <t>AU</t>
  </si>
  <si>
    <t>BABA II</t>
  </si>
  <si>
    <t>N°000009</t>
  </si>
  <si>
    <t>02ha 17a 54ca</t>
  </si>
  <si>
    <t>CGCOC GROUP BP 35136 YAOUNDE</t>
  </si>
  <si>
    <t>BIDOU I</t>
  </si>
  <si>
    <t>BP 35136 YAOUNDE</t>
  </si>
  <si>
    <t>22,39 ha</t>
  </si>
  <si>
    <t>CHINA HARBOUR ENGINEERING COMPANY LTD</t>
  </si>
  <si>
    <t>BP 35518 YAOUNDE</t>
  </si>
  <si>
    <t>97ha 82a 90ca</t>
  </si>
  <si>
    <t>BENT</t>
  </si>
  <si>
    <t>BP 35397 YAOUNDE</t>
  </si>
  <si>
    <t>N°000262</t>
  </si>
  <si>
    <t>11ha44a88ca</t>
  </si>
  <si>
    <t xml:space="preserve">KAYSON </t>
  </si>
  <si>
    <t>NDJANTOM</t>
  </si>
  <si>
    <t>BP 917 SANGMELIM</t>
  </si>
  <si>
    <t>20,09 HA</t>
  </si>
  <si>
    <t>YOKO</t>
  </si>
  <si>
    <t>N°000011</t>
  </si>
  <si>
    <t>29ha 39a 98ca</t>
  </si>
  <si>
    <t>N°00066</t>
  </si>
  <si>
    <t>29ha39a98ca</t>
  </si>
  <si>
    <t>SOGEA SATOM</t>
  </si>
  <si>
    <t>BP 5680 YAOUNDE</t>
  </si>
  <si>
    <t>14ha 83a11ca</t>
  </si>
  <si>
    <t>MBANGSIRI</t>
  </si>
  <si>
    <t>16HA63A25CA</t>
  </si>
  <si>
    <t xml:space="preserve">CFHEC </t>
  </si>
  <si>
    <t>MANDOGA-MAYOS</t>
  </si>
  <si>
    <t>BP 15823 YAOUNDE</t>
  </si>
  <si>
    <t>RE AE</t>
  </si>
  <si>
    <t>N°00063</t>
  </si>
  <si>
    <t>19ha08a22ca</t>
  </si>
  <si>
    <t>MBET</t>
  </si>
  <si>
    <t>08ha98a31ca</t>
  </si>
  <si>
    <t>N°004844</t>
  </si>
  <si>
    <t>N°000219</t>
  </si>
  <si>
    <t>DATE SIGNATURE</t>
  </si>
  <si>
    <t>PROJET</t>
  </si>
  <si>
    <t>DATE FIN</t>
  </si>
  <si>
    <t>C &amp;K MINING</t>
  </si>
  <si>
    <t>GEOVIC CAMEROON</t>
  </si>
  <si>
    <t>COBALT NICKEL</t>
  </si>
  <si>
    <t>TITULAIRE PERMIS TRANSFERES</t>
  </si>
  <si>
    <t>PERMIS TRANSFERES</t>
  </si>
  <si>
    <t>BENEFICIAIRES</t>
  </si>
  <si>
    <t>ACTIONNAIRE</t>
  </si>
  <si>
    <t>MODE D'OCTROI</t>
  </si>
  <si>
    <t>DATE TRANSFERT</t>
  </si>
  <si>
    <t>CRITERES TECHNIQUES ET FINANCIERS</t>
  </si>
  <si>
    <t>ARCHIDONA MINERALES SA</t>
  </si>
  <si>
    <t>ERAMET SIMBAN MINERALS</t>
  </si>
  <si>
    <t>TRANSFERT</t>
  </si>
  <si>
    <t>ceux prévus dans les textes en vigueur régissant les transferts</t>
  </si>
  <si>
    <t>PROSPECTA RESOURCES LTD</t>
  </si>
  <si>
    <t>ERAMET SANAGA MINERALES LTD</t>
  </si>
  <si>
    <t xml:space="preserve">SITUATION DU CADASTRE PETROLIER au 31 décembre 2023 </t>
  </si>
  <si>
    <t>date de Soumission</t>
  </si>
  <si>
    <t>Contractant</t>
  </si>
  <si>
    <t>Zone contractuelle (KM²)</t>
  </si>
  <si>
    <t>Prorogation / Extension</t>
  </si>
  <si>
    <t>Coûts         (%)</t>
  </si>
  <si>
    <t>Production (%)</t>
  </si>
  <si>
    <t>Rente Nette (%)</t>
  </si>
  <si>
    <t xml:space="preserve">Sixième prorogation exceptionnelle le 05 février 2024 d’un an par le Président de la République de la 1ère Période de Validité </t>
  </si>
  <si>
    <t>du 10/04/2014 au 09/04/2016                             du 10/04/2016 au 09/04/2018           du 10/04/2018 au 09/04/2020</t>
  </si>
  <si>
    <t>26/09/2010 - Cession de AFEX à Glencore (22%)                          Nov 2015 - Cession de  Gelncore à AFEC (15%) et à VOG (75%)</t>
  </si>
  <si>
    <t xml:space="preserve"> la signature le 14 décembre 2021, de l’Arrêté Ministériel n° AR 000359/A/MINMIDT/ SG/DM/SDH portant deuxième prorogation d’un an (17 décembre 2021 - 16 décembre 2022)</t>
  </si>
  <si>
    <t>12/07/2010. Décret constatant l'AER</t>
  </si>
  <si>
    <t>du 15/01/2016 au 14/01/2018                             du 15/01/2018 au 14/01/2020</t>
  </si>
  <si>
    <t>Prise de participationde l'ETAT de 25%</t>
  </si>
  <si>
    <t>du 16/07/2012 au 15/07/2013                             du 16/07/2013 au 15/07/2015          du 16/07/2015 au 15/07/2017</t>
  </si>
  <si>
    <t>Prise de participationde l'ETAT de 25% Cession de Glencore à Perenco RDR (37,5%)</t>
  </si>
  <si>
    <t>Non Applicable: CPP Exploitation Direct. Conversion de l'ancienne Concession Yoyo en Contrat de Partage de Production Yoyo</t>
  </si>
  <si>
    <t>du 22/12/2011 au 22/12/2012</t>
  </si>
  <si>
    <t>12/07/2010 - Cession de EUROIL à VITOL (25%)                          2013 - Cession de  VITOL à NewAGE (25%)                 23/06/2014  - Cession de EUROIL à NewAGE (12,5%) et à LUKOIL (30%)</t>
  </si>
  <si>
    <t>Prise de participationde l'ETAT de 20%</t>
  </si>
  <si>
    <t xml:space="preserve">du 03/04/2011 au 03/04/2012 </t>
  </si>
  <si>
    <t>Prise de participationde l'ETAT de 30%</t>
  </si>
  <si>
    <t>08/09/2005. Décret constatant l'AER</t>
  </si>
  <si>
    <t xml:space="preserve">du 02/04/2008 au 03/04/2009                             du 04/04/2009 au 03/04/2011                            du 04/04/2011 au 03/04/2013                            </t>
  </si>
  <si>
    <t>PERMIS DE RECHERCHE</t>
  </si>
  <si>
    <t>du 20/08/2004 au 19/08/2006                             du 20/08/2006 au 19/08/2008                            du 20/08/2008 au 19/08/2009                            du 20/08/2009 au 19/08/2011</t>
  </si>
  <si>
    <t>06/12/2005 Cession de RSM à RODEO (60%)</t>
  </si>
  <si>
    <t xml:space="preserve">2008-2009, renouvellement pour le reforage du sesond puits                        2009-2011, renouvellement pour l'evaluation du projet de développement      </t>
  </si>
  <si>
    <t>Prise de participationde l'ETAT de 5%</t>
  </si>
  <si>
    <t>657,5</t>
  </si>
  <si>
    <t>L'AEE actuelle ne couvre du'une superficie de 118,5 mk2. En attente d'une AEE qui couvrira la superficie totale du CPP</t>
  </si>
  <si>
    <t>CE-ETAT &amp; PRDR, CE-ETAT &amp; APCC,                      CA-ETAT &amp; PRDR, CA-ETAT &amp; APCC</t>
  </si>
  <si>
    <t>CA-ETAT &amp; PRDR - 08/02/1980,      CA-ETAT &amp; APCC - 28/02/1980,                  CE-ETAT &amp; PRDR - 11/03/1982,       CE-ETAT &amp; APCC - 10/02/1982</t>
  </si>
  <si>
    <t>Non Applicable: Phase de Recherche achevée depuis 1980</t>
  </si>
  <si>
    <t>CE-ETAT &amp; PERCAM,                                    CE- ETAT &amp; SNH                                                     CA-ETAT &amp; SNH &amp; PERCAM &amp; MPC</t>
  </si>
  <si>
    <t xml:space="preserve">CE-ETAT &amp; PERCAM - 11/03/1982,            CE-ETAT &amp; SNH - 17/05/1996,                            CA-ETAT &amp; SNH&amp; PERCAM &amp; MPC  - 17/05/1996,      </t>
  </si>
  <si>
    <t xml:space="preserve"> CE- ETAT &amp; SNH                                         CA-ETAT &amp; SNH &amp; CMS NOMECA &amp; GLOBEX</t>
  </si>
  <si>
    <t xml:space="preserve"> CE- ETAT &amp; SNH - 17/05/1996                                        CA-ETAT &amp; SNH &amp; CMS NOMECA &amp; GLOBEX-11/12/1997</t>
  </si>
  <si>
    <t>Retrait de Globex et transfert de ses intérêts à CMS Oil and Gaz Cameroon Ltd</t>
  </si>
  <si>
    <t xml:space="preserve">Changement de dénomination de la société CMS-Nomeco Cameroon Ltd en CMS Oil and Gaz Cameroon S66 suivant la Résolution du Conseil d’Administration du 05 janvier 1999 ; 
- Changement de dénomination de la société CMS Oil and Gaz Cameroon Ltd en Perenco Oil and Gas Cameroon Ldt, suivant la Résolution du Conseil d’Administration du 03 octobre 2002 ;
- 21 avril 2008 Renonciation de Perenco Oil and Gas Cameroon Ldt à la Concession Mvia. 
- Modification des intérêts de la Concession en faveur de la SNH par décret N°2009/336 du 28 octobre 2009 suivant la demande introduite en date du 09 octobre 2008.
</t>
  </si>
  <si>
    <t>Mondoni, Boa Bakassi,Bavo Assoma, Ekoundou marine, kita edem, Kole marine, Lipenja erong, asoma sud merger RDR  CPPRDR 31 MARS 2023</t>
  </si>
  <si>
    <t>Effectif 2023</t>
  </si>
  <si>
    <t>Bloc/permis actifs au 31/12/2023</t>
  </si>
  <si>
    <r>
      <t xml:space="preserve">Superficie en </t>
    </r>
    <r>
      <rPr>
        <b/>
        <sz val="10"/>
        <color rgb="FFFF0000"/>
        <rFont val="Trebuchet MS"/>
        <family val="2"/>
      </rPr>
      <t>[unité]</t>
    </r>
  </si>
  <si>
    <t>Les états financiers de 2023 ont-ils fait l'objet d'un audit? (oui/non)</t>
  </si>
  <si>
    <t>(Si oui, merci de joindre les Etats financiers certifiés de 2023 ou une lettre d'affirmation du CAC)</t>
  </si>
  <si>
    <t>Période couverte : 1er janvier au 31 décembre 2023</t>
  </si>
  <si>
    <t>bbl /MSCF/kg</t>
  </si>
  <si>
    <r>
      <t xml:space="preserve">Redevance Minière Négative </t>
    </r>
    <r>
      <rPr>
        <sz val="10"/>
        <color rgb="FFFF0000"/>
        <rFont val="Trebuchet MS"/>
        <family val="2"/>
      </rPr>
      <t>( à mettre en signe - )</t>
    </r>
  </si>
  <si>
    <r>
      <t>Impôts sur les sociétés</t>
    </r>
    <r>
      <rPr>
        <sz val="10"/>
        <color rgb="FFFF0000"/>
        <rFont val="Trebuchet MS"/>
        <family val="2"/>
      </rPr>
      <t xml:space="preserve"> </t>
    </r>
    <r>
      <rPr>
        <sz val="10"/>
        <color rgb="FFC00000"/>
        <rFont val="Trebuchet MS"/>
        <family val="2"/>
      </rPr>
      <t>y compris les acomptes</t>
    </r>
    <r>
      <rPr>
        <sz val="10"/>
        <rFont val="Trebuchet MS"/>
        <family val="2"/>
      </rPr>
      <t xml:space="preserve"> et les retenues à la source (pétrolier et non pétrolier)</t>
    </r>
  </si>
  <si>
    <t>MINMIDT/DGTCFM</t>
  </si>
  <si>
    <t>Frais d’expertise à l’exportation (+)</t>
  </si>
  <si>
    <t>Frais d'Accès aux données géologiques et minières (+)</t>
  </si>
  <si>
    <t>Contributions au Compte spécial pour le développement des capacités locales (+)</t>
  </si>
  <si>
    <t>Frais d’études et de recherche</t>
  </si>
  <si>
    <t>Bonus de signature (pour le secteur minier)</t>
  </si>
  <si>
    <t>Dividendes versées à la SONAMINES (+)</t>
  </si>
  <si>
    <t>Parts de production collectées en nature (Part Etat) (+)</t>
  </si>
  <si>
    <t>Parts de production collectées en nature (Part SONAMINES ) (+)</t>
  </si>
  <si>
    <t>Parts de production collectées en nature (Taxe advalorem ) (+)</t>
  </si>
  <si>
    <r>
      <t xml:space="preserve">Paiements sociaux </t>
    </r>
    <r>
      <rPr>
        <i/>
        <sz val="10"/>
        <color theme="0"/>
        <rFont val="Trebuchet MS"/>
        <family val="2"/>
      </rPr>
      <t>(rubrique réservée uniquement aux sociétés extractives)</t>
    </r>
  </si>
  <si>
    <r>
      <t>Paiements environnementaux</t>
    </r>
    <r>
      <rPr>
        <b/>
        <i/>
        <sz val="10"/>
        <color theme="0"/>
        <rFont val="Trebuchet MS"/>
        <family val="2"/>
      </rPr>
      <t xml:space="preserve"> </t>
    </r>
    <r>
      <rPr>
        <i/>
        <sz val="10"/>
        <color theme="0"/>
        <rFont val="Trebuchet MS"/>
        <family val="2"/>
      </rPr>
      <t>(rubrique réservée uniquement aux sociétés extractives)</t>
    </r>
  </si>
  <si>
    <t>Les montants déclarés ne contiennent pas des sommes payées/reçues avant le 1er janvier 2023 ou après le 31 décembre 2023;</t>
  </si>
  <si>
    <r>
      <t xml:space="preserve">N° liquidation </t>
    </r>
    <r>
      <rPr>
        <b/>
        <sz val="10"/>
        <color rgb="FFFF0000"/>
        <rFont val="Trebuchet MS"/>
        <family val="2"/>
      </rPr>
      <t>(*)</t>
    </r>
  </si>
  <si>
    <r>
      <t xml:space="preserve">Bloc / Permis </t>
    </r>
    <r>
      <rPr>
        <b/>
        <sz val="10"/>
        <color rgb="FFFF0000"/>
        <rFont val="Trebuchet MS"/>
        <family val="2"/>
      </rPr>
      <t>(**)</t>
    </r>
  </si>
  <si>
    <r>
      <t xml:space="preserve">(**) Les paiements </t>
    </r>
    <r>
      <rPr>
        <u/>
        <sz val="10"/>
        <rFont val="Trebuchet MS"/>
        <family val="2"/>
      </rPr>
      <t>liquidés</t>
    </r>
    <r>
      <rPr>
        <b/>
        <u/>
        <sz val="10"/>
        <rFont val="Trebuchet MS"/>
        <family val="2"/>
      </rPr>
      <t xml:space="preserve"> par projet doivent être obligatoirement détaillés par permis/bloc individuellement (voir Nomenclature). Si l'entité détient un seul permis/Bloc, tous les paiements doivent être attribués à ce bloc/permis.</t>
    </r>
  </si>
  <si>
    <r>
      <t xml:space="preserve">Valeur totale </t>
    </r>
    <r>
      <rPr>
        <b/>
        <sz val="8"/>
        <color rgb="FFFF0000"/>
        <rFont val="Arial"/>
        <family val="2"/>
      </rPr>
      <t>FOB*</t>
    </r>
    <r>
      <rPr>
        <b/>
        <sz val="8"/>
        <color theme="0"/>
        <rFont val="Arial"/>
        <family val="2"/>
      </rPr>
      <t xml:space="preserve">
 (en USD)</t>
    </r>
  </si>
  <si>
    <r>
      <t xml:space="preserve">Valeur totale </t>
    </r>
    <r>
      <rPr>
        <b/>
        <sz val="8"/>
        <color rgb="FFFF0000"/>
        <rFont val="Arial"/>
        <family val="2"/>
      </rPr>
      <t>FOB*</t>
    </r>
    <r>
      <rPr>
        <b/>
        <sz val="8"/>
        <color theme="0"/>
        <rFont val="Arial"/>
        <family val="2"/>
      </rPr>
      <t xml:space="preserve">
(en FCFA)</t>
    </r>
  </si>
  <si>
    <t>Entité acheteuse 
est une 
société 
affiliée/assoc 
iée (Oui/Non)</t>
  </si>
  <si>
    <r>
      <rPr>
        <b/>
        <sz val="10"/>
        <color theme="1"/>
        <rFont val="Trebuchet MS"/>
        <family val="2"/>
      </rPr>
      <t xml:space="preserve">Dénomination officielle complète de l'entreprise 
</t>
    </r>
    <r>
      <rPr>
        <sz val="10"/>
        <color theme="1"/>
        <rFont val="Trebuchet MS"/>
        <family val="2"/>
      </rPr>
      <t>(y compris la raison sociale des entités juridiques)</t>
    </r>
    <r>
      <rPr>
        <b/>
        <sz val="10"/>
        <color theme="1"/>
        <rFont val="Trebuchet MS"/>
        <family val="2"/>
      </rPr>
      <t xml:space="preserve">
</t>
    </r>
  </si>
  <si>
    <r>
      <t xml:space="preserve">Numéro d'identification unique  </t>
    </r>
    <r>
      <rPr>
        <sz val="10"/>
        <rFont val="Trebuchet MS"/>
        <family val="2"/>
      </rPr>
      <t>(numéro de registre)</t>
    </r>
  </si>
  <si>
    <r>
      <t xml:space="preserve">Adresse de contact 
</t>
    </r>
    <r>
      <rPr>
        <sz val="10"/>
        <rFont val="Trebuchet MS"/>
        <family val="2"/>
      </rPr>
      <t>(adresse officielle pour les entités juridiques)</t>
    </r>
    <r>
      <rPr>
        <b/>
        <sz val="10"/>
        <rFont val="Trebuchet MS"/>
        <family val="2"/>
      </rPr>
      <t xml:space="preserve">
</t>
    </r>
  </si>
  <si>
    <t>Définition de la Propriétaire effective : 
La ou les personnes physiques qui, en dernier lieu, possède(nt) ou contrôle(nt) une entité juridique, de par la possession ou le contrôle direct ou indirect d’un pourcentage suffisant d’actions ou de droits de vote dans cette entité juridique, y compris par le biais d’actions au porteur ou par tout autre moyen . Un pourcentage de 5% ou plus des actions ou de droits de vote est une preuve de propriété ou de contrôle par participation. Les PPE sont considérés comme bénéficiaires effectif  quel que soit leur niveau de propriété.
Définition des Personnes politiquement exposées (PPE)
-Les personnes de nationalité étrangère qui exercent ou ont exercé d’importantes fonctions publiques dans un pays étranger, par exemple, les chefs d’État, les membres de gouvernement, les parlementaires et tous politiciens de haut rang, les hauts responsables au sein des pouvoirs publics, les magistrats et militaires de haut rang, les dirigeants d’entreprises publiques et les hauts responsables de partis politiques. 
-les personnes physiques de nationalité camerounaise qui exercent ou ont exercé d’importantes fonctions publiques dans le pays, par exemple, les chefs d’État, les membres de gouvernement, les parlementaires et tous politiciens de haut rang, les hauts responsables au sein des pouvoirs publics, les magistrats et militaires de haut rang, les dirigeants d’entreprises publiques et les hauts responsables de partis politiques.
NB : Les entreprises détenues à 100% par l'Etat ne sont pas concernées par la déclaration sur la propriété réelle. Les sociétés côtées ou filiales exclusives de sociétés cotées sont exemptes de la déclaration des BE si le lien à la déclration sur le PE de la société mère est founi dans la feuille structure du capital.
Conformément à cette définition de la propriété effective, au 31/12/2023 le(s) propriétaire(s) effectif(s) de l'entreprise est/sont:</t>
  </si>
  <si>
    <r>
      <t>Dénomination juridique de l'entreprise intermédiaire 2</t>
    </r>
    <r>
      <rPr>
        <i/>
        <sz val="10"/>
        <color theme="1"/>
        <rFont val="Trebuchet MS"/>
        <family val="2"/>
      </rPr>
      <t>(ajouter des lignes si nécessaire)</t>
    </r>
  </si>
  <si>
    <r>
      <t xml:space="preserve">Numéro d'identification unique/Numéro d'immatriculation </t>
    </r>
    <r>
      <rPr>
        <i/>
        <sz val="10"/>
        <rFont val="Trebuchet MS"/>
        <family val="2"/>
      </rPr>
      <t>(ajouter des lignes si nécessaire)</t>
    </r>
  </si>
  <si>
    <r>
      <t xml:space="preserve">Dénomination juridique de l'entreprise intermédiaire 2 </t>
    </r>
    <r>
      <rPr>
        <i/>
        <sz val="10"/>
        <color theme="1"/>
        <rFont val="Trebuchet MS"/>
        <family val="2"/>
      </rPr>
      <t>(ajouter des lignes si nécessaire)</t>
    </r>
  </si>
  <si>
    <t>Coût du Projet encouru durant 2023</t>
  </si>
  <si>
    <t>Valeur des Remboursements  en 2023</t>
  </si>
  <si>
    <t>Encours non remboursé au 31/12/2023</t>
  </si>
  <si>
    <t>General Questionnaire</t>
  </si>
  <si>
    <t>Comment</t>
  </si>
  <si>
    <t>Period Covered: January 1 to December 31, 2023</t>
  </si>
  <si>
    <t>Social, Environmental, and Gender Impact Management</t>
  </si>
  <si>
    <t>Does the company have a policy for managing social impact (yes/no)</t>
  </si>
  <si>
    <t>If yes, is it compliant with OECD/UN guidelines or another standard (yes/no/Other to specify)?</t>
  </si>
  <si>
    <t>For example: UN Principles for Responsible Investment</t>
  </si>
  <si>
    <t>Does the company have a policy for managing environmental impact (yes/no)</t>
  </si>
  <si>
    <t>If yes, is it compliant with ISO 14001 or another standard? (yes/no/Other to specify)?</t>
  </si>
  <si>
    <t>Does the company have a gender policy? (yes/no)</t>
  </si>
  <si>
    <t>If yes, is it aligned with the UN gender equality principles or another standard? (yes/no/Other to specify)?</t>
  </si>
  <si>
    <t>For example: UN Women’s Empowerment Principles</t>
  </si>
  <si>
    <t>Anti-Corruption</t>
  </si>
  <si>
    <t>Does the company have an anti-corruption policy? (yes/no)</t>
  </si>
  <si>
    <t>If yes, does it cover the use of beneficial ownership data? (yes/no)</t>
  </si>
  <si>
    <t>FATF Standards, National AML Standards, and Beneficial Ownership Transparency</t>
  </si>
  <si>
    <t>Is your anti-corruption policy public? (yes/no)</t>
  </si>
  <si>
    <t>If yes, provide the publication link</t>
  </si>
  <si>
    <t>If no, specify the obstacles to publication</t>
  </si>
  <si>
    <t>Greenhouse Gas Emissions</t>
  </si>
  <si>
    <t>Does the company publish greenhouse gas emissions? (yes/no)</t>
  </si>
  <si>
    <t>Paris Agreement, GHG Protocol...</t>
  </si>
  <si>
    <t>Audit of Accounts</t>
  </si>
  <si>
    <t>Were the 2023 financial statements audited? (yes/no)</t>
  </si>
  <si>
    <t>Does the company publish audited financial statements (or key financial documents, if applicable)? (yes/no)</t>
  </si>
  <si>
    <t>Local Content</t>
  </si>
  <si>
    <t>What are the procurement procedures for goods and services?</t>
  </si>
  <si>
    <t>Provide references to the submitted document/Internet link explaining procedures, evaluation criteria, and anti-corruption measures</t>
  </si>
  <si>
    <t>Is there a published procurement or local content plan? (yes/no)</t>
  </si>
  <si>
    <t>Internet link to the procurement plan</t>
  </si>
  <si>
    <t>Are tender notices accessible? (yes/no)</t>
  </si>
  <si>
    <t>Internet link to the tender publication site</t>
  </si>
  <si>
    <t>Is there a policy to support local suppliers? (yes/no)</t>
  </si>
  <si>
    <t>Link</t>
  </si>
  <si>
    <t>What anti-corruption measures are in place for procurement procedures?</t>
  </si>
  <si>
    <t>Detail measures here</t>
  </si>
  <si>
    <t>Tax Deductions</t>
  </si>
  <si>
    <t>Did the company benefit from tax deductions and incentives in 2023?</t>
  </si>
  <si>
    <t>If yes, indicate the legal or contractual reference?</t>
  </si>
  <si>
    <t>References to legal and/or contractual clauses</t>
  </si>
  <si>
    <t>Reserves Data</t>
  </si>
  <si>
    <t>Provide the estimated economic reserves by block/permit (Oil/Gas/Minerals)</t>
  </si>
  <si>
    <t>2087/KS01/2023</t>
  </si>
  <si>
    <t>270900100000</t>
  </si>
  <si>
    <t>Huiles brutes de pétrole</t>
  </si>
  <si>
    <t>south africa</t>
  </si>
  <si>
    <t>788/LS/23</t>
  </si>
  <si>
    <t>Italie</t>
  </si>
  <si>
    <t>130-S</t>
  </si>
  <si>
    <t>Pays-Bas</t>
  </si>
  <si>
    <t>789/LS/23</t>
  </si>
  <si>
    <t xml:space="preserve">EXONMOBIL SALES AND SUPPLYHUNGARY </t>
  </si>
  <si>
    <t>Hongrie</t>
  </si>
  <si>
    <t>2089/KS03/2023</t>
  </si>
  <si>
    <t>Chine</t>
  </si>
  <si>
    <t>2090/KS04/2023</t>
  </si>
  <si>
    <t>791/LS/23</t>
  </si>
  <si>
    <t>Angleterre</t>
  </si>
  <si>
    <t>131-S</t>
  </si>
  <si>
    <t>2093A/KS07/2023</t>
  </si>
  <si>
    <t>INDONESIE</t>
  </si>
  <si>
    <t>792/LS/23</t>
  </si>
  <si>
    <t>2094/KS08/2023</t>
  </si>
  <si>
    <t>Inde</t>
  </si>
  <si>
    <t>2095/KS09/2023</t>
  </si>
  <si>
    <t>132-S</t>
  </si>
  <si>
    <t>794/LS/23</t>
  </si>
  <si>
    <t>2097/KS11/2023</t>
  </si>
  <si>
    <t>795/LS/23</t>
  </si>
  <si>
    <t>Allemagne</t>
  </si>
  <si>
    <t>2099/KS13/2023</t>
  </si>
  <si>
    <t>2100/KS14/2023</t>
  </si>
  <si>
    <t>133-S</t>
  </si>
  <si>
    <t>797/LS/23</t>
  </si>
  <si>
    <t>2101/KS15/2023</t>
  </si>
  <si>
    <t>2092/KP06/2023</t>
  </si>
  <si>
    <t>2098/KP12/2023</t>
  </si>
  <si>
    <t>2102/KP16/2023</t>
  </si>
  <si>
    <t>2088/KA02/2023</t>
  </si>
  <si>
    <t>793/LA/23</t>
  </si>
  <si>
    <t>2096/KA10/2023</t>
  </si>
  <si>
    <t>796/LA/23</t>
  </si>
  <si>
    <t>790/LA/23</t>
  </si>
  <si>
    <t>171/LNG-02/2023</t>
  </si>
  <si>
    <t>EX1</t>
  </si>
  <si>
    <t>MILLION BTUs</t>
  </si>
  <si>
    <t>271111000000</t>
  </si>
  <si>
    <t>Gaz naturel, liquéfié</t>
  </si>
  <si>
    <t>SEFE MARKETING AND TRADING SINGAPORE PTE LTD</t>
  </si>
  <si>
    <t>172/LNG-03/2023</t>
  </si>
  <si>
    <t>173/LNG-04/2023</t>
  </si>
  <si>
    <t>174/LNG-05/2023</t>
  </si>
  <si>
    <t>175/LNG-06/2023</t>
  </si>
  <si>
    <t>176/LNG-07/2023</t>
  </si>
  <si>
    <t>177/LNG-08/2023</t>
  </si>
  <si>
    <t>178/LNG-09/2023</t>
  </si>
  <si>
    <t>179/LNG-10/2023</t>
  </si>
  <si>
    <t>180/LNG-11/2023</t>
  </si>
  <si>
    <t>181/LNG-12/2023</t>
  </si>
  <si>
    <t>182/LNG-13/2023</t>
  </si>
  <si>
    <t>183/LNG-14/2023</t>
  </si>
  <si>
    <t>184/LNG-15/2023</t>
  </si>
  <si>
    <t>185/LNG-16/2023</t>
  </si>
  <si>
    <t>186/LNG-17/2023</t>
  </si>
  <si>
    <t>187/LNG-18/2023</t>
  </si>
  <si>
    <t>188/LNG-19/2023</t>
  </si>
  <si>
    <t>189/LNG-20/2023</t>
  </si>
  <si>
    <t>190/LNG-21/2023</t>
  </si>
  <si>
    <t>191/LNG-22/2023</t>
  </si>
  <si>
    <t>192/LNG-23/2023</t>
  </si>
  <si>
    <t>193/LNG-24/2023</t>
  </si>
  <si>
    <t>194/LNG-25/2023</t>
  </si>
  <si>
    <t>195/LNG-26/2023</t>
  </si>
  <si>
    <t>196/LNG-27/2023</t>
  </si>
  <si>
    <t>197/LNG-28/2023</t>
  </si>
  <si>
    <t>198/LNG-29/2023</t>
  </si>
  <si>
    <t>199/LNG-30/2023</t>
  </si>
  <si>
    <t>200/LNG-31/2023</t>
  </si>
  <si>
    <t>201/LNG-32/2023</t>
  </si>
  <si>
    <t>202/LNG-33/2023</t>
  </si>
  <si>
    <t>203/LNG-34/2023</t>
  </si>
  <si>
    <t>204/LNG-35/2023</t>
  </si>
  <si>
    <t>205/LNG-36/2023</t>
  </si>
  <si>
    <t>206/LNG-37/2023</t>
  </si>
  <si>
    <t>207/LNG-38/2023</t>
  </si>
  <si>
    <t>TURKEY</t>
  </si>
  <si>
    <t>208/LNG-39/2023</t>
  </si>
  <si>
    <t>209/LNG-40/2023</t>
  </si>
  <si>
    <t>2091/KG05/2023</t>
  </si>
  <si>
    <t>Poids</t>
  </si>
  <si>
    <t>Volume</t>
  </si>
  <si>
    <t>Unité
 de volume</t>
  </si>
  <si>
    <t>Libellés</t>
  </si>
  <si>
    <t>Date/month of expedition</t>
  </si>
  <si>
    <t>Quantity/volume</t>
  </si>
  <si>
    <t>Unit
 [BBL]</t>
  </si>
  <si>
    <t>Quality</t>
  </si>
  <si>
    <t>Unit Price (USD)</t>
  </si>
  <si>
    <t>Comments</t>
  </si>
  <si>
    <t>Beneficiary Entity</t>
  </si>
  <si>
    <t>Beneficiary Country</t>
  </si>
  <si>
    <t>2088/ka02/2023</t>
  </si>
  <si>
    <t>India</t>
  </si>
  <si>
    <t>Netherlands</t>
  </si>
  <si>
    <t>China</t>
  </si>
  <si>
    <t>790/LA/2023</t>
  </si>
  <si>
    <t>796/LA/2023</t>
  </si>
  <si>
    <t>PAYS-BAS</t>
  </si>
  <si>
    <t>2093/KS07/2023</t>
  </si>
  <si>
    <t>2097/KS09/2023</t>
  </si>
  <si>
    <t>INDIA</t>
  </si>
  <si>
    <t>ExxonMobil Sales and Supply LLC</t>
  </si>
  <si>
    <t>23/02/2087-KS01/02</t>
  </si>
  <si>
    <t>KOLE CC</t>
  </si>
  <si>
    <t>SHELL</t>
  </si>
  <si>
    <t>Afrique du Sud</t>
  </si>
  <si>
    <t>KOLE CM</t>
  </si>
  <si>
    <t>KOLE acc90</t>
  </si>
  <si>
    <t>23/03/788-LS/04</t>
  </si>
  <si>
    <t>PETRACO</t>
  </si>
  <si>
    <t xml:space="preserve">Italie </t>
  </si>
  <si>
    <t>23/03/130-S/03</t>
  </si>
  <si>
    <t>VITOL</t>
  </si>
  <si>
    <t>Pays Bas</t>
  </si>
  <si>
    <t>CONDENSATS KPDC</t>
  </si>
  <si>
    <t>CONDENSATS FLNG</t>
  </si>
  <si>
    <t>23/04/789-LS/05</t>
  </si>
  <si>
    <t>EXXONMOBIL</t>
  </si>
  <si>
    <t>23/04/2089-KS03/06</t>
  </si>
  <si>
    <t xml:space="preserve">Chine </t>
  </si>
  <si>
    <t>23/04/2090-KS04/07</t>
  </si>
  <si>
    <t>Pays - Bas</t>
  </si>
  <si>
    <t>23/06/791-LS/08</t>
  </si>
  <si>
    <t>M. ABANA T1</t>
  </si>
  <si>
    <t>LOKELLE</t>
  </si>
  <si>
    <t>M. ABANA T2</t>
  </si>
  <si>
    <t>23/06/131-S/09</t>
  </si>
  <si>
    <t>23/06/2093-KS07/10</t>
  </si>
  <si>
    <t>RDR CPP V1</t>
  </si>
  <si>
    <t>Indonésie</t>
  </si>
  <si>
    <t>RDR CPP V2</t>
  </si>
  <si>
    <t>RDR acc90</t>
  </si>
  <si>
    <t>23/07/792-LS/11</t>
  </si>
  <si>
    <t>23/07/2094-KS08/12</t>
  </si>
  <si>
    <t>23/08/2095-KS09/13</t>
  </si>
  <si>
    <t>23/09/132-S/14</t>
  </si>
  <si>
    <t>23/09/794-LS/15A</t>
  </si>
  <si>
    <t>23/10/2097-KS11/14</t>
  </si>
  <si>
    <t>23/10/785-LS/15</t>
  </si>
  <si>
    <t>allemange</t>
  </si>
  <si>
    <t>23/11/2099-KS13/16</t>
  </si>
  <si>
    <t>23/12/2100-KS14/17</t>
  </si>
  <si>
    <t>24/01/797-LS/01</t>
  </si>
  <si>
    <t>M.  ABANA T1</t>
  </si>
  <si>
    <t>M.  ABANA T2</t>
  </si>
  <si>
    <t>24/01/133-S/02</t>
  </si>
  <si>
    <t>24/01/2101-KS15/03</t>
  </si>
  <si>
    <t>SNH-Focnt</t>
  </si>
  <si>
    <t>251710000000</t>
  </si>
  <si>
    <t>Cailloux, graviers, pierres concassées, des types généralement utilisés pour le bétonnage ou pour l'empierrement des routes, des voies ferrées ou autres ballasts, galets et silex, même traités thermiquement</t>
  </si>
  <si>
    <t>251749000000</t>
  </si>
  <si>
    <t>Granules, éclats et poudres des autres pierres des n°s 25.15 ou 25.16, même traités thermiquement</t>
  </si>
  <si>
    <t>250590000000</t>
  </si>
  <si>
    <t>Autres sables naturels de toute espèce, même colorés, à l'exclusion des sables métallifères du Chapitre 26</t>
  </si>
  <si>
    <t>BOURBON OFFSHORE MARINE SERVICES SAS</t>
  </si>
  <si>
    <t xml:space="preserve">VALCLAIR DES EAUX DE SOURCE </t>
  </si>
  <si>
    <t>AFRIQUE ENTREPRISES EQUITABLES</t>
  </si>
  <si>
    <t>CNC TRADING SARL</t>
  </si>
  <si>
    <t>ULTIMATE SARL</t>
  </si>
  <si>
    <t>STE NEW TECHNOLOGY SOLUTION</t>
  </si>
  <si>
    <t>MOHAMADOU DIALLO</t>
  </si>
  <si>
    <t>4.YAN  CHANG LOGONE DEVELOPMENT COMPANY</t>
  </si>
  <si>
    <t xml:space="preserve">CODIAS S.A / COMINCOR </t>
  </si>
  <si>
    <t>BLUE SKY BUSINESS COMPANY LIMITED</t>
  </si>
  <si>
    <t>DJUIDJIE</t>
  </si>
  <si>
    <t>STE GOLDEN PRODUCT.CAMER SARL (SOGOPROCAM SARL)</t>
  </si>
  <si>
    <t>KAFARM INDUSTRY SARL</t>
  </si>
  <si>
    <t>ETOGA JEAN</t>
  </si>
  <si>
    <t>HUAYANG PIERRE SARLHUA</t>
  </si>
  <si>
    <t>KEPYA NJOMI ADELINE</t>
  </si>
  <si>
    <t>DIORDS PRODUCTION SARL</t>
  </si>
  <si>
    <t>NGOUANNEU-KAMTA SARL</t>
  </si>
  <si>
    <t>TIANI NGALIEU ANNE MARIE</t>
  </si>
  <si>
    <t>STE DES TRAVAUX ET D EXPLOITATION</t>
  </si>
  <si>
    <t>MOUHDJAF - M.T SARL</t>
  </si>
  <si>
    <t>NGANJUMOUN ISSOFA</t>
  </si>
  <si>
    <t>NJOCK JOSEPH PIERRO</t>
  </si>
  <si>
    <t>MORIJA CAMEROUN SUARL</t>
  </si>
  <si>
    <t>MAKUGANG NDE EPSE WABO ALVINE C.</t>
  </si>
  <si>
    <t>HENZA GEM'S</t>
  </si>
  <si>
    <t>GOLD LABEL MINING SARL</t>
  </si>
  <si>
    <t>SCOOPS MEPO'O</t>
  </si>
  <si>
    <t>GAODA INTERNAT. INVEST.TRADING SARL</t>
  </si>
  <si>
    <t>SOTCOCOG SARL</t>
  </si>
  <si>
    <t>ETONGO ALEXANDRE DIEUDONNE</t>
  </si>
  <si>
    <t>SOCIETE CAMEROUN METAL SARL</t>
  </si>
  <si>
    <t>FOOD - CO SARL</t>
  </si>
  <si>
    <t>SCI TROPIQUES</t>
  </si>
  <si>
    <t>ORIOLE CAMEROON SARL</t>
  </si>
  <si>
    <t>DRILLING AND MINE EXPLORATION</t>
  </si>
  <si>
    <t>FOBANG TEDONJIO SALOMON BERTRAND</t>
  </si>
  <si>
    <t>NEW ERA MINERALS</t>
  </si>
  <si>
    <t>STE COOPERATIVE COOP-CA ARTEL N�1</t>
  </si>
  <si>
    <t>CHINA LINXIANG CAMEROUN</t>
  </si>
  <si>
    <t>NYAKAM GILBERT</t>
  </si>
  <si>
    <t>CHINA MEILAN CAMEROON COMPANY SARL</t>
  </si>
  <si>
    <t>PAN-CAT SARL</t>
  </si>
  <si>
    <t>LH TRANSIT SARL</t>
  </si>
  <si>
    <t>ERAMET MINING CAMEROON</t>
  </si>
  <si>
    <t>MAMA SANY</t>
  </si>
  <si>
    <t>ERAMET EXPLORATION CAMEROON</t>
  </si>
  <si>
    <t>MEDICAL SPACE SARL</t>
  </si>
  <si>
    <t>STE ROYAL QUARRY</t>
  </si>
  <si>
    <t>AFRIMED</t>
  </si>
  <si>
    <t>AQUAVITA SA</t>
  </si>
  <si>
    <t>AT SERVICES SARL</t>
  </si>
  <si>
    <t>AFRIQUE METAL SARL</t>
  </si>
  <si>
    <t>MINIAIRE ET AGRICOLE SARL</t>
  </si>
  <si>
    <t>ERAMET MINES CAMEROUN SA</t>
  </si>
  <si>
    <t>YIM'S ET COMPAGNIE</t>
  </si>
  <si>
    <t>NDI SAMBA JOSEPH FLORENT</t>
  </si>
  <si>
    <t>ETS FOB'S</t>
  </si>
  <si>
    <t>BASSANGUEN THEODORE BLAISE</t>
  </si>
  <si>
    <t>DJAMEN CHEMI RODRIGUE</t>
  </si>
  <si>
    <t>SIDEMIE SA</t>
  </si>
  <si>
    <t>KORA DISTRIBUTION SARL</t>
  </si>
  <si>
    <t>YIMDJO TEMGUIA ANASTASIE</t>
  </si>
  <si>
    <t>HAPPY PEOPLE</t>
  </si>
  <si>
    <t>SCOOPS FRUILEG</t>
  </si>
  <si>
    <t>MAMA AFRICA SARL</t>
  </si>
  <si>
    <t>FOLONG ELVIS ROMEO AIME</t>
  </si>
  <si>
    <t>SOGES SARL</t>
  </si>
  <si>
    <t>QUANTUM CONSULTING GROUP PLC</t>
  </si>
  <si>
    <t>GRASSFIELDS CAMEROON SARL</t>
  </si>
  <si>
    <t>SPN GESELLIGKEIT SARL</t>
  </si>
  <si>
    <t>MOHAMADOU</t>
  </si>
  <si>
    <t>GIC ESABOD</t>
  </si>
  <si>
    <t>PRO EXCELL LOGISTICS SARL</t>
  </si>
  <si>
    <t>NJI SAMUEL NGWA</t>
  </si>
  <si>
    <t>D4 SARL</t>
  </si>
  <si>
    <t>CAMEROON GLOBAL MINING (C.G.M) SARL</t>
  </si>
  <si>
    <t>SOCIETE DES MINES DE YAOUNDE/SOMIYA SARL</t>
  </si>
  <si>
    <t>FOTSO FELIX</t>
  </si>
  <si>
    <t>BAYIHA SERGE ADA M</t>
  </si>
  <si>
    <t>NCHINGOU ABDEL KADER</t>
  </si>
  <si>
    <t>STE DES ARTS ET TECHNIQUES SARL (SOATECH SARL)</t>
  </si>
  <si>
    <t>LIMITLESS TRADING COMPANY SARL</t>
  </si>
  <si>
    <t>CANA BOIS SARL</t>
  </si>
  <si>
    <t>MALAIWA MINING SARL</t>
  </si>
  <si>
    <t>BWA RESOURCES CAMEROON LIMITED SARL</t>
  </si>
  <si>
    <t>SANI BAKO DANPULLO</t>
  </si>
  <si>
    <t>STE MAMA SARL</t>
  </si>
  <si>
    <t>EMERGING AFRICA COMMODITIES S.A (EMAC S.A)</t>
  </si>
  <si>
    <t>COMPAGNY OF TRANSPORT AND FAIR TRADE</t>
  </si>
  <si>
    <t>MEGAGOUM FOTSING EPSE FOKOU CHARLINE LAURE</t>
  </si>
  <si>
    <t>INSTITUT DE LA RECHERCHE GEOLOGIQUE ET MINIERE</t>
  </si>
  <si>
    <t>FODJEU SILENOU EDMOND CHRISTIAN</t>
  </si>
  <si>
    <t>BELA ONANA RAPHAEL DIDIER</t>
  </si>
  <si>
    <t>GNEPIBA GOMTSEU LUC OLIVIER (ETS GNEPIBA)</t>
  </si>
  <si>
    <t>MBALLA</t>
  </si>
  <si>
    <t>COMPTOIR MARAICHER DU CAMEROUN</t>
  </si>
  <si>
    <t>MEKAMCHE</t>
  </si>
  <si>
    <t>GIC POUR LA PROMOTION DE L? AGRICULTUREAU CAMEROUNGIC</t>
  </si>
  <si>
    <t>LAKOUNDJI TCHABTCHET EP TCHOUMY</t>
  </si>
  <si>
    <t>STE PERFECTO INDUSTRIAL GROUP SARL</t>
  </si>
  <si>
    <t>TAKWI RAYMOND</t>
  </si>
  <si>
    <t>GROUPE KETSA SARL</t>
  </si>
  <si>
    <t>AMS SARL</t>
  </si>
  <si>
    <t>MOMA DIVINE NDOH</t>
  </si>
  <si>
    <t>TUEDEM FOTSO JEANNETTE CLAIRE</t>
  </si>
  <si>
    <t>NB : Pour les sociétés dont l'activité principale n'est pas l'activité extractive, seuls les flux de paiements spécifiques à l’extraction doivent être reportés (flux 32,33,34,47 et 50).</t>
  </si>
  <si>
    <t>BLOC/PERMIS</t>
  </si>
  <si>
    <t>Bloc / Permis</t>
  </si>
  <si>
    <t>PRIX OFFICIEL MOYEN ANNUEL (USD)</t>
  </si>
  <si>
    <t>COURS MOYEN ANNUEL</t>
  </si>
  <si>
    <t>MMSCF</t>
  </si>
  <si>
    <t>CONDENSAT SANAGA SUD PROFIT OIL ETAT KPDC</t>
  </si>
  <si>
    <t>CPP RDR</t>
  </si>
  <si>
    <t>Profit Oil Volet 2</t>
  </si>
  <si>
    <t>Profit Oil Volet 1</t>
  </si>
  <si>
    <t>CC RDR</t>
  </si>
  <si>
    <t>CPP MOKOKO ABANA</t>
  </si>
  <si>
    <t>CC /MOKOKO ABANA</t>
  </si>
  <si>
    <t>26/01/2023</t>
  </si>
  <si>
    <t>17/02/2023</t>
  </si>
  <si>
    <t>57C5-0112-0</t>
  </si>
  <si>
    <t>57C5-0471-0</t>
  </si>
  <si>
    <t>57C5-0472-0</t>
  </si>
  <si>
    <t xml:space="preserve">RAZEL  </t>
  </si>
  <si>
    <t>57C5-0033-0</t>
  </si>
  <si>
    <t>57C5-0240-0</t>
  </si>
  <si>
    <t xml:space="preserve">E&amp;M GLOBAL MINING SARL </t>
  </si>
  <si>
    <t>57C5-0241-0</t>
  </si>
  <si>
    <t xml:space="preserve">SOCIETE MIRA </t>
  </si>
  <si>
    <t>57C5-0877-0</t>
  </si>
  <si>
    <t>Section 5.5.4 PGE de COTCO Vol. 4</t>
  </si>
  <si>
    <t>Section 5.5.4 PGE de COTCO Vol. 5</t>
  </si>
  <si>
    <t>Section 5.5.4 PGE de COTCO Vol. 6</t>
  </si>
  <si>
    <t>Section 5.5.4 PGE de COTCO Vol. 7</t>
  </si>
  <si>
    <t>Section 5.5.4 PGE de COTCO Vol. 8</t>
  </si>
  <si>
    <t>Section 5.5.4 PGE de COTCO Vol. 9</t>
  </si>
  <si>
    <t>Section 5.5.4 PGE de COTCO Vol. 10</t>
  </si>
  <si>
    <t>Section 5.5.4 PGE de COTCO Vol. 11</t>
  </si>
  <si>
    <t>Section 5.5.4 PGE de COTCO Vol. 12</t>
  </si>
  <si>
    <t>Section 5.5.4 PGE de COTCO Vol. 13</t>
  </si>
  <si>
    <t>Section 5.5.4 PGE de COTCO Vol. 14</t>
  </si>
  <si>
    <t>Section 5.5.4 PGE de COTCO Vol. 15</t>
  </si>
  <si>
    <t>Section 5.5.4 PGE de COTCO Vol. 16</t>
  </si>
  <si>
    <t>Section 5.5.4 PGE de COTCO Vol. 17</t>
  </si>
  <si>
    <t>Section 5.5.4 PGE de COTCO Vol. 18</t>
  </si>
  <si>
    <t>Section 5.5.4 PGE de COTCO Vol. 19</t>
  </si>
  <si>
    <t>Section 5.5.4 PGE de COTCO Vol. 20</t>
  </si>
  <si>
    <t>Section 5.5.4 PGE de COTCO Vol. 21</t>
  </si>
  <si>
    <t>Section 5.5.4 PGE de COTCO Vol. 22</t>
  </si>
  <si>
    <t>Section 5.5.4 PGE de COTCO Vol. 23</t>
  </si>
  <si>
    <t>Section 5.5.4 PGE de COTCO Vol. 24</t>
  </si>
  <si>
    <t>Section 5.5.4 PGE de COTCO Vol. 25</t>
  </si>
  <si>
    <t>Section 5.5.4 PGE de COTCO Vol. 26</t>
  </si>
  <si>
    <t>Section 5.5.4 PGE de COTCO Vol. 27</t>
  </si>
  <si>
    <t>Section 5.5.4 PGE de COTCO Vol. 28</t>
  </si>
  <si>
    <t>Section 5.5.4 PGE de COTCO Vol. 29</t>
  </si>
  <si>
    <t>Section 5.5.4 PGE de COTCO Vol. 30</t>
  </si>
  <si>
    <t>Section 5.5.4 PGE de COTCO Vol. 31</t>
  </si>
  <si>
    <t>Section 5.5.4 PGE de COTCO Vol. 32</t>
  </si>
  <si>
    <t>REACH OUT</t>
  </si>
  <si>
    <t>Manager</t>
  </si>
  <si>
    <t>South-West</t>
  </si>
  <si>
    <t>School fees, didactic material and hot meal</t>
  </si>
  <si>
    <t>EDUCATION</t>
  </si>
  <si>
    <t>50%-50%</t>
  </si>
  <si>
    <t>Director of PLMI: Reduction of maternal infant and youth mortality during and after delivery.</t>
  </si>
  <si>
    <t>District Hospitals in 10 regions of Cameroon through the Regional Delegations of Public Health</t>
  </si>
  <si>
    <t>Intelligent solar hybrid neonatal incubators assorted with phototherapy lamps, to help reduce pre term babies mortality in Cameroon.</t>
  </si>
  <si>
    <t>Neonatology: Premature babies' reanimation treatment and maturation</t>
  </si>
  <si>
    <t>Director of Sanitary equipment: Reduction of cardiovascular diseases with emphasis on remote areas to help majority of population have access to cardiologic, HBP and diabetic basic screening.</t>
  </si>
  <si>
    <t>CardioPad kits (tablets with specific software program and internet modem) linking town cardiologists to the network of District hospitals in the 10 regions of Cameroon.</t>
  </si>
  <si>
    <t>Cardiology: Telemedicine between rural hospitals and 60 urban cardiologists</t>
  </si>
  <si>
    <t>Director of Douala Laquitinie Hospital</t>
  </si>
  <si>
    <t>Littoral Region</t>
  </si>
  <si>
    <t>Neonatology rapid emergency response equipment: emergency transport incubator, warming blankets, incubators, phototherapy tunnel, electric seringes…</t>
  </si>
  <si>
    <t>Neonatology and maternity</t>
  </si>
  <si>
    <t>DEAN FACULTY OF SCIENCES/DIRECTOR PETROMINES SCHOOLLittoral Region</t>
  </si>
  <si>
    <t>Laboratory equipment and software programs for Geosciences Laboratory</t>
  </si>
  <si>
    <t>Geosciences Studies</t>
  </si>
  <si>
    <t>Head of Earth Sciences Department/Head of Geosciences lab: Polarised microscopes to hepl screening tiny sections for oil mineral analysis</t>
  </si>
  <si>
    <t>Nation wide (the ten State universities of Cameroon)</t>
  </si>
  <si>
    <t>Polarised microscopes, projection and sound system for lecturing</t>
  </si>
  <si>
    <t>Directors of Hospitals: Maternities and neonatology medical equipment</t>
  </si>
  <si>
    <t>Nord- West Region</t>
  </si>
  <si>
    <t>Baby scales, vertical steam sterilizers, binocular microscopes, delivery beds, electric centrifuges, blood banks,portable echography machines, thetoscopes</t>
  </si>
  <si>
    <t>Reduction of Maternal and infant mortality</t>
  </si>
  <si>
    <t>MANAGERof the center (handicap center for orphans with disability)</t>
  </si>
  <si>
    <t>Dining room</t>
  </si>
  <si>
    <t>Giving orphans a shelter: the kids were eating outside and exposed to rains and sun.</t>
  </si>
  <si>
    <t>DIRECTOR OF VOPS: Vocational training center</t>
  </si>
  <si>
    <t>IT and other machines</t>
  </si>
  <si>
    <t>Computers, printers, sewing machines…</t>
  </si>
  <si>
    <t>VILLAGES RULERS:supply of  potable water to 3 local communities</t>
  </si>
  <si>
    <t>Far North Region</t>
  </si>
  <si>
    <t xml:space="preserve"> Drilling of 3 boreholes</t>
  </si>
  <si>
    <t>Boreholes equipped with human motricity pumps</t>
  </si>
  <si>
    <t>The Mayor: Improving water catchment to supply water to the local community</t>
  </si>
  <si>
    <t>South-West Region</t>
  </si>
  <si>
    <t>Construction of water tank, installation of pipes to link water source to houses</t>
  </si>
  <si>
    <t>HYDROLIC: Supply of portable water</t>
  </si>
  <si>
    <t>The Directors of DH: Equipment of maternities and neonatologies</t>
  </si>
  <si>
    <t>North-West Region</t>
  </si>
  <si>
    <t>The Director: dressing, household material and food</t>
  </si>
  <si>
    <t>West Region</t>
  </si>
  <si>
    <t>Sandals, breakfast material, bedsheets, food</t>
  </si>
  <si>
    <t>Others: Household, food</t>
  </si>
  <si>
    <t>DIRECTOR Corporate Services/Head of CSR &amp; Communication</t>
  </si>
  <si>
    <t>All aplicable Region above</t>
  </si>
  <si>
    <t>Staff lodging, per diem and transportation</t>
  </si>
  <si>
    <t>Staff cost</t>
  </si>
  <si>
    <t>MINISTRY OF PUBLIC HEALTH: DIRECTION OF FAMILLY HEALTH/ REDUCTION OF MATERNAL INFANT AND NEONATAL MORTALITY PROGRAM (PLMI)</t>
  </si>
  <si>
    <t>MINISTRY OF PUBLIC HEALTH: DIRECTION OF SANITARY EQUIPMENT</t>
  </si>
  <si>
    <t>MINISTRY OF PUBLIC HEALTH: DOUALA LAQUINTINIE HOSPITAL</t>
  </si>
  <si>
    <t>MINISTRY OF HIGHER EDUCATION- DOUALA UNIVERSITY/FACULTY OF SCIENCES- PETROMINES SCHOOL</t>
  </si>
  <si>
    <t>MINISTRY OF HIGHER EDUCATION- DOUALA UNIVERSITY/FACULTY OF SCIENCES- EARTH SCIENCES DEPARTMENT/ GEOSCIENCES LABORATORY</t>
  </si>
  <si>
    <t>MINISTRY OF PUBLIC HEALTH: FUNDONG DISTRICT HOSPITAL</t>
  </si>
  <si>
    <t>ORPHANAGE SAINTE MARIE ARNILLE BOJONGO BONABERI</t>
  </si>
  <si>
    <t>DOUALA NEW BELL CENTRAL PRISON</t>
  </si>
  <si>
    <t>TOKOMBERE RURAL COUNCIL</t>
  </si>
  <si>
    <t>BUEA LOWER BOKOKO</t>
  </si>
  <si>
    <t>MINISTRY OF PUBLIC HEALTH:   NJINIKOM DISTRICT HOSPITAL</t>
  </si>
  <si>
    <t>ORPHELINAT LE BIENFAITEUR</t>
  </si>
  <si>
    <t>ALL PROJECTS: IMPLEMENTATION MONITORING AND EVALUATION</t>
  </si>
  <si>
    <t>FEDEC (FONDATION POUR L'ENVIRONNEMENT ET LE DÉVELOPPEMENT AU CAMEROUN)</t>
  </si>
  <si>
    <t>25/01/2023</t>
  </si>
  <si>
    <t>07/03/2023</t>
  </si>
  <si>
    <t>NO</t>
  </si>
  <si>
    <t>Les états financiers de 2023 ont-ils fait l'objet d'un audit ? (oui/non)</t>
  </si>
  <si>
    <t>Cameroonian law</t>
  </si>
  <si>
    <t>Not compuslary</t>
  </si>
  <si>
    <t>630 Million tons Iron ore</t>
  </si>
  <si>
    <t>Quest</t>
  </si>
  <si>
    <t xml:space="preserve">La société a-t-elle bénéficié de déductions et incitations fiscales au cours de 2023? </t>
  </si>
  <si>
    <t xml:space="preserve">Total </t>
  </si>
  <si>
    <t>Exportateur</t>
  </si>
  <si>
    <t>En %</t>
  </si>
  <si>
    <t>Valeur (en millions de USD) *</t>
  </si>
  <si>
    <t>Valeur (en milliards de FCFA) *</t>
  </si>
  <si>
    <t>PDR</t>
  </si>
  <si>
    <t>Exportation
(En barils)</t>
  </si>
  <si>
    <t>Opérateurs</t>
  </si>
  <si>
    <t>Champ</t>
  </si>
  <si>
    <t>Exportations en bbl</t>
  </si>
  <si>
    <t>Valeur en millions de USD</t>
  </si>
  <si>
    <t>SNH FONCTIONNEMENT</t>
  </si>
  <si>
    <t>SNH MANDAT</t>
  </si>
  <si>
    <t>Annexe 4 – Transactions sur les titres miniers 2023</t>
  </si>
  <si>
    <t>SHT DOBA PIPELINE INVESTMENT INC</t>
  </si>
  <si>
    <t>SHT OVERSEAS PETROLEUM (CAMEROON) LIMITED</t>
  </si>
  <si>
    <t>TCHAD PETROLEUM COMPANY SA</t>
  </si>
  <si>
    <t>SOCIETE NATIONALE DES HYDROCARBURES</t>
  </si>
  <si>
    <t>REPUBLIQUE DU CAMEROUN</t>
  </si>
  <si>
    <t>REPUBLIQUE DU TCHAD</t>
  </si>
  <si>
    <t>SINOSTEEL CORPORATION</t>
  </si>
  <si>
    <t>AFRICAMINES</t>
  </si>
  <si>
    <t>Obtention d'un permis de recherche de substances minérales</t>
  </si>
  <si>
    <t>UNIVERSALS MINERALS SARL</t>
  </si>
  <si>
    <t>497 KM2</t>
  </si>
  <si>
    <t>La liste des membres du conseil d'administration ou des actionnaires doit être fournie</t>
  </si>
  <si>
    <t>signée et timbrée au tarif en vigeur (timbre 1000 Frcs en 2021)</t>
  </si>
  <si>
    <t xml:space="preserve">"Un mandataire qui introduit une demande au nom d'un acquérant, d'un titulaire d'un titre minier, d'un permis ou d'une autorisation, doit justifier de don identité, de sa qualité, de son adresse et de son pouvoir." </t>
  </si>
  <si>
    <t>En cas de mandataire désigné la demande doit être appuyée d'une procuration ou tout document donnat pouvoir au mandataire. Les adresses à mentionnées sont celles du mandataire.</t>
  </si>
  <si>
    <t>"toutes les décisions subséquentes 
d'attribution, de renouvellement, de renonciation, de retrait et d'expiration et tous autres 
renseignements jugés nécessaire par la Conservateur. 
(4) Les mentions du registre font foi jusqu'à preuve du contraire."</t>
  </si>
  <si>
    <t>(2)La demande d'un permis de recherche est accompagnée des pièces suivantes :
i/ un extrait de la carte topographique à l'échelle 1/200.000e de la région du permis sollicité, précisant les sommets et les limites du périmètre demandé, ainsi que les points géographiques décrivant le périmètre, selon la méthode établie dans le présent décret, visé par l'autorité en charge de la Cartographie Nationale ;</t>
  </si>
  <si>
    <t xml:space="preserve"> "le programme et l'échelonnement des travaux que le demandeur se propose d'exécuter pendant la période de validité du permis ; "</t>
  </si>
  <si>
    <t>Le programme et l'échelonnement des travaux que le demandeur se propose d'exécuter pendant la période de validité du permis doit être fourni</t>
  </si>
  <si>
    <t>"le récépissé attestant le versement des droits requis ; "</t>
  </si>
  <si>
    <t xml:space="preserve">un engagement écrit d'exécuter les travaux prévus dans le programme ; </t>
  </si>
  <si>
    <t>un engagement écrit d'exécuter les travaux prévus dans le programme doit être fourni à la demande</t>
  </si>
  <si>
    <t xml:space="preserve"> une preuve de la mise en place de la caution prévue à l'article 134 alinéa 1 ci-dessous.</t>
  </si>
  <si>
    <t xml:space="preserve">
La caution doit être constituée par :
- garantie bancaire, 
- par lettre de garantie d'une compagnie d'assurance, 
- par dépôt d'espèce auprès d'un établissement bancaire locale ou 
- par toute autre forme reconnue par la législation camerounaise en la matière. </t>
  </si>
  <si>
    <t xml:space="preserve">(nouveau) Conformément à la législation en vigueur, toute demande relative à l'attribution, au renouvellement ou au transfert d'une autorisation, d'un permis, dun titre minier ou de carrière, portant sur la recherche ou sur l'exploitation des substances minières ou de carrière, est soumise au paiement d'un droit fixe dont les taux sont fixés comme suit :
3) Permis
a) Permis de reconnaissance
- Attribution : 500 000 F CFA
- Renouvellement : 1 000 000 F CFA
b) Permis de recherche	
- Attribution :	2 000 F CFA/km2
- Renouvellement :	3 000 F CFA/km2
- Transfert :	5 000 000 F CFA
</t>
  </si>
  <si>
    <t xml:space="preserve">1) Les retraits des titres miniers et autres autorisations et transactions à la conservation	 minière	se font contre présentation d’une quittance attestant le paiement de droits fixes au Trésor	public. Les actes	concernés par lesdits droits fixes sont :
- l’attribution du	permis de reconnaissance, des autorisations et des	permis d’exploitation des	substances de carrières ;	
- l’attribution des autorisations d’exploitation artisanale et artisanale semi‐mécanisée,	 du permis de reconnaissance,	des permis de recherche	et des Permis d’exploitation de la	petite mine et de la mine industrielle;
b) Recherche	
Institution : 1.000.000 FCFA ;	
Renouvellement	: 1.500.000 FCFA,	
Transfert : 2.000.000 FCFA.
</t>
  </si>
  <si>
    <t xml:space="preserve">Art 134 du Décret N° 2002/648/PM du 26 mars 2002 </t>
  </si>
  <si>
    <t>Les titulaires des autorisations d'exploitation artisanales et de carrière, des permis de reconnaissance et d'exploitation des carrières, des permis de reconnaissance, de recherche et d'exploitation de la petite mine ou de la mine industrielle sont soumis au paiement d'une redevance superficiaire annuelle qui tient lieu de taxe domaniale et dont les taux sont les suivants :
f) Permis de recherche :
 Permis de recherche minière :
1 année : 1 000 francs CFA / km2/an
2ème année : 2 000 francs CFA / km2/an
3 année : 4 000 francs CFA / km 2/ an
4 année : 5 000 francs CFA / km2/an
5 année : 6 000 francs CFA / km2/an
6   année : 7 000 francs CFA / km2/an
7ème année : 8 000 francs CFA / km2/an.</t>
  </si>
  <si>
    <t>La redevance superficière doit être payé contre quittance au Trésor public</t>
  </si>
  <si>
    <t>Les	montants	 de	la	 redevance	 superficiaire	 visée	 à	l’article	 172	 ci‐dessus	
sont	fixés	par	unités	cadastrales	élémentaires	ainsi	qu’il	suit	:
c)	Permis	de	Recherche	:		
1ère	année	:	5.000	FCFA/km²/an	
2ème	année	:	6.000	FCFA/km²/an	
3ème	année	:	7.000	FCFA/km²/an	
4ème	année	:	14.000	FCFA/km²/an	
5ème	année	:	15.000	FCFA/km²/an	
6ème	année	:	30.000	FCFA/km²/an	
7ème	année	:	31.000	FCFA/km²/an	
8ème	année	:	62.000	FCFA/km²/an	
9ème	année	:	63.000	FCFA/km²/an</t>
  </si>
  <si>
    <t xml:space="preserve">La demande de permis de recherche est-elle déposée auprès de la direction des mines DM/I ? </t>
  </si>
  <si>
    <t>non</t>
  </si>
  <si>
    <r>
      <t>Le visa et la griffe du Ministre est portée sur la demande originale</t>
    </r>
    <r>
      <rPr>
        <sz val="8"/>
        <color rgb="FFFF0000"/>
        <rFont val="Trebuchet MS"/>
        <family val="2"/>
      </rPr>
      <t xml:space="preserve"> </t>
    </r>
  </si>
  <si>
    <t>Art 39 de la Loi n°2016‐17 du 14 décembre 2016 portant Code minier</t>
  </si>
  <si>
    <t>"Le demandeur d’un permis de recherche propose un programme des travaux et le budget correspondant qui sont approuvés par le Ministre chargé des mines, dans les conditions et suivant les modalités fixées par voie réglementaire."</t>
  </si>
  <si>
    <t>La lettre de transmission du programme des travaux doit être envoyée pour signature au directeur des mines et une copie est envoyée au Ministre des mines, pour information. Le programme des travaux accompagné de la lettre de transmission est apprové par la direction de la géologie. 
NB: Cette pratique n'était pas appliquée en 2021 en l'absence des texte règlementaires.</t>
  </si>
  <si>
    <t>L'approbation du programme des travaux est transmis par courrier au cadastre ministre SDCM</t>
  </si>
  <si>
    <t>Le programme des travaux approuvé doit être retourné à la sous direction du cadastre minier( Avis technique de la direction de la géologie)</t>
  </si>
  <si>
    <t>Montage du projet d'arrêté qui est joint à une fiche synthétique d'analyse du dossier de demande, et la fiche de synthèse cartographique est élaboré par le service de la cartographie du cadastre minier et une lettre adréssée au Ministre des mines pour envoi au service du premier Ministre</t>
  </si>
  <si>
    <r>
      <rPr>
        <sz val="8"/>
        <rFont val="Trebuchet MS"/>
        <family val="2"/>
      </rPr>
      <t>Le Ministre des mines signe l'arrêté transmets une copie à la DMCM-SDCM. La sous direction du cadastre minier enregistre l'arrêté, le classe et renseigne sa base de donnée Excel.</t>
    </r>
    <r>
      <rPr>
        <sz val="8"/>
        <color rgb="FF0070C0"/>
        <rFont val="Trebuchet MS"/>
        <family val="2"/>
      </rPr>
      <t xml:space="preserve">
"(4) Lors de l'enregistrement d'un permis, le Conservateur lui attribue un numéro, dans les conditions prévues à l'article 13 du présent décret."</t>
    </r>
  </si>
  <si>
    <t>Une copie de l'arrêté signé est enregistré un numéro lui est attribué et est archivé à la sous sirection du cadastre minier</t>
  </si>
  <si>
    <t>Les délais d'instruction et de transmission ont t'ils été respectés ?</t>
  </si>
  <si>
    <t xml:space="preserve"> " la demande d'un permis de recherche, dans un délai de trente (30) jours, à compter de ta date d'enregistrement de la demande ;
 la demande d'un permis d'exploitation, dans un délai de soixante (60) jours, à compter de la date d'enregistrement de la demande."</t>
  </si>
  <si>
    <t>Le délai d'instruction et de transmission doit être de 30 jours pour le permis de recherche et 60 jours pour le permis d'exploitation</t>
  </si>
  <si>
    <t>Demande et Régistre</t>
  </si>
  <si>
    <t>Les délais de transmission à la présidence ont t'ils été respectés ?</t>
  </si>
  <si>
    <t>" Après la vérification matérielle des pièces requises, le Ministre
:hargé des mines dispose d'un délai de 15 jours, à compter de la date de
:épôt du dossier complet auprès du Conservateur (le récépissé de dépôt
 sant foi), pour se prononcer ou transmettre le dossier complet à la •esidence de la République, selon le cas."</t>
  </si>
  <si>
    <t>Le délai de transmission du dossier complet à la présidence ne doit pas exéder 15 jours</t>
  </si>
  <si>
    <t>ZOUBEL GLOBAL SARL</t>
  </si>
  <si>
    <t>489 KM2</t>
  </si>
  <si>
    <t>l'attestation de virement bancaire tient lieu de quittance</t>
  </si>
  <si>
    <t xml:space="preserve">1170000 par virement au lieu de 780000.  Le taux utilisé est de 3000 FCFA, ce qui ne correspond au renouvellement du permis de recherche du décret de 2014 alors même que le projet d'arrêté précise bien qu'il s'agit d'une institution d'où le montant aurait dû être de FCFA 1 000 000 </t>
  </si>
  <si>
    <t>Le droit fixe réglé ne corresponds pas au code minier 2016</t>
  </si>
  <si>
    <t>1 jour</t>
  </si>
  <si>
    <t>412 KM2</t>
  </si>
  <si>
    <t>492 KM2</t>
  </si>
  <si>
    <t>485 KM2</t>
  </si>
  <si>
    <t>ERAMETS SIMBAN MINERALS</t>
  </si>
  <si>
    <t>BAS</t>
  </si>
  <si>
    <t>434 KM2</t>
  </si>
  <si>
    <t>REGISTRE NUMERIQUE (LE PHYSIQUE N'EST PAS A JOUR)</t>
  </si>
  <si>
    <t>ERAMETS SANAGA MINERALS</t>
  </si>
  <si>
    <t>470 KM2</t>
  </si>
  <si>
    <t>WASSA</t>
  </si>
  <si>
    <t>488 KM2</t>
  </si>
  <si>
    <t>MEMVOUNGA</t>
  </si>
  <si>
    <t>496 KM2</t>
  </si>
  <si>
    <t>487 KM2</t>
  </si>
  <si>
    <t>450 KM2</t>
  </si>
  <si>
    <t>OUI MAIS VOIR M. TSAFACK POUR LE CALCUL DES DROITS</t>
  </si>
  <si>
    <t>495 KM2</t>
  </si>
  <si>
    <t>451 KM2</t>
  </si>
  <si>
    <t>468 KM2</t>
  </si>
  <si>
    <t>CALCAIRE/
MARBRE</t>
  </si>
  <si>
    <t>CAPITSA</t>
  </si>
  <si>
    <t>BESSONG FERDRINE</t>
  </si>
  <si>
    <t>SABICAM</t>
  </si>
  <si>
    <t>CROSS RIVER CROUP</t>
  </si>
  <si>
    <t>STARLINE CST</t>
  </si>
  <si>
    <t>MIRA</t>
  </si>
  <si>
    <t>NIU EXPORTATEURS</t>
  </si>
  <si>
    <t>LIBELLES EXPORTATEURS</t>
  </si>
  <si>
    <t>RUBRIQUES</t>
  </si>
  <si>
    <t>PAYS_DESTINATAIRE</t>
  </si>
  <si>
    <t>ANNEE</t>
  </si>
  <si>
    <t>CODE_DE_TYPE_DE_DÉCLARATION</t>
  </si>
  <si>
    <t>EPC_CD</t>
  </si>
  <si>
    <t>CODE_SH_LIQUIDÉ</t>
  </si>
  <si>
    <t>LIBELLES PRODUITS</t>
  </si>
  <si>
    <t>Substance traitée</t>
  </si>
  <si>
    <t>POIDS BRUTS</t>
  </si>
  <si>
    <t>VALEURS</t>
  </si>
  <si>
    <t>M011412266344A</t>
  </si>
  <si>
    <t>CARRIERES</t>
  </si>
  <si>
    <t>US</t>
  </si>
  <si>
    <t>2023</t>
  </si>
  <si>
    <t>250700000000</t>
  </si>
  <si>
    <t>Kaolin et autres argiles kaoliniques, même calcinés</t>
  </si>
  <si>
    <t>Argile</t>
  </si>
  <si>
    <t>M012118465115N</t>
  </si>
  <si>
    <t>BE</t>
  </si>
  <si>
    <t>CA</t>
  </si>
  <si>
    <t>M021612494980X</t>
  </si>
  <si>
    <t>M022014633842L</t>
  </si>
  <si>
    <t>M022217187420E</t>
  </si>
  <si>
    <t>GB</t>
  </si>
  <si>
    <t>M026400000164J</t>
  </si>
  <si>
    <t>MIA CAMEROUN (MAUVILAC INDUSTRIES AFRICA CAMEROUN)</t>
  </si>
  <si>
    <t>GA</t>
  </si>
  <si>
    <t>250510000000</t>
  </si>
  <si>
    <t>Sables siliceux et sable quartzeux, même colorés, à l'exclusion des sables métallifères du Chapitre 26</t>
  </si>
  <si>
    <t>Sable</t>
  </si>
  <si>
    <t>M026400000164J01</t>
  </si>
  <si>
    <t>PPG CAMEROUN</t>
  </si>
  <si>
    <t>250900000000</t>
  </si>
  <si>
    <t>Craie</t>
  </si>
  <si>
    <t>Calcaire</t>
  </si>
  <si>
    <t>M031512334062D</t>
  </si>
  <si>
    <t>M031912786499W</t>
  </si>
  <si>
    <t>M032217202348R</t>
  </si>
  <si>
    <t>M041411485713R</t>
  </si>
  <si>
    <t>M041812698711N</t>
  </si>
  <si>
    <t>METAUX PRECIEUX</t>
  </si>
  <si>
    <t>TR</t>
  </si>
  <si>
    <t>711299000000</t>
  </si>
  <si>
    <t>Déchets et débris d’autres métaux précieux ou de plaqué ou doublé d’autres métaux précieux; autres déchets et débris contenant des métaux précieux ou des composés de métaux précieux du type de ceux utilisés principalement pour la récupération des métaux précieux</t>
  </si>
  <si>
    <t>M047000003610Q</t>
  </si>
  <si>
    <t>Schlumberger</t>
  </si>
  <si>
    <t>GQ</t>
  </si>
  <si>
    <t>251110000000</t>
  </si>
  <si>
    <t>Sulfate de baryum naturel (barytine)</t>
  </si>
  <si>
    <t>Sulfate de baryum naturel</t>
  </si>
  <si>
    <t>M052116370734Y</t>
  </si>
  <si>
    <t>NANA ENTERPRISE LIMITED (LTD)</t>
  </si>
  <si>
    <t>ZA</t>
  </si>
  <si>
    <t>M061812710336U</t>
  </si>
  <si>
    <t>GAODA INTERNAT,INVEST,TRADING SARL</t>
  </si>
  <si>
    <t>CN</t>
  </si>
  <si>
    <t>251612000000</t>
  </si>
  <si>
    <t>Granit, simplement débité, par sciage ou autrement, en blocs ou en plaques de forme carrée ou rectangulaire</t>
  </si>
  <si>
    <t>Granulats</t>
  </si>
  <si>
    <t>M071913914498U</t>
  </si>
  <si>
    <t>M072217523190W</t>
  </si>
  <si>
    <t>M077800000953N</t>
  </si>
  <si>
    <t>M091300047444D</t>
  </si>
  <si>
    <t>M091812723061Z</t>
  </si>
  <si>
    <t>M092015075700U</t>
  </si>
  <si>
    <t>M092217636569A</t>
  </si>
  <si>
    <t>M092316064957A</t>
  </si>
  <si>
    <t>M101512419709M</t>
  </si>
  <si>
    <t>CH</t>
  </si>
  <si>
    <t>M101812725357K</t>
  </si>
  <si>
    <t>M101812729297U</t>
  </si>
  <si>
    <t>CAMEROON GLOBAL MINING SARL</t>
  </si>
  <si>
    <t>710310000000</t>
  </si>
  <si>
    <t>Pierres gemmes (précieuses ou fines) autres que les diamants, brutes ou simplement sciées ou dégrossies ; pierres gemmes, enfilées temporairement pour la facilité du transport, brutes ou simplement sciées ou dégrossies</t>
  </si>
  <si>
    <t>M111312264136G</t>
  </si>
  <si>
    <t>P018611344423H</t>
  </si>
  <si>
    <t>P026815081631B</t>
  </si>
  <si>
    <t>P037318471519D</t>
  </si>
  <si>
    <t>P037912376777Y</t>
  </si>
  <si>
    <t>P038012672752R</t>
  </si>
  <si>
    <t>DJAMEN CHEMI</t>
  </si>
  <si>
    <t>DE</t>
  </si>
  <si>
    <t>P047912754570Y</t>
  </si>
  <si>
    <t>P048312621710U</t>
  </si>
  <si>
    <t>P058012582836K</t>
  </si>
  <si>
    <t>P067900259557R</t>
  </si>
  <si>
    <t>GNEPIBA GOMTSEU LUC OLIVIER</t>
  </si>
  <si>
    <t>P096800559236J</t>
  </si>
  <si>
    <t>P098712615978Y</t>
  </si>
  <si>
    <t>P107800456385R</t>
  </si>
  <si>
    <t>P127912674590C</t>
  </si>
  <si>
    <t>Annexe 17 – Détail des exportations de produits de mines et carrières</t>
  </si>
  <si>
    <t>Annexe 6 – Evaluation de l'octroi des titres miniers</t>
  </si>
  <si>
    <t>RDR CC</t>
  </si>
  <si>
    <t>RDR CPP</t>
  </si>
  <si>
    <t xml:space="preserve">LOKELE (MA) </t>
  </si>
  <si>
    <t>LOKELE (CPP)</t>
  </si>
  <si>
    <t>SANAGA SUD (FLNG)</t>
  </si>
  <si>
    <t>SANAGA SUD (KPDC)</t>
  </si>
  <si>
    <t>Annexe 23 – Détail de coûts pétroliers 2023 dans les champs pétroliers et la quote-part de l’État</t>
  </si>
  <si>
    <t xml:space="preserve">Ecart </t>
  </si>
  <si>
    <t>LA ROYALE DES JEUX (RJC)</t>
  </si>
  <si>
    <t>UNITED TRANSPORT OF AFRICA CAMEROUN SA (UTA)</t>
  </si>
  <si>
    <t>SOCIETE ANONYME DES BRASSERIES DU CAMEROUN (SABC)</t>
  </si>
  <si>
    <t>CAMEROON MINING GROUP</t>
  </si>
  <si>
    <t>CHINA MEILAN CAMEROON COMPANY SARL )CMCC SARL)</t>
  </si>
  <si>
    <t>COMPAGNY OF TRANSPORT AND FAIR TRADE (COTRAF SARL)</t>
  </si>
  <si>
    <t>FERREIRA SARL</t>
  </si>
  <si>
    <t>GROUPE LE ROCHER</t>
  </si>
  <si>
    <t>IHCM SARL</t>
  </si>
  <si>
    <t>ROYAL QUARRY</t>
  </si>
  <si>
    <t>VALCLAIR DES EAUX DE SOURCE /valclair des eaux nat</t>
  </si>
  <si>
    <t>Annexe 9 – Formulaire de déclaration ITIE 2023</t>
  </si>
  <si>
    <t xml:space="preserve">Mokoko Abana </t>
  </si>
  <si>
    <t>Dissoni</t>
  </si>
  <si>
    <t>Parts d'huile de la SNH-Etat (Gaz) GPL</t>
  </si>
  <si>
    <t>SANAGA</t>
  </si>
  <si>
    <t>Bolongo</t>
  </si>
  <si>
    <t>New AGE</t>
  </si>
  <si>
    <t xml:space="preserve">EUROIL </t>
  </si>
  <si>
    <t xml:space="preserve">LUKOIL </t>
  </si>
  <si>
    <t>hydrocarbures</t>
  </si>
  <si>
    <t>IROKO PROFIT OIL ETAT</t>
  </si>
  <si>
    <t>IROKO Q/P ETAT CONTRACTANT</t>
  </si>
  <si>
    <t>Premier trimestre 2023 CC</t>
  </si>
  <si>
    <t>(1) En application des dispositions de l'article 19 du code minier, toute attribution de permis de recherche est subordonnée à la mise en place par le titulaire d'une caution dont le montant est équivalent à trois (3) mois de dépenses telles qu'approuvées dans le cadre du programme minimum des travaux. (2) Dans le cas d'un permis d'exploitation, cette caution est fixée dans la convention minière et sa valeur ne saurait dépasser un montant égal à deux et demi pour cent (2.5%) de l'investissement requis avant la première production commerciale. Cette caution pourra toutefois être diminuée d'un montant égal à la somme déposée dans un compte de remise en état des sites tel que visé à l'ar1icle 131 ci-dessus. (3) Cette caution, dont la forme est définie à l'article 23 ci- dessus doit permettre de couvrir les paiements dus en vertu du code minier.</t>
  </si>
  <si>
    <t>E&amp;P</t>
  </si>
  <si>
    <t>E&amp;P actuellement Perenco RDR                                                                         PECTEN actuellement ADDAX PCC</t>
  </si>
  <si>
    <t>paiements en nature</t>
  </si>
  <si>
    <t>Parts d'huile commercialisés</t>
  </si>
  <si>
    <t>transferts au Trésor Public par la SNH</t>
  </si>
  <si>
    <t>paiements des sociétés pétrolières à la SNH</t>
  </si>
  <si>
    <t>paiements en numéraire</t>
  </si>
  <si>
    <t>paiements sociaux</t>
  </si>
  <si>
    <t xml:space="preserve">paiements environnementaux </t>
  </si>
  <si>
    <t xml:space="preserve">actifs de la société en FCFA 
(conformément au dernier bilan de la société )
</t>
  </si>
  <si>
    <t xml:space="preserve">Actions </t>
  </si>
  <si>
    <t xml:space="preserve">droits de vote </t>
  </si>
  <si>
    <t>DISSONI PROFIT OIL ETAT</t>
  </si>
  <si>
    <t>DISSONI Q/P ETAT CONTRACTANT</t>
  </si>
  <si>
    <t>MOABI Profit Oil</t>
  </si>
  <si>
    <t>MOABI cost Oil</t>
  </si>
  <si>
    <t>BOLONGO Profit Oil</t>
  </si>
  <si>
    <t>BOLONGO  cost Oil</t>
  </si>
  <si>
    <t>PROFIT OIL MVIA</t>
  </si>
  <si>
    <t>CONDENSAT SANAGA SUD PROFIT OIL ETAT</t>
  </si>
  <si>
    <t>CONDENSAT SANAGA SUD FLNG CO</t>
  </si>
  <si>
    <t>GAZ SANAGA SUD PROFIT OIL ETAT FLNG</t>
  </si>
  <si>
    <t>GAZ SANAGA SUD Q/P ETAT CONTRACTANT FLNG</t>
  </si>
  <si>
    <t>GPL SANAGA SUD Q/P ETAT PROFIT GAZ</t>
  </si>
  <si>
    <t>GPL SANAGA SUD Q/P ETAT CONTRACTANT COST GAZ</t>
  </si>
  <si>
    <t>GAZ SANAGA SUD PROFIT OIL ETAT KPDC</t>
  </si>
  <si>
    <t>GAZ SANAGA SUD Q/P ETAT CONTRACTANT KPDC</t>
  </si>
  <si>
    <t>GAZ logbaba</t>
  </si>
  <si>
    <t>CONDENSAT logbaba Revenu 5%</t>
  </si>
  <si>
    <t>CONDENSAT logbaba RPP</t>
  </si>
  <si>
    <t>Value
 (en USD)</t>
  </si>
  <si>
    <t>général</t>
  </si>
  <si>
    <t>Paiements sociaux obligatoires (Contribution au compte spécial de développement des capacités locales) : Art.236. du code minier 2016 : Le	compte	 spécial	 de développement des capacités locales est destiné à financer le développement économique, social, culturel, industriel et technologique du Cameroun à travers le développement des ressources humaines et de développement des entreprises et de l’industrie locale.
Le montant des contributions visées ci‐dessus en FCFA, est compris entre 0,5 et 1% du montant du chiffre d’affaires hors taxe de la société minière. Le taux retenu est fixé au cours des négociations selon le cas de la convention minière ou du cahier de charges entre les parties.</t>
  </si>
  <si>
    <t>en FCFA</t>
  </si>
  <si>
    <t>en millions FCFA</t>
  </si>
  <si>
    <t>COURS MOYEN
ANNUEL</t>
  </si>
  <si>
    <t>PRIX OFFICIEL
MOYEN ANNUEL (USD)</t>
  </si>
  <si>
    <t>Total production
2023 (en bbl)</t>
  </si>
  <si>
    <t>Prix officiel
moyen annuel (USD)*</t>
  </si>
  <si>
    <t xml:space="preserve">Valeur de production
(en millions USD) </t>
  </si>
  <si>
    <t>Valeur de production
(en milliards FCFA) **</t>
  </si>
  <si>
    <t>COURS MOYEN
ANNUEL FCFA</t>
  </si>
  <si>
    <t>Source : FD SNH Mandat 2023</t>
  </si>
  <si>
    <t>Annexe 17 – Détail des exportations de produits de mines et carrières reprotés par la DGD</t>
  </si>
  <si>
    <t>Société d'Etat - Cameroun</t>
  </si>
  <si>
    <t>Société National des Mines (SONAMINES)</t>
  </si>
  <si>
    <t>HOLCIM Maroc Afrique</t>
  </si>
  <si>
    <t>RAZEL BEC INTERNATIONAL</t>
  </si>
  <si>
    <t>https://www.londonstockexchange.com/search?searchtype=all&amp;q=vog</t>
  </si>
  <si>
    <t>Déclaration ITIE 2023</t>
  </si>
  <si>
    <t>Société d'Etat - TCHAD</t>
  </si>
  <si>
    <t>FD non reçu</t>
  </si>
  <si>
    <t>Secteur des mines</t>
  </si>
  <si>
    <t>Total (Transport pétrolier)</t>
  </si>
  <si>
    <t>N° / Ref. Expédition
/ Cargaison</t>
  </si>
  <si>
    <t>Date d'expédition
/ Cargaison</t>
  </si>
  <si>
    <t>Qualité
(Concentration)</t>
  </si>
  <si>
    <t>Prix
unitaire (USD)</t>
  </si>
  <si>
    <t>Décote /
Brent USD</t>
  </si>
  <si>
    <t>Prix
unitaire (FCFA)</t>
  </si>
  <si>
    <t>Entité
Acheteur</t>
  </si>
  <si>
    <t>Pays du destinataire de
l'expédition/la cargaison</t>
  </si>
  <si>
    <t>Total Général</t>
  </si>
  <si>
    <t xml:space="preserve">Permis de recherche attribué </t>
  </si>
  <si>
    <t>Permis de recherche renouvelé</t>
  </si>
  <si>
    <t>PERMIS D'EXPLOITATION MINE INDUSTRIELLE ET PETITE MINE</t>
  </si>
  <si>
    <t>880684 m²</t>
  </si>
  <si>
    <t>PERMIS D'EXPLOITATION CARRIERE INDUSTRIELLE</t>
  </si>
  <si>
    <t>228898 m²</t>
  </si>
  <si>
    <t>107891 m²</t>
  </si>
  <si>
    <t>98514 m²</t>
  </si>
  <si>
    <t>200110 m²</t>
  </si>
  <si>
    <t>462137 m²</t>
  </si>
  <si>
    <t>50802 m²</t>
  </si>
  <si>
    <t>184363 m²</t>
  </si>
  <si>
    <t>174655 m²</t>
  </si>
  <si>
    <t>37288 m²</t>
  </si>
  <si>
    <t>104653 m²</t>
  </si>
  <si>
    <t>400703 m²</t>
  </si>
  <si>
    <t>268414 m²</t>
  </si>
  <si>
    <t>207759 m²</t>
  </si>
  <si>
    <t>130339 m²</t>
  </si>
  <si>
    <t>303725 m²</t>
  </si>
  <si>
    <t>297299 m²</t>
  </si>
  <si>
    <t>99144 m²</t>
  </si>
  <si>
    <t>329615 m²</t>
  </si>
  <si>
    <t>44008 m²</t>
  </si>
  <si>
    <t>309769 m²</t>
  </si>
  <si>
    <t>561678 m²</t>
  </si>
  <si>
    <t>17827 m²</t>
  </si>
  <si>
    <t>426460 m²</t>
  </si>
  <si>
    <t>150176 m²</t>
  </si>
  <si>
    <t>85824 m²</t>
  </si>
  <si>
    <t>160579 m²</t>
  </si>
  <si>
    <t>113558 m²</t>
  </si>
  <si>
    <t>100424 m²</t>
  </si>
  <si>
    <t>325968 m²</t>
  </si>
  <si>
    <t>48463 m²</t>
  </si>
  <si>
    <t>17900 m²</t>
  </si>
  <si>
    <t>225818 m²</t>
  </si>
  <si>
    <t>73913 m²</t>
  </si>
  <si>
    <t>372962 m²</t>
  </si>
  <si>
    <t>185486 m²</t>
  </si>
  <si>
    <t>126094 m²</t>
  </si>
  <si>
    <t>223561 m²</t>
  </si>
  <si>
    <t>80000 m²</t>
  </si>
  <si>
    <t>63593 m²</t>
  </si>
  <si>
    <t>234860 m²</t>
  </si>
  <si>
    <t>127887 m²</t>
  </si>
  <si>
    <t>230663 m²</t>
  </si>
  <si>
    <t>249863 m²</t>
  </si>
  <si>
    <t>39472 m²</t>
  </si>
  <si>
    <t>RENOUVELLEMENT PERMIS EXPLOITATION CARRIERE INDUSTRIELLE</t>
  </si>
  <si>
    <t>AUTORISATION CARRIERE INTERET PUBLIC ATTRIBUEES</t>
  </si>
  <si>
    <t>AUTORISATION CARRIERE INTERET PUBLIC RENOUVELEES</t>
  </si>
  <si>
    <t>Numéro du Permis</t>
  </si>
  <si>
    <t>Arrêté</t>
  </si>
  <si>
    <t>Date d’octroi</t>
  </si>
  <si>
    <t>Type de Permis</t>
  </si>
  <si>
    <t>Localisation</t>
  </si>
  <si>
    <t>Non précisé</t>
  </si>
  <si>
    <t>Petite mine</t>
  </si>
  <si>
    <t>PEMI 00001</t>
  </si>
  <si>
    <t>Mine industrielle</t>
  </si>
  <si>
    <t>Lomié</t>
  </si>
  <si>
    <t>PEMI 00002</t>
  </si>
  <si>
    <t>Figuil</t>
  </si>
  <si>
    <t>PEMI 00003</t>
  </si>
  <si>
    <t>Bidzar</t>
  </si>
  <si>
    <t>PEMI 00004</t>
  </si>
  <si>
    <t>Biou Nord</t>
  </si>
  <si>
    <t>PEMI 00005</t>
  </si>
  <si>
    <t>Mobilong</t>
  </si>
  <si>
    <t>PEMI 00006</t>
  </si>
  <si>
    <t>Lobe-Kribi</t>
  </si>
  <si>
    <t>PEMI 00007</t>
  </si>
  <si>
    <t>Mbalam</t>
  </si>
  <si>
    <t>PEMI 00008</t>
  </si>
  <si>
    <t>Biou Sud</t>
  </si>
  <si>
    <t>Annexe 30 – Répertoire minier reconstitué</t>
  </si>
  <si>
    <t>Prise de participationde l'ETAT de 25%
L'AEE actuelle ne couvre du'une superficie de 118,5 mk2. En attente d'une AEE qui couvrira la superficie totale du CPP</t>
  </si>
  <si>
    <t>Retrait de Globex et transfert de ses intérêts à CMS Oil and Gaz Cameroon Ltd
Changement de dénomination de la société CMS-Nomeco Cameroon Ltd en CMS Oil and Gaz Cameroon S66 suivant la Résolution du Conseil d’Administration du 05 janvier 1999 ; 
- Changement de dénomination de la société CMS Oil and Gaz Cameroon Ltd en Perenco Oil and Gas Cameroon Ldt, suivant la Résolution du Conseil d’Administration du 03 octobre 2002 ;
- 21 avril 2008 Renonciation de Perenco Oil and Gas Cameroon Ldt à la Concession Mvia. 
- Modification des intérêts de la Concession en faveur de la SNH par décret N°2009/336 du 28 octobre 2009 suivant la demande introduite en date du 09 octobre 2008.</t>
  </si>
  <si>
    <t xml:space="preserve">Annexe 11 - Le détail de la répartition des intérêts détenus par l’État et la SNH dans les contrats pétroliers </t>
  </si>
  <si>
    <t>No.</t>
  </si>
  <si>
    <t>FD
Signé</t>
  </si>
  <si>
    <t>FD
Certifié</t>
  </si>
  <si>
    <t>EF 2023 certifiés
par un CAC</t>
  </si>
  <si>
    <t>Total
Paiements</t>
  </si>
  <si>
    <t>Fiabilité globale</t>
  </si>
  <si>
    <t>Fiabilité en nombre</t>
  </si>
  <si>
    <t>Faibe</t>
  </si>
  <si>
    <t>Moyen</t>
  </si>
  <si>
    <t>Elevé</t>
  </si>
  <si>
    <t>Faibe
en nombre</t>
  </si>
  <si>
    <t>Moyen
en nombre</t>
  </si>
  <si>
    <t>Elevé
en nombre</t>
  </si>
  <si>
    <t>Faibe
en valeur</t>
  </si>
  <si>
    <t>Moyen
en valeur</t>
  </si>
  <si>
    <t>Elevé
en valeur</t>
  </si>
  <si>
    <t>Hydrocarbure</t>
  </si>
  <si>
    <t xml:space="preserve">  Détails des coûts  pétroliers 2023</t>
  </si>
  <si>
    <t>Ce formulaire est à compléter par la SNH</t>
  </si>
  <si>
    <t xml:space="preserve">Détail des coûts </t>
  </si>
  <si>
    <t>Total coûts pétroliers (en  $)</t>
  </si>
  <si>
    <t>Total coûts pétroliers (en milliards FCFA  $)</t>
  </si>
  <si>
    <t>Quote Part SNH-Mandat contractant</t>
  </si>
  <si>
    <t xml:space="preserve">Quote Part SNH-Fonctionnement </t>
  </si>
  <si>
    <t xml:space="preserve">Exploration </t>
  </si>
  <si>
    <t xml:space="preserve">Developpement </t>
  </si>
  <si>
    <t xml:space="preserve">Autres coûts </t>
  </si>
  <si>
    <t>RDR (CC)</t>
  </si>
  <si>
    <t>RDR (CPP)</t>
  </si>
  <si>
    <t>MA CPP</t>
  </si>
  <si>
    <t>SANAGA SUD A1</t>
  </si>
  <si>
    <t>Gaz :</t>
  </si>
  <si>
    <t>Total coûts pétroliers (en millions $)</t>
  </si>
  <si>
    <t>Commune de Sangmelima</t>
  </si>
  <si>
    <t>Communes</t>
  </si>
  <si>
    <t>Commune de Figuil</t>
  </si>
  <si>
    <t>Commune de Douala 1er</t>
  </si>
  <si>
    <t>Commune de Douala 4</t>
  </si>
  <si>
    <t>Commune de Doume</t>
  </si>
  <si>
    <t>Commune de Yaounde 2</t>
  </si>
  <si>
    <t>Commune de Mbanga</t>
  </si>
  <si>
    <t>Commune de MAKA 1</t>
  </si>
  <si>
    <t>Commune de Njombe Penja</t>
  </si>
  <si>
    <t>POIDS NETS</t>
  </si>
  <si>
    <t>VALEURS FACTURES</t>
  </si>
  <si>
    <t>VALEURS IMPOSABLES</t>
  </si>
  <si>
    <t>M022317992613L</t>
  </si>
  <si>
    <t>710210000000</t>
  </si>
  <si>
    <t>Diamants non triés, même travaillés, mais non montés ni sertis</t>
  </si>
  <si>
    <t>M032217168807B</t>
  </si>
  <si>
    <t>IN</t>
  </si>
  <si>
    <t>M042318123865W</t>
  </si>
  <si>
    <t>LB</t>
  </si>
  <si>
    <t>M052217471507T</t>
  </si>
  <si>
    <t>M062318307985G</t>
  </si>
  <si>
    <t>M122018448935U</t>
  </si>
  <si>
    <t>P028214345246T</t>
  </si>
  <si>
    <t>P078117613864N</t>
  </si>
  <si>
    <t>Mois</t>
  </si>
  <si>
    <t>Janvier</t>
  </si>
  <si>
    <t>Février</t>
  </si>
  <si>
    <t>Mars</t>
  </si>
  <si>
    <t>Avril</t>
  </si>
  <si>
    <t>Mai</t>
  </si>
  <si>
    <t>Juin</t>
  </si>
  <si>
    <t>Juillet</t>
  </si>
  <si>
    <t>Août</t>
  </si>
  <si>
    <t>Octobre</t>
  </si>
  <si>
    <t>Novembre</t>
  </si>
  <si>
    <t>Décembre</t>
  </si>
  <si>
    <t>Septembre</t>
  </si>
  <si>
    <t xml:space="preserve">LOKELE </t>
  </si>
  <si>
    <t>JANVIER</t>
  </si>
  <si>
    <t>FÉVRIER</t>
  </si>
  <si>
    <t>MARS</t>
  </si>
  <si>
    <t>AVRIL</t>
  </si>
  <si>
    <t>MAI</t>
  </si>
  <si>
    <t>JUIN</t>
  </si>
  <si>
    <t>JUILLET</t>
  </si>
  <si>
    <t>AOÛT</t>
  </si>
  <si>
    <t>SEPTEMBRE</t>
  </si>
  <si>
    <t>OCTOBRE</t>
  </si>
  <si>
    <t>NOVEMBRE</t>
  </si>
  <si>
    <t>DÉCEMBRE</t>
  </si>
  <si>
    <t>TOTAL GAZ SANAGA SUD Q/P ETAT CONTRACTANT FLNG</t>
  </si>
  <si>
    <t>TOTAL GAZ SANAGA SUD PROFIT OIL ETAT KPDC</t>
  </si>
  <si>
    <t>TOTAL GAZ SANAGA SUD Q/P ETAT CONTRACTANT KPDC</t>
  </si>
  <si>
    <t>TOTAL GAZ logbaba</t>
  </si>
  <si>
    <t>TOTAL GPL SANAGA SUD Q/P ETAT PROFIT GAZ</t>
  </si>
  <si>
    <t>TOTAL GPL SANAGA SUD Q/P ETAT CONTRACTANT COST GAZ</t>
  </si>
  <si>
    <t xml:space="preserve">
La caution doit être constituée par :
- garantie bancaire, 
- par lettre de garantie d'une compagnie d'assurance, 
- par dépôt d'espèce auprès d'un établissement bancaire locale ou 
- par toute autre forme reconnue par la législation camerounaise en la matière. 
L’attribution d’un permis de recherche ou d’un permis d’exploitation, en ce qui concerne la petite mine et la mine industrielle, doit être conditionnée par le versement d’une caution fonction de la taille du projet, garantissant l’exécution  par le  titulaire de  ses obligations</t>
  </si>
  <si>
    <t xml:space="preserve">Point </t>
  </si>
  <si>
    <t>1-2-3-5-6-10-13-14-15</t>
  </si>
  <si>
    <t>1-2-3-5-6-13-15</t>
  </si>
  <si>
    <t>1-2-3-5-6-7-13-15</t>
  </si>
  <si>
    <t>1-2-3-5-6-7-13-14-15</t>
  </si>
  <si>
    <t>1-2-3-4-5-6-9-10-11-12-13-15</t>
  </si>
  <si>
    <t>1-2-3-4-5-6-9-10-11-13-14-15</t>
  </si>
  <si>
    <t>1-2-3-4-5-6-8-9-10-11-13-14-15</t>
  </si>
  <si>
    <t>Régies</t>
  </si>
  <si>
    <t>Montant</t>
  </si>
  <si>
    <t xml:space="preserve">Données à divulguer
par projet </t>
  </si>
  <si>
    <t>Déclaré par
projet (O/N)</t>
  </si>
  <si>
    <t>SNH-Fct</t>
  </si>
  <si>
    <t>Paiements Environnementaux</t>
  </si>
  <si>
    <t>Étiquettes de lignes</t>
  </si>
  <si>
    <t>Total général</t>
  </si>
  <si>
    <t>Étiquettes de colonnes</t>
  </si>
  <si>
    <t>Somme de Montant</t>
  </si>
  <si>
    <t>Liquidé</t>
  </si>
  <si>
    <t>par projet</t>
  </si>
  <si>
    <t>Reporté par projets</t>
  </si>
  <si>
    <t>en %</t>
  </si>
  <si>
    <t>Total Hydrocarbures</t>
  </si>
  <si>
    <t>Total Minier</t>
  </si>
  <si>
    <t>Total Transport pétrolier</t>
  </si>
  <si>
    <t>Total en %</t>
  </si>
  <si>
    <t>(i)      Chambre des Comptes - DGI</t>
  </si>
  <si>
    <t xml:space="preserve">Sociétés </t>
  </si>
  <si>
    <t>Écart (1) – (2)</t>
  </si>
  <si>
    <t>Écart (1) – (3)</t>
  </si>
  <si>
    <t>Les ajustements après réconciliation n'ont pas été pris en compte par la DGI dans la déclaration fournie à la Chambre des Comptes pour certification.</t>
  </si>
  <si>
    <t>Écart</t>
  </si>
  <si>
    <t>Transferts indirects</t>
  </si>
  <si>
    <t>Dividendes</t>
  </si>
  <si>
    <t>Secteur Pétrolier Amont</t>
  </si>
  <si>
    <t>Secteur des transports des Hydrocarbures</t>
  </si>
  <si>
    <t>Secteur des Mines et Carrières</t>
  </si>
  <si>
    <t>Déclaration unilatérale / Secteur Pétrolier</t>
  </si>
  <si>
    <t>EUROIL LIMITED</t>
  </si>
  <si>
    <t>Cimenterie</t>
  </si>
  <si>
    <t>Mines</t>
  </si>
  <si>
    <t>Autres sociétés Minières</t>
  </si>
  <si>
    <t>Les déclarations de
la DGI des Comptes
(1) transmises à la Chambre</t>
  </si>
  <si>
    <t>Les déclarations de
la DGI - ITIE Avant
Ajustements (2)</t>
  </si>
  <si>
    <t>Les déclaration de
la DGI - ITIE Après
Ajustements (3)</t>
  </si>
  <si>
    <t>Secteur des Hydrocarbures</t>
  </si>
  <si>
    <t>LUKOIL OVERSEAS ETINDE</t>
  </si>
  <si>
    <t>NEW AGE CAMOP</t>
  </si>
  <si>
    <t>YANCHAN LOGONE</t>
  </si>
  <si>
    <t>Rien à Signaler</t>
  </si>
  <si>
    <t>Mines et carrières</t>
  </si>
  <si>
    <t>CAMEROUN MINING COMPANY (CMC)</t>
  </si>
  <si>
    <t>Nous avons procédé à l’ajustement en excluant ces paiements, la principale activité de la société étant non extractive (hors du secteur concerné)</t>
  </si>
  <si>
    <t>Nous avons procédé à l’ajustement en excluant ces paiements, la principale activité de la société étant non extractive (hors du secteur concerné). Pour ces sociétés, seuls leurs paiements spécifiques ont été pris en considération</t>
  </si>
  <si>
    <t>(ii)      Chambre des Comptes - DGD</t>
  </si>
  <si>
    <t>Nature des recettes</t>
  </si>
  <si>
    <t>Transferts direct</t>
  </si>
  <si>
    <t>Déclaration de la
DGTCFM certifiée</t>
  </si>
  <si>
    <t>Déclaration de la
DGTCFM-ITIE</t>
  </si>
  <si>
    <t>(iii)      Chambre des Comptes - DGTCFM</t>
  </si>
  <si>
    <t>Les ajustements après réconciliation n'ont pas été pris en compte par la DGTCFM dans la déclaration fournie à la Chambre des Comptes pour certification.</t>
  </si>
  <si>
    <t>Nom de l'entité:</t>
  </si>
  <si>
    <t xml:space="preserve">Cours </t>
  </si>
  <si>
    <t>Période du Rapport:</t>
  </si>
  <si>
    <t>Société Extractive</t>
  </si>
  <si>
    <t>Gouvernement</t>
  </si>
  <si>
    <t>Ecart Résiduel</t>
  </si>
  <si>
    <t>Initial</t>
  </si>
  <si>
    <t>Ajust</t>
  </si>
  <si>
    <t>Final</t>
  </si>
  <si>
    <t>Impôts sur les sociétés y compris les acomptes et les retenues à la source (pétrolier et non pétrolier)</t>
  </si>
  <si>
    <t>Revenus collectés</t>
  </si>
  <si>
    <t xml:space="preserve">L'Impôt Synthétique Minier Libératoire (ISML) collecté en nature </t>
  </si>
  <si>
    <t>SONAMINES/DGTCFM</t>
  </si>
  <si>
    <t>Dividendes versées à la SONAMINES</t>
  </si>
  <si>
    <t>Revenus  en nature</t>
  </si>
  <si>
    <t>Droit de sortie en nature (+)</t>
  </si>
  <si>
    <t>Taxe Advalorem en nature (+)</t>
  </si>
  <si>
    <t>Part de production en nature (quote part Etat) (+)</t>
  </si>
  <si>
    <t>Total Paiements</t>
  </si>
  <si>
    <t>Contribution au compte spécial de développement des capacités locales</t>
  </si>
  <si>
    <t>Dépenses quasi fiscales</t>
  </si>
  <si>
    <t xml:space="preserve">MINEPDED/Getsionnaire du compte sequestre </t>
  </si>
  <si>
    <t>Contributions au Fonds de restauration, réhabilitation et fermeture (+)</t>
  </si>
  <si>
    <t>Tous</t>
  </si>
  <si>
    <t xml:space="preserve">Transferts/Rétrocessions </t>
  </si>
  <si>
    <t>Rétrocessions ISML (Part Etat) (+)</t>
  </si>
  <si>
    <t>Rétrocessions ISML (Part Collectivités ) (+)</t>
  </si>
  <si>
    <t>Rétrocessions ISML (Fonds de developpement du secteur minier ) (+)</t>
  </si>
  <si>
    <t>Retrocessions Droits de sortie (+)</t>
  </si>
  <si>
    <t>Retrocessions Part de Production (Part Etat) (+)</t>
  </si>
  <si>
    <t>Retrocessions Part de Production (Taxe Advalorem) (+)</t>
  </si>
  <si>
    <t>Paiments infranationnaux</t>
  </si>
  <si>
    <t>La taxe sur le transport des produits de carrières (+)</t>
  </si>
  <si>
    <t>Communes/DGTCFM</t>
  </si>
  <si>
    <t>Autres taxe communales sur l’exploitation des produits des mines et des carrières (+)</t>
  </si>
  <si>
    <t>Transferts (rubrique réservée uniquement aux Régies Financières)</t>
  </si>
  <si>
    <t>Transfert de la taxe ad valorem, de la taxe à l’extraction et de la redevance sur la production de l’eau</t>
  </si>
  <si>
    <t>Communes / MINMIDT / DGI / DGTCFM</t>
  </si>
  <si>
    <t>Transfert des Centimes Additionnels Communaux</t>
  </si>
  <si>
    <t>Communes / FEICOM / DGTCFM</t>
  </si>
  <si>
    <t>Transfert de la fiscalité au titre de l’activité minière artisanale</t>
  </si>
  <si>
    <t>Communes / Fonds de développement du secteur minier / SONACIMES/ DGTCFM</t>
  </si>
  <si>
    <t>Autres recettes transférées</t>
  </si>
  <si>
    <t>Total Global</t>
  </si>
  <si>
    <t>+</t>
  </si>
  <si>
    <t>Organismes collecteurs</t>
  </si>
  <si>
    <t>FD
reçu</t>
  </si>
  <si>
    <t>FD
signé</t>
  </si>
  <si>
    <t>Cour des
comptes</t>
  </si>
  <si>
    <t>Total
en FCFA</t>
  </si>
  <si>
    <t>Administrations Publiques</t>
  </si>
  <si>
    <t>Direction Générale du Trésor, de la Coopération Financière et Monétaire (DGTCFM)</t>
  </si>
  <si>
    <t/>
  </si>
  <si>
    <t>Direction Générale des Impôts (DGI)</t>
  </si>
  <si>
    <t>Direction Générale des Douanes (DGD)</t>
  </si>
  <si>
    <t>Caisse Nationale de Prévoyance Sociale (CNPS)</t>
  </si>
  <si>
    <t>Faible</t>
  </si>
  <si>
    <t>Société Nationale d’Investissement du Cameroun (SNI)</t>
  </si>
  <si>
    <t>Commune Territorialement Compétente</t>
  </si>
  <si>
    <t>Reçu (Oui/Non)</t>
  </si>
  <si>
    <t xml:space="preserve">Pierres gemmes </t>
  </si>
  <si>
    <t xml:space="preserve">Pierres synthétiques </t>
  </si>
  <si>
    <t>Annexe 12 – Valorisation de la Quote-part pétrole et condensat de l’État et de la SNH dans les champs pétroliers</t>
  </si>
  <si>
    <t>Annexe 12-1 – Valorisation de la Quote-part pétrole et condensat de l’État et de la SNH dans les champs pétroliers</t>
  </si>
  <si>
    <t>Annexe 12-2 – Valorisation de la Quote-part pétrole et condensat de la SNH Fonctionnement dans les champs pétroliers</t>
  </si>
  <si>
    <t>Prix officiel moyen annuel (USD)</t>
  </si>
  <si>
    <t>Cours moyen annuel</t>
  </si>
  <si>
    <t xml:space="preserve">JANVIER </t>
  </si>
  <si>
    <t>TOTAL EBOME</t>
  </si>
  <si>
    <t>TOTAL MOUDI</t>
  </si>
  <si>
    <t>TOTAL Général</t>
  </si>
  <si>
    <t>Na</t>
  </si>
  <si>
    <t>na</t>
  </si>
  <si>
    <t>Divers</t>
  </si>
  <si>
    <t>Exportations</t>
  </si>
  <si>
    <t>en bbl</t>
  </si>
  <si>
    <t>Valeur en</t>
  </si>
  <si>
    <t>millions de USD</t>
  </si>
  <si>
    <t>milliards FCFA</t>
  </si>
  <si>
    <t>Somme de Quantity/volume</t>
  </si>
  <si>
    <t>Somme de Value
 (en USD)</t>
  </si>
  <si>
    <t>Somme de Valeur totale
(en FCFA)</t>
  </si>
  <si>
    <t>LOBE KRIBI</t>
  </si>
  <si>
    <t>Colomine</t>
  </si>
  <si>
    <t>Somme de Quantité</t>
  </si>
  <si>
    <t>Somme de Valeur (USD)</t>
  </si>
  <si>
    <t>Somme de Valeur (FCFA)</t>
  </si>
  <si>
    <t>Annexe 31 – Détail des exportations du Diamants declaré par la DGD</t>
  </si>
  <si>
    <t>Annexe 32 – Part de l'État dans la production du Gaz naturel (GNL)</t>
  </si>
  <si>
    <t>Annexe 33 – Part de l'État dans la production du Gaz naturel (GPL)</t>
  </si>
  <si>
    <t>Annexe 34 – Registre des bénéficiaires effectifs</t>
  </si>
  <si>
    <t>NIU</t>
  </si>
  <si>
    <t>Raison Sociale</t>
  </si>
  <si>
    <t>NB Bef</t>
  </si>
  <si>
    <t>NOM</t>
  </si>
  <si>
    <t>Pays</t>
  </si>
  <si>
    <t>Pourcentage</t>
  </si>
  <si>
    <t>EXPLOITATION DES CARRIERES</t>
  </si>
  <si>
    <t>M077800010977F</t>
  </si>
  <si>
    <t>UNITED TRANSPORT AFRICA SA</t>
  </si>
  <si>
    <t>FONSECA DE ALMEIDA CARLOS ALBERTO</t>
  </si>
  <si>
    <t>Cameroon</t>
  </si>
  <si>
    <t>BALLAN ADRIANO</t>
  </si>
  <si>
    <t>42.9%</t>
  </si>
  <si>
    <t>M010700021699S</t>
  </si>
  <si>
    <t>Herve TCHAMBA BOPA</t>
  </si>
  <si>
    <t>M050600020713W</t>
  </si>
  <si>
    <t>ARAB CONTRACTORS CAMEROUN LTD</t>
  </si>
  <si>
    <t>EMMANUEL SIEWE MONTHE</t>
  </si>
  <si>
    <t>M087900011760L</t>
  </si>
  <si>
    <t>EDOK ETER CAM SA</t>
  </si>
  <si>
    <t>GIOKARIS ANGELOS</t>
  </si>
  <si>
    <t>Greece</t>
  </si>
  <si>
    <t>KARELAS HELEN</t>
  </si>
  <si>
    <t>United States</t>
  </si>
  <si>
    <t>M090300015762E</t>
  </si>
  <si>
    <t>STE SOGEA-SATOM SUCCURSALE</t>
  </si>
  <si>
    <t>FREDERIC BERNADET</t>
  </si>
  <si>
    <t>French</t>
  </si>
  <si>
    <t>M121100039523B</t>
  </si>
  <si>
    <t>SOTCOCOG CAMEROUN FILIALE</t>
  </si>
  <si>
    <t>M121200043820D</t>
  </si>
  <si>
    <t>CHINA FIRST HIGHWAY ENGINEERING COMPANY</t>
  </si>
  <si>
    <t>DU SIYONG</t>
  </si>
  <si>
    <t>M041300045685N</t>
  </si>
  <si>
    <t>STE ROUTD'AF SA</t>
  </si>
  <si>
    <t>SIAKA ANDRE</t>
  </si>
  <si>
    <t>PRODUCTION D'EAUX</t>
  </si>
  <si>
    <t>M024800000316X</t>
  </si>
  <si>
    <t>SOCIETE ANONYME DES BOISSONS DU CAMEROUN</t>
  </si>
  <si>
    <t xml:space="preserve">Gregory Quentin CLERC </t>
  </si>
  <si>
    <t>Switzerland</t>
  </si>
  <si>
    <t>M078200004171M</t>
  </si>
  <si>
    <t>SOURCE DU PAYS SA</t>
  </si>
  <si>
    <t>NESSRALLAH SAHELY</t>
  </si>
  <si>
    <t>M017900000314L</t>
  </si>
  <si>
    <t>STE DES EAUX MINERALES SEMC</t>
  </si>
  <si>
    <t>Gregory Quentin CLERC</t>
  </si>
  <si>
    <t>M087100001882N</t>
  </si>
  <si>
    <t>UNION CAM DE BRASSERIE</t>
  </si>
  <si>
    <t>GILBERT LOUIS KADJI</t>
  </si>
  <si>
    <t>M030900029332T</t>
  </si>
  <si>
    <t>STE YAN CHANG LOG.DEV.COM</t>
  </si>
  <si>
    <t>M100900029359K</t>
  </si>
  <si>
    <t>NEW AGE CAMEROON OFFSHORE PETROLEUM SA</t>
  </si>
  <si>
    <t>BRUNO MARIE A DE VINCK</t>
  </si>
  <si>
    <t>Belgium</t>
  </si>
  <si>
    <t>M119500012111E</t>
  </si>
  <si>
    <t>Christian PETERSMANN</t>
  </si>
  <si>
    <t xml:space="preserve"> Germany</t>
  </si>
  <si>
    <t>KONSTANTIN DIMITROV STOYANOV</t>
  </si>
  <si>
    <t>Germany</t>
  </si>
  <si>
    <t>M061412103222B</t>
  </si>
  <si>
    <t>LUKOIL OVERSEAS ETINDE CAMEROON</t>
  </si>
  <si>
    <t>OVERSEAS LUKOIL</t>
  </si>
  <si>
    <t>SECTEUR DES MINES ET CARRIERES</t>
  </si>
  <si>
    <t>M066300000649C</t>
  </si>
  <si>
    <t>SCHMIDHEINY Thomas</t>
  </si>
  <si>
    <t>YAOU AISSATOU</t>
  </si>
  <si>
    <t>KHALID SAMAKA</t>
  </si>
  <si>
    <t>Morocco</t>
  </si>
  <si>
    <t>Said EL HADI</t>
  </si>
  <si>
    <t>HASSAN OURIAGLI MOHAMED</t>
  </si>
  <si>
    <t>Thorsten Hahn Hahn</t>
  </si>
  <si>
    <t>MUSTAFA SOYLU</t>
  </si>
  <si>
    <t>Philippe RICHART</t>
  </si>
  <si>
    <t>M080800036805X</t>
  </si>
  <si>
    <t>DANGOTE CEMENT CAMEROUN SA</t>
  </si>
  <si>
    <t>DANGOTE ALIKO</t>
  </si>
  <si>
    <t>Nigeria</t>
  </si>
  <si>
    <t>RAZEL CAMEROUN SA</t>
  </si>
  <si>
    <t>LAURENT FAYAT</t>
  </si>
  <si>
    <t>JEAN CLAUDE FAYAT</t>
  </si>
  <si>
    <t>M122016365588B</t>
  </si>
  <si>
    <t>SOCIETE NATIONALE DES MINES</t>
  </si>
  <si>
    <t>M100800026370U</t>
  </si>
  <si>
    <t>SINOSTEEL CAM SA</t>
  </si>
  <si>
    <t>GUOWANG LIU</t>
  </si>
  <si>
    <t>M121512488614D</t>
  </si>
  <si>
    <t>SOP TABKO CHRISTOPHE</t>
  </si>
  <si>
    <t>M061418230173C</t>
  </si>
  <si>
    <t>COLOMINE MINE CORPORATION</t>
  </si>
  <si>
    <t>SAMIRA ISSA</t>
  </si>
  <si>
    <t>M121311716439N</t>
  </si>
  <si>
    <t>STE G-STONES RESSOURCES SA</t>
  </si>
  <si>
    <t>BOUGNE</t>
  </si>
  <si>
    <t>SECTEUR HYDROCARBURES</t>
  </si>
  <si>
    <t>M089700006137L</t>
  </si>
  <si>
    <t>CAMEROON OIL TRANSPORT CO</t>
  </si>
  <si>
    <t>SHT DOBA PIPELIEN INVESTMENT INC</t>
  </si>
  <si>
    <t>M038000000218J</t>
  </si>
  <si>
    <t>NATIONAL HYDROCARBONS CORPORTION (SNH)</t>
  </si>
  <si>
    <t>Tchad Petroleum Company SA</t>
  </si>
  <si>
    <t>SHT OVERSEAS PETROLEUM (CAMEROON) COMPANY LIMITED</t>
  </si>
  <si>
    <t>M100200014425F</t>
  </si>
  <si>
    <t>ADDAX PETROLEUM CAMEROON LIMITED S.A.</t>
  </si>
  <si>
    <t>BIN QU</t>
  </si>
  <si>
    <t>M047400005669H</t>
  </si>
  <si>
    <t>ADDAX PETROLEUM CAMEROON COMPANY S.A.</t>
  </si>
  <si>
    <t>M010700023025B</t>
  </si>
  <si>
    <t>FRIEND ERIC CRAIG</t>
  </si>
  <si>
    <t>M040800024299W</t>
  </si>
  <si>
    <t>STE GLENCORE EXPLORATION CAMEROON LTD</t>
  </si>
  <si>
    <t>JOAN MOLULU LIMUNGA NJOH</t>
  </si>
  <si>
    <t>United Kingdom</t>
  </si>
  <si>
    <t>M080600021129Y</t>
  </si>
  <si>
    <t>NOBLE ENERGY CAM LIMITED</t>
  </si>
  <si>
    <t>JOHN ZORAN TOMICH</t>
  </si>
  <si>
    <t>Etat du Cameroun</t>
  </si>
  <si>
    <t>Etat du Tchad</t>
  </si>
  <si>
    <t>Société d'Etat - Etat du Cameroun</t>
  </si>
  <si>
    <t xml:space="preserve"> Registre Central du Bénéficiaire Effectif (DGI, Extraction 12/2025)</t>
  </si>
  <si>
    <t>BIN QU - Nationalité Chinoise - Il détient  100%</t>
  </si>
  <si>
    <t>Mr Aliko DANGOTE; Nigeria; 85,85%</t>
  </si>
  <si>
    <t>Annexe 35 - Communiqué du MINMIDT sur la traçabilité de l’or produit au Cameroun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</si>
</sst>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43" formatCode="_-* #,##0.00_-;\-* #,##0.00_-;_-* &quot;-&quot;??_-;_-@_-"/>
    <numFmt numFmtId="164" formatCode="_(* #,##0.00_);_(* \(#,##0.00\);_(* &quot;-&quot;??_);_(@_)"/>
    <numFmt numFmtId="165" formatCode="_(* #,##0_);_(* \(#,##0\);_(* &quot;-&quot;??_);_(@_)"/>
    <numFmt numFmtId="166" formatCode="_-* #,##0_-;\-* #,##0_-;_-* &quot;-&quot;??_-;_-@_-"/>
    <numFmt numFmtId="167" formatCode="#,##0.000"/>
    <numFmt numFmtId="168" formatCode="#,##0_);\(&quot;&quot;#,##0\);_-* &quot;-&quot;??_-;_-@_-"/>
    <numFmt numFmtId="169" formatCode="yyyy\-mm\-dd;@"/>
    <numFmt numFmtId="170" formatCode="_-* #,##0.00\ _€_-;\-* #,##0.00\ _€_-;_-* &quot;-&quot;??\ _€_-;_-@_-"/>
    <numFmt numFmtId="171" formatCode="#,##0.00\ _€"/>
    <numFmt numFmtId="172" formatCode="&quot;£&quot;#,##0.00"/>
    <numFmt numFmtId="173" formatCode="#,##0.00_);\(&quot;&quot;#,##0.00\);_-* &quot;-&quot;??_-;_-@_-"/>
    <numFmt numFmtId="174" formatCode="_-* #,##0.000_-;\-* #,##0.000_-;_-* &quot;-&quot;??_-;_-@_-"/>
    <numFmt numFmtId="175" formatCode="_-* #,##0\ _€_-;\-* #,##0\ _€_-;_-* &quot;-&quot;??\ _€_-;_-@_-"/>
    <numFmt numFmtId="176" formatCode="0.00000"/>
  </numFmts>
  <fonts count="137" x14ac:knownFonts="1">
    <font>
      <sz val="11"/>
      <color theme="1"/>
      <name val="Calibri"/>
      <family val="2"/>
      <scheme val="minor"/>
    </font>
    <font>
      <sz val="12"/>
      <color theme="1"/>
      <name val="Calibri"/>
      <family val="2"/>
      <scheme val="minor"/>
    </font>
    <font>
      <sz val="12"/>
      <color theme="1"/>
      <name val="Calibri"/>
      <family val="2"/>
      <scheme val="minor"/>
    </font>
    <font>
      <u/>
      <sz val="11"/>
      <color theme="10"/>
      <name val="Calibri"/>
      <family val="2"/>
      <scheme val="minor"/>
    </font>
    <font>
      <sz val="11"/>
      <color theme="1"/>
      <name val="Calibri"/>
      <family val="2"/>
      <scheme val="minor"/>
    </font>
    <font>
      <sz val="8"/>
      <color theme="1"/>
      <name val="Arial"/>
      <family val="2"/>
    </font>
    <font>
      <sz val="10"/>
      <name val="Arial"/>
      <family val="2"/>
    </font>
    <font>
      <b/>
      <sz val="11"/>
      <color rgb="FF3F3F3F"/>
      <name val="Calibri"/>
      <family val="2"/>
      <scheme val="minor"/>
    </font>
    <font>
      <sz val="8"/>
      <color theme="1"/>
      <name val="Kohinoor Devanagari"/>
      <family val="3"/>
    </font>
    <font>
      <sz val="10"/>
      <color theme="1"/>
      <name val="Arial"/>
      <family val="2"/>
    </font>
    <font>
      <sz val="12"/>
      <color theme="1"/>
      <name val="Calibri"/>
      <family val="2"/>
      <scheme val="minor"/>
    </font>
    <font>
      <sz val="10"/>
      <name val="MS Sans Serif"/>
      <family val="2"/>
    </font>
    <font>
      <u/>
      <sz val="8"/>
      <color theme="10"/>
      <name val="Arial"/>
      <family val="2"/>
    </font>
    <font>
      <b/>
      <sz val="9"/>
      <color rgb="FF000000"/>
      <name val="Tahoma"/>
      <family val="2"/>
    </font>
    <font>
      <sz val="9"/>
      <color rgb="FF000000"/>
      <name val="Tahoma"/>
      <family val="2"/>
    </font>
    <font>
      <b/>
      <sz val="8"/>
      <color theme="1"/>
      <name val="Kohinoor Devanagari"/>
      <family val="3"/>
    </font>
    <font>
      <b/>
      <sz val="8"/>
      <color theme="0"/>
      <name val="Kohinoor Devanagari"/>
      <family val="3"/>
    </font>
    <font>
      <b/>
      <sz val="8"/>
      <color rgb="FFFF0000"/>
      <name val="Kohinoor Devanagari"/>
      <family val="3"/>
    </font>
    <font>
      <b/>
      <sz val="8"/>
      <color rgb="FF333333"/>
      <name val="Kohinoor Devanagari"/>
      <family val="3"/>
    </font>
    <font>
      <sz val="8"/>
      <color rgb="FF333333"/>
      <name val="Kohinoor Devanagari"/>
      <family val="3"/>
    </font>
    <font>
      <b/>
      <sz val="8"/>
      <color rgb="FFFFFFFF"/>
      <name val="Kohinoor Devanagari"/>
      <family val="3"/>
    </font>
    <font>
      <b/>
      <sz val="10"/>
      <name val="Kohinoor Devanagari"/>
      <family val="3"/>
    </font>
    <font>
      <sz val="8"/>
      <color rgb="FF3B3838"/>
      <name val="Kohinoor Devanagari"/>
      <family val="3"/>
    </font>
    <font>
      <b/>
      <sz val="8"/>
      <color rgb="FF3B3838"/>
      <name val="Kohinoor Devanagari"/>
      <family val="3"/>
    </font>
    <font>
      <sz val="8"/>
      <color indexed="8"/>
      <name val="Kohinoor Devanagari"/>
      <family val="3"/>
    </font>
    <font>
      <b/>
      <sz val="8"/>
      <color indexed="8"/>
      <name val="Kohinoor Devanagari"/>
      <family val="3"/>
    </font>
    <font>
      <sz val="8"/>
      <color rgb="FFFF0000"/>
      <name val="Kohinoor Devanagari"/>
      <family val="3"/>
    </font>
    <font>
      <b/>
      <sz val="8"/>
      <name val="Kohinoor Devanagari"/>
      <family val="3"/>
    </font>
    <font>
      <sz val="8"/>
      <name val="Kohinoor Devanagari"/>
      <family val="3"/>
    </font>
    <font>
      <u/>
      <sz val="8"/>
      <name val="Kohinoor Devanagari"/>
      <family val="3"/>
    </font>
    <font>
      <u/>
      <sz val="8"/>
      <color theme="10"/>
      <name val="Kohinoor Devanagari"/>
      <family val="3"/>
    </font>
    <font>
      <i/>
      <sz val="8"/>
      <color rgb="FFFF0000"/>
      <name val="Kohinoor Devanagari"/>
      <family val="3"/>
    </font>
    <font>
      <b/>
      <sz val="8"/>
      <color rgb="FF404040"/>
      <name val="Kohinoor Devanagari"/>
      <family val="3"/>
    </font>
    <font>
      <b/>
      <u/>
      <sz val="8"/>
      <color theme="1"/>
      <name val="Kohinoor Devanagari"/>
      <family val="3"/>
    </font>
    <font>
      <sz val="8"/>
      <color rgb="FF786860"/>
      <name val="Kohinoor Devanagari"/>
      <family val="3"/>
    </font>
    <font>
      <b/>
      <sz val="8"/>
      <color rgb="FF786860"/>
      <name val="Kohinoor Devanagari"/>
      <family val="3"/>
    </font>
    <font>
      <i/>
      <sz val="8"/>
      <color theme="1"/>
      <name val="Kohinoor Devanagari"/>
      <family val="3"/>
    </font>
    <font>
      <sz val="8"/>
      <color rgb="FF000000"/>
      <name val="Kohinoor Devanagari"/>
      <family val="3"/>
    </font>
    <font>
      <b/>
      <sz val="8"/>
      <color rgb="FF000000"/>
      <name val="Kohinoor Devanagari"/>
      <family val="3"/>
    </font>
    <font>
      <u/>
      <sz val="8"/>
      <color rgb="FF000000"/>
      <name val="Kohinoor Devanagari"/>
      <family val="3"/>
    </font>
    <font>
      <sz val="9"/>
      <color theme="1"/>
      <name val="Kohinoor Devanagari"/>
      <family val="3"/>
    </font>
    <font>
      <b/>
      <sz val="10"/>
      <color theme="0"/>
      <name val="Trebuchet MS"/>
      <family val="2"/>
    </font>
    <font>
      <b/>
      <sz val="10"/>
      <name val="Trebuchet MS"/>
      <family val="2"/>
    </font>
    <font>
      <sz val="10"/>
      <color rgb="FF000000"/>
      <name val="Trebuchet MS"/>
      <family val="2"/>
    </font>
    <font>
      <sz val="10"/>
      <color indexed="8"/>
      <name val="Trebuchet MS"/>
      <family val="2"/>
    </font>
    <font>
      <b/>
      <sz val="10"/>
      <color indexed="8"/>
      <name val="Trebuchet MS"/>
      <family val="2"/>
    </font>
    <font>
      <b/>
      <sz val="10"/>
      <color rgb="FFFF0000"/>
      <name val="Trebuchet MS"/>
      <family val="2"/>
    </font>
    <font>
      <sz val="10"/>
      <color theme="1"/>
      <name val="Trebuchet MS"/>
      <family val="2"/>
    </font>
    <font>
      <b/>
      <u/>
      <sz val="10"/>
      <name val="Trebuchet MS"/>
      <family val="2"/>
    </font>
    <font>
      <sz val="8"/>
      <color theme="1"/>
      <name val="Trebuchet MS"/>
      <family val="2"/>
    </font>
    <font>
      <b/>
      <sz val="8"/>
      <color rgb="FF002060"/>
      <name val="Kohinoor Devanagari"/>
      <family val="3"/>
    </font>
    <font>
      <b/>
      <vertAlign val="superscript"/>
      <sz val="8"/>
      <color rgb="FF002060"/>
      <name val="Kohinoor Devanagari"/>
      <family val="3"/>
    </font>
    <font>
      <sz val="10"/>
      <color theme="1"/>
      <name val="Kohinoor Devanagari"/>
      <family val="3"/>
    </font>
    <font>
      <b/>
      <sz val="14"/>
      <color theme="0"/>
      <name val="Rockwell"/>
      <family val="1"/>
    </font>
    <font>
      <b/>
      <sz val="16"/>
      <color theme="1"/>
      <name val="Rockwell"/>
      <family val="1"/>
    </font>
    <font>
      <b/>
      <sz val="14"/>
      <color theme="1"/>
      <name val="Rockwell"/>
      <family val="1"/>
    </font>
    <font>
      <b/>
      <sz val="10"/>
      <color theme="0"/>
      <name val="Rockwell"/>
      <family val="1"/>
    </font>
    <font>
      <sz val="11"/>
      <color theme="1"/>
      <name val="Rockwell"/>
      <family val="1"/>
    </font>
    <font>
      <b/>
      <sz val="11"/>
      <color theme="1"/>
      <name val="Rockwell"/>
      <family val="1"/>
    </font>
    <font>
      <b/>
      <sz val="8"/>
      <color theme="1"/>
      <name val="Rockwell"/>
      <family val="1"/>
    </font>
    <font>
      <sz val="8"/>
      <color theme="1"/>
      <name val="Rockwell"/>
      <family val="1"/>
    </font>
    <font>
      <sz val="10"/>
      <color theme="1"/>
      <name val="Rockwell"/>
      <family val="1"/>
    </font>
    <font>
      <sz val="10"/>
      <color rgb="FF00B050"/>
      <name val="Trebuchet MS"/>
      <family val="2"/>
    </font>
    <font>
      <i/>
      <sz val="8"/>
      <color rgb="FFFF0000"/>
      <name val="Trebuchet MS"/>
      <family val="2"/>
    </font>
    <font>
      <b/>
      <sz val="16"/>
      <color theme="0"/>
      <name val="Trebuchet MS"/>
      <family val="2"/>
    </font>
    <font>
      <i/>
      <sz val="10"/>
      <color rgb="FFFF0000"/>
      <name val="Trebuchet MS"/>
      <family val="2"/>
    </font>
    <font>
      <b/>
      <i/>
      <sz val="10"/>
      <color rgb="FFFF0000"/>
      <name val="Trebuchet MS"/>
      <family val="2"/>
    </font>
    <font>
      <sz val="10"/>
      <name val="Trebuchet MS"/>
      <family val="2"/>
    </font>
    <font>
      <b/>
      <sz val="14"/>
      <color rgb="FFFF0000"/>
      <name val="Trebuchet MS"/>
      <family val="2"/>
    </font>
    <font>
      <b/>
      <sz val="10"/>
      <color theme="1"/>
      <name val="Trebuchet MS"/>
      <family val="2"/>
    </font>
    <font>
      <sz val="10"/>
      <color theme="0"/>
      <name val="Trebuchet MS"/>
      <family val="2"/>
    </font>
    <font>
      <sz val="10"/>
      <color rgb="FF786860"/>
      <name val="Trebuchet MS"/>
      <family val="2"/>
    </font>
    <font>
      <sz val="10"/>
      <color rgb="FFFF0000"/>
      <name val="Trebuchet MS"/>
      <family val="2"/>
    </font>
    <font>
      <b/>
      <sz val="10"/>
      <color rgb="FF000000"/>
      <name val="Trebuchet MS"/>
      <family val="2"/>
    </font>
    <font>
      <b/>
      <sz val="10"/>
      <color rgb="FF786860"/>
      <name val="Trebuchet MS"/>
      <family val="2"/>
    </font>
    <font>
      <i/>
      <sz val="10"/>
      <name val="Trebuchet MS"/>
      <family val="2"/>
    </font>
    <font>
      <sz val="10"/>
      <color rgb="FFC00000"/>
      <name val="Trebuchet MS"/>
      <family val="2"/>
    </font>
    <font>
      <i/>
      <sz val="10"/>
      <color theme="0"/>
      <name val="Trebuchet MS"/>
      <family val="2"/>
    </font>
    <font>
      <b/>
      <i/>
      <sz val="10"/>
      <color theme="0"/>
      <name val="Trebuchet MS"/>
      <family val="2"/>
    </font>
    <font>
      <u/>
      <sz val="10"/>
      <name val="Trebuchet MS"/>
      <family val="2"/>
    </font>
    <font>
      <b/>
      <sz val="10"/>
      <color rgb="FFC00000"/>
      <name val="Trebuchet MS"/>
      <family val="2"/>
    </font>
    <font>
      <b/>
      <sz val="8"/>
      <color theme="0"/>
      <name val="Arial"/>
      <family val="2"/>
    </font>
    <font>
      <b/>
      <sz val="8"/>
      <color rgb="FFFF0000"/>
      <name val="Arial"/>
      <family val="2"/>
    </font>
    <font>
      <i/>
      <sz val="10"/>
      <color theme="1"/>
      <name val="Trebuchet MS"/>
      <family val="2"/>
    </font>
    <font>
      <b/>
      <i/>
      <sz val="10"/>
      <color rgb="FF3F3F3F"/>
      <name val="Trebuchet MS"/>
      <family val="2"/>
    </font>
    <font>
      <b/>
      <i/>
      <sz val="10"/>
      <color rgb="FF000000"/>
      <name val="Trebuchet MS"/>
      <family val="2"/>
    </font>
    <font>
      <b/>
      <i/>
      <sz val="10"/>
      <name val="Trebuchet MS"/>
      <family val="2"/>
    </font>
    <font>
      <i/>
      <sz val="10"/>
      <color rgb="FF00B0F0"/>
      <name val="Trebuchet MS"/>
      <family val="2"/>
    </font>
    <font>
      <b/>
      <sz val="10"/>
      <color rgb="FF3F3F3F"/>
      <name val="Trebuchet MS"/>
      <family val="2"/>
    </font>
    <font>
      <b/>
      <sz val="16"/>
      <color rgb="FFFF0000"/>
      <name val="Trebuchet MS"/>
      <family val="2"/>
    </font>
    <font>
      <b/>
      <sz val="12"/>
      <color theme="1"/>
      <name val="Arial"/>
      <family val="2"/>
    </font>
    <font>
      <sz val="12"/>
      <color theme="1"/>
      <name val="Arial"/>
      <family val="2"/>
    </font>
    <font>
      <b/>
      <sz val="20"/>
      <color rgb="FFFF0000"/>
      <name val="Rockwell"/>
      <family val="1"/>
    </font>
    <font>
      <b/>
      <sz val="9"/>
      <color theme="1"/>
      <name val="Rockwell"/>
      <family val="1"/>
    </font>
    <font>
      <sz val="9"/>
      <color theme="1"/>
      <name val="Rockwell"/>
      <family val="1"/>
    </font>
    <font>
      <sz val="9"/>
      <name val="Rockwell"/>
      <family val="1"/>
    </font>
    <font>
      <b/>
      <u val="singleAccounting"/>
      <sz val="8"/>
      <color theme="1"/>
      <name val="Kohinoor Devanagari"/>
      <family val="3"/>
    </font>
    <font>
      <b/>
      <sz val="10"/>
      <color rgb="FFFFFFFF"/>
      <name val="Trebuchet MS"/>
      <family val="2"/>
    </font>
    <font>
      <b/>
      <sz val="8"/>
      <color rgb="FFFFFFFF"/>
      <name val="Trebuchet MS"/>
      <family val="2"/>
    </font>
    <font>
      <sz val="8"/>
      <name val="Trebuchet MS"/>
      <family val="2"/>
    </font>
    <font>
      <sz val="8"/>
      <color rgb="FF000000"/>
      <name val="Trebuchet MS"/>
      <family val="2"/>
    </font>
    <font>
      <sz val="14"/>
      <color rgb="FF000000"/>
      <name val="Trebuchet MS"/>
      <family val="2"/>
    </font>
    <font>
      <sz val="8"/>
      <name val="Calibri"/>
      <family val="2"/>
      <scheme val="minor"/>
    </font>
    <font>
      <b/>
      <sz val="8"/>
      <color theme="0"/>
      <name val="Kohinoor Devanagari"/>
      <family val="3"/>
    </font>
    <font>
      <b/>
      <sz val="9"/>
      <color rgb="FF61BC4D"/>
      <name val="Kohinoor Devanagari"/>
      <family val="3"/>
    </font>
    <font>
      <b/>
      <sz val="9"/>
      <name val="Kohinoor Devanagari"/>
      <family val="3"/>
    </font>
    <font>
      <b/>
      <sz val="8"/>
      <color rgb="FF000000"/>
      <name val="Trebuchet MS"/>
      <family val="2"/>
    </font>
    <font>
      <sz val="8"/>
      <color rgb="FF0070C0"/>
      <name val="Trebuchet MS"/>
      <family val="2"/>
    </font>
    <font>
      <sz val="8"/>
      <color rgb="FFFF0000"/>
      <name val="Trebuchet MS"/>
      <family val="2"/>
    </font>
    <font>
      <b/>
      <sz val="8"/>
      <name val="Trebuchet MS"/>
      <family val="2"/>
    </font>
    <font>
      <b/>
      <sz val="8"/>
      <color rgb="FFFF0000"/>
      <name val="Trebuchet MS"/>
      <family val="2"/>
    </font>
    <font>
      <b/>
      <sz val="9"/>
      <color indexed="81"/>
      <name val="Tahoma"/>
      <family val="2"/>
    </font>
    <font>
      <sz val="9"/>
      <color indexed="81"/>
      <name val="Tahoma"/>
      <family val="2"/>
    </font>
    <font>
      <b/>
      <sz val="8"/>
      <color theme="0"/>
      <name val="Trebuchet MS"/>
      <family val="2"/>
    </font>
    <font>
      <b/>
      <i/>
      <sz val="8"/>
      <color rgb="FF000000"/>
      <name val="Trebuchet MS"/>
      <family val="2"/>
    </font>
    <font>
      <b/>
      <sz val="9"/>
      <color rgb="FFFFFFFF"/>
      <name val="Rockwell"/>
      <family val="1"/>
    </font>
    <font>
      <b/>
      <sz val="12"/>
      <color theme="1"/>
      <name val="Rockwell"/>
      <family val="1"/>
    </font>
    <font>
      <sz val="9"/>
      <color rgb="FF000000"/>
      <name val="Kohinoor Devanagari"/>
      <family val="3"/>
    </font>
    <font>
      <b/>
      <u/>
      <sz val="8"/>
      <color rgb="FFC00000"/>
      <name val="Kohinoor Devanagari"/>
      <family val="3"/>
    </font>
    <font>
      <b/>
      <sz val="11"/>
      <color theme="0"/>
      <name val="Kohinoor Devanagari"/>
      <family val="3"/>
    </font>
    <font>
      <b/>
      <sz val="8"/>
      <name val="Kohinoor Devanagari"/>
      <family val="3"/>
    </font>
    <font>
      <b/>
      <sz val="8"/>
      <color theme="1"/>
      <name val="Trebuchet MS"/>
      <family val="2"/>
    </font>
    <font>
      <sz val="8"/>
      <color rgb="FF3B3838"/>
      <name val="Trebuchet MS"/>
      <family val="2"/>
    </font>
    <font>
      <b/>
      <sz val="20"/>
      <color theme="0"/>
      <name val="Rockwell"/>
      <family val="1"/>
    </font>
    <font>
      <b/>
      <sz val="9"/>
      <color theme="0"/>
      <name val="Kohinoor Devanagari"/>
      <family val="3"/>
    </font>
    <font>
      <sz val="8"/>
      <color theme="0"/>
      <name val="Trebuchet MS"/>
      <family val="2"/>
    </font>
    <font>
      <sz val="9"/>
      <name val="Kohinoor Devanagari"/>
      <family val="3"/>
    </font>
    <font>
      <b/>
      <sz val="9"/>
      <color theme="1"/>
      <name val="Kohinoor Devanagari"/>
      <family val="3"/>
    </font>
    <font>
      <b/>
      <sz val="20"/>
      <color rgb="FF61BC4D"/>
      <name val="Kohinoor Devanagari"/>
      <family val="3"/>
    </font>
    <font>
      <b/>
      <sz val="9"/>
      <color rgb="FFFFFFFF"/>
      <name val="Kohinoor Devanagari"/>
      <family val="3"/>
    </font>
    <font>
      <sz val="9"/>
      <color rgb="FF000000"/>
      <name val="Kohinoor Devanagari"/>
      <family val="3"/>
    </font>
    <font>
      <b/>
      <sz val="9"/>
      <color rgb="FFFFFFFF"/>
      <name val="Calibri"/>
      <family val="2"/>
    </font>
    <font>
      <b/>
      <sz val="8"/>
      <color rgb="FF0D0D0D"/>
      <name val="Trebuchet MS"/>
      <family val="2"/>
    </font>
    <font>
      <b/>
      <sz val="8"/>
      <color indexed="8"/>
      <name val="Trebuchet MS"/>
      <family val="2"/>
    </font>
    <font>
      <b/>
      <sz val="9"/>
      <name val="Rockwell"/>
      <family val="1"/>
    </font>
    <font>
      <sz val="9"/>
      <color rgb="FF404040"/>
      <name val="Kohinoor Devanagari"/>
      <family val="3"/>
    </font>
    <font>
      <b/>
      <sz val="12"/>
      <name val="Kohinoor Devanagari"/>
      <family val="3"/>
    </font>
  </fonts>
  <fills count="55">
    <fill>
      <patternFill patternType="none"/>
    </fill>
    <fill>
      <patternFill patternType="gray125"/>
    </fill>
    <fill>
      <patternFill patternType="solid">
        <fgColor rgb="FFFFFFFF"/>
        <bgColor indexed="64"/>
      </patternFill>
    </fill>
    <fill>
      <patternFill patternType="solid">
        <fgColor rgb="FF748A96"/>
        <bgColor indexed="64"/>
      </patternFill>
    </fill>
    <fill>
      <patternFill patternType="solid">
        <fgColor rgb="FFE2EFD9"/>
        <bgColor indexed="64"/>
      </patternFill>
    </fill>
    <fill>
      <patternFill patternType="solid">
        <fgColor theme="0"/>
        <bgColor indexed="64"/>
      </patternFill>
    </fill>
    <fill>
      <patternFill patternType="solid">
        <fgColor rgb="FF299F94"/>
        <bgColor indexed="64"/>
      </patternFill>
    </fill>
    <fill>
      <patternFill patternType="solid">
        <fgColor rgb="FFEEECE1"/>
        <bgColor indexed="64"/>
      </patternFill>
    </fill>
    <fill>
      <patternFill patternType="solid">
        <fgColor rgb="FFF2F2F2"/>
      </patternFill>
    </fill>
    <fill>
      <patternFill patternType="solid">
        <fgColor theme="0" tint="-0.34998626667073579"/>
        <bgColor indexed="64"/>
      </patternFill>
    </fill>
    <fill>
      <patternFill patternType="solid">
        <fgColor theme="2"/>
        <bgColor indexed="64"/>
      </patternFill>
    </fill>
    <fill>
      <patternFill patternType="lightDown">
        <bgColor theme="0" tint="-4.9989318521683403E-2"/>
      </patternFill>
    </fill>
    <fill>
      <patternFill patternType="solid">
        <fgColor theme="0" tint="-0.499984740745262"/>
        <bgColor indexed="64"/>
      </patternFill>
    </fill>
    <fill>
      <patternFill patternType="solid">
        <fgColor theme="5"/>
        <bgColor indexed="64"/>
      </patternFill>
    </fill>
    <fill>
      <patternFill patternType="solid">
        <fgColor rgb="FFFABF8F"/>
        <bgColor rgb="FF000000"/>
      </patternFill>
    </fill>
    <fill>
      <patternFill patternType="solid">
        <fgColor theme="6" tint="0.59999389629810485"/>
        <bgColor rgb="FF000000"/>
      </patternFill>
    </fill>
    <fill>
      <patternFill patternType="solid">
        <fgColor theme="6" tint="0.59999389629810485"/>
        <bgColor indexed="64"/>
      </patternFill>
    </fill>
    <fill>
      <patternFill patternType="solid">
        <fgColor theme="9" tint="0.39997558519241921"/>
        <bgColor indexed="64"/>
      </patternFill>
    </fill>
    <fill>
      <patternFill patternType="solid">
        <fgColor rgb="FFE2EFDA"/>
        <bgColor indexed="64"/>
      </patternFill>
    </fill>
    <fill>
      <patternFill patternType="solid">
        <fgColor rgb="FFFFFF00"/>
        <bgColor indexed="64"/>
      </patternFill>
    </fill>
    <fill>
      <patternFill patternType="solid">
        <fgColor rgb="FFA4E7E1"/>
        <bgColor indexed="64"/>
      </patternFill>
    </fill>
    <fill>
      <patternFill patternType="solid">
        <fgColor rgb="FF175753"/>
        <bgColor indexed="64"/>
      </patternFill>
    </fill>
    <fill>
      <patternFill patternType="solid">
        <fgColor theme="5" tint="0.39997558519241921"/>
        <bgColor indexed="64"/>
      </patternFill>
    </fill>
    <fill>
      <patternFill patternType="solid">
        <fgColor rgb="FF92D050"/>
        <bgColor indexed="64"/>
      </patternFill>
    </fill>
    <fill>
      <patternFill patternType="solid">
        <fgColor rgb="FF657C91"/>
        <bgColor indexed="64"/>
      </patternFill>
    </fill>
    <fill>
      <patternFill patternType="solid">
        <fgColor rgb="FFFFC000"/>
        <bgColor indexed="64"/>
      </patternFill>
    </fill>
    <fill>
      <patternFill patternType="solid">
        <fgColor theme="6" tint="0.39997558519241921"/>
        <bgColor indexed="64"/>
      </patternFill>
    </fill>
    <fill>
      <patternFill patternType="solid">
        <fgColor rgb="FFAEBBC2"/>
        <bgColor indexed="64"/>
      </patternFill>
    </fill>
    <fill>
      <patternFill patternType="solid">
        <fgColor rgb="FF748A96"/>
        <bgColor rgb="FF000000"/>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9" tint="0.79998168889431442"/>
        <bgColor indexed="64"/>
      </patternFill>
    </fill>
    <fill>
      <patternFill patternType="solid">
        <fgColor rgb="FFFF0000"/>
        <bgColor indexed="64"/>
      </patternFill>
    </fill>
    <fill>
      <patternFill patternType="solid">
        <fgColor rgb="FF587582"/>
        <bgColor indexed="64"/>
      </patternFill>
    </fill>
    <fill>
      <patternFill patternType="solid">
        <fgColor rgb="FF44546A"/>
        <bgColor indexed="64"/>
      </patternFill>
    </fill>
    <fill>
      <patternFill patternType="solid">
        <fgColor theme="0" tint="-4.9989318521683403E-2"/>
        <bgColor indexed="64"/>
      </patternFill>
    </fill>
    <fill>
      <patternFill patternType="solid">
        <fgColor theme="8"/>
        <bgColor indexed="64"/>
      </patternFill>
    </fill>
    <fill>
      <patternFill patternType="solid">
        <fgColor theme="9" tint="0.59999389629810485"/>
        <bgColor indexed="64"/>
      </patternFill>
    </fill>
    <fill>
      <patternFill patternType="solid">
        <fgColor theme="8" tint="0.59999389629810485"/>
        <bgColor indexed="64"/>
      </patternFill>
    </fill>
    <fill>
      <patternFill patternType="solid">
        <fgColor theme="5" tint="0.79998168889431442"/>
        <bgColor indexed="64"/>
      </patternFill>
    </fill>
    <fill>
      <patternFill patternType="solid">
        <fgColor rgb="FF2EB0A4"/>
        <bgColor indexed="64"/>
      </patternFill>
    </fill>
    <fill>
      <patternFill patternType="solid">
        <fgColor rgb="FFEEE8E5"/>
        <bgColor indexed="64"/>
      </patternFill>
    </fill>
    <fill>
      <patternFill patternType="solid">
        <fgColor rgb="FFD0D0D0"/>
        <bgColor indexed="64"/>
      </patternFill>
    </fill>
    <fill>
      <patternFill patternType="solid">
        <fgColor rgb="FF47626F"/>
        <bgColor indexed="64"/>
      </patternFill>
    </fill>
    <fill>
      <patternFill patternType="solid">
        <fgColor rgb="FFC00000"/>
        <bgColor indexed="64"/>
      </patternFill>
    </fill>
    <fill>
      <patternFill patternType="solid">
        <fgColor theme="0" tint="-0.14999847407452621"/>
        <bgColor indexed="64"/>
      </patternFill>
    </fill>
    <fill>
      <patternFill patternType="solid">
        <fgColor rgb="FF22847C"/>
        <bgColor indexed="64"/>
      </patternFill>
    </fill>
    <fill>
      <patternFill patternType="solid">
        <fgColor rgb="FF47626F"/>
        <bgColor theme="4" tint="0.79998168889431442"/>
      </patternFill>
    </fill>
    <fill>
      <patternFill patternType="solid">
        <fgColor rgb="FF808080"/>
        <bgColor indexed="64"/>
      </patternFill>
    </fill>
    <fill>
      <patternFill patternType="solid">
        <fgColor rgb="FF175752"/>
        <bgColor indexed="64"/>
      </patternFill>
    </fill>
    <fill>
      <patternFill patternType="solid">
        <fgColor rgb="FF19748A"/>
        <bgColor indexed="64"/>
      </patternFill>
    </fill>
    <fill>
      <patternFill patternType="solid">
        <fgColor theme="4" tint="0.59999389629810485"/>
        <bgColor indexed="64"/>
      </patternFill>
    </fill>
    <fill>
      <patternFill patternType="solid">
        <fgColor rgb="FF00B0F0"/>
        <bgColor indexed="64"/>
      </patternFill>
    </fill>
    <fill>
      <patternFill patternType="solid">
        <fgColor rgb="FF61BC4D"/>
        <bgColor indexed="64"/>
      </patternFill>
    </fill>
    <fill>
      <patternFill patternType="solid">
        <fgColor rgb="FFE2EFD9"/>
        <bgColor rgb="FFFFFF00"/>
      </patternFill>
    </fill>
  </fills>
  <borders count="204">
    <border>
      <left/>
      <right/>
      <top/>
      <bottom/>
      <diagonal/>
    </border>
    <border>
      <left/>
      <right/>
      <top style="medium">
        <color indexed="64"/>
      </top>
      <bottom/>
      <diagonal/>
    </border>
    <border>
      <left/>
      <right style="medium">
        <color indexed="64"/>
      </right>
      <top style="medium">
        <color indexed="64"/>
      </top>
      <bottom/>
      <diagonal/>
    </border>
    <border>
      <left/>
      <right/>
      <top/>
      <bottom style="thin">
        <color rgb="FF92D050"/>
      </bottom>
      <diagonal/>
    </border>
    <border>
      <left style="thin">
        <color indexed="64"/>
      </left>
      <right style="thin">
        <color indexed="64"/>
      </right>
      <top style="thin">
        <color indexed="64"/>
      </top>
      <bottom style="thin">
        <color indexed="64"/>
      </bottom>
      <diagonal/>
    </border>
    <border>
      <left style="thin">
        <color auto="1"/>
      </left>
      <right style="thin">
        <color auto="1"/>
      </right>
      <top style="thin">
        <color auto="1"/>
      </top>
      <bottom/>
      <diagonal/>
    </border>
    <border>
      <left style="thin">
        <color indexed="64"/>
      </left>
      <right style="thin">
        <color indexed="64"/>
      </right>
      <top/>
      <bottom style="thin">
        <color indexed="64"/>
      </bottom>
      <diagonal/>
    </border>
    <border>
      <left style="thin">
        <color auto="1"/>
      </left>
      <right style="thin">
        <color auto="1"/>
      </right>
      <top/>
      <bottom/>
      <diagonal/>
    </border>
    <border>
      <left style="thin">
        <color indexed="64"/>
      </left>
      <right style="medium">
        <color indexed="64"/>
      </right>
      <top style="thin">
        <color indexed="64"/>
      </top>
      <bottom style="thin">
        <color indexed="64"/>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style="dashed">
        <color indexed="64"/>
      </left>
      <right style="dashed">
        <color indexed="64"/>
      </right>
      <top style="dashed">
        <color indexed="64"/>
      </top>
      <bottom style="dashed">
        <color indexed="64"/>
      </bottom>
      <diagonal/>
    </border>
    <border>
      <left style="dashed">
        <color indexed="64"/>
      </left>
      <right style="dashed">
        <color indexed="64"/>
      </right>
      <top style="dashed">
        <color indexed="64"/>
      </top>
      <bottom/>
      <diagonal/>
    </border>
    <border>
      <left style="dashed">
        <color indexed="64"/>
      </left>
      <right/>
      <top style="dashed">
        <color indexed="64"/>
      </top>
      <bottom style="dashed">
        <color indexed="64"/>
      </bottom>
      <diagonal/>
    </border>
    <border>
      <left/>
      <right style="dashed">
        <color indexed="64"/>
      </right>
      <top style="dashed">
        <color indexed="64"/>
      </top>
      <bottom style="dashed">
        <color indexed="64"/>
      </bottom>
      <diagonal/>
    </border>
    <border>
      <left style="dashed">
        <color indexed="64"/>
      </left>
      <right style="dashed">
        <color indexed="64"/>
      </right>
      <top/>
      <bottom style="dashed">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rgb="FF3F3F3F"/>
      </left>
      <right style="thin">
        <color rgb="FF3F3F3F"/>
      </right>
      <top style="thin">
        <color rgb="FF3F3F3F"/>
      </top>
      <bottom style="thin">
        <color rgb="FF3F3F3F"/>
      </bottom>
      <diagonal/>
    </border>
    <border>
      <left/>
      <right/>
      <top/>
      <bottom style="medium">
        <color rgb="FF00B050"/>
      </bottom>
      <diagonal/>
    </border>
    <border>
      <left/>
      <right/>
      <top/>
      <bottom style="thin">
        <color theme="0"/>
      </bottom>
      <diagonal/>
    </border>
    <border>
      <left/>
      <right/>
      <top style="medium">
        <color rgb="FF00B050"/>
      </top>
      <bottom/>
      <diagonal/>
    </border>
    <border>
      <left style="medium">
        <color indexed="64"/>
      </left>
      <right/>
      <top/>
      <bottom style="thin">
        <color auto="1"/>
      </bottom>
      <diagonal/>
    </border>
    <border>
      <left style="thin">
        <color indexed="64"/>
      </left>
      <right/>
      <top/>
      <bottom style="thin">
        <color indexed="64"/>
      </bottom>
      <diagonal/>
    </border>
    <border>
      <left/>
      <right style="medium">
        <color indexed="64"/>
      </right>
      <top/>
      <bottom style="thin">
        <color indexed="64"/>
      </bottom>
      <diagonal/>
    </border>
    <border>
      <left style="medium">
        <color indexed="64"/>
      </left>
      <right/>
      <top/>
      <bottom/>
      <diagonal/>
    </border>
    <border>
      <left/>
      <right style="thin">
        <color rgb="FF3F3F3F"/>
      </right>
      <top style="thin">
        <color rgb="FF3F3F3F"/>
      </top>
      <bottom style="thin">
        <color rgb="FF3F3F3F"/>
      </bottom>
      <diagonal/>
    </border>
    <border>
      <left/>
      <right/>
      <top style="thin">
        <color indexed="64"/>
      </top>
      <bottom/>
      <diagonal/>
    </border>
    <border>
      <left/>
      <right style="thin">
        <color rgb="FF3F3F3F"/>
      </right>
      <top style="thin">
        <color rgb="FF3F3F3F"/>
      </top>
      <bottom/>
      <diagonal/>
    </border>
    <border>
      <left/>
      <right/>
      <top/>
      <bottom style="thin">
        <color auto="1"/>
      </bottom>
      <diagonal/>
    </border>
    <border>
      <left/>
      <right style="thin">
        <color rgb="FF3F3F3F"/>
      </right>
      <top style="thin">
        <color indexed="64"/>
      </top>
      <bottom/>
      <diagonal/>
    </border>
    <border>
      <left/>
      <right style="thin">
        <color auto="1"/>
      </right>
      <top/>
      <bottom style="thin">
        <color auto="1"/>
      </bottom>
      <diagonal/>
    </border>
    <border>
      <left/>
      <right style="thin">
        <color rgb="FF3F3F3F"/>
      </right>
      <top/>
      <bottom style="thin">
        <color rgb="FF3F3F3F"/>
      </bottom>
      <diagonal/>
    </border>
    <border>
      <left/>
      <right style="thin">
        <color rgb="FF3F3F3F"/>
      </right>
      <top/>
      <bottom/>
      <diagonal/>
    </border>
    <border>
      <left style="medium">
        <color indexed="64"/>
      </left>
      <right/>
      <top style="medium">
        <color indexed="64"/>
      </top>
      <bottom/>
      <diagonal/>
    </border>
    <border>
      <left/>
      <right style="medium">
        <color indexed="64"/>
      </right>
      <top/>
      <bottom/>
      <diagonal/>
    </border>
    <border>
      <left style="thin">
        <color auto="1"/>
      </left>
      <right/>
      <top style="thin">
        <color auto="1"/>
      </top>
      <bottom/>
      <diagonal/>
    </border>
    <border>
      <left/>
      <right style="medium">
        <color indexed="64"/>
      </right>
      <top style="thin">
        <color auto="1"/>
      </top>
      <bottom style="thin">
        <color auto="1"/>
      </bottom>
      <diagonal/>
    </border>
    <border>
      <left style="thin">
        <color auto="1"/>
      </left>
      <right style="medium">
        <color indexed="64"/>
      </right>
      <top/>
      <bottom style="thin">
        <color auto="1"/>
      </bottom>
      <diagonal/>
    </border>
    <border>
      <left style="medium">
        <color indexed="64"/>
      </left>
      <right/>
      <top style="thin">
        <color auto="1"/>
      </top>
      <bottom/>
      <diagonal/>
    </border>
    <border>
      <left/>
      <right style="thin">
        <color auto="1"/>
      </right>
      <top style="thin">
        <color auto="1"/>
      </top>
      <bottom/>
      <diagonal/>
    </border>
    <border>
      <left style="thin">
        <color indexed="64"/>
      </left>
      <right/>
      <top/>
      <bottom/>
      <diagonal/>
    </border>
    <border>
      <left/>
      <right/>
      <top style="thin">
        <color auto="1"/>
      </top>
      <bottom style="medium">
        <color indexed="64"/>
      </bottom>
      <diagonal/>
    </border>
    <border>
      <left style="thin">
        <color auto="1"/>
      </left>
      <right style="thin">
        <color auto="1"/>
      </right>
      <top style="thin">
        <color auto="1"/>
      </top>
      <bottom style="medium">
        <color indexed="64"/>
      </bottom>
      <diagonal/>
    </border>
    <border>
      <left style="thin">
        <color auto="1"/>
      </left>
      <right/>
      <top style="thin">
        <color auto="1"/>
      </top>
      <bottom style="medium">
        <color indexed="64"/>
      </bottom>
      <diagonal/>
    </border>
    <border>
      <left/>
      <right style="thin">
        <color auto="1"/>
      </right>
      <top style="thin">
        <color auto="1"/>
      </top>
      <bottom style="medium">
        <color indexed="64"/>
      </bottom>
      <diagonal/>
    </border>
    <border>
      <left/>
      <right/>
      <top/>
      <bottom style="thick">
        <color rgb="FF61BC4D"/>
      </bottom>
      <diagonal/>
    </border>
    <border>
      <left/>
      <right/>
      <top/>
      <bottom style="medium">
        <color theme="0"/>
      </bottom>
      <diagonal/>
    </border>
    <border>
      <left/>
      <right style="dashed">
        <color indexed="64"/>
      </right>
      <top/>
      <bottom/>
      <diagonal/>
    </border>
    <border>
      <left style="dashed">
        <color indexed="64"/>
      </left>
      <right style="dashed">
        <color indexed="64"/>
      </right>
      <top/>
      <bottom/>
      <diagonal/>
    </border>
    <border>
      <left/>
      <right/>
      <top style="medium">
        <color rgb="FF00B050"/>
      </top>
      <bottom style="thin">
        <color indexed="64"/>
      </bottom>
      <diagonal/>
    </border>
    <border>
      <left style="dashed">
        <color rgb="FF000000"/>
      </left>
      <right style="dashed">
        <color rgb="FF000000"/>
      </right>
      <top style="dashed">
        <color rgb="FF000000"/>
      </top>
      <bottom style="dashed">
        <color rgb="FF000000"/>
      </bottom>
      <diagonal/>
    </border>
    <border>
      <left style="dashed">
        <color rgb="FF748A96"/>
      </left>
      <right style="dashed">
        <color rgb="FF748A96"/>
      </right>
      <top style="dashed">
        <color rgb="FF748A96"/>
      </top>
      <bottom style="dashed">
        <color rgb="FF748A96"/>
      </bottom>
      <diagonal/>
    </border>
    <border>
      <left style="dashed">
        <color rgb="FF748A96"/>
      </left>
      <right style="dashed">
        <color rgb="FF748A96"/>
      </right>
      <top style="dashed">
        <color rgb="FF748A96"/>
      </top>
      <bottom/>
      <diagonal/>
    </border>
    <border>
      <left style="dashed">
        <color rgb="FF748A96"/>
      </left>
      <right/>
      <top style="dashed">
        <color rgb="FF748A96"/>
      </top>
      <bottom style="dashed">
        <color rgb="FF748A96"/>
      </bottom>
      <diagonal/>
    </border>
    <border>
      <left/>
      <right style="dashed">
        <color rgb="FF748A96"/>
      </right>
      <top style="dashed">
        <color rgb="FF748A96"/>
      </top>
      <bottom style="dashed">
        <color rgb="FF748A96"/>
      </bottom>
      <diagonal/>
    </border>
    <border>
      <left style="dashed">
        <color rgb="FF748A96"/>
      </left>
      <right style="dashed">
        <color rgb="FF748A96"/>
      </right>
      <top/>
      <bottom style="dashed">
        <color rgb="FF748A96"/>
      </bottom>
      <diagonal/>
    </border>
    <border>
      <left/>
      <right style="dashed">
        <color indexed="64"/>
      </right>
      <top style="dashed">
        <color indexed="64"/>
      </top>
      <bottom/>
      <diagonal/>
    </border>
    <border>
      <left/>
      <right/>
      <top/>
      <bottom style="medium">
        <color indexed="64"/>
      </bottom>
      <diagonal/>
    </border>
    <border>
      <left style="dashed">
        <color rgb="FF000000"/>
      </left>
      <right style="dashed">
        <color rgb="FF000000"/>
      </right>
      <top style="dashed">
        <color rgb="FF000000"/>
      </top>
      <bottom/>
      <diagonal/>
    </border>
    <border>
      <left/>
      <right/>
      <top/>
      <bottom style="dashed">
        <color rgb="FF748A96"/>
      </bottom>
      <diagonal/>
    </border>
    <border>
      <left style="thin">
        <color indexed="64"/>
      </left>
      <right/>
      <top style="thin">
        <color indexed="64"/>
      </top>
      <bottom style="dashed">
        <color rgb="FF748A96"/>
      </bottom>
      <diagonal/>
    </border>
    <border>
      <left style="thin">
        <color indexed="64"/>
      </left>
      <right style="dashed">
        <color rgb="FF748A96"/>
      </right>
      <top style="dashed">
        <color rgb="FF748A96"/>
      </top>
      <bottom style="dashed">
        <color rgb="FF748A96"/>
      </bottom>
      <diagonal/>
    </border>
    <border>
      <left style="thin">
        <color indexed="64"/>
      </left>
      <right style="dashed">
        <color rgb="FF748A96"/>
      </right>
      <top style="dashed">
        <color rgb="FF748A96"/>
      </top>
      <bottom style="thin">
        <color indexed="64"/>
      </bottom>
      <diagonal/>
    </border>
    <border>
      <left/>
      <right/>
      <top style="thick">
        <color rgb="FF61BC4D"/>
      </top>
      <bottom/>
      <diagonal/>
    </border>
    <border>
      <left/>
      <right/>
      <top/>
      <bottom style="double">
        <color indexed="64"/>
      </bottom>
      <diagonal/>
    </border>
    <border>
      <left style="double">
        <color indexed="64"/>
      </left>
      <right style="double">
        <color indexed="64"/>
      </right>
      <top style="double">
        <color indexed="64"/>
      </top>
      <bottom style="double">
        <color indexed="64"/>
      </bottom>
      <diagonal/>
    </border>
    <border>
      <left style="double">
        <color indexed="64"/>
      </left>
      <right style="double">
        <color rgb="FF000000"/>
      </right>
      <top/>
      <bottom style="double">
        <color indexed="64"/>
      </bottom>
      <diagonal/>
    </border>
    <border>
      <left/>
      <right style="double">
        <color indexed="64"/>
      </right>
      <top/>
      <bottom/>
      <diagonal/>
    </border>
    <border>
      <left/>
      <right style="thin">
        <color indexed="64"/>
      </right>
      <top/>
      <bottom/>
      <diagonal/>
    </border>
    <border>
      <left style="thin">
        <color indexed="64"/>
      </left>
      <right style="thin">
        <color indexed="64"/>
      </right>
      <top/>
      <bottom style="double">
        <color indexed="64"/>
      </bottom>
      <diagonal/>
    </border>
    <border>
      <left style="thin">
        <color indexed="64"/>
      </left>
      <right style="thin">
        <color indexed="64"/>
      </right>
      <top style="double">
        <color indexed="64"/>
      </top>
      <bottom/>
      <diagonal/>
    </border>
    <border>
      <left/>
      <right style="thin">
        <color indexed="64"/>
      </right>
      <top/>
      <bottom style="double">
        <color indexed="64"/>
      </bottom>
      <diagonal/>
    </border>
    <border>
      <left style="thin">
        <color indexed="64"/>
      </left>
      <right/>
      <top style="double">
        <color indexed="64"/>
      </top>
      <bottom/>
      <diagonal/>
    </border>
    <border>
      <left/>
      <right/>
      <top style="double">
        <color indexed="64"/>
      </top>
      <bottom/>
      <diagonal/>
    </border>
    <border>
      <left/>
      <right style="thin">
        <color indexed="64"/>
      </right>
      <top style="double">
        <color indexed="64"/>
      </top>
      <bottom/>
      <diagonal/>
    </border>
    <border>
      <left style="thin">
        <color indexed="64"/>
      </left>
      <right/>
      <top/>
      <bottom style="double">
        <color indexed="64"/>
      </bottom>
      <diagonal/>
    </border>
    <border>
      <left style="thick">
        <color indexed="64"/>
      </left>
      <right/>
      <top style="thick">
        <color indexed="64"/>
      </top>
      <bottom style="thin">
        <color indexed="64"/>
      </bottom>
      <diagonal/>
    </border>
    <border>
      <left/>
      <right/>
      <top style="thick">
        <color indexed="64"/>
      </top>
      <bottom style="thin">
        <color indexed="64"/>
      </bottom>
      <diagonal/>
    </border>
    <border>
      <left/>
      <right style="thick">
        <color indexed="64"/>
      </right>
      <top style="thick">
        <color indexed="64"/>
      </top>
      <bottom style="thin">
        <color indexed="64"/>
      </bottom>
      <diagonal/>
    </border>
    <border>
      <left style="thick">
        <color indexed="64"/>
      </left>
      <right/>
      <top/>
      <bottom style="thick">
        <color indexed="64"/>
      </bottom>
      <diagonal/>
    </border>
    <border>
      <left/>
      <right/>
      <top/>
      <bottom style="thick">
        <color indexed="64"/>
      </bottom>
      <diagonal/>
    </border>
    <border>
      <left/>
      <right style="thick">
        <color indexed="64"/>
      </right>
      <top/>
      <bottom style="thick">
        <color indexed="64"/>
      </bottom>
      <diagonal/>
    </border>
    <border>
      <left style="thick">
        <color indexed="64"/>
      </left>
      <right style="thin">
        <color indexed="64"/>
      </right>
      <top style="thin">
        <color indexed="64"/>
      </top>
      <bottom style="thick">
        <color indexed="64"/>
      </bottom>
      <diagonal/>
    </border>
    <border>
      <left style="thin">
        <color indexed="64"/>
      </left>
      <right style="thin">
        <color indexed="64"/>
      </right>
      <top style="thin">
        <color indexed="64"/>
      </top>
      <bottom style="thick">
        <color indexed="64"/>
      </bottom>
      <diagonal/>
    </border>
    <border>
      <left style="thin">
        <color indexed="64"/>
      </left>
      <right style="thick">
        <color indexed="64"/>
      </right>
      <top style="thin">
        <color indexed="64"/>
      </top>
      <bottom style="thick">
        <color indexed="64"/>
      </bottom>
      <diagonal/>
    </border>
    <border>
      <left style="thick">
        <color indexed="64"/>
      </left>
      <right style="thin">
        <color indexed="64"/>
      </right>
      <top style="thick">
        <color indexed="64"/>
      </top>
      <bottom style="thin">
        <color indexed="64"/>
      </bottom>
      <diagonal/>
    </border>
    <border>
      <left style="thin">
        <color indexed="64"/>
      </left>
      <right style="thin">
        <color indexed="64"/>
      </right>
      <top style="thick">
        <color indexed="64"/>
      </top>
      <bottom style="thin">
        <color indexed="64"/>
      </bottom>
      <diagonal/>
    </border>
    <border>
      <left style="thin">
        <color indexed="64"/>
      </left>
      <right/>
      <top style="thick">
        <color indexed="64"/>
      </top>
      <bottom style="thin">
        <color indexed="64"/>
      </bottom>
      <diagonal/>
    </border>
    <border>
      <left style="thin">
        <color indexed="64"/>
      </left>
      <right style="thick">
        <color indexed="64"/>
      </right>
      <top style="thick">
        <color indexed="64"/>
      </top>
      <bottom style="thin">
        <color indexed="64"/>
      </bottom>
      <diagonal/>
    </border>
    <border>
      <left style="thin">
        <color indexed="64"/>
      </left>
      <right style="thin">
        <color indexed="64"/>
      </right>
      <top style="thick">
        <color indexed="64"/>
      </top>
      <bottom/>
      <diagonal/>
    </border>
    <border>
      <left style="thin">
        <color indexed="64"/>
      </left>
      <right style="thick">
        <color indexed="64"/>
      </right>
      <top style="thick">
        <color indexed="64"/>
      </top>
      <bottom/>
      <diagonal/>
    </border>
    <border>
      <left style="thick">
        <color indexed="64"/>
      </left>
      <right style="thin">
        <color indexed="64"/>
      </right>
      <top style="thin">
        <color indexed="64"/>
      </top>
      <bottom style="thin">
        <color indexed="64"/>
      </bottom>
      <diagonal/>
    </border>
    <border>
      <left style="thin">
        <color indexed="64"/>
      </left>
      <right style="thick">
        <color indexed="64"/>
      </right>
      <top style="thin">
        <color indexed="64"/>
      </top>
      <bottom style="thin">
        <color indexed="64"/>
      </bottom>
      <diagonal/>
    </border>
    <border>
      <left style="thick">
        <color indexed="64"/>
      </left>
      <right/>
      <top/>
      <bottom/>
      <diagonal/>
    </border>
    <border>
      <left/>
      <right style="thick">
        <color indexed="64"/>
      </right>
      <top/>
      <bottom/>
      <diagonal/>
    </border>
    <border>
      <left style="thin">
        <color indexed="64"/>
      </left>
      <right style="thick">
        <color indexed="64"/>
      </right>
      <top style="thin">
        <color indexed="64"/>
      </top>
      <bottom/>
      <diagonal/>
    </border>
    <border>
      <left style="thin">
        <color indexed="64"/>
      </left>
      <right style="thick">
        <color indexed="64"/>
      </right>
      <top/>
      <bottom style="thin">
        <color indexed="64"/>
      </bottom>
      <diagonal/>
    </border>
    <border>
      <left style="thin">
        <color indexed="64"/>
      </left>
      <right/>
      <top style="thin">
        <color indexed="64"/>
      </top>
      <bottom style="thick">
        <color indexed="64"/>
      </bottom>
      <diagonal/>
    </border>
    <border>
      <left/>
      <right/>
      <top style="thick">
        <color indexed="64"/>
      </top>
      <bottom/>
      <diagonal/>
    </border>
    <border>
      <left/>
      <right style="thin">
        <color indexed="64"/>
      </right>
      <top style="thick">
        <color indexed="64"/>
      </top>
      <bottom style="thin">
        <color indexed="64"/>
      </bottom>
      <diagonal/>
    </border>
    <border>
      <left style="thin">
        <color indexed="64"/>
      </left>
      <right style="thin">
        <color indexed="64"/>
      </right>
      <top/>
      <bottom style="thick">
        <color indexed="64"/>
      </bottom>
      <diagonal/>
    </border>
    <border>
      <left/>
      <right style="thin">
        <color indexed="64"/>
      </right>
      <top style="thin">
        <color indexed="64"/>
      </top>
      <bottom style="thick">
        <color indexed="64"/>
      </bottom>
      <diagonal/>
    </border>
    <border>
      <left style="medium">
        <color indexed="64"/>
      </left>
      <right style="thin">
        <color indexed="64"/>
      </right>
      <top style="medium">
        <color indexed="64"/>
      </top>
      <bottom/>
      <diagonal/>
    </border>
    <border>
      <left style="thin">
        <color indexed="64"/>
      </left>
      <right style="thick">
        <color indexed="64"/>
      </right>
      <top/>
      <bottom/>
      <diagonal/>
    </border>
    <border>
      <left style="medium">
        <color indexed="64"/>
      </left>
      <right style="thin">
        <color indexed="64"/>
      </right>
      <top/>
      <bottom/>
      <diagonal/>
    </border>
    <border>
      <left style="medium">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ck">
        <color indexed="64"/>
      </right>
      <top style="thin">
        <color indexed="64"/>
      </top>
      <bottom style="medium">
        <color indexed="64"/>
      </bottom>
      <diagonal/>
    </border>
    <border>
      <left style="medium">
        <color indexed="64"/>
      </left>
      <right style="thin">
        <color indexed="64"/>
      </right>
      <top/>
      <bottom style="medium">
        <color indexed="64"/>
      </bottom>
      <diagonal/>
    </border>
    <border>
      <left style="thin">
        <color indexed="64"/>
      </left>
      <right/>
      <top style="medium">
        <color indexed="64"/>
      </top>
      <bottom style="thin">
        <color indexed="64"/>
      </bottom>
      <diagonal/>
    </border>
    <border>
      <left style="thin">
        <color indexed="64"/>
      </left>
      <right style="thick">
        <color indexed="64"/>
      </right>
      <top style="medium">
        <color indexed="64"/>
      </top>
      <bottom style="thin">
        <color indexed="64"/>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ck">
        <color indexed="64"/>
      </right>
      <top style="medium">
        <color indexed="64"/>
      </top>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
      <left style="thin">
        <color indexed="64"/>
      </left>
      <right style="thick">
        <color indexed="64"/>
      </right>
      <top/>
      <bottom style="medium">
        <color indexed="64"/>
      </bottom>
      <diagonal/>
    </border>
    <border>
      <left style="thick">
        <color indexed="64"/>
      </left>
      <right style="thin">
        <color indexed="64"/>
      </right>
      <top style="thin">
        <color indexed="64"/>
      </top>
      <bottom/>
      <diagonal/>
    </border>
    <border>
      <left style="thin">
        <color indexed="64"/>
      </left>
      <right style="medium">
        <color indexed="64"/>
      </right>
      <top style="medium">
        <color indexed="64"/>
      </top>
      <bottom style="thin">
        <color indexed="64"/>
      </bottom>
      <diagonal/>
    </border>
    <border>
      <left/>
      <right/>
      <top style="dashed">
        <color rgb="FF748A96"/>
      </top>
      <bottom style="dashed">
        <color rgb="FF748A96"/>
      </bottom>
      <diagonal/>
    </border>
    <border>
      <left style="thin">
        <color theme="0"/>
      </left>
      <right style="thin">
        <color theme="0"/>
      </right>
      <top style="thin">
        <color theme="0"/>
      </top>
      <bottom style="thin">
        <color theme="0"/>
      </bottom>
      <diagonal/>
    </border>
    <border>
      <left style="thin">
        <color auto="1"/>
      </left>
      <right style="thin">
        <color theme="0"/>
      </right>
      <top style="thin">
        <color auto="1"/>
      </top>
      <bottom style="medium">
        <color rgb="FF00B050"/>
      </bottom>
      <diagonal/>
    </border>
    <border>
      <left style="thin">
        <color indexed="64"/>
      </left>
      <right style="thin">
        <color theme="0"/>
      </right>
      <top style="thin">
        <color theme="0"/>
      </top>
      <bottom style="thin">
        <color theme="0"/>
      </bottom>
      <diagonal/>
    </border>
    <border>
      <left/>
      <right/>
      <top style="thick">
        <color indexed="64"/>
      </top>
      <bottom style="thick">
        <color indexed="64"/>
      </bottom>
      <diagonal/>
    </border>
    <border>
      <left style="medium">
        <color indexed="64"/>
      </left>
      <right style="medium">
        <color indexed="64"/>
      </right>
      <top style="thick">
        <color indexed="64"/>
      </top>
      <bottom/>
      <diagonal/>
    </border>
    <border>
      <left style="medium">
        <color indexed="64"/>
      </left>
      <right/>
      <top style="thick">
        <color indexed="64"/>
      </top>
      <bottom/>
      <diagonal/>
    </border>
    <border>
      <left/>
      <right style="thick">
        <color indexed="64"/>
      </right>
      <top style="thick">
        <color indexed="64"/>
      </top>
      <bottom/>
      <diagonal/>
    </border>
    <border>
      <left style="thin">
        <color indexed="64"/>
      </left>
      <right style="medium">
        <color indexed="64"/>
      </right>
      <top style="thick">
        <color indexed="64"/>
      </top>
      <bottom style="thin">
        <color indexed="64"/>
      </bottom>
      <diagonal/>
    </border>
    <border>
      <left style="thick">
        <color indexed="64"/>
      </left>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ck">
        <color indexed="64"/>
      </left>
      <right style="thin">
        <color indexed="64"/>
      </right>
      <top style="thin">
        <color indexed="64"/>
      </top>
      <bottom style="medium">
        <color indexed="64"/>
      </bottom>
      <diagonal/>
    </border>
    <border>
      <left style="thick">
        <color indexed="64"/>
      </left>
      <right style="thin">
        <color indexed="64"/>
      </right>
      <top/>
      <bottom style="thin">
        <color indexed="64"/>
      </bottom>
      <diagonal/>
    </border>
    <border>
      <left style="thick">
        <color indexed="64"/>
      </left>
      <right style="thin">
        <color indexed="64"/>
      </right>
      <top style="medium">
        <color indexed="64"/>
      </top>
      <bottom style="thin">
        <color indexed="64"/>
      </bottom>
      <diagonal/>
    </border>
    <border>
      <left style="thin">
        <color indexed="64"/>
      </left>
      <right style="medium">
        <color indexed="64"/>
      </right>
      <top style="thin">
        <color indexed="64"/>
      </top>
      <bottom/>
      <diagonal/>
    </border>
    <border>
      <left style="thick">
        <color indexed="64"/>
      </left>
      <right style="thin">
        <color indexed="64"/>
      </right>
      <top style="medium">
        <color indexed="64"/>
      </top>
      <bottom/>
      <diagonal/>
    </border>
    <border>
      <left style="thick">
        <color indexed="64"/>
      </left>
      <right style="thin">
        <color indexed="64"/>
      </right>
      <top/>
      <bottom/>
      <diagonal/>
    </border>
    <border>
      <left style="thick">
        <color indexed="64"/>
      </left>
      <right style="thin">
        <color indexed="64"/>
      </right>
      <top/>
      <bottom style="medium">
        <color indexed="64"/>
      </bottom>
      <diagonal/>
    </border>
    <border>
      <left style="medium">
        <color indexed="64"/>
      </left>
      <right/>
      <top/>
      <bottom style="medium">
        <color indexed="64"/>
      </bottom>
      <diagonal/>
    </border>
    <border>
      <left/>
      <right style="thick">
        <color indexed="64"/>
      </right>
      <top/>
      <bottom style="medium">
        <color indexed="64"/>
      </bottom>
      <diagonal/>
    </border>
    <border>
      <left style="thick">
        <color indexed="64"/>
      </left>
      <right/>
      <top style="thin">
        <color indexed="64"/>
      </top>
      <bottom style="thick">
        <color indexed="64"/>
      </bottom>
      <diagonal/>
    </border>
    <border>
      <left style="medium">
        <color indexed="64"/>
      </left>
      <right style="medium">
        <color indexed="64"/>
      </right>
      <top style="medium">
        <color indexed="64"/>
      </top>
      <bottom style="thick">
        <color indexed="64"/>
      </bottom>
      <diagonal/>
    </border>
    <border>
      <left/>
      <right/>
      <top style="medium">
        <color indexed="64"/>
      </top>
      <bottom style="thick">
        <color indexed="64"/>
      </bottom>
      <diagonal/>
    </border>
    <border>
      <left/>
      <right style="thick">
        <color indexed="64"/>
      </right>
      <top style="medium">
        <color indexed="64"/>
      </top>
      <bottom style="thick">
        <color indexed="64"/>
      </bottom>
      <diagonal/>
    </border>
    <border>
      <left style="thick">
        <color indexed="64"/>
      </left>
      <right style="thin">
        <color indexed="64"/>
      </right>
      <top style="medium">
        <color indexed="64"/>
      </top>
      <bottom style="thick">
        <color indexed="64"/>
      </bottom>
      <diagonal/>
    </border>
    <border>
      <left style="thin">
        <color indexed="64"/>
      </left>
      <right style="thin">
        <color indexed="64"/>
      </right>
      <top style="medium">
        <color indexed="64"/>
      </top>
      <bottom style="thick">
        <color indexed="64"/>
      </bottom>
      <diagonal/>
    </border>
    <border>
      <left style="thin">
        <color indexed="64"/>
      </left>
      <right style="thick">
        <color indexed="64"/>
      </right>
      <top style="medium">
        <color indexed="64"/>
      </top>
      <bottom style="thick">
        <color indexed="64"/>
      </bottom>
      <diagonal/>
    </border>
    <border>
      <left style="dashed">
        <color indexed="64"/>
      </left>
      <right style="medium">
        <color indexed="64"/>
      </right>
      <top style="dashed">
        <color indexed="64"/>
      </top>
      <bottom style="dashed">
        <color indexed="64"/>
      </bottom>
      <diagonal/>
    </border>
    <border>
      <left style="medium">
        <color indexed="64"/>
      </left>
      <right style="dashed">
        <color indexed="64"/>
      </right>
      <top style="dashed">
        <color indexed="64"/>
      </top>
      <bottom style="dashed">
        <color indexed="64"/>
      </bottom>
      <diagonal/>
    </border>
    <border>
      <left style="medium">
        <color indexed="64"/>
      </left>
      <right style="dashed">
        <color indexed="64"/>
      </right>
      <top style="dashed">
        <color indexed="64"/>
      </top>
      <bottom/>
      <diagonal/>
    </border>
    <border>
      <left style="dashed">
        <color indexed="64"/>
      </left>
      <right style="medium">
        <color indexed="64"/>
      </right>
      <top style="dashed">
        <color indexed="64"/>
      </top>
      <bottom/>
      <diagonal/>
    </border>
    <border>
      <left/>
      <right style="dashed">
        <color indexed="64"/>
      </right>
      <top/>
      <bottom style="medium">
        <color indexed="64"/>
      </bottom>
      <diagonal/>
    </border>
    <border>
      <left style="dashed">
        <color indexed="64"/>
      </left>
      <right style="dashed">
        <color indexed="64"/>
      </right>
      <top style="double">
        <color indexed="64"/>
      </top>
      <bottom/>
      <diagonal/>
    </border>
    <border>
      <left/>
      <right/>
      <top/>
      <bottom style="thin">
        <color rgb="FFFF0000"/>
      </bottom>
      <diagonal/>
    </border>
    <border>
      <left/>
      <right/>
      <top style="thin">
        <color rgb="FFFF0000"/>
      </top>
      <bottom style="thin">
        <color rgb="FFFF0000"/>
      </bottom>
      <diagonal/>
    </border>
    <border>
      <left/>
      <right/>
      <top style="thin">
        <color rgb="FFFF0000"/>
      </top>
      <bottom/>
      <diagonal/>
    </border>
    <border>
      <left/>
      <right/>
      <top style="double">
        <color indexed="64"/>
      </top>
      <bottom style="double">
        <color indexed="64"/>
      </bottom>
      <diagonal/>
    </border>
    <border>
      <left style="thin">
        <color auto="1"/>
      </left>
      <right style="thin">
        <color theme="0" tint="-0.34998626667073579"/>
      </right>
      <top style="thin">
        <color auto="1"/>
      </top>
      <bottom style="thin">
        <color theme="0" tint="-0.34998626667073579"/>
      </bottom>
      <diagonal/>
    </border>
    <border>
      <left style="thin">
        <color theme="0" tint="-0.34998626667073579"/>
      </left>
      <right style="thin">
        <color theme="0" tint="-0.34998626667073579"/>
      </right>
      <top style="thin">
        <color auto="1"/>
      </top>
      <bottom style="thin">
        <color theme="0" tint="-0.34998626667073579"/>
      </bottom>
      <diagonal/>
    </border>
    <border>
      <left style="thin">
        <color auto="1"/>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auto="1"/>
      </left>
      <right style="hair">
        <color auto="1"/>
      </right>
      <top style="thin">
        <color theme="0" tint="-0.34998626667073579"/>
      </top>
      <bottom style="hair">
        <color auto="1"/>
      </bottom>
      <diagonal/>
    </border>
    <border>
      <left style="hair">
        <color auto="1"/>
      </left>
      <right style="hair">
        <color auto="1"/>
      </right>
      <top style="thin">
        <color theme="0" tint="-0.34998626667073579"/>
      </top>
      <bottom style="hair">
        <color auto="1"/>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bottom style="hair">
        <color indexed="64"/>
      </bottom>
      <diagonal/>
    </border>
    <border>
      <left style="thin">
        <color auto="1"/>
      </left>
      <right style="hair">
        <color auto="1"/>
      </right>
      <top style="hair">
        <color auto="1"/>
      </top>
      <bottom style="hair">
        <color auto="1"/>
      </bottom>
      <diagonal/>
    </border>
    <border>
      <left style="thin">
        <color auto="1"/>
      </left>
      <right style="hair">
        <color auto="1"/>
      </right>
      <top style="hair">
        <color auto="1"/>
      </top>
      <bottom style="thin">
        <color theme="0" tint="-0.34998626667073579"/>
      </bottom>
      <diagonal/>
    </border>
    <border>
      <left style="hair">
        <color auto="1"/>
      </left>
      <right style="hair">
        <color auto="1"/>
      </right>
      <top style="hair">
        <color auto="1"/>
      </top>
      <bottom style="thin">
        <color theme="0" tint="-0.34998626667073579"/>
      </bottom>
      <diagonal/>
    </border>
    <border>
      <left style="thin">
        <color auto="1"/>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auto="1"/>
      </left>
      <right style="hair">
        <color auto="1"/>
      </right>
      <top style="thin">
        <color theme="0" tint="-0.34998626667073579"/>
      </top>
      <bottom style="thin">
        <color theme="0" tint="-0.34998626667073579"/>
      </bottom>
      <diagonal/>
    </border>
    <border>
      <left style="hair">
        <color auto="1"/>
      </left>
      <right style="hair">
        <color auto="1"/>
      </right>
      <top style="thin">
        <color theme="0" tint="-0.34998626667073579"/>
      </top>
      <bottom style="thin">
        <color theme="0" tint="-0.34998626667073579"/>
      </bottom>
      <diagonal/>
    </border>
    <border>
      <left/>
      <right/>
      <top style="thin">
        <color theme="0"/>
      </top>
      <bottom/>
      <diagonal/>
    </border>
    <border>
      <left style="medium">
        <color indexed="64"/>
      </left>
      <right style="medium">
        <color indexed="64"/>
      </right>
      <top style="medium">
        <color indexed="64"/>
      </top>
      <bottom style="medium">
        <color indexed="64"/>
      </bottom>
      <diagonal/>
    </border>
    <border>
      <left style="medium">
        <color indexed="64"/>
      </left>
      <right/>
      <top/>
      <bottom style="thin">
        <color rgb="FFFF0000"/>
      </bottom>
      <diagonal/>
    </border>
    <border>
      <left/>
      <right style="medium">
        <color indexed="64"/>
      </right>
      <top/>
      <bottom style="thin">
        <color rgb="FFFF0000"/>
      </bottom>
      <diagonal/>
    </border>
    <border>
      <left style="medium">
        <color indexed="64"/>
      </left>
      <right/>
      <top style="thin">
        <color rgb="FFFF0000"/>
      </top>
      <bottom style="thin">
        <color rgb="FFFF0000"/>
      </bottom>
      <diagonal/>
    </border>
    <border>
      <left/>
      <right style="medium">
        <color indexed="64"/>
      </right>
      <top style="thin">
        <color rgb="FFFF0000"/>
      </top>
      <bottom style="thin">
        <color rgb="FFFF0000"/>
      </bottom>
      <diagonal/>
    </border>
    <border>
      <left style="medium">
        <color indexed="64"/>
      </left>
      <right/>
      <top style="thin">
        <color rgb="FFFF0000"/>
      </top>
      <bottom style="medium">
        <color indexed="64"/>
      </bottom>
      <diagonal/>
    </border>
    <border>
      <left/>
      <right/>
      <top style="thin">
        <color rgb="FFFF0000"/>
      </top>
      <bottom style="medium">
        <color indexed="64"/>
      </bottom>
      <diagonal/>
    </border>
    <border>
      <left/>
      <right style="medium">
        <color indexed="64"/>
      </right>
      <top style="thin">
        <color rgb="FFFF0000"/>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bottom style="thin">
        <color theme="4" tint="0.39997558519241921"/>
      </bottom>
      <diagonal/>
    </border>
    <border>
      <left style="hair">
        <color indexed="64"/>
      </left>
      <right style="hair">
        <color indexed="64"/>
      </right>
      <top style="dashed">
        <color indexed="64"/>
      </top>
      <bottom style="dashed">
        <color indexed="64"/>
      </bottom>
      <diagonal/>
    </border>
    <border>
      <left/>
      <right/>
      <top style="thin">
        <color rgb="FF92D050"/>
      </top>
      <bottom/>
      <diagonal/>
    </border>
    <border>
      <left style="medium">
        <color rgb="FF70AD47"/>
      </left>
      <right style="medium">
        <color rgb="FF70AD47"/>
      </right>
      <top style="medium">
        <color rgb="FF70AD47"/>
      </top>
      <bottom style="medium">
        <color rgb="FF70AD47"/>
      </bottom>
      <diagonal/>
    </border>
    <border>
      <left style="medium">
        <color rgb="FF70AD47"/>
      </left>
      <right style="medium">
        <color rgb="FF70AD47"/>
      </right>
      <top style="medium">
        <color rgb="FF70AD47"/>
      </top>
      <bottom/>
      <diagonal/>
    </border>
    <border>
      <left style="medium">
        <color rgb="FF70AD47"/>
      </left>
      <right style="medium">
        <color rgb="FF70AD47"/>
      </right>
      <top/>
      <bottom style="medium">
        <color rgb="FF70AD47"/>
      </bottom>
      <diagonal/>
    </border>
    <border>
      <left/>
      <right style="medium">
        <color rgb="FF70AD47"/>
      </right>
      <top style="medium">
        <color rgb="FF70AD47"/>
      </top>
      <bottom/>
      <diagonal/>
    </border>
    <border>
      <left/>
      <right style="medium">
        <color rgb="FF70AD47"/>
      </right>
      <top/>
      <bottom style="medium">
        <color rgb="FF70AD47"/>
      </bottom>
      <diagonal/>
    </border>
    <border>
      <left style="medium">
        <color rgb="FF70AD47"/>
      </left>
      <right style="medium">
        <color rgb="FF70AD47"/>
      </right>
      <top/>
      <bottom/>
      <diagonal/>
    </border>
    <border>
      <left/>
      <right/>
      <top style="thin">
        <color theme="9"/>
      </top>
      <bottom style="thin">
        <color rgb="FFFF0000"/>
      </bottom>
      <diagonal/>
    </border>
    <border>
      <left/>
      <right style="thin">
        <color theme="9"/>
      </right>
      <top style="thin">
        <color theme="9"/>
      </top>
      <bottom style="thin">
        <color rgb="FFFF0000"/>
      </bottom>
      <diagonal/>
    </border>
    <border>
      <left/>
      <right style="thin">
        <color theme="9"/>
      </right>
      <top style="thin">
        <color rgb="FFFF0000"/>
      </top>
      <bottom style="thin">
        <color rgb="FFFF0000"/>
      </bottom>
      <diagonal/>
    </border>
    <border>
      <left/>
      <right/>
      <top style="thin">
        <color rgb="FFFF0000"/>
      </top>
      <bottom style="thin">
        <color theme="9"/>
      </bottom>
      <diagonal/>
    </border>
    <border>
      <left/>
      <right style="thin">
        <color theme="9"/>
      </right>
      <top style="thin">
        <color rgb="FFFF0000"/>
      </top>
      <bottom style="thin">
        <color theme="9"/>
      </bottom>
      <diagonal/>
    </border>
  </borders>
  <cellStyleXfs count="59">
    <xf numFmtId="0" fontId="0" fillId="0" borderId="0"/>
    <xf numFmtId="0" fontId="3" fillId="0" borderId="0" applyNumberFormat="0" applyFill="0" applyBorder="0" applyAlignment="0" applyProtection="0"/>
    <xf numFmtId="43" fontId="4" fillId="0" borderId="0" applyFont="0" applyFill="0" applyBorder="0" applyAlignment="0" applyProtection="0"/>
    <xf numFmtId="0" fontId="4" fillId="0" borderId="0"/>
    <xf numFmtId="0" fontId="6" fillId="0" borderId="0"/>
    <xf numFmtId="0" fontId="4" fillId="0" borderId="0"/>
    <xf numFmtId="164" fontId="5" fillId="0" borderId="0" applyFont="0" applyFill="0" applyBorder="0" applyAlignment="0" applyProtection="0"/>
    <xf numFmtId="0" fontId="4" fillId="0" borderId="0"/>
    <xf numFmtId="0" fontId="7" fillId="8" borderId="19" applyNumberFormat="0" applyAlignment="0" applyProtection="0"/>
    <xf numFmtId="0" fontId="9" fillId="0" borderId="0"/>
    <xf numFmtId="0" fontId="4" fillId="0" borderId="0"/>
    <xf numFmtId="0" fontId="5" fillId="0" borderId="0"/>
    <xf numFmtId="0" fontId="6" fillId="0" borderId="0"/>
    <xf numFmtId="0" fontId="6" fillId="0" borderId="0"/>
    <xf numFmtId="0" fontId="6" fillId="0" borderId="0"/>
    <xf numFmtId="0" fontId="11" fillId="0" borderId="0"/>
    <xf numFmtId="0" fontId="6" fillId="0" borderId="0"/>
    <xf numFmtId="0" fontId="4" fillId="0" borderId="0"/>
    <xf numFmtId="0" fontId="4" fillId="0" borderId="0"/>
    <xf numFmtId="0" fontId="4" fillId="0" borderId="0"/>
    <xf numFmtId="0" fontId="10" fillId="0" borderId="0"/>
    <xf numFmtId="43" fontId="5" fillId="0" borderId="0" applyFont="0" applyFill="0" applyBorder="0" applyAlignment="0" applyProtection="0"/>
    <xf numFmtId="0" fontId="12" fillId="0" borderId="0" applyNumberFormat="0" applyFill="0" applyBorder="0" applyAlignment="0" applyProtection="0"/>
    <xf numFmtId="0" fontId="4" fillId="0" borderId="0"/>
    <xf numFmtId="0" fontId="4" fillId="0" borderId="0"/>
    <xf numFmtId="9" fontId="4" fillId="0" borderId="0" applyFont="0" applyFill="0" applyBorder="0" applyAlignment="0" applyProtection="0"/>
    <xf numFmtId="0" fontId="4" fillId="0" borderId="0"/>
    <xf numFmtId="43" fontId="10"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5" fillId="0" borderId="0"/>
    <xf numFmtId="0" fontId="4" fillId="0" borderId="0"/>
    <xf numFmtId="43" fontId="5" fillId="0" borderId="0" applyFont="0" applyFill="0" applyBorder="0" applyAlignment="0" applyProtection="0"/>
    <xf numFmtId="0" fontId="2" fillId="0" borderId="0"/>
    <xf numFmtId="43" fontId="2" fillId="0" borderId="0" applyFont="0" applyFill="0" applyBorder="0" applyAlignment="0" applyProtection="0"/>
    <xf numFmtId="0" fontId="1" fillId="0" borderId="0"/>
    <xf numFmtId="170" fontId="5" fillId="0" borderId="0" applyFont="0" applyFill="0" applyBorder="0" applyAlignment="0" applyProtection="0"/>
    <xf numFmtId="170" fontId="6" fillId="0" borderId="0" applyFont="0" applyFill="0" applyBorder="0" applyAlignment="0" applyProtection="0"/>
    <xf numFmtId="0" fontId="6" fillId="0" borderId="0"/>
    <xf numFmtId="0" fontId="4" fillId="0" borderId="0"/>
    <xf numFmtId="0" fontId="4" fillId="0" borderId="0"/>
    <xf numFmtId="0" fontId="4" fillId="0" borderId="0"/>
    <xf numFmtId="0" fontId="4" fillId="0" borderId="0"/>
    <xf numFmtId="0" fontId="1" fillId="0" borderId="0"/>
    <xf numFmtId="0" fontId="4" fillId="0" borderId="0"/>
    <xf numFmtId="0" fontId="4" fillId="0" borderId="0"/>
    <xf numFmtId="0" fontId="5" fillId="0" borderId="0"/>
    <xf numFmtId="170" fontId="5" fillId="0" borderId="0" applyFont="0" applyFill="0" applyBorder="0" applyAlignment="0" applyProtection="0"/>
    <xf numFmtId="0" fontId="4" fillId="0" borderId="0"/>
    <xf numFmtId="9" fontId="4" fillId="0" borderId="0" applyFont="0" applyFill="0" applyBorder="0" applyAlignment="0" applyProtection="0"/>
    <xf numFmtId="0" fontId="4" fillId="0" borderId="0"/>
    <xf numFmtId="43" fontId="1" fillId="0" borderId="0" applyFont="0" applyFill="0" applyBorder="0" applyAlignment="0" applyProtection="0"/>
    <xf numFmtId="43" fontId="4" fillId="0" borderId="0" applyFont="0" applyFill="0" applyBorder="0" applyAlignment="0" applyProtection="0"/>
    <xf numFmtId="9" fontId="5" fillId="0" borderId="0" applyFont="0" applyFill="0" applyBorder="0" applyAlignment="0" applyProtection="0"/>
    <xf numFmtId="0" fontId="4" fillId="0" borderId="0"/>
    <xf numFmtId="0" fontId="4" fillId="0" borderId="0"/>
    <xf numFmtId="0" fontId="4" fillId="0" borderId="0"/>
    <xf numFmtId="0" fontId="4" fillId="0" borderId="0"/>
  </cellStyleXfs>
  <cellXfs count="1789">
    <xf numFmtId="0" fontId="0" fillId="0" borderId="0" xfId="0"/>
    <xf numFmtId="0" fontId="8" fillId="0" borderId="0" xfId="0" applyFont="1"/>
    <xf numFmtId="0" fontId="8" fillId="5" borderId="0" xfId="11" applyFont="1" applyFill="1" applyAlignment="1">
      <alignment vertical="center"/>
    </xf>
    <xf numFmtId="0" fontId="8" fillId="0" borderId="0" xfId="0" applyFont="1" applyAlignment="1">
      <alignment wrapText="1"/>
    </xf>
    <xf numFmtId="0" fontId="8" fillId="0" borderId="0" xfId="0" applyFont="1" applyAlignment="1">
      <alignment horizontal="center"/>
    </xf>
    <xf numFmtId="0" fontId="18" fillId="4" borderId="0" xfId="0" applyFont="1" applyFill="1" applyAlignment="1">
      <alignment vertical="center" wrapText="1"/>
    </xf>
    <xf numFmtId="0" fontId="19" fillId="5" borderId="0" xfId="11" applyFont="1" applyFill="1" applyAlignment="1">
      <alignment horizontal="left" vertical="center" wrapText="1" readingOrder="1"/>
    </xf>
    <xf numFmtId="0" fontId="19" fillId="31" borderId="11" xfId="41" applyFont="1" applyFill="1" applyBorder="1" applyAlignment="1">
      <alignment horizontal="left" vertical="center"/>
    </xf>
    <xf numFmtId="0" fontId="18" fillId="2" borderId="0" xfId="0" applyFont="1" applyFill="1" applyAlignment="1">
      <alignment horizontal="center" vertical="center" wrapText="1"/>
    </xf>
    <xf numFmtId="0" fontId="19" fillId="0" borderId="0" xfId="0" applyFont="1" applyAlignment="1">
      <alignment vertical="center"/>
    </xf>
    <xf numFmtId="0" fontId="20" fillId="3" borderId="0" xfId="0" applyFont="1" applyFill="1" applyAlignment="1">
      <alignment vertical="center" wrapText="1"/>
    </xf>
    <xf numFmtId="0" fontId="20" fillId="3" borderId="3" xfId="0" applyFont="1" applyFill="1" applyBorder="1" applyAlignment="1">
      <alignment horizontal="center" vertical="center" wrapText="1"/>
    </xf>
    <xf numFmtId="0" fontId="18" fillId="4" borderId="0" xfId="0" applyFont="1" applyFill="1" applyAlignment="1">
      <alignment horizontal="center" vertical="center" wrapText="1"/>
    </xf>
    <xf numFmtId="0" fontId="18" fillId="2" borderId="0" xfId="0" applyFont="1" applyFill="1" applyAlignment="1">
      <alignment vertical="center" wrapText="1"/>
    </xf>
    <xf numFmtId="0" fontId="20" fillId="3" borderId="20" xfId="0" applyFont="1" applyFill="1" applyBorder="1" applyAlignment="1">
      <alignment vertical="center"/>
    </xf>
    <xf numFmtId="14" fontId="20" fillId="3" borderId="20" xfId="0" applyNumberFormat="1" applyFont="1" applyFill="1" applyBorder="1" applyAlignment="1">
      <alignment vertical="center"/>
    </xf>
    <xf numFmtId="43" fontId="20" fillId="3" borderId="20" xfId="2" applyFont="1" applyFill="1" applyBorder="1" applyAlignment="1">
      <alignment vertical="center"/>
    </xf>
    <xf numFmtId="0" fontId="20" fillId="3" borderId="20" xfId="0" applyFont="1" applyFill="1" applyBorder="1" applyAlignment="1">
      <alignment horizontal="center" vertical="center" wrapText="1"/>
    </xf>
    <xf numFmtId="0" fontId="20" fillId="3" borderId="20" xfId="0" applyFont="1" applyFill="1" applyBorder="1" applyAlignment="1">
      <alignment vertical="center" wrapText="1"/>
    </xf>
    <xf numFmtId="0" fontId="22" fillId="4" borderId="0" xfId="0" applyFont="1" applyFill="1" applyAlignment="1">
      <alignment vertical="center"/>
    </xf>
    <xf numFmtId="43" fontId="22" fillId="4" borderId="0" xfId="2" applyFont="1" applyFill="1" applyAlignment="1">
      <alignment vertical="center"/>
    </xf>
    <xf numFmtId="14" fontId="22" fillId="4" borderId="0" xfId="0" applyNumberFormat="1" applyFont="1" applyFill="1" applyAlignment="1">
      <alignment vertical="center"/>
    </xf>
    <xf numFmtId="0" fontId="22" fillId="4" borderId="0" xfId="0" applyFont="1" applyFill="1" applyAlignment="1">
      <alignment horizontal="center" vertical="center"/>
    </xf>
    <xf numFmtId="0" fontId="23" fillId="30" borderId="0" xfId="0" applyFont="1" applyFill="1" applyAlignment="1">
      <alignment vertical="center"/>
    </xf>
    <xf numFmtId="43" fontId="23" fillId="30" borderId="0" xfId="2" applyFont="1" applyFill="1" applyAlignment="1">
      <alignment vertical="center"/>
    </xf>
    <xf numFmtId="14" fontId="23" fillId="30" borderId="0" xfId="0" applyNumberFormat="1" applyFont="1" applyFill="1" applyAlignment="1">
      <alignment vertical="center"/>
    </xf>
    <xf numFmtId="0" fontId="22" fillId="30" borderId="0" xfId="0" applyFont="1" applyFill="1" applyAlignment="1">
      <alignment vertical="center"/>
    </xf>
    <xf numFmtId="43" fontId="8" fillId="0" borderId="0" xfId="2" applyFont="1"/>
    <xf numFmtId="0" fontId="8" fillId="0" borderId="0" xfId="31" applyFont="1"/>
    <xf numFmtId="0" fontId="20" fillId="3" borderId="20" xfId="11" applyFont="1" applyFill="1" applyBorder="1" applyAlignment="1">
      <alignment horizontal="center" vertical="center" wrapText="1"/>
    </xf>
    <xf numFmtId="0" fontId="8" fillId="0" borderId="0" xfId="17" applyFont="1" applyAlignment="1">
      <alignment vertical="center"/>
    </xf>
    <xf numFmtId="0" fontId="20" fillId="3" borderId="20" xfId="0" applyFont="1" applyFill="1" applyBorder="1" applyAlignment="1">
      <alignment horizontal="left" vertical="center" wrapText="1"/>
    </xf>
    <xf numFmtId="0" fontId="27" fillId="4" borderId="51" xfId="0" applyFont="1" applyFill="1" applyBorder="1" applyAlignment="1">
      <alignment horizontal="left" vertical="center"/>
    </xf>
    <xf numFmtId="0" fontId="28" fillId="4" borderId="51" xfId="0" applyFont="1" applyFill="1" applyBorder="1" applyAlignment="1">
      <alignment vertical="center"/>
    </xf>
    <xf numFmtId="9" fontId="28" fillId="4" borderId="51" xfId="0" applyNumberFormat="1" applyFont="1" applyFill="1" applyBorder="1" applyAlignment="1">
      <alignment horizontal="center" vertical="center"/>
    </xf>
    <xf numFmtId="0" fontId="28" fillId="4" borderId="51" xfId="0" applyFont="1" applyFill="1" applyBorder="1" applyAlignment="1">
      <alignment horizontal="center" vertical="center"/>
    </xf>
    <xf numFmtId="0" fontId="28" fillId="2" borderId="28" xfId="0" applyFont="1" applyFill="1" applyBorder="1" applyAlignment="1">
      <alignment vertical="center"/>
    </xf>
    <xf numFmtId="9" fontId="28" fillId="2" borderId="28" xfId="0" applyNumberFormat="1" applyFont="1" applyFill="1" applyBorder="1" applyAlignment="1">
      <alignment horizontal="center" vertical="center"/>
    </xf>
    <xf numFmtId="0" fontId="28" fillId="2" borderId="28" xfId="0" applyFont="1" applyFill="1" applyBorder="1" applyAlignment="1">
      <alignment horizontal="center" vertical="center"/>
    </xf>
    <xf numFmtId="0" fontId="28" fillId="2" borderId="30" xfId="0" applyFont="1" applyFill="1" applyBorder="1" applyAlignment="1">
      <alignment vertical="center"/>
    </xf>
    <xf numFmtId="9" fontId="28" fillId="2" borderId="30" xfId="0" applyNumberFormat="1" applyFont="1" applyFill="1" applyBorder="1" applyAlignment="1">
      <alignment horizontal="center" vertical="center"/>
    </xf>
    <xf numFmtId="0" fontId="28" fillId="2" borderId="30" xfId="0" applyFont="1" applyFill="1" applyBorder="1" applyAlignment="1">
      <alignment horizontal="center" vertical="center"/>
    </xf>
    <xf numFmtId="0" fontId="28" fillId="4" borderId="28" xfId="0" applyFont="1" applyFill="1" applyBorder="1" applyAlignment="1">
      <alignment vertical="center"/>
    </xf>
    <xf numFmtId="9" fontId="28" fillId="4" borderId="28" xfId="0" applyNumberFormat="1" applyFont="1" applyFill="1" applyBorder="1" applyAlignment="1">
      <alignment horizontal="center" vertical="center"/>
    </xf>
    <xf numFmtId="0" fontId="28" fillId="4" borderId="28" xfId="0" applyFont="1" applyFill="1" applyBorder="1" applyAlignment="1">
      <alignment horizontal="center" vertical="center"/>
    </xf>
    <xf numFmtId="0" fontId="28" fillId="4" borderId="30" xfId="0" applyFont="1" applyFill="1" applyBorder="1" applyAlignment="1">
      <alignment vertical="center"/>
    </xf>
    <xf numFmtId="9" fontId="28" fillId="4" borderId="30" xfId="0" applyNumberFormat="1" applyFont="1" applyFill="1" applyBorder="1" applyAlignment="1">
      <alignment horizontal="center" vertical="center"/>
    </xf>
    <xf numFmtId="0" fontId="28" fillId="4" borderId="30" xfId="0" applyFont="1" applyFill="1" applyBorder="1" applyAlignment="1">
      <alignment horizontal="center" vertical="center"/>
    </xf>
    <xf numFmtId="0" fontId="27" fillId="2" borderId="18" xfId="0" applyFont="1" applyFill="1" applyBorder="1" applyAlignment="1">
      <alignment horizontal="left" vertical="center"/>
    </xf>
    <xf numFmtId="0" fontId="28" fillId="2" borderId="18" xfId="0" applyFont="1" applyFill="1" applyBorder="1" applyAlignment="1">
      <alignment vertical="center"/>
    </xf>
    <xf numFmtId="9" fontId="28" fillId="2" borderId="18" xfId="0" applyNumberFormat="1" applyFont="1" applyFill="1" applyBorder="1" applyAlignment="1">
      <alignment horizontal="center" vertical="center"/>
    </xf>
    <xf numFmtId="0" fontId="28" fillId="2" borderId="18" xfId="0" applyFont="1" applyFill="1" applyBorder="1" applyAlignment="1">
      <alignment horizontal="center" vertical="center"/>
    </xf>
    <xf numFmtId="0" fontId="28" fillId="2" borderId="18" xfId="0" applyFont="1" applyFill="1" applyBorder="1" applyAlignment="1">
      <alignment horizontal="center" vertical="center" wrapText="1"/>
    </xf>
    <xf numFmtId="0" fontId="27" fillId="4" borderId="18" xfId="0" applyFont="1" applyFill="1" applyBorder="1" applyAlignment="1">
      <alignment horizontal="left" vertical="center"/>
    </xf>
    <xf numFmtId="0" fontId="28" fillId="4" borderId="18" xfId="0" applyFont="1" applyFill="1" applyBorder="1" applyAlignment="1">
      <alignment vertical="center"/>
    </xf>
    <xf numFmtId="0" fontId="28" fillId="4" borderId="18" xfId="0" applyFont="1" applyFill="1" applyBorder="1" applyAlignment="1">
      <alignment horizontal="center" vertical="center"/>
    </xf>
    <xf numFmtId="0" fontId="27" fillId="0" borderId="18" xfId="0" applyFont="1" applyBorder="1" applyAlignment="1">
      <alignment horizontal="left" vertical="center"/>
    </xf>
    <xf numFmtId="0" fontId="28" fillId="0" borderId="18" xfId="0" applyFont="1" applyBorder="1" applyAlignment="1">
      <alignment vertical="center"/>
    </xf>
    <xf numFmtId="0" fontId="28" fillId="0" borderId="18" xfId="0" applyFont="1" applyBorder="1" applyAlignment="1">
      <alignment horizontal="center" vertical="center"/>
    </xf>
    <xf numFmtId="0" fontId="28" fillId="4" borderId="0" xfId="0" applyFont="1" applyFill="1" applyAlignment="1">
      <alignment vertical="center"/>
    </xf>
    <xf numFmtId="9" fontId="28" fillId="0" borderId="18" xfId="0" applyNumberFormat="1" applyFont="1" applyBorder="1" applyAlignment="1">
      <alignment horizontal="center" vertical="center"/>
    </xf>
    <xf numFmtId="0" fontId="28" fillId="0" borderId="18" xfId="0" applyFont="1" applyBorder="1" applyAlignment="1">
      <alignment vertical="center" wrapText="1"/>
    </xf>
    <xf numFmtId="0" fontId="8" fillId="0" borderId="0" xfId="0" applyFont="1" applyAlignment="1">
      <alignment horizontal="center" vertical="center"/>
    </xf>
    <xf numFmtId="0" fontId="22" fillId="2" borderId="0" xfId="0" applyFont="1" applyFill="1" applyAlignment="1">
      <alignment horizontal="center" vertical="center"/>
    </xf>
    <xf numFmtId="14" fontId="22" fillId="2" borderId="0" xfId="0" applyNumberFormat="1" applyFont="1" applyFill="1" applyAlignment="1">
      <alignment horizontal="center" vertical="center"/>
    </xf>
    <xf numFmtId="14" fontId="22" fillId="4" borderId="0" xfId="0" applyNumberFormat="1" applyFont="1" applyFill="1" applyAlignment="1">
      <alignment horizontal="center" vertical="center"/>
    </xf>
    <xf numFmtId="0" fontId="22" fillId="2" borderId="0" xfId="0" applyFont="1" applyFill="1" applyAlignment="1">
      <alignment horizontal="left" vertical="center"/>
    </xf>
    <xf numFmtId="0" fontId="22" fillId="4" borderId="0" xfId="0" applyFont="1" applyFill="1" applyAlignment="1">
      <alignment horizontal="left" vertical="center"/>
    </xf>
    <xf numFmtId="14" fontId="20" fillId="3" borderId="20" xfId="0" applyNumberFormat="1" applyFont="1" applyFill="1" applyBorder="1" applyAlignment="1">
      <alignment horizontal="center" vertical="center" wrapText="1"/>
    </xf>
    <xf numFmtId="0" fontId="27" fillId="0" borderId="0" xfId="0" applyFont="1"/>
    <xf numFmtId="0" fontId="15" fillId="0" borderId="0" xfId="0" applyFont="1" applyAlignment="1">
      <alignment wrapText="1"/>
    </xf>
    <xf numFmtId="0" fontId="8" fillId="0" borderId="0" xfId="30" applyFont="1" applyAlignment="1">
      <alignment vertical="center"/>
    </xf>
    <xf numFmtId="14" fontId="8" fillId="0" borderId="0" xfId="30" applyNumberFormat="1" applyFont="1" applyAlignment="1">
      <alignment vertical="center"/>
    </xf>
    <xf numFmtId="0" fontId="27" fillId="0" borderId="0" xfId="30" applyFont="1" applyAlignment="1">
      <alignment horizontal="left" vertical="center"/>
    </xf>
    <xf numFmtId="0" fontId="8" fillId="0" borderId="0" xfId="30" applyFont="1" applyAlignment="1">
      <alignment horizontal="center" vertical="center"/>
    </xf>
    <xf numFmtId="0" fontId="28" fillId="4" borderId="0" xfId="11" applyFont="1" applyFill="1" applyAlignment="1">
      <alignment horizontal="left" vertical="center" wrapText="1" readingOrder="1"/>
    </xf>
    <xf numFmtId="14" fontId="28" fillId="4" borderId="0" xfId="11" applyNumberFormat="1" applyFont="1" applyFill="1" applyAlignment="1">
      <alignment horizontal="left" vertical="center" wrapText="1" readingOrder="1"/>
    </xf>
    <xf numFmtId="43" fontId="28" fillId="4" borderId="0" xfId="2" applyFont="1" applyFill="1" applyAlignment="1">
      <alignment horizontal="left" vertical="center" wrapText="1" readingOrder="1"/>
    </xf>
    <xf numFmtId="0" fontId="28" fillId="5" borderId="0" xfId="11" applyFont="1" applyFill="1" applyAlignment="1">
      <alignment horizontal="left" vertical="center" wrapText="1" readingOrder="1"/>
    </xf>
    <xf numFmtId="14" fontId="28" fillId="5" borderId="0" xfId="11" applyNumberFormat="1" applyFont="1" applyFill="1" applyAlignment="1">
      <alignment horizontal="left" vertical="center" wrapText="1" readingOrder="1"/>
    </xf>
    <xf numFmtId="43" fontId="28" fillId="5" borderId="0" xfId="2" applyFont="1" applyFill="1" applyAlignment="1">
      <alignment horizontal="left" vertical="center" wrapText="1" readingOrder="1"/>
    </xf>
    <xf numFmtId="0" fontId="31" fillId="0" borderId="0" xfId="47" applyFont="1" applyAlignment="1">
      <alignment vertical="center"/>
    </xf>
    <xf numFmtId="0" fontId="28" fillId="18" borderId="11" xfId="0" applyFont="1" applyFill="1" applyBorder="1" applyAlignment="1">
      <alignment horizontal="left" vertical="top" wrapText="1"/>
    </xf>
    <xf numFmtId="0" fontId="8" fillId="0" borderId="0" xfId="0" applyFont="1" applyAlignment="1">
      <alignment horizontal="center" wrapText="1"/>
    </xf>
    <xf numFmtId="0" fontId="16" fillId="3" borderId="20" xfId="0" applyFont="1" applyFill="1" applyBorder="1" applyAlignment="1">
      <alignment horizontal="center" vertical="center" wrapText="1"/>
    </xf>
    <xf numFmtId="0" fontId="27" fillId="0" borderId="0" xfId="0" applyFont="1" applyAlignment="1">
      <alignment vertical="center"/>
    </xf>
    <xf numFmtId="0" fontId="27" fillId="5" borderId="0" xfId="31" applyFont="1" applyFill="1"/>
    <xf numFmtId="0" fontId="8" fillId="0" borderId="0" xfId="31" applyFont="1" applyAlignment="1">
      <alignment vertical="center"/>
    </xf>
    <xf numFmtId="0" fontId="15" fillId="0" borderId="0" xfId="31" applyFont="1" applyAlignment="1">
      <alignment vertical="center"/>
    </xf>
    <xf numFmtId="43" fontId="20" fillId="24" borderId="0" xfId="2" applyFont="1" applyFill="1" applyAlignment="1">
      <alignment horizontal="center" vertical="center" wrapText="1"/>
    </xf>
    <xf numFmtId="0" fontId="8" fillId="0" borderId="0" xfId="44" applyFont="1"/>
    <xf numFmtId="10" fontId="8" fillId="0" borderId="0" xfId="25" applyNumberFormat="1" applyFont="1"/>
    <xf numFmtId="0" fontId="8" fillId="0" borderId="0" xfId="0" applyFont="1" applyAlignment="1">
      <alignment vertical="center"/>
    </xf>
    <xf numFmtId="0" fontId="8" fillId="0" borderId="0" xfId="0" applyFont="1" applyAlignment="1">
      <alignment vertical="center" wrapText="1"/>
    </xf>
    <xf numFmtId="0" fontId="33" fillId="0" borderId="0" xfId="0" applyFont="1" applyAlignment="1">
      <alignment vertical="center"/>
    </xf>
    <xf numFmtId="0" fontId="8" fillId="4" borderId="11" xfId="24" applyFont="1" applyFill="1" applyBorder="1" applyAlignment="1">
      <alignment horizontal="center" vertical="center"/>
    </xf>
    <xf numFmtId="0" fontId="28" fillId="0" borderId="11" xfId="24" applyFont="1" applyBorder="1" applyAlignment="1">
      <alignment horizontal="left" vertical="center" wrapText="1"/>
    </xf>
    <xf numFmtId="0" fontId="8" fillId="4" borderId="11" xfId="24" applyFont="1" applyFill="1" applyBorder="1" applyAlignment="1">
      <alignment horizontal="left" vertical="center"/>
    </xf>
    <xf numFmtId="0" fontId="28" fillId="0" borderId="11" xfId="24" applyFont="1" applyBorder="1" applyAlignment="1">
      <alignment horizontal="left" vertical="center"/>
    </xf>
    <xf numFmtId="0" fontId="28" fillId="0" borderId="11" xfId="24" applyFont="1" applyBorder="1" applyAlignment="1">
      <alignment horizontal="center" vertical="center" wrapText="1"/>
    </xf>
    <xf numFmtId="14" fontId="28" fillId="0" borderId="11" xfId="24" applyNumberFormat="1" applyFont="1" applyBorder="1" applyAlignment="1">
      <alignment horizontal="center" vertical="center" wrapText="1"/>
    </xf>
    <xf numFmtId="43" fontId="28" fillId="0" borderId="11" xfId="2" applyFont="1" applyBorder="1" applyAlignment="1">
      <alignment horizontal="center" vertical="center" wrapText="1"/>
    </xf>
    <xf numFmtId="0" fontId="26" fillId="0" borderId="11" xfId="24" applyFont="1" applyBorder="1" applyAlignment="1">
      <alignment horizontal="center" vertical="center" wrapText="1"/>
    </xf>
    <xf numFmtId="14" fontId="8" fillId="4" borderId="11" xfId="24" applyNumberFormat="1" applyFont="1" applyFill="1" applyBorder="1" applyAlignment="1">
      <alignment horizontal="center" vertical="center"/>
    </xf>
    <xf numFmtId="43" fontId="8" fillId="4" borderId="11" xfId="2" applyFont="1" applyFill="1" applyBorder="1" applyAlignment="1">
      <alignment horizontal="center" vertical="center"/>
    </xf>
    <xf numFmtId="0" fontId="26" fillId="4" borderId="11" xfId="24" applyFont="1" applyFill="1" applyBorder="1" applyAlignment="1">
      <alignment horizontal="center" vertical="center"/>
    </xf>
    <xf numFmtId="0" fontId="34" fillId="5" borderId="0" xfId="10" applyFont="1" applyFill="1"/>
    <xf numFmtId="0" fontId="27" fillId="4" borderId="0" xfId="11" applyFont="1" applyFill="1" applyAlignment="1">
      <alignment horizontal="center" vertical="center" wrapText="1" readingOrder="1"/>
    </xf>
    <xf numFmtId="0" fontId="28" fillId="4" borderId="0" xfId="11" applyFont="1" applyFill="1" applyAlignment="1">
      <alignment horizontal="center" vertical="center" wrapText="1" readingOrder="1"/>
    </xf>
    <xf numFmtId="0" fontId="27" fillId="5" borderId="0" xfId="11" applyFont="1" applyFill="1" applyAlignment="1">
      <alignment horizontal="center" vertical="center" wrapText="1" readingOrder="1"/>
    </xf>
    <xf numFmtId="0" fontId="28" fillId="5" borderId="0" xfId="11" applyFont="1" applyFill="1" applyAlignment="1">
      <alignment horizontal="center" vertical="center" wrapText="1" readingOrder="1"/>
    </xf>
    <xf numFmtId="0" fontId="35" fillId="5" borderId="0" xfId="10" applyFont="1" applyFill="1" applyAlignment="1">
      <alignment horizontal="center"/>
    </xf>
    <xf numFmtId="0" fontId="34" fillId="5" borderId="0" xfId="10" applyFont="1" applyFill="1" applyAlignment="1">
      <alignment wrapText="1"/>
    </xf>
    <xf numFmtId="0" fontId="15" fillId="5" borderId="0" xfId="11" applyFont="1" applyFill="1" applyAlignment="1">
      <alignment vertical="center"/>
    </xf>
    <xf numFmtId="0" fontId="15" fillId="5" borderId="0" xfId="11" applyFont="1" applyFill="1" applyAlignment="1">
      <alignment horizontal="center" vertical="center"/>
    </xf>
    <xf numFmtId="0" fontId="28" fillId="0" borderId="11" xfId="41" applyFont="1" applyBorder="1" applyAlignment="1">
      <alignment horizontal="left" vertical="center"/>
    </xf>
    <xf numFmtId="3" fontId="8" fillId="0" borderId="11" xfId="41" applyNumberFormat="1" applyFont="1" applyBorder="1" applyAlignment="1">
      <alignment horizontal="right" vertical="center"/>
    </xf>
    <xf numFmtId="0" fontId="8" fillId="0" borderId="11" xfId="41" applyFont="1" applyBorder="1" applyAlignment="1">
      <alignment horizontal="center" vertical="center"/>
    </xf>
    <xf numFmtId="0" fontId="8" fillId="0" borderId="11" xfId="41" applyFont="1" applyBorder="1" applyAlignment="1">
      <alignment horizontal="left" vertical="center"/>
    </xf>
    <xf numFmtId="43" fontId="8" fillId="0" borderId="0" xfId="2" applyFont="1" applyAlignment="1">
      <alignment vertical="center"/>
    </xf>
    <xf numFmtId="0" fontId="8" fillId="0" borderId="0" xfId="0" applyFont="1" applyAlignment="1">
      <alignment horizontal="left" vertical="center"/>
    </xf>
    <xf numFmtId="43" fontId="8" fillId="0" borderId="11" xfId="2" applyFont="1" applyFill="1" applyBorder="1" applyAlignment="1">
      <alignment horizontal="right" vertical="center"/>
    </xf>
    <xf numFmtId="43" fontId="28" fillId="0" borderId="11" xfId="2" applyFont="1" applyFill="1" applyBorder="1" applyAlignment="1">
      <alignment horizontal="right" vertical="center"/>
    </xf>
    <xf numFmtId="43" fontId="8" fillId="0" borderId="11" xfId="2" applyFont="1" applyFill="1" applyBorder="1" applyAlignment="1">
      <alignment horizontal="left" vertical="center"/>
    </xf>
    <xf numFmtId="0" fontId="28" fillId="31" borderId="11" xfId="41" applyFont="1" applyFill="1" applyBorder="1" applyAlignment="1">
      <alignment horizontal="left" vertical="center"/>
    </xf>
    <xf numFmtId="3" fontId="8" fillId="31" borderId="11" xfId="41" applyNumberFormat="1" applyFont="1" applyFill="1" applyBorder="1" applyAlignment="1">
      <alignment horizontal="right" vertical="center"/>
    </xf>
    <xf numFmtId="0" fontId="8" fillId="31" borderId="11" xfId="41" applyFont="1" applyFill="1" applyBorder="1" applyAlignment="1">
      <alignment horizontal="center" vertical="center"/>
    </xf>
    <xf numFmtId="0" fontId="8" fillId="31" borderId="11" xfId="41" applyFont="1" applyFill="1" applyBorder="1" applyAlignment="1">
      <alignment horizontal="left" vertical="center"/>
    </xf>
    <xf numFmtId="0" fontId="17" fillId="5" borderId="0" xfId="47" applyFont="1" applyFill="1" applyAlignment="1">
      <alignment horizontal="center" vertical="center" wrapText="1"/>
    </xf>
    <xf numFmtId="10" fontId="20" fillId="3" borderId="20" xfId="25" applyNumberFormat="1" applyFont="1" applyFill="1" applyBorder="1" applyAlignment="1">
      <alignment vertical="center" wrapText="1"/>
    </xf>
    <xf numFmtId="10" fontId="28" fillId="4" borderId="51" xfId="25" applyNumberFormat="1" applyFont="1" applyFill="1" applyBorder="1" applyAlignment="1">
      <alignment horizontal="center" vertical="center"/>
    </xf>
    <xf numFmtId="10" fontId="28" fillId="4" borderId="18" xfId="25" applyNumberFormat="1" applyFont="1" applyFill="1" applyBorder="1" applyAlignment="1">
      <alignment horizontal="center" vertical="center"/>
    </xf>
    <xf numFmtId="0" fontId="28" fillId="4" borderId="18" xfId="0" applyFont="1" applyFill="1" applyBorder="1" applyAlignment="1">
      <alignment horizontal="center" vertical="center" wrapText="1"/>
    </xf>
    <xf numFmtId="0" fontId="30" fillId="4" borderId="18" xfId="1" applyFont="1" applyFill="1" applyBorder="1" applyAlignment="1">
      <alignment horizontal="center" vertical="center" wrapText="1"/>
    </xf>
    <xf numFmtId="10" fontId="28" fillId="0" borderId="18" xfId="25" applyNumberFormat="1" applyFont="1" applyBorder="1" applyAlignment="1">
      <alignment horizontal="center" vertical="center"/>
    </xf>
    <xf numFmtId="0" fontId="28" fillId="0" borderId="18" xfId="0" applyFont="1" applyBorder="1" applyAlignment="1">
      <alignment horizontal="center" vertical="center" wrapText="1"/>
    </xf>
    <xf numFmtId="0" fontId="28" fillId="0" borderId="30" xfId="0" applyFont="1" applyBorder="1" applyAlignment="1">
      <alignment vertical="center"/>
    </xf>
    <xf numFmtId="10" fontId="28" fillId="0" borderId="30" xfId="25" applyNumberFormat="1" applyFont="1" applyBorder="1" applyAlignment="1">
      <alignment horizontal="center" vertical="center"/>
    </xf>
    <xf numFmtId="0" fontId="28" fillId="0" borderId="30" xfId="0" applyFont="1" applyBorder="1" applyAlignment="1">
      <alignment horizontal="center" vertical="center"/>
    </xf>
    <xf numFmtId="0" fontId="30" fillId="4" borderId="18" xfId="1" applyFont="1" applyFill="1" applyBorder="1" applyAlignment="1">
      <alignment vertical="center" wrapText="1"/>
    </xf>
    <xf numFmtId="10" fontId="28" fillId="4" borderId="30" xfId="25" applyNumberFormat="1" applyFont="1" applyFill="1" applyBorder="1" applyAlignment="1">
      <alignment horizontal="center" vertical="center"/>
    </xf>
    <xf numFmtId="0" fontId="8" fillId="4" borderId="18" xfId="0" applyFont="1" applyFill="1" applyBorder="1" applyAlignment="1">
      <alignment vertical="center"/>
    </xf>
    <xf numFmtId="0" fontId="15" fillId="0" borderId="0" xfId="0" applyFont="1" applyAlignment="1">
      <alignment horizontal="center"/>
    </xf>
    <xf numFmtId="0" fontId="8" fillId="5" borderId="0" xfId="31" applyFont="1" applyFill="1" applyAlignment="1">
      <alignment vertical="center" wrapText="1"/>
    </xf>
    <xf numFmtId="0" fontId="8" fillId="0" borderId="0" xfId="31" applyFont="1" applyAlignment="1">
      <alignment wrapText="1"/>
    </xf>
    <xf numFmtId="0" fontId="37" fillId="0" borderId="53" xfId="7" applyFont="1" applyBorder="1" applyAlignment="1">
      <alignment horizontal="left" vertical="center" wrapText="1"/>
    </xf>
    <xf numFmtId="0" fontId="37" fillId="0" borderId="53" xfId="7" applyFont="1" applyBorder="1" applyAlignment="1">
      <alignment horizontal="center" vertical="center" wrapText="1"/>
    </xf>
    <xf numFmtId="0" fontId="15" fillId="0" borderId="0" xfId="0" applyFont="1"/>
    <xf numFmtId="14" fontId="8" fillId="0" borderId="0" xfId="0" applyNumberFormat="1" applyFont="1"/>
    <xf numFmtId="0" fontId="28" fillId="0" borderId="0" xfId="0" applyFont="1" applyAlignment="1">
      <alignment horizontal="center" vertical="center" wrapText="1"/>
    </xf>
    <xf numFmtId="0" fontId="38" fillId="0" borderId="0" xfId="0" applyFont="1" applyAlignment="1">
      <alignment horizontal="justify" vertical="center"/>
    </xf>
    <xf numFmtId="0" fontId="37" fillId="0" borderId="0" xfId="0" applyFont="1" applyAlignment="1">
      <alignment horizontal="justify" vertical="center"/>
    </xf>
    <xf numFmtId="0" fontId="8" fillId="0" borderId="0" xfId="0" applyFont="1" applyAlignment="1">
      <alignment horizontal="justify" vertical="center"/>
    </xf>
    <xf numFmtId="0" fontId="15" fillId="0" borderId="0" xfId="0" applyFont="1" applyAlignment="1">
      <alignment horizontal="left" vertical="center"/>
    </xf>
    <xf numFmtId="0" fontId="20" fillId="33" borderId="47" xfId="0" applyFont="1" applyFill="1" applyBorder="1" applyAlignment="1">
      <alignment vertical="center"/>
    </xf>
    <xf numFmtId="0" fontId="37" fillId="18" borderId="0" xfId="0" applyFont="1" applyFill="1" applyAlignment="1">
      <alignment vertical="center"/>
    </xf>
    <xf numFmtId="0" fontId="37" fillId="0" borderId="0" xfId="0" applyFont="1" applyAlignment="1">
      <alignment vertical="center"/>
    </xf>
    <xf numFmtId="0" fontId="37" fillId="18" borderId="0" xfId="0" applyFont="1" applyFill="1" applyAlignment="1">
      <alignment horizontal="left" vertical="center"/>
    </xf>
    <xf numFmtId="0" fontId="37" fillId="0" borderId="0" xfId="0" applyFont="1" applyAlignment="1">
      <alignment horizontal="left" vertical="center"/>
    </xf>
    <xf numFmtId="0" fontId="20" fillId="28" borderId="62" xfId="0" applyFont="1" applyFill="1" applyBorder="1" applyAlignment="1">
      <alignment horizontal="center" vertical="center" wrapText="1"/>
    </xf>
    <xf numFmtId="0" fontId="20" fillId="28" borderId="63" xfId="0" applyFont="1" applyFill="1" applyBorder="1" applyAlignment="1">
      <alignment horizontal="center" vertical="center" wrapText="1"/>
    </xf>
    <xf numFmtId="0" fontId="20" fillId="28" borderId="56" xfId="0" applyFont="1" applyFill="1" applyBorder="1" applyAlignment="1">
      <alignment horizontal="center" vertical="center" wrapText="1"/>
    </xf>
    <xf numFmtId="0" fontId="20" fillId="28" borderId="53" xfId="0" applyFont="1" applyFill="1" applyBorder="1" applyAlignment="1">
      <alignment horizontal="center" vertical="center" wrapText="1"/>
    </xf>
    <xf numFmtId="0" fontId="20" fillId="28" borderId="63" xfId="0" applyFont="1" applyFill="1" applyBorder="1" applyAlignment="1">
      <alignment vertical="center" wrapText="1"/>
    </xf>
    <xf numFmtId="0" fontId="20" fillId="28" borderId="53" xfId="0" applyFont="1" applyFill="1" applyBorder="1" applyAlignment="1">
      <alignment vertical="center" wrapText="1"/>
    </xf>
    <xf numFmtId="0" fontId="37" fillId="0" borderId="63" xfId="7" applyFont="1" applyBorder="1" applyAlignment="1">
      <alignment horizontal="center" vertical="center" wrapText="1"/>
    </xf>
    <xf numFmtId="172" fontId="37" fillId="0" borderId="53" xfId="7" applyNumberFormat="1" applyFont="1" applyBorder="1" applyAlignment="1">
      <alignment horizontal="left" vertical="center" wrapText="1"/>
    </xf>
    <xf numFmtId="0" fontId="16" fillId="24" borderId="4" xfId="0" applyFont="1" applyFill="1" applyBorder="1" applyAlignment="1">
      <alignment horizontal="center" vertical="center" wrapText="1"/>
    </xf>
    <xf numFmtId="43" fontId="16" fillId="24" borderId="4" xfId="2" applyFont="1" applyFill="1" applyBorder="1" applyAlignment="1">
      <alignment horizontal="center" vertical="center" wrapText="1"/>
    </xf>
    <xf numFmtId="3" fontId="8" fillId="4" borderId="4" xfId="0" applyNumberFormat="1" applyFont="1" applyFill="1" applyBorder="1" applyAlignment="1">
      <alignment horizontal="center" vertical="center"/>
    </xf>
    <xf numFmtId="43" fontId="8" fillId="4" borderId="4" xfId="2" applyFont="1" applyFill="1" applyBorder="1" applyAlignment="1">
      <alignment vertical="center" wrapText="1"/>
    </xf>
    <xf numFmtId="3" fontId="8" fillId="4" borderId="4" xfId="0" applyNumberFormat="1" applyFont="1" applyFill="1" applyBorder="1" applyAlignment="1">
      <alignment vertical="center" wrapText="1"/>
    </xf>
    <xf numFmtId="3" fontId="8" fillId="4" borderId="4" xfId="0" applyNumberFormat="1" applyFont="1" applyFill="1" applyBorder="1" applyAlignment="1">
      <alignment horizontal="center" vertical="center" wrapText="1"/>
    </xf>
    <xf numFmtId="3" fontId="8" fillId="0" borderId="4" xfId="0" applyNumberFormat="1" applyFont="1" applyBorder="1" applyAlignment="1">
      <alignment vertical="center" wrapText="1"/>
    </xf>
    <xf numFmtId="3" fontId="8" fillId="0" borderId="4" xfId="0" applyNumberFormat="1" applyFont="1" applyBorder="1" applyAlignment="1">
      <alignment horizontal="center" vertical="center" wrapText="1"/>
    </xf>
    <xf numFmtId="43" fontId="8" fillId="0" borderId="4" xfId="2" applyFont="1" applyBorder="1" applyAlignment="1">
      <alignment vertical="center" wrapText="1"/>
    </xf>
    <xf numFmtId="43" fontId="8" fillId="0" borderId="4" xfId="2" applyFont="1" applyBorder="1"/>
    <xf numFmtId="3" fontId="8" fillId="0" borderId="4" xfId="0" applyNumberFormat="1" applyFont="1" applyBorder="1" applyAlignment="1">
      <alignment wrapText="1"/>
    </xf>
    <xf numFmtId="0" fontId="8" fillId="0" borderId="4" xfId="0" applyFont="1" applyBorder="1" applyAlignment="1">
      <alignment horizontal="center" vertical="center" wrapText="1"/>
    </xf>
    <xf numFmtId="43" fontId="8" fillId="0" borderId="4" xfId="2" applyFont="1" applyBorder="1" applyAlignment="1">
      <alignment vertical="center"/>
    </xf>
    <xf numFmtId="3" fontId="8" fillId="4" borderId="4" xfId="0" applyNumberFormat="1" applyFont="1" applyFill="1" applyBorder="1" applyAlignment="1">
      <alignment wrapText="1"/>
    </xf>
    <xf numFmtId="0" fontId="8" fillId="4" borderId="4" xfId="0" applyFont="1" applyFill="1" applyBorder="1" applyAlignment="1">
      <alignment horizontal="center" vertical="center" wrapText="1"/>
    </xf>
    <xf numFmtId="43" fontId="8" fillId="4" borderId="4" xfId="2" applyFont="1" applyFill="1" applyBorder="1"/>
    <xf numFmtId="43" fontId="8" fillId="4" borderId="4" xfId="2" applyFont="1" applyFill="1" applyBorder="1" applyAlignment="1">
      <alignment horizontal="right" vertical="center"/>
    </xf>
    <xf numFmtId="3" fontId="8" fillId="0" borderId="4" xfId="0" applyNumberFormat="1" applyFont="1" applyBorder="1" applyAlignment="1">
      <alignment horizontal="center" vertical="center"/>
    </xf>
    <xf numFmtId="3" fontId="37" fillId="0" borderId="4" xfId="0" applyNumberFormat="1" applyFont="1" applyBorder="1" applyAlignment="1">
      <alignment vertical="center" wrapText="1"/>
    </xf>
    <xf numFmtId="43" fontId="8" fillId="4" borderId="4" xfId="2" applyFont="1" applyFill="1" applyBorder="1" applyAlignment="1">
      <alignment vertical="center"/>
    </xf>
    <xf numFmtId="3" fontId="37" fillId="4" borderId="4" xfId="0" applyNumberFormat="1" applyFont="1" applyFill="1" applyBorder="1" applyAlignment="1">
      <alignment vertical="center" wrapText="1"/>
    </xf>
    <xf numFmtId="43" fontId="8" fillId="0" borderId="4" xfId="2" applyFont="1" applyBorder="1" applyAlignment="1">
      <alignment horizontal="center"/>
    </xf>
    <xf numFmtId="43" fontId="8" fillId="0" borderId="4" xfId="2" applyFont="1" applyBorder="1" applyAlignment="1">
      <alignment horizontal="center" vertical="center" wrapText="1"/>
    </xf>
    <xf numFmtId="43" fontId="8" fillId="4" borderId="4" xfId="2" applyFont="1" applyFill="1" applyBorder="1" applyAlignment="1">
      <alignment horizontal="center" vertical="center"/>
    </xf>
    <xf numFmtId="43" fontId="8" fillId="0" borderId="4" xfId="2" applyFont="1" applyFill="1" applyBorder="1" applyAlignment="1">
      <alignment vertical="center"/>
    </xf>
    <xf numFmtId="3" fontId="15" fillId="10" borderId="4" xfId="0" applyNumberFormat="1" applyFont="1" applyFill="1" applyBorder="1" applyAlignment="1">
      <alignment horizontal="center" vertical="center"/>
    </xf>
    <xf numFmtId="3" fontId="15" fillId="10" borderId="4" xfId="0" applyNumberFormat="1" applyFont="1" applyFill="1" applyBorder="1" applyAlignment="1">
      <alignment vertical="center" wrapText="1"/>
    </xf>
    <xf numFmtId="43" fontId="15" fillId="10" borderId="4" xfId="2" applyFont="1" applyFill="1" applyBorder="1" applyAlignment="1">
      <alignment horizontal="center" vertical="center"/>
    </xf>
    <xf numFmtId="0" fontId="21" fillId="0" borderId="0" xfId="0" applyFont="1"/>
    <xf numFmtId="0" fontId="40" fillId="0" borderId="0" xfId="0" applyFont="1"/>
    <xf numFmtId="0" fontId="41" fillId="3" borderId="53" xfId="39" applyFont="1" applyFill="1" applyBorder="1" applyAlignment="1">
      <alignment horizontal="center" vertical="center" wrapText="1"/>
    </xf>
    <xf numFmtId="0" fontId="42" fillId="27" borderId="53" xfId="39" applyFont="1" applyFill="1" applyBorder="1" applyAlignment="1">
      <alignment horizontal="center" vertical="center" wrapText="1"/>
    </xf>
    <xf numFmtId="0" fontId="41" fillId="3" borderId="54" xfId="39" applyFont="1" applyFill="1" applyBorder="1" applyAlignment="1">
      <alignment horizontal="center" vertical="center" wrapText="1"/>
    </xf>
    <xf numFmtId="0" fontId="42" fillId="27" borderId="54" xfId="39" applyFont="1" applyFill="1" applyBorder="1" applyAlignment="1">
      <alignment horizontal="center" vertical="center" wrapText="1"/>
    </xf>
    <xf numFmtId="43" fontId="28" fillId="18" borderId="11" xfId="2" applyFont="1" applyFill="1" applyBorder="1" applyAlignment="1">
      <alignment horizontal="left" vertical="top" wrapText="1"/>
    </xf>
    <xf numFmtId="0" fontId="44" fillId="0" borderId="53" xfId="40" applyFont="1" applyBorder="1" applyAlignment="1">
      <alignment horizontal="center" vertical="center"/>
    </xf>
    <xf numFmtId="0" fontId="44" fillId="0" borderId="53" xfId="40" applyFont="1" applyBorder="1" applyAlignment="1">
      <alignment horizontal="center" vertical="center" wrapText="1"/>
    </xf>
    <xf numFmtId="0" fontId="28" fillId="0" borderId="11" xfId="0" applyFont="1" applyBorder="1" applyAlignment="1">
      <alignment horizontal="left" vertical="top" wrapText="1"/>
    </xf>
    <xf numFmtId="43" fontId="28" fillId="0" borderId="11" xfId="2" applyFont="1" applyFill="1" applyBorder="1" applyAlignment="1">
      <alignment horizontal="left" vertical="top" wrapText="1"/>
    </xf>
    <xf numFmtId="0" fontId="32" fillId="0" borderId="0" xfId="0" applyFont="1" applyAlignment="1">
      <alignment horizontal="left" vertical="center"/>
    </xf>
    <xf numFmtId="43" fontId="8" fillId="0" borderId="0" xfId="2" applyFont="1" applyAlignment="1">
      <alignment horizontal="center"/>
    </xf>
    <xf numFmtId="43" fontId="41" fillId="3" borderId="54" xfId="2" applyFont="1" applyFill="1" applyBorder="1" applyAlignment="1">
      <alignment horizontal="center" vertical="center" wrapText="1"/>
    </xf>
    <xf numFmtId="0" fontId="46" fillId="0" borderId="0" xfId="0" applyFont="1"/>
    <xf numFmtId="0" fontId="47" fillId="0" borderId="0" xfId="0" applyFont="1"/>
    <xf numFmtId="0" fontId="44" fillId="0" borderId="53" xfId="40" applyFont="1" applyBorder="1" applyAlignment="1">
      <alignment horizontal="left" vertical="center"/>
    </xf>
    <xf numFmtId="166" fontId="44" fillId="0" borderId="53" xfId="21" applyNumberFormat="1" applyFont="1" applyBorder="1" applyAlignment="1">
      <alignment horizontal="center" vertical="center"/>
    </xf>
    <xf numFmtId="165" fontId="45" fillId="0" borderId="53" xfId="40" applyNumberFormat="1" applyFont="1" applyBorder="1" applyAlignment="1">
      <alignment vertical="center"/>
    </xf>
    <xf numFmtId="0" fontId="45" fillId="0" borderId="53" xfId="40" applyFont="1" applyBorder="1" applyAlignment="1">
      <alignment horizontal="center" vertical="center"/>
    </xf>
    <xf numFmtId="14" fontId="42" fillId="27" borderId="54" xfId="39" applyNumberFormat="1" applyFont="1" applyFill="1" applyBorder="1" applyAlignment="1">
      <alignment horizontal="center" vertical="center" wrapText="1"/>
    </xf>
    <xf numFmtId="14" fontId="28" fillId="18" borderId="11" xfId="0" applyNumberFormat="1" applyFont="1" applyFill="1" applyBorder="1" applyAlignment="1">
      <alignment horizontal="left" vertical="top" wrapText="1"/>
    </xf>
    <xf numFmtId="14" fontId="28" fillId="0" borderId="11" xfId="0" applyNumberFormat="1" applyFont="1" applyBorder="1" applyAlignment="1">
      <alignment horizontal="left" vertical="top" wrapText="1"/>
    </xf>
    <xf numFmtId="14" fontId="47" fillId="0" borderId="0" xfId="0" applyNumberFormat="1" applyFont="1"/>
    <xf numFmtId="14" fontId="42" fillId="27" borderId="53" xfId="39" applyNumberFormat="1" applyFont="1" applyFill="1" applyBorder="1" applyAlignment="1">
      <alignment horizontal="center" vertical="center" wrapText="1"/>
    </xf>
    <xf numFmtId="14" fontId="44" fillId="0" borderId="53" xfId="40" applyNumberFormat="1" applyFont="1" applyBorder="1" applyAlignment="1">
      <alignment horizontal="center" vertical="center"/>
    </xf>
    <xf numFmtId="14" fontId="45" fillId="0" borderId="53" xfId="40" applyNumberFormat="1" applyFont="1" applyBorder="1" applyAlignment="1">
      <alignment horizontal="center" vertical="center"/>
    </xf>
    <xf numFmtId="0" fontId="15" fillId="0" borderId="0" xfId="0" applyFont="1" applyAlignment="1">
      <alignment horizontal="center" vertical="center"/>
    </xf>
    <xf numFmtId="0" fontId="20" fillId="28" borderId="63" xfId="0" applyFont="1" applyFill="1" applyBorder="1" applyAlignment="1">
      <alignment horizontal="left" vertical="center" wrapText="1"/>
    </xf>
    <xf numFmtId="0" fontId="37" fillId="0" borderId="63" xfId="7" applyFont="1" applyBorder="1" applyAlignment="1">
      <alignment horizontal="left" vertical="center" wrapText="1"/>
    </xf>
    <xf numFmtId="0" fontId="42" fillId="26" borderId="53" xfId="0" applyFont="1" applyFill="1" applyBorder="1" applyAlignment="1">
      <alignment horizontal="center" vertical="center" wrapText="1"/>
    </xf>
    <xf numFmtId="0" fontId="49" fillId="5" borderId="0" xfId="0" applyFont="1" applyFill="1"/>
    <xf numFmtId="0" fontId="37" fillId="0" borderId="63" xfId="46" applyFont="1" applyBorder="1" applyAlignment="1">
      <alignment horizontal="center" vertical="center" wrapText="1"/>
    </xf>
    <xf numFmtId="166" fontId="28" fillId="18" borderId="11" xfId="21" applyNumberFormat="1" applyFont="1" applyFill="1" applyBorder="1" applyAlignment="1">
      <alignment horizontal="left" vertical="center" wrapText="1"/>
    </xf>
    <xf numFmtId="166" fontId="28" fillId="18" borderId="11" xfId="21" applyNumberFormat="1" applyFont="1" applyFill="1" applyBorder="1" applyAlignment="1">
      <alignment horizontal="center" vertical="center" wrapText="1"/>
    </xf>
    <xf numFmtId="166" fontId="28" fillId="0" borderId="11" xfId="21" quotePrefix="1" applyNumberFormat="1" applyFont="1" applyBorder="1" applyAlignment="1">
      <alignment horizontal="left" vertical="center" wrapText="1"/>
    </xf>
    <xf numFmtId="166" fontId="28" fillId="0" borderId="11" xfId="21" quotePrefix="1" applyNumberFormat="1" applyFont="1" applyBorder="1" applyAlignment="1">
      <alignment horizontal="center" vertical="center" wrapText="1"/>
    </xf>
    <xf numFmtId="166" fontId="19" fillId="18" borderId="11" xfId="21" applyNumberFormat="1" applyFont="1" applyFill="1" applyBorder="1" applyAlignment="1">
      <alignment horizontal="center" vertical="center" wrapText="1"/>
    </xf>
    <xf numFmtId="0" fontId="37" fillId="0" borderId="64" xfId="46" applyFont="1" applyBorder="1" applyAlignment="1">
      <alignment horizontal="center" vertical="center" wrapText="1"/>
    </xf>
    <xf numFmtId="0" fontId="41" fillId="3" borderId="53" xfId="39" applyFont="1" applyFill="1" applyBorder="1" applyAlignment="1">
      <alignment vertical="center" wrapText="1"/>
    </xf>
    <xf numFmtId="43" fontId="41" fillId="3" borderId="53" xfId="39" applyNumberFormat="1" applyFont="1" applyFill="1" applyBorder="1" applyAlignment="1">
      <alignment vertical="center" wrapText="1"/>
    </xf>
    <xf numFmtId="0" fontId="50" fillId="5" borderId="53" xfId="39" applyFont="1" applyFill="1" applyBorder="1" applyAlignment="1">
      <alignment horizontal="center" vertical="center" wrapText="1"/>
    </xf>
    <xf numFmtId="0" fontId="27" fillId="5" borderId="53" xfId="39" applyFont="1" applyFill="1" applyBorder="1" applyAlignment="1">
      <alignment horizontal="center" vertical="center" wrapText="1"/>
    </xf>
    <xf numFmtId="0" fontId="27" fillId="26" borderId="53" xfId="0" applyFont="1" applyFill="1" applyBorder="1" applyAlignment="1">
      <alignment horizontal="center" vertical="center" wrapText="1"/>
    </xf>
    <xf numFmtId="0" fontId="27" fillId="26" borderId="55" xfId="0" applyFont="1" applyFill="1" applyBorder="1" applyAlignment="1">
      <alignment vertical="center" wrapText="1"/>
    </xf>
    <xf numFmtId="0" fontId="27" fillId="26" borderId="54" xfId="0" applyFont="1" applyFill="1" applyBorder="1" applyAlignment="1">
      <alignment vertical="center" wrapText="1"/>
    </xf>
    <xf numFmtId="0" fontId="24" fillId="5" borderId="53" xfId="40" applyFont="1" applyFill="1" applyBorder="1" applyAlignment="1">
      <alignment horizontal="center" vertical="center"/>
    </xf>
    <xf numFmtId="0" fontId="24" fillId="5" borderId="53" xfId="40" applyFont="1" applyFill="1" applyBorder="1" applyAlignment="1">
      <alignment horizontal="center" vertical="center" wrapText="1"/>
    </xf>
    <xf numFmtId="165" fontId="24" fillId="5" borderId="53" xfId="2" applyNumberFormat="1" applyFont="1" applyFill="1" applyBorder="1" applyAlignment="1">
      <alignment horizontal="center" vertical="center"/>
    </xf>
    <xf numFmtId="0" fontId="24" fillId="5" borderId="53" xfId="40" applyFont="1" applyFill="1" applyBorder="1" applyAlignment="1">
      <alignment horizontal="left" vertical="center" wrapText="1"/>
    </xf>
    <xf numFmtId="0" fontId="24" fillId="5" borderId="53" xfId="40" applyFont="1" applyFill="1" applyBorder="1" applyAlignment="1">
      <alignment horizontal="left" vertical="center"/>
    </xf>
    <xf numFmtId="0" fontId="25" fillId="5" borderId="53" xfId="40" applyFont="1" applyFill="1" applyBorder="1" applyAlignment="1">
      <alignment horizontal="left" vertical="center"/>
    </xf>
    <xf numFmtId="0" fontId="52" fillId="0" borderId="0" xfId="0" applyFont="1"/>
    <xf numFmtId="0" fontId="20" fillId="3" borderId="128" xfId="0" applyFont="1" applyFill="1" applyBorder="1" applyAlignment="1">
      <alignment horizontal="center" vertical="center" wrapText="1"/>
    </xf>
    <xf numFmtId="0" fontId="22" fillId="2" borderId="129" xfId="0" applyFont="1" applyFill="1" applyBorder="1" applyAlignment="1">
      <alignment horizontal="left" vertical="center"/>
    </xf>
    <xf numFmtId="0" fontId="22" fillId="4" borderId="129" xfId="0" applyFont="1" applyFill="1" applyBorder="1" applyAlignment="1">
      <alignment horizontal="left" vertical="center"/>
    </xf>
    <xf numFmtId="14" fontId="22" fillId="2" borderId="127" xfId="0" applyNumberFormat="1" applyFont="1" applyFill="1" applyBorder="1" applyAlignment="1">
      <alignment horizontal="center" vertical="center"/>
    </xf>
    <xf numFmtId="14" fontId="22" fillId="4" borderId="127" xfId="0" applyNumberFormat="1" applyFont="1" applyFill="1" applyBorder="1" applyAlignment="1">
      <alignment horizontal="center" vertical="center"/>
    </xf>
    <xf numFmtId="14" fontId="22" fillId="0" borderId="127" xfId="0" applyNumberFormat="1" applyFont="1" applyBorder="1" applyAlignment="1">
      <alignment horizontal="center" vertical="center"/>
    </xf>
    <xf numFmtId="0" fontId="5" fillId="0" borderId="4" xfId="47" applyBorder="1"/>
    <xf numFmtId="0" fontId="5" fillId="0" borderId="0" xfId="47"/>
    <xf numFmtId="0" fontId="5" fillId="0" borderId="85" xfId="47" applyBorder="1"/>
    <xf numFmtId="0" fontId="5" fillId="0" borderId="86" xfId="47" applyBorder="1"/>
    <xf numFmtId="0" fontId="56" fillId="36" borderId="87" xfId="3" applyFont="1" applyFill="1" applyBorder="1" applyAlignment="1">
      <alignment horizontal="center" vertical="center" wrapText="1"/>
    </xf>
    <xf numFmtId="0" fontId="56" fillId="36" borderId="88" xfId="3" applyFont="1" applyFill="1" applyBorder="1" applyAlignment="1">
      <alignment horizontal="center" vertical="center" wrapText="1"/>
    </xf>
    <xf numFmtId="0" fontId="56" fillId="36" borderId="89" xfId="3" applyFont="1" applyFill="1" applyBorder="1" applyAlignment="1">
      <alignment horizontal="center" vertical="center" wrapText="1"/>
    </xf>
    <xf numFmtId="0" fontId="56" fillId="36" borderId="90" xfId="3" applyFont="1" applyFill="1" applyBorder="1" applyAlignment="1">
      <alignment horizontal="center" vertical="center" wrapText="1"/>
    </xf>
    <xf numFmtId="0" fontId="56" fillId="36" borderId="91" xfId="3" applyFont="1" applyFill="1" applyBorder="1" applyAlignment="1">
      <alignment horizontal="center" vertical="center" wrapText="1"/>
    </xf>
    <xf numFmtId="0" fontId="56" fillId="36" borderId="92" xfId="3" applyFont="1" applyFill="1" applyBorder="1" applyAlignment="1">
      <alignment horizontal="center" vertical="center" wrapText="1"/>
    </xf>
    <xf numFmtId="0" fontId="5" fillId="0" borderId="93" xfId="47" applyBorder="1"/>
    <xf numFmtId="0" fontId="56" fillId="0" borderId="4" xfId="3" applyFont="1" applyBorder="1" applyAlignment="1">
      <alignment horizontal="center" vertical="center" wrapText="1"/>
    </xf>
    <xf numFmtId="0" fontId="5" fillId="0" borderId="16" xfId="47" applyBorder="1"/>
    <xf numFmtId="0" fontId="5" fillId="0" borderId="94" xfId="47" applyBorder="1"/>
    <xf numFmtId="0" fontId="5" fillId="35" borderId="95" xfId="47" applyFill="1" applyBorder="1"/>
    <xf numFmtId="0" fontId="5" fillId="35" borderId="0" xfId="47" applyFill="1"/>
    <xf numFmtId="0" fontId="56" fillId="36" borderId="4" xfId="3" applyFont="1" applyFill="1" applyBorder="1" applyAlignment="1">
      <alignment horizontal="center" vertical="center" wrapText="1"/>
    </xf>
    <xf numFmtId="0" fontId="5" fillId="35" borderId="96" xfId="47" applyFill="1" applyBorder="1"/>
    <xf numFmtId="0" fontId="57" fillId="0" borderId="4" xfId="47" applyFont="1" applyBorder="1" applyAlignment="1">
      <alignment horizontal="center" vertical="center" wrapText="1"/>
    </xf>
    <xf numFmtId="0" fontId="58" fillId="0" borderId="4" xfId="47" applyFont="1" applyBorder="1" applyAlignment="1">
      <alignment horizontal="center" vertical="center" wrapText="1"/>
    </xf>
    <xf numFmtId="14" fontId="57" fillId="0" borderId="4" xfId="47" applyNumberFormat="1" applyFont="1" applyBorder="1" applyAlignment="1">
      <alignment horizontal="center" vertical="center" wrapText="1"/>
    </xf>
    <xf numFmtId="0" fontId="57" fillId="0" borderId="4" xfId="47" applyFont="1" applyBorder="1"/>
    <xf numFmtId="0" fontId="57" fillId="0" borderId="16" xfId="47" applyFont="1" applyBorder="1"/>
    <xf numFmtId="0" fontId="57" fillId="0" borderId="94" xfId="47" applyFont="1" applyBorder="1"/>
    <xf numFmtId="0" fontId="57" fillId="35" borderId="95" xfId="47" applyFont="1" applyFill="1" applyBorder="1"/>
    <xf numFmtId="0" fontId="57" fillId="35" borderId="0" xfId="47" applyFont="1" applyFill="1"/>
    <xf numFmtId="0" fontId="57" fillId="35" borderId="96" xfId="47" applyFont="1" applyFill="1" applyBorder="1"/>
    <xf numFmtId="0" fontId="57" fillId="37" borderId="4" xfId="47" applyFont="1" applyFill="1" applyBorder="1" applyAlignment="1">
      <alignment horizontal="center" vertical="center" wrapText="1"/>
    </xf>
    <xf numFmtId="14" fontId="57" fillId="0" borderId="4" xfId="47" applyNumberFormat="1" applyFont="1" applyBorder="1" applyAlignment="1">
      <alignment horizontal="center" vertical="center"/>
    </xf>
    <xf numFmtId="0" fontId="57" fillId="0" borderId="94" xfId="47" applyFont="1" applyBorder="1" applyAlignment="1">
      <alignment horizontal="center" vertical="center" wrapText="1"/>
    </xf>
    <xf numFmtId="0" fontId="59" fillId="35" borderId="96" xfId="47" applyFont="1" applyFill="1" applyBorder="1" applyAlignment="1">
      <alignment horizontal="center" vertical="center" wrapText="1"/>
    </xf>
    <xf numFmtId="0" fontId="57" fillId="0" borderId="6" xfId="47" applyFont="1" applyBorder="1" applyAlignment="1">
      <alignment horizontal="center" vertical="center" wrapText="1"/>
    </xf>
    <xf numFmtId="0" fontId="57" fillId="0" borderId="85" xfId="47" applyFont="1" applyBorder="1" applyAlignment="1">
      <alignment horizontal="center" vertical="center" wrapText="1"/>
    </xf>
    <xf numFmtId="0" fontId="58" fillId="0" borderId="85" xfId="47" applyFont="1" applyBorder="1" applyAlignment="1">
      <alignment horizontal="center" vertical="center" wrapText="1"/>
    </xf>
    <xf numFmtId="14" fontId="57" fillId="0" borderId="85" xfId="47" applyNumberFormat="1" applyFont="1" applyBorder="1" applyAlignment="1">
      <alignment horizontal="center" vertical="center" wrapText="1"/>
    </xf>
    <xf numFmtId="0" fontId="57" fillId="37" borderId="85" xfId="47" applyFont="1" applyFill="1" applyBorder="1" applyAlignment="1">
      <alignment horizontal="center" vertical="center" wrapText="1"/>
    </xf>
    <xf numFmtId="0" fontId="57" fillId="37" borderId="85" xfId="47" applyFont="1" applyFill="1" applyBorder="1" applyAlignment="1">
      <alignment horizontal="center" vertical="center"/>
    </xf>
    <xf numFmtId="0" fontId="57" fillId="0" borderId="85" xfId="47" applyFont="1" applyBorder="1"/>
    <xf numFmtId="0" fontId="57" fillId="0" borderId="99" xfId="47" applyFont="1" applyBorder="1"/>
    <xf numFmtId="0" fontId="57" fillId="37" borderId="86" xfId="47" applyFont="1" applyFill="1" applyBorder="1" applyAlignment="1">
      <alignment horizontal="center" vertical="center"/>
    </xf>
    <xf numFmtId="0" fontId="57" fillId="35" borderId="81" xfId="47" applyFont="1" applyFill="1" applyBorder="1"/>
    <xf numFmtId="0" fontId="57" fillId="35" borderId="82" xfId="47" applyFont="1" applyFill="1" applyBorder="1"/>
    <xf numFmtId="0" fontId="57" fillId="35" borderId="83" xfId="47" applyFont="1" applyFill="1" applyBorder="1"/>
    <xf numFmtId="0" fontId="57" fillId="0" borderId="7" xfId="47" applyFont="1" applyBorder="1"/>
    <xf numFmtId="0" fontId="57" fillId="5" borderId="130" xfId="47" applyFont="1" applyFill="1" applyBorder="1"/>
    <xf numFmtId="0" fontId="57" fillId="0" borderId="70" xfId="47" applyFont="1" applyBorder="1"/>
    <xf numFmtId="0" fontId="57" fillId="0" borderId="88" xfId="47" applyFont="1" applyBorder="1" applyAlignment="1">
      <alignment horizontal="center" vertical="center" wrapText="1"/>
    </xf>
    <xf numFmtId="0" fontId="57" fillId="0" borderId="88" xfId="47" applyFont="1" applyBorder="1" applyAlignment="1">
      <alignment horizontal="center" vertical="center"/>
    </xf>
    <xf numFmtId="0" fontId="57" fillId="37" borderId="88" xfId="47" applyFont="1" applyFill="1" applyBorder="1" applyAlignment="1">
      <alignment horizontal="center" vertical="center" wrapText="1"/>
    </xf>
    <xf numFmtId="0" fontId="57" fillId="37" borderId="6" xfId="47" applyFont="1" applyFill="1" applyBorder="1" applyAlignment="1">
      <alignment horizontal="center" vertical="center" wrapText="1"/>
    </xf>
    <xf numFmtId="0" fontId="57" fillId="0" borderId="4" xfId="47" applyFont="1" applyBorder="1" applyAlignment="1">
      <alignment horizontal="center" vertical="center"/>
    </xf>
    <xf numFmtId="0" fontId="57" fillId="0" borderId="6" xfId="47" applyFont="1" applyBorder="1" applyAlignment="1">
      <alignment horizontal="center" vertical="center"/>
    </xf>
    <xf numFmtId="0" fontId="57" fillId="37" borderId="5" xfId="47" applyFont="1" applyFill="1" applyBorder="1" applyAlignment="1">
      <alignment horizontal="center" vertical="center" wrapText="1"/>
    </xf>
    <xf numFmtId="0" fontId="57" fillId="37" borderId="7" xfId="47" applyFont="1" applyFill="1" applyBorder="1" applyAlignment="1">
      <alignment horizontal="center" vertical="center" wrapText="1"/>
    </xf>
    <xf numFmtId="0" fontId="57" fillId="0" borderId="85" xfId="47" applyFont="1" applyBorder="1" applyAlignment="1">
      <alignment horizontal="center" vertical="center"/>
    </xf>
    <xf numFmtId="0" fontId="57" fillId="37" borderId="134" xfId="47" applyFont="1" applyFill="1" applyBorder="1" applyAlignment="1">
      <alignment horizontal="center" vertical="center" wrapText="1"/>
    </xf>
    <xf numFmtId="0" fontId="57" fillId="35" borderId="26" xfId="47" applyFont="1" applyFill="1" applyBorder="1" applyAlignment="1">
      <alignment horizontal="center" vertical="center" wrapText="1"/>
    </xf>
    <xf numFmtId="0" fontId="57" fillId="35" borderId="0" xfId="47" applyFont="1" applyFill="1" applyAlignment="1">
      <alignment horizontal="center" vertical="center" wrapText="1"/>
    </xf>
    <xf numFmtId="0" fontId="57" fillId="37" borderId="8" xfId="47" applyFont="1" applyFill="1" applyBorder="1" applyAlignment="1">
      <alignment horizontal="center" vertical="center" wrapText="1"/>
    </xf>
    <xf numFmtId="0" fontId="57" fillId="37" borderId="17" xfId="47" applyFont="1" applyFill="1" applyBorder="1" applyAlignment="1">
      <alignment horizontal="center" vertical="center" wrapText="1"/>
    </xf>
    <xf numFmtId="0" fontId="57" fillId="37" borderId="44" xfId="47" applyFont="1" applyFill="1" applyBorder="1" applyAlignment="1">
      <alignment horizontal="center" vertical="center" wrapText="1"/>
    </xf>
    <xf numFmtId="0" fontId="57" fillId="37" borderId="136" xfId="47" applyFont="1" applyFill="1" applyBorder="1" applyAlignment="1">
      <alignment horizontal="center" vertical="center" wrapText="1"/>
    </xf>
    <xf numFmtId="0" fontId="57" fillId="37" borderId="108" xfId="47" applyFont="1" applyFill="1" applyBorder="1" applyAlignment="1">
      <alignment horizontal="center" vertical="center" wrapText="1"/>
    </xf>
    <xf numFmtId="0" fontId="57" fillId="37" borderId="109" xfId="47" applyFont="1" applyFill="1" applyBorder="1" applyAlignment="1">
      <alignment horizontal="center" vertical="center" wrapText="1"/>
    </xf>
    <xf numFmtId="0" fontId="57" fillId="37" borderId="125" xfId="47" applyFont="1" applyFill="1" applyBorder="1" applyAlignment="1">
      <alignment horizontal="center" vertical="center" wrapText="1"/>
    </xf>
    <xf numFmtId="0" fontId="57" fillId="37" borderId="46" xfId="47" applyFont="1" applyFill="1" applyBorder="1" applyAlignment="1">
      <alignment horizontal="center" vertical="center" wrapText="1"/>
    </xf>
    <xf numFmtId="0" fontId="58" fillId="0" borderId="0" xfId="47" applyFont="1" applyAlignment="1">
      <alignment horizontal="center"/>
    </xf>
    <xf numFmtId="0" fontId="58" fillId="0" borderId="0" xfId="47" applyFont="1"/>
    <xf numFmtId="0" fontId="57" fillId="0" borderId="0" xfId="47" applyFont="1"/>
    <xf numFmtId="9" fontId="57" fillId="0" borderId="0" xfId="54" applyFont="1" applyFill="1" applyBorder="1" applyAlignment="1">
      <alignment horizontal="center"/>
    </xf>
    <xf numFmtId="10" fontId="57" fillId="0" borderId="0" xfId="54" applyNumberFormat="1" applyFont="1" applyFill="1" applyBorder="1" applyAlignment="1">
      <alignment horizontal="center"/>
    </xf>
    <xf numFmtId="0" fontId="57" fillId="37" borderId="116" xfId="47" applyFont="1" applyFill="1" applyBorder="1" applyAlignment="1">
      <alignment horizontal="center" vertical="center" wrapText="1"/>
    </xf>
    <xf numFmtId="0" fontId="57" fillId="37" borderId="140" xfId="47" applyFont="1" applyFill="1" applyBorder="1" applyAlignment="1">
      <alignment horizontal="center" vertical="center" wrapText="1"/>
    </xf>
    <xf numFmtId="0" fontId="57" fillId="37" borderId="39" xfId="47" applyFont="1" applyFill="1" applyBorder="1" applyAlignment="1">
      <alignment horizontal="center" vertical="center" wrapText="1"/>
    </xf>
    <xf numFmtId="0" fontId="57" fillId="0" borderId="147" xfId="47" applyFont="1" applyBorder="1" applyAlignment="1">
      <alignment horizontal="center" vertical="center" wrapText="1"/>
    </xf>
    <xf numFmtId="0" fontId="57" fillId="0" borderId="147" xfId="47" applyFont="1" applyBorder="1" applyAlignment="1">
      <alignment horizontal="center" vertical="center" textRotation="90" wrapText="1"/>
    </xf>
    <xf numFmtId="0" fontId="57" fillId="35" borderId="148" xfId="47" applyFont="1" applyFill="1" applyBorder="1" applyAlignment="1">
      <alignment horizontal="center" vertical="center" wrapText="1"/>
    </xf>
    <xf numFmtId="0" fontId="57" fillId="0" borderId="147" xfId="47" applyFont="1" applyBorder="1" applyAlignment="1">
      <alignment horizontal="left" vertical="center" textRotation="90" wrapText="1"/>
    </xf>
    <xf numFmtId="0" fontId="57" fillId="35" borderId="149" xfId="47" applyFont="1" applyFill="1" applyBorder="1" applyAlignment="1">
      <alignment horizontal="center" vertical="center" wrapText="1"/>
    </xf>
    <xf numFmtId="0" fontId="57" fillId="0" borderId="150" xfId="47" applyFont="1" applyBorder="1" applyAlignment="1">
      <alignment horizontal="center" vertical="center" wrapText="1"/>
    </xf>
    <xf numFmtId="0" fontId="58" fillId="0" borderId="151" xfId="47" applyFont="1" applyBorder="1" applyAlignment="1">
      <alignment horizontal="center" vertical="center" wrapText="1"/>
    </xf>
    <xf numFmtId="0" fontId="57" fillId="0" borderId="151" xfId="47" applyFont="1" applyBorder="1" applyAlignment="1">
      <alignment horizontal="center" vertical="center" wrapText="1"/>
    </xf>
    <xf numFmtId="14" fontId="57" fillId="0" borderId="151" xfId="47" applyNumberFormat="1" applyFont="1" applyBorder="1" applyAlignment="1">
      <alignment horizontal="center" vertical="center" wrapText="1"/>
    </xf>
    <xf numFmtId="14" fontId="57" fillId="37" borderId="151" xfId="47" applyNumberFormat="1" applyFont="1" applyFill="1" applyBorder="1" applyAlignment="1">
      <alignment horizontal="center" vertical="center" wrapText="1"/>
    </xf>
    <xf numFmtId="0" fontId="57" fillId="37" borderId="151" xfId="47" applyFont="1" applyFill="1" applyBorder="1" applyAlignment="1">
      <alignment horizontal="center" vertical="center"/>
    </xf>
    <xf numFmtId="0" fontId="57" fillId="37" borderId="151" xfId="47" applyFont="1" applyFill="1" applyBorder="1" applyAlignment="1">
      <alignment horizontal="center" vertical="center" wrapText="1"/>
    </xf>
    <xf numFmtId="0" fontId="57" fillId="0" borderId="151" xfId="47" applyFont="1" applyBorder="1"/>
    <xf numFmtId="0" fontId="61" fillId="19" borderId="151" xfId="47" applyFont="1" applyFill="1" applyBorder="1" applyAlignment="1">
      <alignment horizontal="center" vertical="center" wrapText="1"/>
    </xf>
    <xf numFmtId="0" fontId="61" fillId="37" borderId="152" xfId="47" applyFont="1" applyFill="1" applyBorder="1" applyAlignment="1">
      <alignment vertical="center" wrapText="1"/>
    </xf>
    <xf numFmtId="0" fontId="46" fillId="5" borderId="0" xfId="0" applyFont="1" applyFill="1" applyAlignment="1">
      <alignment horizontal="left" vertical="center"/>
    </xf>
    <xf numFmtId="0" fontId="46" fillId="5" borderId="0" xfId="0" applyFont="1" applyFill="1" applyAlignment="1">
      <alignment horizontal="center" vertical="center"/>
    </xf>
    <xf numFmtId="0" fontId="47" fillId="5" borderId="0" xfId="0" applyFont="1" applyFill="1" applyAlignment="1">
      <alignment vertical="center" wrapText="1"/>
    </xf>
    <xf numFmtId="0" fontId="41" fillId="3" borderId="11" xfId="0" applyFont="1" applyFill="1" applyBorder="1" applyAlignment="1">
      <alignment horizontal="center" vertical="center" wrapText="1"/>
    </xf>
    <xf numFmtId="0" fontId="43" fillId="0" borderId="11" xfId="0" applyFont="1" applyBorder="1" applyAlignment="1">
      <alignment horizontal="center" vertical="center" wrapText="1" readingOrder="1"/>
    </xf>
    <xf numFmtId="0" fontId="43" fillId="0" borderId="11" xfId="0" applyFont="1" applyBorder="1" applyAlignment="1">
      <alignment vertical="center" wrapText="1" readingOrder="1"/>
    </xf>
    <xf numFmtId="0" fontId="62" fillId="0" borderId="11" xfId="0" applyFont="1" applyBorder="1" applyAlignment="1">
      <alignment horizontal="center" vertical="center" wrapText="1" readingOrder="1"/>
    </xf>
    <xf numFmtId="0" fontId="63" fillId="0" borderId="0" xfId="0" applyFont="1" applyAlignment="1">
      <alignment vertical="center"/>
    </xf>
    <xf numFmtId="0" fontId="63" fillId="0" borderId="0" xfId="0" applyFont="1"/>
    <xf numFmtId="0" fontId="62" fillId="10" borderId="11" xfId="0" applyFont="1" applyFill="1" applyBorder="1" applyAlignment="1">
      <alignment horizontal="center" vertical="center" wrapText="1"/>
    </xf>
    <xf numFmtId="0" fontId="47" fillId="22" borderId="0" xfId="0" applyFont="1" applyFill="1" applyAlignment="1">
      <alignment vertical="center" wrapText="1"/>
    </xf>
    <xf numFmtId="0" fontId="47" fillId="25" borderId="0" xfId="0" applyFont="1" applyFill="1" applyAlignment="1">
      <alignment vertical="center" wrapText="1"/>
    </xf>
    <xf numFmtId="0" fontId="47" fillId="23" borderId="0" xfId="0" applyFont="1" applyFill="1" applyAlignment="1">
      <alignment vertical="center" wrapText="1"/>
    </xf>
    <xf numFmtId="0" fontId="47" fillId="0" borderId="0" xfId="0" applyFont="1" applyAlignment="1">
      <alignment vertical="center"/>
    </xf>
    <xf numFmtId="0" fontId="47" fillId="0" borderId="53" xfId="0" applyFont="1" applyBorder="1" applyAlignment="1">
      <alignment vertical="center"/>
    </xf>
    <xf numFmtId="0" fontId="41" fillId="24" borderId="53" xfId="0" applyFont="1" applyFill="1" applyBorder="1" applyAlignment="1">
      <alignment vertical="center"/>
    </xf>
    <xf numFmtId="0" fontId="47" fillId="0" borderId="53" xfId="0" applyFont="1" applyBorder="1" applyAlignment="1">
      <alignment horizontal="center" vertical="center"/>
    </xf>
    <xf numFmtId="0" fontId="41" fillId="24" borderId="53" xfId="0" applyFont="1" applyFill="1" applyBorder="1" applyAlignment="1">
      <alignment horizontal="center" vertical="center" wrapText="1"/>
    </xf>
    <xf numFmtId="3" fontId="47" fillId="0" borderId="53" xfId="0" applyNumberFormat="1" applyFont="1" applyBorder="1" applyAlignment="1">
      <alignment vertical="center" wrapText="1"/>
    </xf>
    <xf numFmtId="0" fontId="41" fillId="24" borderId="53" xfId="0" applyFont="1" applyFill="1" applyBorder="1" applyAlignment="1">
      <alignment horizontal="center" vertical="center"/>
    </xf>
    <xf numFmtId="0" fontId="65" fillId="0" borderId="0" xfId="0" applyFont="1" applyAlignment="1">
      <alignment vertical="center"/>
    </xf>
    <xf numFmtId="0" fontId="47" fillId="0" borderId="0" xfId="0" applyFont="1" applyAlignment="1">
      <alignment horizontal="center" vertical="center"/>
    </xf>
    <xf numFmtId="0" fontId="66" fillId="0" borderId="0" xfId="0" applyFont="1" applyAlignment="1">
      <alignment vertical="center" wrapText="1"/>
    </xf>
    <xf numFmtId="0" fontId="66" fillId="0" borderId="0" xfId="0" applyFont="1" applyAlignment="1">
      <alignment vertical="center"/>
    </xf>
    <xf numFmtId="0" fontId="48" fillId="0" borderId="0" xfId="40" applyFont="1" applyAlignment="1">
      <alignment vertical="center"/>
    </xf>
    <xf numFmtId="0" fontId="67" fillId="0" borderId="0" xfId="40" applyFont="1" applyAlignment="1">
      <alignment vertical="center"/>
    </xf>
    <xf numFmtId="0" fontId="42" fillId="0" borderId="59" xfId="40" applyFont="1" applyBorder="1" applyAlignment="1">
      <alignment vertical="center"/>
    </xf>
    <xf numFmtId="0" fontId="42" fillId="0" borderId="0" xfId="40" applyFont="1" applyAlignment="1">
      <alignment vertical="center"/>
    </xf>
    <xf numFmtId="0" fontId="67" fillId="0" borderId="1" xfId="40" applyFont="1" applyBorder="1" applyAlignment="1">
      <alignment vertical="center"/>
    </xf>
    <xf numFmtId="0" fontId="47" fillId="0" borderId="0" xfId="0" applyFont="1" applyAlignment="1">
      <alignment vertical="center" wrapText="1"/>
    </xf>
    <xf numFmtId="0" fontId="47" fillId="0" borderId="0" xfId="0" applyFont="1" applyAlignment="1">
      <alignment horizontal="center" vertical="center" wrapText="1"/>
    </xf>
    <xf numFmtId="0" fontId="68" fillId="5" borderId="0" xfId="0" applyFont="1" applyFill="1" applyAlignment="1">
      <alignment horizontal="left" vertical="center"/>
    </xf>
    <xf numFmtId="0" fontId="69" fillId="0" borderId="0" xfId="0" applyFont="1" applyAlignment="1">
      <alignment vertical="center"/>
    </xf>
    <xf numFmtId="0" fontId="70" fillId="3" borderId="11" xfId="0" applyFont="1" applyFill="1" applyBorder="1" applyAlignment="1">
      <alignment vertical="center" wrapText="1"/>
    </xf>
    <xf numFmtId="165" fontId="41" fillId="3" borderId="11" xfId="0" applyNumberFormat="1" applyFont="1" applyFill="1" applyBorder="1" applyAlignment="1">
      <alignment horizontal="center" vertical="center" wrapText="1"/>
    </xf>
    <xf numFmtId="0" fontId="71" fillId="7" borderId="11" xfId="0" applyFont="1" applyFill="1" applyBorder="1" applyAlignment="1">
      <alignment horizontal="center" vertical="center"/>
    </xf>
    <xf numFmtId="0" fontId="71" fillId="7" borderId="11" xfId="0" applyFont="1" applyFill="1" applyBorder="1" applyAlignment="1">
      <alignment vertical="center"/>
    </xf>
    <xf numFmtId="43" fontId="71" fillId="7" borderId="11" xfId="21" applyFont="1" applyFill="1" applyBorder="1" applyAlignment="1">
      <alignment horizontal="center" vertical="center"/>
    </xf>
    <xf numFmtId="165" fontId="71" fillId="7" borderId="11" xfId="0" applyNumberFormat="1" applyFont="1" applyFill="1" applyBorder="1" applyAlignment="1">
      <alignment vertical="center"/>
    </xf>
    <xf numFmtId="0" fontId="72" fillId="0" borderId="0" xfId="5" applyFont="1" applyAlignment="1">
      <alignment vertical="center"/>
    </xf>
    <xf numFmtId="0" fontId="70" fillId="3" borderId="11" xfId="0" applyFont="1" applyFill="1" applyBorder="1" applyAlignment="1">
      <alignment horizontal="center" vertical="center" wrapText="1"/>
    </xf>
    <xf numFmtId="0" fontId="41" fillId="3" borderId="11" xfId="0" applyFont="1" applyFill="1" applyBorder="1" applyAlignment="1">
      <alignment vertical="center" wrapText="1"/>
    </xf>
    <xf numFmtId="0" fontId="73" fillId="3" borderId="11" xfId="0" applyFont="1" applyFill="1" applyBorder="1" applyAlignment="1">
      <alignment vertical="center" wrapText="1"/>
    </xf>
    <xf numFmtId="165" fontId="41" fillId="3" borderId="11" xfId="0" applyNumberFormat="1" applyFont="1" applyFill="1" applyBorder="1" applyAlignment="1">
      <alignment vertical="center" wrapText="1"/>
    </xf>
    <xf numFmtId="165" fontId="74" fillId="7" borderId="11" xfId="0" applyNumberFormat="1" applyFont="1" applyFill="1" applyBorder="1" applyAlignment="1">
      <alignment vertical="center"/>
    </xf>
    <xf numFmtId="0" fontId="69" fillId="7" borderId="11" xfId="0" applyFont="1" applyFill="1" applyBorder="1" applyAlignment="1">
      <alignment vertical="center" wrapText="1"/>
    </xf>
    <xf numFmtId="0" fontId="42" fillId="7" borderId="11" xfId="0" applyFont="1" applyFill="1" applyBorder="1" applyAlignment="1">
      <alignment vertical="center" wrapText="1"/>
    </xf>
    <xf numFmtId="3" fontId="69" fillId="7" borderId="11" xfId="0" applyNumberFormat="1" applyFont="1" applyFill="1" applyBorder="1" applyAlignment="1">
      <alignment vertical="center" wrapText="1"/>
    </xf>
    <xf numFmtId="165" fontId="67" fillId="7" borderId="11" xfId="0" applyNumberFormat="1" applyFont="1" applyFill="1" applyBorder="1" applyAlignment="1">
      <alignment vertical="center" wrapText="1"/>
    </xf>
    <xf numFmtId="0" fontId="67" fillId="7" borderId="11" xfId="0" applyFont="1" applyFill="1" applyBorder="1" applyAlignment="1">
      <alignment vertical="center" wrapText="1"/>
    </xf>
    <xf numFmtId="3" fontId="65" fillId="7" borderId="11" xfId="0" applyNumberFormat="1" applyFont="1" applyFill="1" applyBorder="1" applyAlignment="1">
      <alignment horizontal="center" vertical="center" wrapText="1"/>
    </xf>
    <xf numFmtId="3" fontId="67" fillId="11" borderId="11" xfId="0" applyNumberFormat="1" applyFont="1" applyFill="1" applyBorder="1" applyAlignment="1">
      <alignment vertical="center" wrapText="1"/>
    </xf>
    <xf numFmtId="0" fontId="41" fillId="12" borderId="11" xfId="0" applyFont="1" applyFill="1" applyBorder="1" applyAlignment="1">
      <alignment vertical="center" wrapText="1"/>
    </xf>
    <xf numFmtId="165" fontId="41" fillId="12" borderId="11" xfId="0" applyNumberFormat="1" applyFont="1" applyFill="1" applyBorder="1" applyAlignment="1">
      <alignment vertical="center" wrapText="1"/>
    </xf>
    <xf numFmtId="165" fontId="67" fillId="7" borderId="11" xfId="0" applyNumberFormat="1" applyFont="1" applyFill="1" applyBorder="1" applyAlignment="1">
      <alignment horizontal="center" vertical="center" wrapText="1"/>
    </xf>
    <xf numFmtId="3" fontId="67" fillId="7" borderId="11" xfId="0" applyNumberFormat="1" applyFont="1" applyFill="1" applyBorder="1" applyAlignment="1">
      <alignment vertical="center" wrapText="1"/>
    </xf>
    <xf numFmtId="3" fontId="75" fillId="7" borderId="11" xfId="0" applyNumberFormat="1" applyFont="1" applyFill="1" applyBorder="1" applyAlignment="1">
      <alignment vertical="center" wrapText="1"/>
    </xf>
    <xf numFmtId="0" fontId="72" fillId="0" borderId="0" xfId="0" applyFont="1" applyAlignment="1">
      <alignment vertical="center" wrapText="1"/>
    </xf>
    <xf numFmtId="0" fontId="41" fillId="12" borderId="23" xfId="0" applyFont="1" applyFill="1" applyBorder="1" applyAlignment="1">
      <alignment vertical="center" wrapText="1"/>
    </xf>
    <xf numFmtId="0" fontId="41" fillId="12" borderId="24" xfId="0" applyFont="1" applyFill="1" applyBorder="1" applyAlignment="1">
      <alignment vertical="center" wrapText="1"/>
    </xf>
    <xf numFmtId="165" fontId="41" fillId="12" borderId="6" xfId="0" applyNumberFormat="1" applyFont="1" applyFill="1" applyBorder="1" applyAlignment="1">
      <alignment vertical="center" wrapText="1"/>
    </xf>
    <xf numFmtId="0" fontId="41" fillId="12" borderId="25" xfId="0" applyFont="1" applyFill="1" applyBorder="1" applyAlignment="1">
      <alignment vertical="center" wrapText="1"/>
    </xf>
    <xf numFmtId="0" fontId="41" fillId="13" borderId="26" xfId="0" applyFont="1" applyFill="1" applyBorder="1" applyAlignment="1">
      <alignment vertical="center"/>
    </xf>
    <xf numFmtId="0" fontId="41" fillId="13" borderId="0" xfId="0" applyFont="1" applyFill="1" applyAlignment="1">
      <alignment vertical="center"/>
    </xf>
    <xf numFmtId="165" fontId="47" fillId="7" borderId="11" xfId="0" applyNumberFormat="1" applyFont="1" applyFill="1" applyBorder="1" applyAlignment="1">
      <alignment vertical="center" wrapText="1"/>
    </xf>
    <xf numFmtId="0" fontId="67" fillId="7" borderId="52" xfId="0" applyFont="1" applyFill="1" applyBorder="1" applyAlignment="1">
      <alignment horizontal="left" vertical="center" wrapText="1" readingOrder="1"/>
    </xf>
    <xf numFmtId="0" fontId="67" fillId="7" borderId="52" xfId="0" applyFont="1" applyFill="1" applyBorder="1" applyAlignment="1">
      <alignment horizontal="left" vertical="center" readingOrder="1"/>
    </xf>
    <xf numFmtId="165" fontId="67" fillId="7" borderId="11" xfId="0" applyNumberFormat="1" applyFont="1" applyFill="1" applyBorder="1" applyAlignment="1">
      <alignment vertical="center"/>
    </xf>
    <xf numFmtId="0" fontId="67" fillId="7" borderId="60" xfId="0" applyFont="1" applyFill="1" applyBorder="1" applyAlignment="1">
      <alignment horizontal="left" vertical="center" wrapText="1" readingOrder="1"/>
    </xf>
    <xf numFmtId="165" fontId="67" fillId="7" borderId="12" xfId="0" applyNumberFormat="1" applyFont="1" applyFill="1" applyBorder="1" applyAlignment="1">
      <alignment vertical="center" wrapText="1"/>
    </xf>
    <xf numFmtId="3" fontId="67" fillId="11" borderId="12" xfId="0" applyNumberFormat="1" applyFont="1" applyFill="1" applyBorder="1" applyAlignment="1">
      <alignment vertical="center" wrapText="1"/>
    </xf>
    <xf numFmtId="3" fontId="67" fillId="7" borderId="12" xfId="0" applyNumberFormat="1" applyFont="1" applyFill="1" applyBorder="1" applyAlignment="1">
      <alignment vertical="center" wrapText="1"/>
    </xf>
    <xf numFmtId="0" fontId="67" fillId="7" borderId="11" xfId="0" applyFont="1" applyFill="1" applyBorder="1" applyAlignment="1">
      <alignment horizontal="left" vertical="center" wrapText="1" readingOrder="1"/>
    </xf>
    <xf numFmtId="0" fontId="46" fillId="0" borderId="0" xfId="0" applyFont="1" applyAlignment="1">
      <alignment vertical="center" wrapText="1"/>
    </xf>
    <xf numFmtId="0" fontId="46" fillId="0" borderId="0" xfId="0" applyFont="1" applyAlignment="1">
      <alignment vertical="center"/>
    </xf>
    <xf numFmtId="0" fontId="48" fillId="0" borderId="0" xfId="5" applyFont="1" applyAlignment="1">
      <alignment vertical="center"/>
    </xf>
    <xf numFmtId="0" fontId="48" fillId="0" borderId="0" xfId="5" applyFont="1" applyAlignment="1">
      <alignment vertical="center" wrapText="1"/>
    </xf>
    <xf numFmtId="0" fontId="67" fillId="0" borderId="0" xfId="5" applyFont="1" applyAlignment="1">
      <alignment vertical="center" wrapText="1"/>
    </xf>
    <xf numFmtId="49" fontId="67" fillId="0" borderId="0" xfId="5" applyNumberFormat="1" applyFont="1" applyAlignment="1">
      <alignment horizontal="right" vertical="center" wrapText="1"/>
    </xf>
    <xf numFmtId="0" fontId="73" fillId="10" borderId="4" xfId="0" applyFont="1" applyFill="1" applyBorder="1" applyAlignment="1">
      <alignment vertical="center" wrapText="1" readingOrder="1"/>
    </xf>
    <xf numFmtId="0" fontId="42" fillId="0" borderId="0" xfId="5" applyFont="1" applyAlignment="1">
      <alignment vertical="center" wrapText="1"/>
    </xf>
    <xf numFmtId="0" fontId="42" fillId="0" borderId="0" xfId="41" applyFont="1" applyAlignment="1">
      <alignment horizontal="left" vertical="center"/>
    </xf>
    <xf numFmtId="0" fontId="47" fillId="0" borderId="0" xfId="41" applyFont="1" applyAlignment="1">
      <alignment vertical="center"/>
    </xf>
    <xf numFmtId="0" fontId="41" fillId="6" borderId="11" xfId="4" applyFont="1" applyFill="1" applyBorder="1" applyAlignment="1">
      <alignment horizontal="center" vertical="center" wrapText="1"/>
    </xf>
    <xf numFmtId="0" fontId="67" fillId="7" borderId="11" xfId="41" applyFont="1" applyFill="1" applyBorder="1" applyAlignment="1">
      <alignment horizontal="left" vertical="center"/>
    </xf>
    <xf numFmtId="0" fontId="47" fillId="7" borderId="11" xfId="41" applyFont="1" applyFill="1" applyBorder="1" applyAlignment="1">
      <alignment horizontal="right" vertical="center"/>
    </xf>
    <xf numFmtId="3" fontId="41" fillId="6" borderId="11" xfId="4" applyNumberFormat="1" applyFont="1" applyFill="1" applyBorder="1" applyAlignment="1">
      <alignment horizontal="center" vertical="center" wrapText="1"/>
    </xf>
    <xf numFmtId="0" fontId="72" fillId="0" borderId="0" xfId="41" applyFont="1" applyAlignment="1">
      <alignment vertical="center"/>
    </xf>
    <xf numFmtId="0" fontId="42" fillId="0" borderId="0" xfId="41" applyFont="1" applyAlignment="1">
      <alignment vertical="center"/>
    </xf>
    <xf numFmtId="0" fontId="48" fillId="0" borderId="0" xfId="41" applyFont="1" applyAlignment="1">
      <alignment vertical="center"/>
    </xf>
    <xf numFmtId="0" fontId="67" fillId="0" borderId="0" xfId="41" applyFont="1" applyAlignment="1">
      <alignment vertical="center"/>
    </xf>
    <xf numFmtId="0" fontId="73" fillId="10" borderId="11" xfId="0" applyFont="1" applyFill="1" applyBorder="1" applyAlignment="1">
      <alignment vertical="center" wrapText="1" readingOrder="1"/>
    </xf>
    <xf numFmtId="0" fontId="47" fillId="0" borderId="11" xfId="0" applyFont="1" applyBorder="1" applyAlignment="1">
      <alignment horizontal="center" vertical="center"/>
    </xf>
    <xf numFmtId="14" fontId="47" fillId="0" borderId="11" xfId="0" applyNumberFormat="1" applyFont="1" applyBorder="1" applyAlignment="1">
      <alignment horizontal="center" vertical="center"/>
    </xf>
    <xf numFmtId="0" fontId="47" fillId="0" borderId="11" xfId="0" applyFont="1" applyBorder="1" applyAlignment="1">
      <alignment vertical="center"/>
    </xf>
    <xf numFmtId="0" fontId="47" fillId="0" borderId="0" xfId="17" applyFont="1" applyAlignment="1">
      <alignment vertical="center"/>
    </xf>
    <xf numFmtId="0" fontId="68" fillId="5" borderId="0" xfId="0" applyFont="1" applyFill="1" applyAlignment="1">
      <alignment horizontal="left" vertical="center" wrapText="1"/>
    </xf>
    <xf numFmtId="0" fontId="41" fillId="24" borderId="11" xfId="4" applyFont="1" applyFill="1" applyBorder="1" applyAlignment="1">
      <alignment horizontal="center" vertical="center" wrapText="1"/>
    </xf>
    <xf numFmtId="0" fontId="80" fillId="24" borderId="11" xfId="4" applyFont="1" applyFill="1" applyBorder="1" applyAlignment="1">
      <alignment horizontal="center" vertical="center" wrapText="1"/>
    </xf>
    <xf numFmtId="0" fontId="67" fillId="0" borderId="11" xfId="17" applyFont="1" applyBorder="1" applyAlignment="1">
      <alignment horizontal="center" vertical="center"/>
    </xf>
    <xf numFmtId="0" fontId="47" fillId="0" borderId="11" xfId="17" applyFont="1" applyBorder="1" applyAlignment="1">
      <alignment vertical="center"/>
    </xf>
    <xf numFmtId="0" fontId="47" fillId="0" borderId="11" xfId="17" applyFont="1" applyBorder="1" applyAlignment="1">
      <alignment horizontal="center" vertical="center"/>
    </xf>
    <xf numFmtId="43" fontId="47" fillId="0" borderId="11" xfId="21" applyFont="1" applyFill="1" applyBorder="1" applyAlignment="1">
      <alignment horizontal="right" vertical="center"/>
    </xf>
    <xf numFmtId="0" fontId="47" fillId="0" borderId="11" xfId="17" applyFont="1" applyBorder="1" applyAlignment="1">
      <alignment horizontal="right" vertical="center"/>
    </xf>
    <xf numFmtId="166" fontId="47" fillId="0" borderId="11" xfId="21" applyNumberFormat="1" applyFont="1" applyFill="1" applyBorder="1" applyAlignment="1">
      <alignment horizontal="right" vertical="center"/>
    </xf>
    <xf numFmtId="0" fontId="42" fillId="0" borderId="11" xfId="17" applyFont="1" applyBorder="1" applyAlignment="1">
      <alignment horizontal="center" vertical="center"/>
    </xf>
    <xf numFmtId="43" fontId="41" fillId="24" borderId="11" xfId="21" applyFont="1" applyFill="1" applyBorder="1" applyAlignment="1">
      <alignment horizontal="center" vertical="center" wrapText="1"/>
    </xf>
    <xf numFmtId="166" fontId="41" fillId="24" borderId="11" xfId="21" applyNumberFormat="1" applyFont="1" applyFill="1" applyBorder="1" applyAlignment="1">
      <alignment horizontal="center" vertical="center" wrapText="1"/>
    </xf>
    <xf numFmtId="0" fontId="67" fillId="0" borderId="0" xfId="5" applyFont="1" applyAlignment="1">
      <alignment vertical="center"/>
    </xf>
    <xf numFmtId="0" fontId="81" fillId="24" borderId="4" xfId="4" applyFont="1" applyFill="1" applyBorder="1" applyAlignment="1">
      <alignment horizontal="center" vertical="center" wrapText="1"/>
    </xf>
    <xf numFmtId="0" fontId="69" fillId="38" borderId="11" xfId="4" applyFont="1" applyFill="1" applyBorder="1" applyAlignment="1">
      <alignment horizontal="center" vertical="center" wrapText="1"/>
    </xf>
    <xf numFmtId="0" fontId="67" fillId="0" borderId="11" xfId="5" applyFont="1" applyBorder="1" applyAlignment="1">
      <alignment horizontal="left" vertical="center"/>
    </xf>
    <xf numFmtId="14" fontId="47" fillId="0" borderId="11" xfId="5" applyNumberFormat="1" applyFont="1" applyBorder="1" applyAlignment="1">
      <alignment horizontal="right" vertical="center"/>
    </xf>
    <xf numFmtId="0" fontId="47" fillId="0" borderId="11" xfId="5" applyFont="1" applyBorder="1" applyAlignment="1">
      <alignment horizontal="right" vertical="center"/>
    </xf>
    <xf numFmtId="0" fontId="47" fillId="0" borderId="11" xfId="5" applyFont="1" applyBorder="1" applyAlignment="1">
      <alignment horizontal="left" vertical="center"/>
    </xf>
    <xf numFmtId="0" fontId="47" fillId="0" borderId="11" xfId="5" applyFont="1" applyBorder="1" applyAlignment="1">
      <alignment horizontal="center" vertical="center"/>
    </xf>
    <xf numFmtId="0" fontId="41" fillId="24" borderId="11" xfId="0" applyFont="1" applyFill="1" applyBorder="1" applyAlignment="1">
      <alignment vertical="center"/>
    </xf>
    <xf numFmtId="0" fontId="46" fillId="5" borderId="0" xfId="0" applyFont="1" applyFill="1" applyAlignment="1">
      <alignment vertical="center" wrapText="1"/>
    </xf>
    <xf numFmtId="14" fontId="47" fillId="7" borderId="11" xfId="41" applyNumberFormat="1" applyFont="1" applyFill="1" applyBorder="1" applyAlignment="1">
      <alignment horizontal="right" vertical="center"/>
    </xf>
    <xf numFmtId="0" fontId="83" fillId="7" borderId="11" xfId="41" applyFont="1" applyFill="1" applyBorder="1" applyAlignment="1">
      <alignment horizontal="right" vertical="center"/>
    </xf>
    <xf numFmtId="0" fontId="43" fillId="7" borderId="11" xfId="41" applyFont="1" applyFill="1" applyBorder="1" applyAlignment="1">
      <alignment horizontal="right" vertical="center"/>
    </xf>
    <xf numFmtId="0" fontId="41" fillId="6" borderId="11" xfId="0" applyFont="1" applyFill="1" applyBorder="1" applyAlignment="1">
      <alignment vertical="center"/>
    </xf>
    <xf numFmtId="0" fontId="47" fillId="0" borderId="0" xfId="0" applyFont="1" applyAlignment="1">
      <alignment horizontal="left" vertical="center" wrapText="1"/>
    </xf>
    <xf numFmtId="0" fontId="72" fillId="0" borderId="0" xfId="0" applyFont="1" applyAlignment="1">
      <alignment vertical="center"/>
    </xf>
    <xf numFmtId="0" fontId="43" fillId="15" borderId="0" xfId="0" applyFont="1" applyFill="1" applyAlignment="1">
      <alignment vertical="center"/>
    </xf>
    <xf numFmtId="0" fontId="47" fillId="16" borderId="0" xfId="0" applyFont="1" applyFill="1" applyAlignment="1">
      <alignment vertical="center"/>
    </xf>
    <xf numFmtId="0" fontId="83" fillId="0" borderId="0" xfId="0" applyFont="1" applyAlignment="1">
      <alignment horizontal="left" vertical="center" wrapText="1"/>
    </xf>
    <xf numFmtId="0" fontId="47" fillId="0" borderId="18" xfId="0" applyFont="1" applyBorder="1" applyAlignment="1">
      <alignment vertical="center" wrapText="1"/>
    </xf>
    <xf numFmtId="0" fontId="47" fillId="0" borderId="18" xfId="0" applyFont="1" applyBorder="1" applyAlignment="1">
      <alignment vertical="center"/>
    </xf>
    <xf numFmtId="0" fontId="47" fillId="17" borderId="4" xfId="0" applyFont="1" applyFill="1" applyBorder="1" applyAlignment="1">
      <alignment horizontal="left" vertical="center" wrapText="1"/>
    </xf>
    <xf numFmtId="0" fontId="84" fillId="8" borderId="27" xfId="8" applyFont="1" applyBorder="1" applyAlignment="1">
      <alignment horizontal="left" vertical="center" wrapText="1"/>
    </xf>
    <xf numFmtId="0" fontId="42" fillId="0" borderId="28" xfId="0" applyFont="1" applyBorder="1" applyAlignment="1">
      <alignment vertical="center"/>
    </xf>
    <xf numFmtId="0" fontId="67" fillId="0" borderId="0" xfId="0" applyFont="1" applyAlignment="1">
      <alignment vertical="center"/>
    </xf>
    <xf numFmtId="0" fontId="67" fillId="17" borderId="4" xfId="0" applyFont="1" applyFill="1" applyBorder="1" applyAlignment="1">
      <alignment horizontal="left" vertical="center" wrapText="1"/>
    </xf>
    <xf numFmtId="0" fontId="85" fillId="8" borderId="29" xfId="8" applyFont="1" applyBorder="1" applyAlignment="1">
      <alignment horizontal="left" vertical="center" wrapText="1"/>
    </xf>
    <xf numFmtId="0" fontId="67" fillId="0" borderId="18" xfId="0" applyFont="1" applyBorder="1" applyAlignment="1">
      <alignment vertical="center"/>
    </xf>
    <xf numFmtId="0" fontId="86" fillId="8" borderId="27" xfId="8" applyFont="1" applyBorder="1" applyAlignment="1">
      <alignment horizontal="left" vertical="center" wrapText="1"/>
    </xf>
    <xf numFmtId="0" fontId="42" fillId="0" borderId="18" xfId="0" applyFont="1" applyBorder="1" applyAlignment="1">
      <alignment vertical="center"/>
    </xf>
    <xf numFmtId="0" fontId="67" fillId="0" borderId="30" xfId="0" applyFont="1" applyBorder="1" applyAlignment="1">
      <alignment vertical="center"/>
    </xf>
    <xf numFmtId="0" fontId="42" fillId="0" borderId="28" xfId="0" applyFont="1" applyBorder="1" applyAlignment="1">
      <alignment vertical="center" wrapText="1"/>
    </xf>
    <xf numFmtId="0" fontId="67" fillId="0" borderId="28" xfId="0" applyFont="1" applyBorder="1" applyAlignment="1">
      <alignment vertical="center"/>
    </xf>
    <xf numFmtId="169" fontId="67" fillId="16" borderId="5" xfId="0" applyNumberFormat="1" applyFont="1" applyFill="1" applyBorder="1" applyAlignment="1">
      <alignment horizontal="left" vertical="center" wrapText="1"/>
    </xf>
    <xf numFmtId="0" fontId="86" fillId="8" borderId="29" xfId="8" applyFont="1" applyBorder="1" applyAlignment="1">
      <alignment horizontal="left" vertical="center" wrapText="1"/>
    </xf>
    <xf numFmtId="0" fontId="67" fillId="0" borderId="32" xfId="0" applyFont="1" applyBorder="1" applyAlignment="1">
      <alignment vertical="center"/>
    </xf>
    <xf numFmtId="0" fontId="67" fillId="17" borderId="4" xfId="0" applyFont="1" applyFill="1" applyBorder="1" applyAlignment="1">
      <alignment vertical="center" wrapText="1"/>
    </xf>
    <xf numFmtId="0" fontId="86" fillId="8" borderId="17" xfId="8" applyFont="1" applyBorder="1" applyAlignment="1">
      <alignment horizontal="left" vertical="center" wrapText="1"/>
    </xf>
    <xf numFmtId="0" fontId="75" fillId="0" borderId="0" xfId="0" applyFont="1" applyAlignment="1">
      <alignment vertical="center"/>
    </xf>
    <xf numFmtId="169" fontId="67" fillId="17" borderId="4" xfId="0" applyNumberFormat="1" applyFont="1" applyFill="1" applyBorder="1" applyAlignment="1">
      <alignment horizontal="left" vertical="center" wrapText="1"/>
    </xf>
    <xf numFmtId="0" fontId="86" fillId="8" borderId="33" xfId="8" applyFont="1" applyBorder="1" applyAlignment="1">
      <alignment horizontal="left" vertical="center" wrapText="1"/>
    </xf>
    <xf numFmtId="0" fontId="47" fillId="5" borderId="0" xfId="0" applyFont="1" applyFill="1" applyAlignment="1">
      <alignment horizontal="left" vertical="center"/>
    </xf>
    <xf numFmtId="0" fontId="69" fillId="5" borderId="0" xfId="0" applyFont="1" applyFill="1" applyAlignment="1">
      <alignment horizontal="left" vertical="center"/>
    </xf>
    <xf numFmtId="0" fontId="47" fillId="5" borderId="34" xfId="0" applyFont="1" applyFill="1" applyBorder="1" applyAlignment="1">
      <alignment horizontal="left" vertical="center"/>
    </xf>
    <xf numFmtId="0" fontId="47" fillId="0" borderId="30" xfId="0" applyFont="1" applyBorder="1" applyAlignment="1">
      <alignment vertical="center"/>
    </xf>
    <xf numFmtId="169" fontId="47" fillId="17" borderId="4" xfId="0" applyNumberFormat="1" applyFont="1" applyFill="1" applyBorder="1" applyAlignment="1">
      <alignment horizontal="left" vertical="center" wrapText="1"/>
    </xf>
    <xf numFmtId="0" fontId="47" fillId="0" borderId="30" xfId="0" applyFont="1" applyBorder="1" applyAlignment="1">
      <alignment horizontal="left" vertical="center" wrapText="1"/>
    </xf>
    <xf numFmtId="0" fontId="87" fillId="0" borderId="18" xfId="0" applyFont="1" applyBorder="1" applyAlignment="1">
      <alignment vertical="center"/>
    </xf>
    <xf numFmtId="0" fontId="69" fillId="0" borderId="28" xfId="0" applyFont="1" applyBorder="1" applyAlignment="1">
      <alignment vertical="center"/>
    </xf>
    <xf numFmtId="0" fontId="47" fillId="16" borderId="4" xfId="0" applyFont="1" applyFill="1" applyBorder="1" applyAlignment="1">
      <alignment horizontal="left" vertical="center" wrapText="1"/>
    </xf>
    <xf numFmtId="0" fontId="69" fillId="5" borderId="0" xfId="0" applyFont="1" applyFill="1" applyAlignment="1">
      <alignment horizontal="left" vertical="center" wrapText="1"/>
    </xf>
    <xf numFmtId="0" fontId="47" fillId="0" borderId="35" xfId="0" applyFont="1" applyBorder="1" applyAlignment="1">
      <alignment horizontal="left" vertical="center" wrapText="1"/>
    </xf>
    <xf numFmtId="0" fontId="47" fillId="0" borderId="1" xfId="0" applyFont="1" applyBorder="1" applyAlignment="1">
      <alignment horizontal="left" vertical="center" wrapText="1"/>
    </xf>
    <xf numFmtId="0" fontId="47" fillId="0" borderId="2" xfId="0" applyFont="1" applyBorder="1" applyAlignment="1">
      <alignment horizontal="left" vertical="center" wrapText="1"/>
    </xf>
    <xf numFmtId="0" fontId="69" fillId="0" borderId="26" xfId="0" applyFont="1" applyBorder="1" applyAlignment="1">
      <alignment vertical="center"/>
    </xf>
    <xf numFmtId="0" fontId="47" fillId="0" borderId="36" xfId="0" applyFont="1" applyBorder="1" applyAlignment="1">
      <alignment horizontal="left" vertical="center" wrapText="1"/>
    </xf>
    <xf numFmtId="0" fontId="47" fillId="0" borderId="26" xfId="0" applyFont="1" applyBorder="1" applyAlignment="1">
      <alignment vertical="center"/>
    </xf>
    <xf numFmtId="0" fontId="69" fillId="0" borderId="0" xfId="0" applyFont="1" applyAlignment="1">
      <alignment horizontal="left" vertical="center"/>
    </xf>
    <xf numFmtId="0" fontId="65" fillId="0" borderId="26" xfId="0" applyFont="1" applyBorder="1" applyAlignment="1">
      <alignment vertical="center"/>
    </xf>
    <xf numFmtId="0" fontId="83" fillId="0" borderId="36" xfId="0" applyFont="1" applyBorder="1" applyAlignment="1">
      <alignment horizontal="left" vertical="center" wrapText="1"/>
    </xf>
    <xf numFmtId="0" fontId="69" fillId="9" borderId="26" xfId="0" applyFont="1" applyFill="1" applyBorder="1" applyAlignment="1">
      <alignment vertical="center"/>
    </xf>
    <xf numFmtId="0" fontId="69" fillId="9" borderId="0" xfId="0" applyFont="1" applyFill="1" applyAlignment="1">
      <alignment vertical="center"/>
    </xf>
    <xf numFmtId="0" fontId="69" fillId="9" borderId="34" xfId="0" applyFont="1" applyFill="1" applyBorder="1" applyAlignment="1">
      <alignment vertical="center"/>
    </xf>
    <xf numFmtId="0" fontId="47" fillId="9" borderId="36" xfId="0" applyFont="1" applyFill="1" applyBorder="1" applyAlignment="1">
      <alignment horizontal="left" vertical="center" wrapText="1"/>
    </xf>
    <xf numFmtId="169" fontId="47" fillId="17" borderId="16" xfId="0" applyNumberFormat="1" applyFont="1" applyFill="1" applyBorder="1" applyAlignment="1">
      <alignment horizontal="left" vertical="center" wrapText="1"/>
    </xf>
    <xf numFmtId="169" fontId="69" fillId="5" borderId="4" xfId="0" applyNumberFormat="1" applyFont="1" applyFill="1" applyBorder="1" applyAlignment="1">
      <alignment vertical="center" wrapText="1"/>
    </xf>
    <xf numFmtId="169" fontId="47" fillId="5" borderId="4" xfId="0" applyNumberFormat="1" applyFont="1" applyFill="1" applyBorder="1" applyAlignment="1">
      <alignment horizontal="left" vertical="center" wrapText="1"/>
    </xf>
    <xf numFmtId="0" fontId="47" fillId="0" borderId="8" xfId="0" applyFont="1" applyBorder="1" applyAlignment="1">
      <alignment horizontal="left" vertical="center" wrapText="1"/>
    </xf>
    <xf numFmtId="0" fontId="47" fillId="0" borderId="23" xfId="0" applyFont="1" applyBorder="1" applyAlignment="1">
      <alignment vertical="center"/>
    </xf>
    <xf numFmtId="169" fontId="47" fillId="5" borderId="18" xfId="0" applyNumberFormat="1" applyFont="1" applyFill="1" applyBorder="1" applyAlignment="1">
      <alignment horizontal="left" vertical="center" wrapText="1"/>
    </xf>
    <xf numFmtId="169" fontId="47" fillId="5" borderId="30" xfId="0" applyNumberFormat="1" applyFont="1" applyFill="1" applyBorder="1" applyAlignment="1">
      <alignment horizontal="left" vertical="center" wrapText="1"/>
    </xf>
    <xf numFmtId="169" fontId="47" fillId="16" borderId="16" xfId="0" applyNumberFormat="1" applyFont="1" applyFill="1" applyBorder="1" applyAlignment="1">
      <alignment horizontal="left" vertical="center" wrapText="1"/>
    </xf>
    <xf numFmtId="169" fontId="47" fillId="16" borderId="18" xfId="0" applyNumberFormat="1" applyFont="1" applyFill="1" applyBorder="1" applyAlignment="1">
      <alignment horizontal="left" vertical="center" wrapText="1"/>
    </xf>
    <xf numFmtId="169" fontId="47" fillId="16" borderId="17" xfId="0" applyNumberFormat="1" applyFont="1" applyFill="1" applyBorder="1" applyAlignment="1">
      <alignment horizontal="left" vertical="center" wrapText="1"/>
    </xf>
    <xf numFmtId="169" fontId="47" fillId="16" borderId="37" xfId="0" applyNumberFormat="1" applyFont="1" applyFill="1" applyBorder="1" applyAlignment="1">
      <alignment horizontal="left" vertical="center" wrapText="1"/>
    </xf>
    <xf numFmtId="0" fontId="47" fillId="16" borderId="18" xfId="0" applyFont="1" applyFill="1" applyBorder="1" applyAlignment="1">
      <alignment horizontal="left" vertical="center" wrapText="1"/>
    </xf>
    <xf numFmtId="0" fontId="47" fillId="16" borderId="17" xfId="0" applyFont="1" applyFill="1" applyBorder="1" applyAlignment="1">
      <alignment horizontal="left" vertical="center" wrapText="1"/>
    </xf>
    <xf numFmtId="0" fontId="84" fillId="5" borderId="4" xfId="8" applyFont="1" applyFill="1" applyBorder="1" applyAlignment="1">
      <alignment horizontal="left" vertical="center" wrapText="1"/>
    </xf>
    <xf numFmtId="169" fontId="47" fillId="5" borderId="16" xfId="0" applyNumberFormat="1" applyFont="1" applyFill="1" applyBorder="1" applyAlignment="1">
      <alignment horizontal="left" vertical="center" wrapText="1"/>
    </xf>
    <xf numFmtId="0" fontId="69" fillId="0" borderId="23" xfId="0" applyFont="1" applyBorder="1" applyAlignment="1">
      <alignment vertical="center"/>
    </xf>
    <xf numFmtId="0" fontId="69" fillId="0" borderId="30" xfId="0" applyFont="1" applyBorder="1" applyAlignment="1">
      <alignment vertical="center"/>
    </xf>
    <xf numFmtId="0" fontId="69" fillId="0" borderId="9" xfId="0" applyFont="1" applyBorder="1" applyAlignment="1">
      <alignment vertical="center"/>
    </xf>
    <xf numFmtId="0" fontId="69" fillId="0" borderId="18" xfId="0" applyFont="1" applyBorder="1" applyAlignment="1">
      <alignment vertical="center"/>
    </xf>
    <xf numFmtId="0" fontId="69" fillId="9" borderId="9" xfId="0" applyFont="1" applyFill="1" applyBorder="1" applyAlignment="1">
      <alignment vertical="center"/>
    </xf>
    <xf numFmtId="0" fontId="69" fillId="9" borderId="18" xfId="0" applyFont="1" applyFill="1" applyBorder="1" applyAlignment="1">
      <alignment vertical="center"/>
    </xf>
    <xf numFmtId="0" fontId="69" fillId="9" borderId="38" xfId="0" applyFont="1" applyFill="1" applyBorder="1" applyAlignment="1">
      <alignment vertical="center"/>
    </xf>
    <xf numFmtId="0" fontId="69" fillId="5" borderId="9" xfId="0" applyFont="1" applyFill="1" applyBorder="1" applyAlignment="1">
      <alignment vertical="center"/>
    </xf>
    <xf numFmtId="0" fontId="47" fillId="5" borderId="32" xfId="0" applyFont="1" applyFill="1" applyBorder="1" applyAlignment="1">
      <alignment vertical="center"/>
    </xf>
    <xf numFmtId="0" fontId="47" fillId="17" borderId="6" xfId="0" applyFont="1" applyFill="1" applyBorder="1" applyAlignment="1">
      <alignment horizontal="left" vertical="center" wrapText="1"/>
    </xf>
    <xf numFmtId="169" fontId="47" fillId="5" borderId="32" xfId="0" applyNumberFormat="1" applyFont="1" applyFill="1" applyBorder="1" applyAlignment="1">
      <alignment horizontal="left" vertical="center" wrapText="1"/>
    </xf>
    <xf numFmtId="169" fontId="47" fillId="17" borderId="6" xfId="0" applyNumberFormat="1" applyFont="1" applyFill="1" applyBorder="1" applyAlignment="1">
      <alignment horizontal="left" vertical="center" wrapText="1"/>
    </xf>
    <xf numFmtId="0" fontId="88" fillId="8" borderId="33" xfId="8" applyFont="1" applyBorder="1" applyAlignment="1">
      <alignment horizontal="left" vertical="center" wrapText="1"/>
    </xf>
    <xf numFmtId="169" fontId="47" fillId="17" borderId="24" xfId="0" applyNumberFormat="1" applyFont="1" applyFill="1" applyBorder="1" applyAlignment="1">
      <alignment horizontal="left" vertical="center" wrapText="1"/>
    </xf>
    <xf numFmtId="169" fontId="47" fillId="0" borderId="24" xfId="0" applyNumberFormat="1" applyFont="1" applyBorder="1" applyAlignment="1">
      <alignment horizontal="left" vertical="center" wrapText="1"/>
    </xf>
    <xf numFmtId="169" fontId="47" fillId="5" borderId="6" xfId="0" applyNumberFormat="1" applyFont="1" applyFill="1" applyBorder="1" applyAlignment="1">
      <alignment horizontal="left" vertical="center" wrapText="1"/>
    </xf>
    <xf numFmtId="0" fontId="47" fillId="0" borderId="39" xfId="0" applyFont="1" applyBorder="1" applyAlignment="1">
      <alignment horizontal="left" vertical="center" wrapText="1"/>
    </xf>
    <xf numFmtId="0" fontId="47" fillId="5" borderId="17" xfId="0" applyFont="1" applyFill="1" applyBorder="1" applyAlignment="1">
      <alignment vertical="center"/>
    </xf>
    <xf numFmtId="0" fontId="47" fillId="5" borderId="26" xfId="0" applyFont="1" applyFill="1" applyBorder="1" applyAlignment="1">
      <alignment vertical="center"/>
    </xf>
    <xf numFmtId="0" fontId="47" fillId="5" borderId="0" xfId="0" applyFont="1" applyFill="1" applyAlignment="1">
      <alignment vertical="center"/>
    </xf>
    <xf numFmtId="0" fontId="47" fillId="5" borderId="36" xfId="0" applyFont="1" applyFill="1" applyBorder="1" applyAlignment="1">
      <alignment vertical="center"/>
    </xf>
    <xf numFmtId="169" fontId="47" fillId="5" borderId="5" xfId="0" applyNumberFormat="1" applyFont="1" applyFill="1" applyBorder="1" applyAlignment="1">
      <alignment vertical="center"/>
    </xf>
    <xf numFmtId="169" fontId="47" fillId="16" borderId="4" xfId="0" applyNumberFormat="1" applyFont="1" applyFill="1" applyBorder="1" applyAlignment="1">
      <alignment horizontal="left" vertical="center" wrapText="1"/>
    </xf>
    <xf numFmtId="0" fontId="67" fillId="0" borderId="4" xfId="0" applyFont="1" applyBorder="1" applyAlignment="1">
      <alignment vertical="center"/>
    </xf>
    <xf numFmtId="169" fontId="67" fillId="16" borderId="8" xfId="0" applyNumberFormat="1" applyFont="1" applyFill="1" applyBorder="1" applyAlignment="1">
      <alignment horizontal="left" vertical="center" wrapText="1"/>
    </xf>
    <xf numFmtId="169" fontId="47" fillId="5" borderId="5" xfId="0" applyNumberFormat="1" applyFont="1" applyFill="1" applyBorder="1" applyAlignment="1">
      <alignment vertical="center" wrapText="1"/>
    </xf>
    <xf numFmtId="0" fontId="67" fillId="0" borderId="4" xfId="0" applyFont="1" applyBorder="1" applyAlignment="1">
      <alignment vertical="center" wrapText="1"/>
    </xf>
    <xf numFmtId="169" fontId="47" fillId="5" borderId="0" xfId="0" applyNumberFormat="1" applyFont="1" applyFill="1" applyAlignment="1">
      <alignment vertical="center" wrapText="1"/>
    </xf>
    <xf numFmtId="0" fontId="67" fillId="0" borderId="30" xfId="0" applyFont="1" applyBorder="1" applyAlignment="1">
      <alignment horizontal="left" vertical="center"/>
    </xf>
    <xf numFmtId="169" fontId="47" fillId="16" borderId="5" xfId="0" applyNumberFormat="1" applyFont="1" applyFill="1" applyBorder="1" applyAlignment="1">
      <alignment horizontal="left" vertical="center" wrapText="1"/>
    </xf>
    <xf numFmtId="0" fontId="72" fillId="0" borderId="9" xfId="0" applyFont="1" applyBorder="1" applyAlignment="1">
      <alignment vertical="center"/>
    </xf>
    <xf numFmtId="0" fontId="72" fillId="0" borderId="18" xfId="0" applyFont="1" applyBorder="1" applyAlignment="1">
      <alignment vertical="center"/>
    </xf>
    <xf numFmtId="0" fontId="42" fillId="5" borderId="9" xfId="0" applyFont="1" applyFill="1" applyBorder="1" applyAlignment="1">
      <alignment vertical="center"/>
    </xf>
    <xf numFmtId="0" fontId="67" fillId="5" borderId="32" xfId="0" applyFont="1" applyFill="1" applyBorder="1" applyAlignment="1">
      <alignment vertical="center"/>
    </xf>
    <xf numFmtId="169" fontId="67" fillId="5" borderId="32" xfId="0" applyNumberFormat="1" applyFont="1" applyFill="1" applyBorder="1" applyAlignment="1">
      <alignment horizontal="left" vertical="center" wrapText="1"/>
    </xf>
    <xf numFmtId="169" fontId="67" fillId="17" borderId="6" xfId="0" applyNumberFormat="1" applyFont="1" applyFill="1" applyBorder="1" applyAlignment="1">
      <alignment horizontal="left" vertical="center" wrapText="1"/>
    </xf>
    <xf numFmtId="0" fontId="42" fillId="8" borderId="33" xfId="8" applyFont="1" applyBorder="1" applyAlignment="1">
      <alignment horizontal="left" vertical="center" wrapText="1"/>
    </xf>
    <xf numFmtId="169" fontId="67" fillId="17" borderId="24" xfId="0" applyNumberFormat="1" applyFont="1" applyFill="1" applyBorder="1" applyAlignment="1">
      <alignment horizontal="left" vertical="center" wrapText="1"/>
    </xf>
    <xf numFmtId="0" fontId="67" fillId="5" borderId="17" xfId="0" applyFont="1" applyFill="1" applyBorder="1" applyAlignment="1">
      <alignment vertical="center"/>
    </xf>
    <xf numFmtId="169" fontId="67" fillId="17" borderId="16" xfId="0" applyNumberFormat="1" applyFont="1" applyFill="1" applyBorder="1" applyAlignment="1">
      <alignment horizontal="left" vertical="center" wrapText="1"/>
    </xf>
    <xf numFmtId="0" fontId="72" fillId="0" borderId="30" xfId="0" applyFont="1" applyBorder="1" applyAlignment="1">
      <alignment vertical="center"/>
    </xf>
    <xf numFmtId="0" fontId="47" fillId="0" borderId="17" xfId="0" applyFont="1" applyBorder="1" applyAlignment="1">
      <alignment vertical="center"/>
    </xf>
    <xf numFmtId="169" fontId="47" fillId="17" borderId="16" xfId="0" applyNumberFormat="1" applyFont="1" applyFill="1" applyBorder="1" applyAlignment="1">
      <alignment vertical="center" wrapText="1"/>
    </xf>
    <xf numFmtId="169" fontId="47" fillId="17" borderId="18" xfId="0" applyNumberFormat="1" applyFont="1" applyFill="1" applyBorder="1" applyAlignment="1">
      <alignment vertical="center" wrapText="1"/>
    </xf>
    <xf numFmtId="0" fontId="69" fillId="5" borderId="18" xfId="0" applyFont="1" applyFill="1" applyBorder="1" applyAlignment="1">
      <alignment vertical="center"/>
    </xf>
    <xf numFmtId="0" fontId="69" fillId="0" borderId="10" xfId="0" applyFont="1" applyBorder="1" applyAlignment="1">
      <alignment vertical="center"/>
    </xf>
    <xf numFmtId="0" fontId="69" fillId="0" borderId="43" xfId="0" applyFont="1" applyBorder="1" applyAlignment="1">
      <alignment vertical="center"/>
    </xf>
    <xf numFmtId="169" fontId="47" fillId="16" borderId="44" xfId="0" applyNumberFormat="1" applyFont="1" applyFill="1" applyBorder="1" applyAlignment="1">
      <alignment horizontal="left" vertical="center" wrapText="1"/>
    </xf>
    <xf numFmtId="169" fontId="72" fillId="5" borderId="45" xfId="0" applyNumberFormat="1" applyFont="1" applyFill="1" applyBorder="1" applyAlignment="1">
      <alignment vertical="center" wrapText="1"/>
    </xf>
    <xf numFmtId="169" fontId="72" fillId="5" borderId="43" xfId="0" applyNumberFormat="1" applyFont="1" applyFill="1" applyBorder="1" applyAlignment="1">
      <alignment vertical="center" wrapText="1"/>
    </xf>
    <xf numFmtId="0" fontId="43" fillId="5" borderId="0" xfId="0" applyFont="1" applyFill="1" applyAlignment="1">
      <alignment vertical="center"/>
    </xf>
    <xf numFmtId="169" fontId="47" fillId="5" borderId="0" xfId="0" applyNumberFormat="1" applyFont="1" applyFill="1" applyAlignment="1">
      <alignment horizontal="left" vertical="center" wrapText="1"/>
    </xf>
    <xf numFmtId="0" fontId="84" fillId="5" borderId="0" xfId="8" applyFont="1" applyFill="1" applyBorder="1" applyAlignment="1">
      <alignment horizontal="left" vertical="center" wrapText="1"/>
    </xf>
    <xf numFmtId="0" fontId="47" fillId="5" borderId="0" xfId="0" applyFont="1" applyFill="1" applyAlignment="1">
      <alignment horizontal="left" vertical="center" wrapText="1"/>
    </xf>
    <xf numFmtId="0" fontId="83" fillId="5" borderId="0" xfId="0" applyFont="1" applyFill="1" applyAlignment="1">
      <alignment vertical="center"/>
    </xf>
    <xf numFmtId="169" fontId="47" fillId="16" borderId="45" xfId="0" applyNumberFormat="1" applyFont="1" applyFill="1" applyBorder="1" applyAlignment="1">
      <alignment vertical="center" wrapText="1"/>
    </xf>
    <xf numFmtId="169" fontId="47" fillId="16" borderId="43" xfId="0" applyNumberFormat="1" applyFont="1" applyFill="1" applyBorder="1" applyAlignment="1">
      <alignment vertical="center" wrapText="1"/>
    </xf>
    <xf numFmtId="0" fontId="46" fillId="5" borderId="0" xfId="0" applyFont="1" applyFill="1" applyAlignment="1">
      <alignment vertical="center"/>
    </xf>
    <xf numFmtId="0" fontId="42" fillId="5" borderId="0" xfId="0" applyFont="1" applyFill="1" applyAlignment="1">
      <alignment horizontal="left" vertical="center"/>
    </xf>
    <xf numFmtId="0" fontId="41" fillId="6" borderId="4" xfId="0" applyFont="1" applyFill="1" applyBorder="1" applyAlignment="1">
      <alignment horizontal="center" vertical="center"/>
    </xf>
    <xf numFmtId="3" fontId="47" fillId="0" borderId="4" xfId="0" applyNumberFormat="1" applyFont="1" applyBorder="1" applyAlignment="1">
      <alignment vertical="center" wrapText="1"/>
    </xf>
    <xf numFmtId="3" fontId="47" fillId="0" borderId="4" xfId="0" applyNumberFormat="1" applyFont="1" applyBorder="1" applyAlignment="1">
      <alignment vertical="center"/>
    </xf>
    <xf numFmtId="3" fontId="43" fillId="0" borderId="4" xfId="0" applyNumberFormat="1" applyFont="1" applyBorder="1" applyAlignment="1">
      <alignment vertical="center" wrapText="1"/>
    </xf>
    <xf numFmtId="0" fontId="48" fillId="5" borderId="0" xfId="41" applyFont="1" applyFill="1" applyAlignment="1">
      <alignment vertical="center"/>
    </xf>
    <xf numFmtId="0" fontId="67" fillId="5" borderId="0" xfId="41" applyFont="1" applyFill="1" applyAlignment="1">
      <alignment vertical="center"/>
    </xf>
    <xf numFmtId="0" fontId="68" fillId="0" borderId="0" xfId="0" applyFont="1" applyAlignment="1">
      <alignment vertical="center"/>
    </xf>
    <xf numFmtId="0" fontId="65" fillId="0" borderId="0" xfId="0" applyFont="1"/>
    <xf numFmtId="0" fontId="42" fillId="0" borderId="0" xfId="0" applyFont="1" applyAlignment="1">
      <alignment horizontal="left" vertical="center" wrapText="1"/>
    </xf>
    <xf numFmtId="0" fontId="44" fillId="0" borderId="53" xfId="32" applyFont="1" applyBorder="1" applyAlignment="1">
      <alignment horizontal="center" vertical="center"/>
    </xf>
    <xf numFmtId="0" fontId="45" fillId="0" borderId="53" xfId="32" applyFont="1" applyBorder="1" applyAlignment="1">
      <alignment horizontal="center" vertical="center"/>
    </xf>
    <xf numFmtId="165" fontId="45" fillId="0" borderId="53" xfId="32" applyNumberFormat="1" applyFont="1" applyBorder="1" applyAlignment="1">
      <alignment vertical="center"/>
    </xf>
    <xf numFmtId="0" fontId="48" fillId="0" borderId="0" xfId="32" applyFont="1" applyAlignment="1">
      <alignment vertical="center"/>
    </xf>
    <xf numFmtId="0" fontId="67" fillId="0" borderId="0" xfId="32" applyFont="1" applyAlignment="1">
      <alignment vertical="center"/>
    </xf>
    <xf numFmtId="0" fontId="42" fillId="0" borderId="59" xfId="32" applyFont="1" applyBorder="1" applyAlignment="1">
      <alignment vertical="center"/>
    </xf>
    <xf numFmtId="0" fontId="67" fillId="0" borderId="1" xfId="32" applyFont="1" applyBorder="1" applyAlignment="1">
      <alignment vertical="center"/>
    </xf>
    <xf numFmtId="0" fontId="68" fillId="0" borderId="0" xfId="0" applyFont="1" applyAlignment="1">
      <alignment horizontal="left" vertical="center"/>
    </xf>
    <xf numFmtId="0" fontId="46" fillId="0" borderId="0" xfId="0" applyFont="1" applyAlignment="1">
      <alignment horizontal="left" vertical="center"/>
    </xf>
    <xf numFmtId="0" fontId="41" fillId="27" borderId="53" xfId="39" applyFont="1" applyFill="1" applyBorder="1" applyAlignment="1">
      <alignment horizontal="center" vertical="center" wrapText="1"/>
    </xf>
    <xf numFmtId="0" fontId="42" fillId="0" borderId="59" xfId="7" applyFont="1" applyBorder="1" applyAlignment="1">
      <alignment vertical="center"/>
    </xf>
    <xf numFmtId="0" fontId="42" fillId="0" borderId="0" xfId="7" applyFont="1" applyAlignment="1">
      <alignment vertical="center"/>
    </xf>
    <xf numFmtId="0" fontId="41" fillId="6" borderId="11" xfId="0" applyFont="1" applyFill="1" applyBorder="1" applyAlignment="1">
      <alignment horizontal="center" vertical="center" wrapText="1"/>
    </xf>
    <xf numFmtId="0" fontId="42" fillId="7" borderId="11" xfId="0" applyFont="1" applyFill="1" applyBorder="1" applyAlignment="1">
      <alignment vertical="center"/>
    </xf>
    <xf numFmtId="0" fontId="67" fillId="7" borderId="11" xfId="0" applyFont="1" applyFill="1" applyBorder="1" applyAlignment="1">
      <alignment vertical="center"/>
    </xf>
    <xf numFmtId="0" fontId="70" fillId="6" borderId="11" xfId="0" applyFont="1" applyFill="1" applyBorder="1" applyAlignment="1">
      <alignment vertical="center"/>
    </xf>
    <xf numFmtId="0" fontId="89" fillId="5" borderId="0" xfId="0" applyFont="1" applyFill="1" applyAlignment="1">
      <alignment horizontal="left" vertical="center"/>
    </xf>
    <xf numFmtId="0" fontId="47" fillId="0" borderId="0" xfId="0" applyFont="1" applyAlignment="1">
      <alignment wrapText="1"/>
    </xf>
    <xf numFmtId="0" fontId="90" fillId="0" borderId="4" xfId="0" applyFont="1" applyBorder="1" applyAlignment="1">
      <alignment horizontal="center" vertical="center" wrapText="1"/>
    </xf>
    <xf numFmtId="0" fontId="90" fillId="0" borderId="4" xfId="0" applyFont="1" applyBorder="1" applyAlignment="1">
      <alignment vertical="center" wrapText="1"/>
    </xf>
    <xf numFmtId="0" fontId="91" fillId="0" borderId="4" xfId="0" applyFont="1" applyBorder="1" applyAlignment="1">
      <alignment vertical="center" wrapText="1"/>
    </xf>
    <xf numFmtId="0" fontId="48" fillId="0" borderId="0" xfId="7" applyFont="1" applyAlignment="1">
      <alignment vertical="center"/>
    </xf>
    <xf numFmtId="0" fontId="48" fillId="0" borderId="0" xfId="7" applyFont="1" applyAlignment="1">
      <alignment vertical="center" wrapText="1"/>
    </xf>
    <xf numFmtId="0" fontId="67" fillId="0" borderId="0" xfId="7" applyFont="1" applyAlignment="1">
      <alignment vertical="center"/>
    </xf>
    <xf numFmtId="0" fontId="67" fillId="0" borderId="0" xfId="7" applyFont="1" applyAlignment="1">
      <alignment vertical="center" wrapText="1"/>
    </xf>
    <xf numFmtId="0" fontId="42" fillId="0" borderId="59" xfId="7" applyFont="1" applyBorder="1" applyAlignment="1">
      <alignment vertical="center" wrapText="1"/>
    </xf>
    <xf numFmtId="3" fontId="41" fillId="24" borderId="11" xfId="4" applyNumberFormat="1" applyFont="1" applyFill="1" applyBorder="1" applyAlignment="1">
      <alignment horizontal="center" vertical="center" wrapText="1"/>
    </xf>
    <xf numFmtId="3" fontId="81" fillId="24" borderId="4" xfId="4" applyNumberFormat="1" applyFont="1" applyFill="1" applyBorder="1" applyAlignment="1">
      <alignment horizontal="center" vertical="center" wrapText="1"/>
    </xf>
    <xf numFmtId="14" fontId="41" fillId="24" borderId="11" xfId="4" applyNumberFormat="1" applyFont="1" applyFill="1" applyBorder="1" applyAlignment="1">
      <alignment horizontal="center" vertical="center" wrapText="1"/>
    </xf>
    <xf numFmtId="14" fontId="28" fillId="31" borderId="11" xfId="41" applyNumberFormat="1" applyFont="1" applyFill="1" applyBorder="1" applyAlignment="1">
      <alignment horizontal="left" vertical="center"/>
    </xf>
    <xf numFmtId="14" fontId="28" fillId="0" borderId="11" xfId="41" applyNumberFormat="1" applyFont="1" applyBorder="1" applyAlignment="1">
      <alignment horizontal="left" vertical="center"/>
    </xf>
    <xf numFmtId="166" fontId="8" fillId="0" borderId="0" xfId="2" applyNumberFormat="1" applyFont="1"/>
    <xf numFmtId="166" fontId="41" fillId="24" borderId="11" xfId="2" applyNumberFormat="1" applyFont="1" applyFill="1" applyBorder="1" applyAlignment="1">
      <alignment horizontal="center" vertical="center" wrapText="1"/>
    </xf>
    <xf numFmtId="166" fontId="28" fillId="31" borderId="11" xfId="2" applyNumberFormat="1" applyFont="1" applyFill="1" applyBorder="1" applyAlignment="1">
      <alignment horizontal="left" vertical="center"/>
    </xf>
    <xf numFmtId="166" fontId="28" fillId="0" borderId="11" xfId="2" applyNumberFormat="1" applyFont="1" applyBorder="1" applyAlignment="1">
      <alignment horizontal="left" vertical="center"/>
    </xf>
    <xf numFmtId="166" fontId="8" fillId="31" borderId="11" xfId="2" applyNumberFormat="1" applyFont="1" applyFill="1" applyBorder="1" applyAlignment="1">
      <alignment horizontal="right" vertical="center"/>
    </xf>
    <xf numFmtId="166" fontId="8" fillId="0" borderId="11" xfId="2" applyNumberFormat="1" applyFont="1" applyBorder="1" applyAlignment="1">
      <alignment horizontal="right" vertical="center"/>
    </xf>
    <xf numFmtId="166" fontId="81" fillId="24" borderId="4" xfId="2" applyNumberFormat="1" applyFont="1" applyFill="1" applyBorder="1" applyAlignment="1">
      <alignment horizontal="right" vertical="center" wrapText="1"/>
    </xf>
    <xf numFmtId="166" fontId="8" fillId="31" borderId="11" xfId="2" applyNumberFormat="1" applyFont="1" applyFill="1" applyBorder="1" applyAlignment="1">
      <alignment horizontal="left" vertical="center"/>
    </xf>
    <xf numFmtId="166" fontId="8" fillId="0" borderId="11" xfId="2" applyNumberFormat="1" applyFont="1" applyBorder="1" applyAlignment="1">
      <alignment horizontal="left" vertical="center"/>
    </xf>
    <xf numFmtId="166" fontId="81" fillId="24" borderId="4" xfId="2" applyNumberFormat="1" applyFont="1" applyFill="1" applyBorder="1" applyAlignment="1">
      <alignment horizontal="center" vertical="center" wrapText="1"/>
    </xf>
    <xf numFmtId="166" fontId="8" fillId="31" borderId="11" xfId="2" applyNumberFormat="1" applyFont="1" applyFill="1" applyBorder="1" applyAlignment="1">
      <alignment horizontal="center" vertical="center"/>
    </xf>
    <xf numFmtId="166" fontId="8" fillId="0" borderId="11" xfId="2" applyNumberFormat="1" applyFont="1" applyBorder="1" applyAlignment="1">
      <alignment horizontal="center" vertical="center"/>
    </xf>
    <xf numFmtId="0" fontId="8" fillId="0" borderId="0" xfId="0" applyFont="1" applyAlignment="1">
      <alignment horizontal="left"/>
    </xf>
    <xf numFmtId="3" fontId="81" fillId="24" borderId="4" xfId="4" applyNumberFormat="1" applyFont="1" applyFill="1" applyBorder="1" applyAlignment="1">
      <alignment horizontal="left" vertical="center" wrapText="1"/>
    </xf>
    <xf numFmtId="43" fontId="36" fillId="0" borderId="11" xfId="2" applyFont="1" applyFill="1" applyBorder="1" applyAlignment="1">
      <alignment horizontal="left" vertical="center"/>
    </xf>
    <xf numFmtId="0" fontId="28" fillId="0" borderId="11" xfId="56" applyFont="1" applyBorder="1" applyAlignment="1">
      <alignment horizontal="left" vertical="center"/>
    </xf>
    <xf numFmtId="0" fontId="28" fillId="0" borderId="11" xfId="56" applyFont="1" applyBorder="1" applyAlignment="1">
      <alignment horizontal="center" vertical="center"/>
    </xf>
    <xf numFmtId="14" fontId="8" fillId="0" borderId="11" xfId="56" applyNumberFormat="1" applyFont="1" applyBorder="1" applyAlignment="1">
      <alignment horizontal="center" vertical="center"/>
    </xf>
    <xf numFmtId="0" fontId="8" fillId="0" borderId="11" xfId="56" applyFont="1" applyBorder="1" applyAlignment="1">
      <alignment horizontal="center" vertical="center"/>
    </xf>
    <xf numFmtId="171" fontId="8" fillId="0" borderId="11" xfId="56" applyNumberFormat="1" applyFont="1" applyBorder="1" applyAlignment="1">
      <alignment horizontal="center" vertical="center"/>
    </xf>
    <xf numFmtId="171" fontId="8" fillId="0" borderId="11" xfId="56" applyNumberFormat="1" applyFont="1" applyBorder="1" applyAlignment="1">
      <alignment horizontal="right" vertical="center"/>
    </xf>
    <xf numFmtId="0" fontId="8" fillId="0" borderId="11" xfId="5" applyFont="1" applyBorder="1" applyAlignment="1">
      <alignment horizontal="center" vertical="center"/>
    </xf>
    <xf numFmtId="0" fontId="8" fillId="0" borderId="11" xfId="5" applyFont="1" applyBorder="1" applyAlignment="1">
      <alignment horizontal="left" vertical="center"/>
    </xf>
    <xf numFmtId="14" fontId="8" fillId="0" borderId="11" xfId="5" applyNumberFormat="1" applyFont="1" applyBorder="1" applyAlignment="1">
      <alignment horizontal="right" vertical="center"/>
    </xf>
    <xf numFmtId="14" fontId="36" fillId="0" borderId="11" xfId="5" applyNumberFormat="1" applyFont="1" applyBorder="1" applyAlignment="1">
      <alignment horizontal="right" vertical="center"/>
    </xf>
    <xf numFmtId="0" fontId="8" fillId="0" borderId="153" xfId="5" applyFont="1" applyBorder="1" applyAlignment="1">
      <alignment horizontal="left" vertical="center"/>
    </xf>
    <xf numFmtId="0" fontId="8" fillId="0" borderId="11" xfId="5" applyFont="1" applyBorder="1" applyAlignment="1">
      <alignment horizontal="right" vertical="center"/>
    </xf>
    <xf numFmtId="0" fontId="8" fillId="0" borderId="0" xfId="5" applyFont="1" applyAlignment="1">
      <alignment horizontal="left" vertical="center"/>
    </xf>
    <xf numFmtId="0" fontId="28" fillId="0" borderId="154" xfId="5" applyFont="1" applyBorder="1" applyAlignment="1">
      <alignment horizontal="left" vertical="center"/>
    </xf>
    <xf numFmtId="14" fontId="8" fillId="0" borderId="11" xfId="5" applyNumberFormat="1" applyFont="1" applyBorder="1" applyAlignment="1">
      <alignment horizontal="left" vertical="center"/>
    </xf>
    <xf numFmtId="0" fontId="28" fillId="0" borderId="155" xfId="5" applyFont="1" applyBorder="1" applyAlignment="1">
      <alignment horizontal="left" vertical="center"/>
    </xf>
    <xf numFmtId="14" fontId="8" fillId="0" borderId="12" xfId="5" applyNumberFormat="1" applyFont="1" applyBorder="1" applyAlignment="1">
      <alignment horizontal="left" vertical="center"/>
    </xf>
    <xf numFmtId="0" fontId="8" fillId="0" borderId="12" xfId="5" applyFont="1" applyBorder="1" applyAlignment="1">
      <alignment horizontal="left" vertical="center"/>
    </xf>
    <xf numFmtId="43" fontId="8" fillId="0" borderId="12" xfId="2" applyFont="1" applyFill="1" applyBorder="1" applyAlignment="1">
      <alignment horizontal="right" vertical="center"/>
    </xf>
    <xf numFmtId="0" fontId="8" fillId="0" borderId="12" xfId="5" applyFont="1" applyBorder="1" applyAlignment="1">
      <alignment horizontal="right" vertical="center"/>
    </xf>
    <xf numFmtId="0" fontId="8" fillId="0" borderId="156" xfId="5" applyFont="1" applyBorder="1" applyAlignment="1">
      <alignment horizontal="left" vertical="center"/>
    </xf>
    <xf numFmtId="171" fontId="8" fillId="0" borderId="13" xfId="56" applyNumberFormat="1" applyFont="1" applyBorder="1" applyAlignment="1">
      <alignment vertical="center"/>
    </xf>
    <xf numFmtId="0" fontId="8" fillId="0" borderId="13" xfId="56" applyFont="1" applyBorder="1" applyAlignment="1">
      <alignment horizontal="left" vertical="center"/>
    </xf>
    <xf numFmtId="0" fontId="28" fillId="0" borderId="11" xfId="5" applyFont="1" applyBorder="1" applyAlignment="1">
      <alignment horizontal="left" vertical="center"/>
    </xf>
    <xf numFmtId="0" fontId="28" fillId="0" borderId="11" xfId="5" applyFont="1" applyBorder="1" applyAlignment="1">
      <alignment horizontal="center" vertical="center"/>
    </xf>
    <xf numFmtId="14" fontId="28" fillId="0" borderId="11" xfId="5" applyNumberFormat="1" applyFont="1" applyBorder="1" applyAlignment="1">
      <alignment horizontal="center" vertical="center"/>
    </xf>
    <xf numFmtId="171" fontId="28" fillId="0" borderId="11" xfId="5" applyNumberFormat="1" applyFont="1" applyBorder="1" applyAlignment="1">
      <alignment horizontal="center" vertical="center"/>
    </xf>
    <xf numFmtId="171" fontId="28" fillId="0" borderId="11" xfId="5" applyNumberFormat="1" applyFont="1" applyBorder="1" applyAlignment="1">
      <alignment horizontal="right" vertical="center"/>
    </xf>
    <xf numFmtId="171" fontId="28" fillId="0" borderId="11" xfId="5" applyNumberFormat="1" applyFont="1" applyBorder="1" applyAlignment="1">
      <alignment vertical="center"/>
    </xf>
    <xf numFmtId="0" fontId="8" fillId="0" borderId="11" xfId="24" applyFont="1" applyBorder="1" applyAlignment="1">
      <alignment horizontal="center" vertical="center"/>
    </xf>
    <xf numFmtId="167" fontId="8" fillId="0" borderId="11" xfId="24" applyNumberFormat="1" applyFont="1" applyBorder="1" applyAlignment="1">
      <alignment horizontal="right" vertical="center"/>
    </xf>
    <xf numFmtId="0" fontId="17" fillId="0" borderId="11" xfId="24" applyFont="1" applyBorder="1" applyAlignment="1">
      <alignment vertical="center"/>
    </xf>
    <xf numFmtId="4" fontId="28" fillId="0" borderId="12" xfId="0" applyNumberFormat="1" applyFont="1" applyBorder="1" applyAlignment="1">
      <alignment vertical="center"/>
    </xf>
    <xf numFmtId="4" fontId="28" fillId="0" borderId="12" xfId="0" applyNumberFormat="1" applyFont="1" applyBorder="1" applyAlignment="1">
      <alignment horizontal="center" vertical="center"/>
    </xf>
    <xf numFmtId="4" fontId="28" fillId="0" borderId="50" xfId="0" applyNumberFormat="1" applyFont="1" applyBorder="1" applyAlignment="1">
      <alignment vertical="center"/>
    </xf>
    <xf numFmtId="4" fontId="28" fillId="0" borderId="50" xfId="0" applyNumberFormat="1" applyFont="1" applyBorder="1" applyAlignment="1">
      <alignment horizontal="center" vertical="center"/>
    </xf>
    <xf numFmtId="4" fontId="28" fillId="0" borderId="15" xfId="0" applyNumberFormat="1" applyFont="1" applyBorder="1" applyAlignment="1">
      <alignment vertical="center"/>
    </xf>
    <xf numFmtId="4" fontId="28" fillId="0" borderId="15" xfId="0" applyNumberFormat="1" applyFont="1" applyBorder="1" applyAlignment="1">
      <alignment horizontal="center" vertical="center"/>
    </xf>
    <xf numFmtId="14" fontId="8" fillId="0" borderId="11" xfId="24" applyNumberFormat="1" applyFont="1" applyBorder="1" applyAlignment="1">
      <alignment horizontal="right" vertical="center"/>
    </xf>
    <xf numFmtId="0" fontId="28" fillId="0" borderId="12" xfId="24" applyFont="1" applyBorder="1" applyAlignment="1">
      <alignment vertical="center"/>
    </xf>
    <xf numFmtId="14" fontId="8" fillId="0" borderId="12" xfId="24" applyNumberFormat="1" applyFont="1" applyBorder="1" applyAlignment="1">
      <alignment vertical="center"/>
    </xf>
    <xf numFmtId="0" fontId="8" fillId="0" borderId="117" xfId="0" applyFont="1" applyBorder="1" applyAlignment="1">
      <alignment vertical="center"/>
    </xf>
    <xf numFmtId="43" fontId="8" fillId="0" borderId="12" xfId="2" applyFont="1" applyFill="1" applyBorder="1" applyAlignment="1">
      <alignment horizontal="left" vertical="center"/>
    </xf>
    <xf numFmtId="43" fontId="28" fillId="0" borderId="11" xfId="2" applyFont="1" applyFill="1" applyBorder="1" applyAlignment="1">
      <alignment horizontal="center" vertical="center"/>
    </xf>
    <xf numFmtId="0" fontId="69" fillId="5" borderId="0" xfId="0" applyFont="1" applyFill="1" applyAlignment="1">
      <alignment vertical="center"/>
    </xf>
    <xf numFmtId="0" fontId="69" fillId="5" borderId="0" xfId="0" applyFont="1" applyFill="1" applyAlignment="1">
      <alignment vertical="center" wrapText="1"/>
    </xf>
    <xf numFmtId="0" fontId="97" fillId="40" borderId="0" xfId="0" applyFont="1" applyFill="1" applyAlignment="1">
      <alignment horizontal="left" vertical="center" readingOrder="1"/>
    </xf>
    <xf numFmtId="0" fontId="97" fillId="40" borderId="0" xfId="0" applyFont="1" applyFill="1" applyAlignment="1">
      <alignment horizontal="left" vertical="center" wrapText="1" readingOrder="1"/>
    </xf>
    <xf numFmtId="0" fontId="97" fillId="40" borderId="0" xfId="0" applyFont="1" applyFill="1" applyAlignment="1">
      <alignment horizontal="center" vertical="center" wrapText="1" readingOrder="1"/>
    </xf>
    <xf numFmtId="0" fontId="98" fillId="24" borderId="0" xfId="0" applyFont="1" applyFill="1" applyAlignment="1">
      <alignment horizontal="center" vertical="center" readingOrder="1"/>
    </xf>
    <xf numFmtId="0" fontId="99" fillId="0" borderId="0" xfId="0" applyFont="1" applyAlignment="1">
      <alignment vertical="center"/>
    </xf>
    <xf numFmtId="0" fontId="71" fillId="20" borderId="0" xfId="0" applyFont="1" applyFill="1" applyAlignment="1">
      <alignment horizontal="left" vertical="center" readingOrder="1"/>
    </xf>
    <xf numFmtId="0" fontId="71" fillId="20" borderId="0" xfId="0" applyFont="1" applyFill="1" applyAlignment="1">
      <alignment horizontal="left" vertical="center" wrapText="1" readingOrder="1"/>
    </xf>
    <xf numFmtId="0" fontId="100" fillId="4" borderId="0" xfId="0" applyFont="1" applyFill="1" applyAlignment="1">
      <alignment horizontal="center" vertical="center" readingOrder="1"/>
    </xf>
    <xf numFmtId="0" fontId="100" fillId="4" borderId="0" xfId="0" applyFont="1" applyFill="1" applyAlignment="1">
      <alignment horizontal="left" vertical="center" readingOrder="1"/>
    </xf>
    <xf numFmtId="0" fontId="71" fillId="41" borderId="0" xfId="0" applyFont="1" applyFill="1" applyAlignment="1">
      <alignment horizontal="left" vertical="center" wrapText="1" readingOrder="1"/>
    </xf>
    <xf numFmtId="0" fontId="71" fillId="41" borderId="0" xfId="0" applyFont="1" applyFill="1" applyAlignment="1">
      <alignment horizontal="left" vertical="center" readingOrder="1"/>
    </xf>
    <xf numFmtId="0" fontId="100" fillId="0" borderId="0" xfId="0" applyFont="1" applyAlignment="1">
      <alignment horizontal="center" vertical="center" readingOrder="1"/>
    </xf>
    <xf numFmtId="0" fontId="100" fillId="0" borderId="0" xfId="0" applyFont="1" applyAlignment="1">
      <alignment horizontal="left" vertical="center" readingOrder="1"/>
    </xf>
    <xf numFmtId="0" fontId="101" fillId="0" borderId="0" xfId="0" applyFont="1" applyAlignment="1">
      <alignment horizontal="center" vertical="center" wrapText="1" readingOrder="1"/>
    </xf>
    <xf numFmtId="0" fontId="101" fillId="0" borderId="0" xfId="0" applyFont="1" applyAlignment="1">
      <alignment horizontal="left" vertical="center" wrapText="1" readingOrder="1"/>
    </xf>
    <xf numFmtId="0" fontId="27" fillId="0" borderId="12" xfId="0" applyFont="1" applyBorder="1" applyAlignment="1">
      <alignment horizontal="center" vertical="center" wrapText="1"/>
    </xf>
    <xf numFmtId="0" fontId="27" fillId="18" borderId="49" xfId="0" applyFont="1" applyFill="1" applyBorder="1" applyAlignment="1">
      <alignment horizontal="center" vertical="center" wrapText="1"/>
    </xf>
    <xf numFmtId="0" fontId="27" fillId="18" borderId="50" xfId="0" applyFont="1" applyFill="1" applyBorder="1" applyAlignment="1">
      <alignment horizontal="center" vertical="center" wrapText="1"/>
    </xf>
    <xf numFmtId="0" fontId="27" fillId="18" borderId="14" xfId="0" applyFont="1" applyFill="1" applyBorder="1" applyAlignment="1">
      <alignment horizontal="right" vertical="top"/>
    </xf>
    <xf numFmtId="43" fontId="27" fillId="18" borderId="11" xfId="2" applyFont="1" applyFill="1" applyBorder="1" applyAlignment="1">
      <alignment horizontal="left" vertical="top"/>
    </xf>
    <xf numFmtId="0" fontId="27" fillId="0" borderId="49" xfId="0" applyFont="1" applyBorder="1" applyAlignment="1">
      <alignment horizontal="center" vertical="center" wrapText="1"/>
    </xf>
    <xf numFmtId="0" fontId="27" fillId="0" borderId="14" xfId="0" applyFont="1" applyBorder="1" applyAlignment="1">
      <alignment horizontal="right" vertical="top"/>
    </xf>
    <xf numFmtId="43" fontId="27" fillId="0" borderId="11" xfId="2" applyFont="1" applyFill="1" applyBorder="1" applyAlignment="1">
      <alignment horizontal="left" vertical="top"/>
    </xf>
    <xf numFmtId="0" fontId="28" fillId="0" borderId="50" xfId="0" applyFont="1" applyBorder="1" applyAlignment="1">
      <alignment horizontal="center" vertical="center" wrapText="1"/>
    </xf>
    <xf numFmtId="0" fontId="28" fillId="18" borderId="0" xfId="0" applyFont="1" applyFill="1" applyAlignment="1">
      <alignment horizontal="center" vertical="center" wrapText="1"/>
    </xf>
    <xf numFmtId="0" fontId="28" fillId="18" borderId="0" xfId="0" applyFont="1" applyFill="1" applyAlignment="1">
      <alignment horizontal="left" vertical="top" wrapText="1"/>
    </xf>
    <xf numFmtId="43" fontId="28" fillId="18" borderId="0" xfId="2" applyFont="1" applyFill="1" applyBorder="1" applyAlignment="1">
      <alignment horizontal="left" vertical="top" wrapText="1"/>
    </xf>
    <xf numFmtId="14" fontId="28" fillId="18" borderId="0" xfId="0" applyNumberFormat="1" applyFont="1" applyFill="1" applyAlignment="1">
      <alignment horizontal="left" vertical="top" wrapText="1"/>
    </xf>
    <xf numFmtId="43" fontId="27" fillId="0" borderId="11" xfId="2" applyFont="1" applyFill="1" applyBorder="1" applyAlignment="1">
      <alignment horizontal="left" vertical="top" wrapText="1"/>
    </xf>
    <xf numFmtId="170" fontId="41" fillId="3" borderId="53" xfId="39" applyNumberFormat="1" applyFont="1" applyFill="1" applyBorder="1" applyAlignment="1">
      <alignment vertical="center" wrapText="1"/>
    </xf>
    <xf numFmtId="0" fontId="99" fillId="7" borderId="11" xfId="46" applyFont="1" applyFill="1" applyBorder="1" applyAlignment="1">
      <alignment horizontal="left" vertical="center"/>
    </xf>
    <xf numFmtId="14" fontId="49" fillId="7" borderId="11" xfId="58" applyNumberFormat="1" applyFont="1" applyFill="1" applyBorder="1" applyAlignment="1">
      <alignment horizontal="center" vertical="center"/>
    </xf>
    <xf numFmtId="3" fontId="49" fillId="7" borderId="11" xfId="58" applyNumberFormat="1" applyFont="1" applyFill="1" applyBorder="1" applyAlignment="1">
      <alignment horizontal="right" vertical="center"/>
    </xf>
    <xf numFmtId="14" fontId="49" fillId="7" borderId="11" xfId="58" quotePrefix="1" applyNumberFormat="1" applyFont="1" applyFill="1" applyBorder="1" applyAlignment="1">
      <alignment horizontal="center" vertical="center"/>
    </xf>
    <xf numFmtId="0" fontId="103" fillId="43" borderId="11" xfId="41" applyFont="1" applyFill="1" applyBorder="1" applyAlignment="1">
      <alignment horizontal="left" vertical="center"/>
    </xf>
    <xf numFmtId="14" fontId="103" fillId="43" borderId="11" xfId="41" applyNumberFormat="1" applyFont="1" applyFill="1" applyBorder="1" applyAlignment="1">
      <alignment horizontal="left" vertical="center"/>
    </xf>
    <xf numFmtId="166" fontId="103" fillId="43" borderId="11" xfId="2" applyNumberFormat="1" applyFont="1" applyFill="1" applyBorder="1" applyAlignment="1">
      <alignment horizontal="left" vertical="center"/>
    </xf>
    <xf numFmtId="166" fontId="103" fillId="43" borderId="11" xfId="2" applyNumberFormat="1" applyFont="1" applyFill="1" applyBorder="1" applyAlignment="1">
      <alignment horizontal="right" vertical="center"/>
    </xf>
    <xf numFmtId="3" fontId="103" fillId="43" borderId="11" xfId="41" applyNumberFormat="1" applyFont="1" applyFill="1" applyBorder="1" applyAlignment="1">
      <alignment horizontal="right" vertical="center"/>
    </xf>
    <xf numFmtId="0" fontId="103" fillId="43" borderId="11" xfId="41" applyFont="1" applyFill="1" applyBorder="1" applyAlignment="1">
      <alignment horizontal="center" vertical="center"/>
    </xf>
    <xf numFmtId="0" fontId="98" fillId="3" borderId="0" xfId="0" applyFont="1" applyFill="1" applyAlignment="1">
      <alignment vertical="center" wrapText="1"/>
    </xf>
    <xf numFmtId="0" fontId="98" fillId="3" borderId="0" xfId="0" applyFont="1" applyFill="1" applyAlignment="1">
      <alignment horizontal="center" vertical="center" wrapText="1"/>
    </xf>
    <xf numFmtId="0" fontId="100" fillId="4" borderId="0" xfId="0" applyFont="1" applyFill="1" applyAlignment="1">
      <alignment vertical="center"/>
    </xf>
    <xf numFmtId="10" fontId="100" fillId="4" borderId="0" xfId="0" applyNumberFormat="1" applyFont="1" applyFill="1" applyAlignment="1">
      <alignment horizontal="center" vertical="center"/>
    </xf>
    <xf numFmtId="0" fontId="100" fillId="0" borderId="0" xfId="0" applyFont="1" applyAlignment="1">
      <alignment vertical="center"/>
    </xf>
    <xf numFmtId="10" fontId="100" fillId="0" borderId="0" xfId="0" applyNumberFormat="1" applyFont="1" applyAlignment="1">
      <alignment horizontal="center" vertical="center"/>
    </xf>
    <xf numFmtId="0" fontId="98" fillId="3" borderId="0" xfId="0" applyFont="1" applyFill="1" applyAlignment="1">
      <alignment vertical="center"/>
    </xf>
    <xf numFmtId="9" fontId="98" fillId="3" borderId="0" xfId="0" applyNumberFormat="1" applyFont="1" applyFill="1" applyAlignment="1">
      <alignment horizontal="center" vertical="center" wrapText="1"/>
    </xf>
    <xf numFmtId="0" fontId="49" fillId="0" borderId="0" xfId="0" applyFont="1" applyAlignment="1">
      <alignment vertical="center"/>
    </xf>
    <xf numFmtId="43" fontId="100" fillId="4" borderId="0" xfId="2" applyFont="1" applyFill="1" applyBorder="1" applyAlignment="1">
      <alignment horizontal="center" vertical="center"/>
    </xf>
    <xf numFmtId="43" fontId="100" fillId="0" borderId="0" xfId="2" applyFont="1" applyBorder="1" applyAlignment="1">
      <alignment horizontal="center" vertical="center"/>
    </xf>
    <xf numFmtId="166" fontId="100" fillId="4" borderId="0" xfId="2" applyNumberFormat="1" applyFont="1" applyFill="1" applyBorder="1" applyAlignment="1">
      <alignment horizontal="center" vertical="center"/>
    </xf>
    <xf numFmtId="166" fontId="100" fillId="0" borderId="0" xfId="2" applyNumberFormat="1" applyFont="1" applyBorder="1" applyAlignment="1">
      <alignment horizontal="center" vertical="center"/>
    </xf>
    <xf numFmtId="166" fontId="98" fillId="3" borderId="0" xfId="2" applyNumberFormat="1" applyFont="1" applyFill="1" applyBorder="1" applyAlignment="1">
      <alignment horizontal="center" vertical="center"/>
    </xf>
    <xf numFmtId="43" fontId="98" fillId="3" borderId="0" xfId="2" applyFont="1" applyFill="1" applyBorder="1" applyAlignment="1">
      <alignment horizontal="center" vertical="center" wrapText="1"/>
    </xf>
    <xf numFmtId="43" fontId="98" fillId="3" borderId="0" xfId="2" applyFont="1" applyFill="1" applyBorder="1" applyAlignment="1">
      <alignment horizontal="right" vertical="center" wrapText="1"/>
    </xf>
    <xf numFmtId="0" fontId="98" fillId="3" borderId="0" xfId="0" applyFont="1" applyFill="1" applyAlignment="1">
      <alignment horizontal="center" vertical="center"/>
    </xf>
    <xf numFmtId="0" fontId="49" fillId="0" borderId="0" xfId="0" applyFont="1"/>
    <xf numFmtId="0" fontId="100" fillId="4" borderId="159" xfId="0" applyFont="1" applyFill="1" applyBorder="1" applyAlignment="1">
      <alignment vertical="center"/>
    </xf>
    <xf numFmtId="0" fontId="100" fillId="4" borderId="160" xfId="0" applyFont="1" applyFill="1" applyBorder="1" applyAlignment="1">
      <alignment vertical="center"/>
    </xf>
    <xf numFmtId="0" fontId="100" fillId="5" borderId="160" xfId="0" applyFont="1" applyFill="1" applyBorder="1" applyAlignment="1">
      <alignment vertical="center"/>
    </xf>
    <xf numFmtId="0" fontId="100" fillId="4" borderId="161" xfId="0" applyFont="1" applyFill="1" applyBorder="1" applyAlignment="1">
      <alignment vertical="center"/>
    </xf>
    <xf numFmtId="43" fontId="100" fillId="4" borderId="159" xfId="2" applyFont="1" applyFill="1" applyBorder="1" applyAlignment="1">
      <alignment horizontal="right" vertical="center"/>
    </xf>
    <xf numFmtId="43" fontId="100" fillId="4" borderId="160" xfId="2" applyFont="1" applyFill="1" applyBorder="1" applyAlignment="1">
      <alignment horizontal="right" vertical="center"/>
    </xf>
    <xf numFmtId="43" fontId="100" fillId="5" borderId="160" xfId="2" applyFont="1" applyFill="1" applyBorder="1" applyAlignment="1">
      <alignment horizontal="right" vertical="center"/>
    </xf>
    <xf numFmtId="43" fontId="100" fillId="4" borderId="161" xfId="2" applyFont="1" applyFill="1" applyBorder="1" applyAlignment="1">
      <alignment horizontal="right" vertical="center"/>
    </xf>
    <xf numFmtId="43" fontId="98" fillId="3" borderId="0" xfId="2" applyFont="1" applyFill="1" applyAlignment="1">
      <alignment horizontal="right" vertical="center" wrapText="1"/>
    </xf>
    <xf numFmtId="166" fontId="100" fillId="4" borderId="159" xfId="2" applyNumberFormat="1" applyFont="1" applyFill="1" applyBorder="1" applyAlignment="1">
      <alignment horizontal="right" vertical="center"/>
    </xf>
    <xf numFmtId="166" fontId="100" fillId="4" borderId="160" xfId="2" applyNumberFormat="1" applyFont="1" applyFill="1" applyBorder="1" applyAlignment="1">
      <alignment horizontal="right" vertical="center"/>
    </xf>
    <xf numFmtId="166" fontId="100" fillId="5" borderId="160" xfId="2" applyNumberFormat="1" applyFont="1" applyFill="1" applyBorder="1" applyAlignment="1">
      <alignment horizontal="right" vertical="center"/>
    </xf>
    <xf numFmtId="166" fontId="100" fillId="4" borderId="161" xfId="2" applyNumberFormat="1" applyFont="1" applyFill="1" applyBorder="1" applyAlignment="1">
      <alignment horizontal="right" vertical="center"/>
    </xf>
    <xf numFmtId="166" fontId="98" fillId="3" borderId="0" xfId="2" applyNumberFormat="1" applyFont="1" applyFill="1" applyAlignment="1">
      <alignment horizontal="right" vertical="center" wrapText="1"/>
    </xf>
    <xf numFmtId="0" fontId="28" fillId="4" borderId="18" xfId="0" applyFont="1" applyFill="1" applyBorder="1" applyAlignment="1">
      <alignment vertical="center" wrapText="1"/>
    </xf>
    <xf numFmtId="0" fontId="20" fillId="3" borderId="0" xfId="0" applyFont="1" applyFill="1" applyAlignment="1">
      <alignment horizontal="center" vertical="center"/>
    </xf>
    <xf numFmtId="0" fontId="104" fillId="0" borderId="0" xfId="0" applyFont="1"/>
    <xf numFmtId="0" fontId="105" fillId="0" borderId="0" xfId="0" applyFont="1"/>
    <xf numFmtId="0" fontId="22" fillId="39" borderId="0" xfId="0" applyFont="1" applyFill="1" applyAlignment="1">
      <alignment horizontal="center" vertical="center"/>
    </xf>
    <xf numFmtId="14" fontId="22" fillId="39" borderId="0" xfId="0" applyNumberFormat="1" applyFont="1" applyFill="1" applyAlignment="1">
      <alignment horizontal="center" vertical="center"/>
    </xf>
    <xf numFmtId="0" fontId="22" fillId="39" borderId="0" xfId="0" applyFont="1" applyFill="1" applyAlignment="1">
      <alignment horizontal="left" vertical="center"/>
    </xf>
    <xf numFmtId="0" fontId="8" fillId="39" borderId="0" xfId="0" applyFont="1" applyFill="1"/>
    <xf numFmtId="0" fontId="15" fillId="3" borderId="4" xfId="0" applyFont="1" applyFill="1" applyBorder="1"/>
    <xf numFmtId="0" fontId="8" fillId="3" borderId="4" xfId="0" applyFont="1" applyFill="1" applyBorder="1"/>
    <xf numFmtId="0" fontId="17" fillId="4" borderId="0" xfId="0" applyFont="1" applyFill="1" applyAlignment="1">
      <alignment horizontal="center" vertical="center" wrapText="1"/>
    </xf>
    <xf numFmtId="0" fontId="17" fillId="2" borderId="0" xfId="0" applyFont="1" applyFill="1" applyAlignment="1">
      <alignment horizontal="center" vertical="center" wrapText="1"/>
    </xf>
    <xf numFmtId="0" fontId="17" fillId="4" borderId="0" xfId="0" applyFont="1" applyFill="1" applyAlignment="1">
      <alignment vertical="center" wrapText="1"/>
    </xf>
    <xf numFmtId="0" fontId="17" fillId="2" borderId="0" xfId="0" applyFont="1" applyFill="1" applyAlignment="1">
      <alignment vertical="center" wrapText="1"/>
    </xf>
    <xf numFmtId="10" fontId="8" fillId="4" borderId="18" xfId="25" applyNumberFormat="1" applyFont="1" applyFill="1" applyBorder="1" applyAlignment="1">
      <alignment vertical="center"/>
    </xf>
    <xf numFmtId="0" fontId="8" fillId="4" borderId="18" xfId="0" applyFont="1" applyFill="1" applyBorder="1" applyAlignment="1">
      <alignment horizontal="left" vertical="center"/>
    </xf>
    <xf numFmtId="0" fontId="20" fillId="3" borderId="0" xfId="0" applyFont="1" applyFill="1" applyAlignment="1">
      <alignment vertical="center"/>
    </xf>
    <xf numFmtId="10" fontId="20" fillId="3" borderId="0" xfId="25" applyNumberFormat="1" applyFont="1" applyFill="1" applyBorder="1" applyAlignment="1">
      <alignment vertical="center"/>
    </xf>
    <xf numFmtId="0" fontId="49" fillId="0" borderId="0" xfId="0" applyFont="1" applyAlignment="1">
      <alignment horizontal="left" vertical="center" wrapText="1"/>
    </xf>
    <xf numFmtId="0" fontId="49" fillId="0" borderId="0" xfId="0" applyFont="1" applyAlignment="1">
      <alignment horizontal="left" vertical="center"/>
    </xf>
    <xf numFmtId="0" fontId="98" fillId="34" borderId="67" xfId="0" applyFont="1" applyFill="1" applyBorder="1" applyAlignment="1">
      <alignment horizontal="left" vertical="center" wrapText="1"/>
    </xf>
    <xf numFmtId="0" fontId="100" fillId="0" borderId="68" xfId="0" applyFont="1" applyBorder="1" applyAlignment="1">
      <alignment horizontal="center" vertical="center" wrapText="1"/>
    </xf>
    <xf numFmtId="0" fontId="100" fillId="0" borderId="68" xfId="0" applyFont="1" applyBorder="1" applyAlignment="1">
      <alignment horizontal="center" vertical="center"/>
    </xf>
    <xf numFmtId="14" fontId="100" fillId="0" borderId="68" xfId="0" applyNumberFormat="1" applyFont="1" applyBorder="1" applyAlignment="1">
      <alignment horizontal="center" vertical="center"/>
    </xf>
    <xf numFmtId="14" fontId="49" fillId="0" borderId="0" xfId="0" applyNumberFormat="1" applyFont="1" applyAlignment="1">
      <alignment vertical="center"/>
    </xf>
    <xf numFmtId="0" fontId="49" fillId="0" borderId="0" xfId="0" applyFont="1" applyAlignment="1">
      <alignment horizontal="center" vertical="center"/>
    </xf>
    <xf numFmtId="0" fontId="98" fillId="34" borderId="37" xfId="0" applyFont="1" applyFill="1" applyBorder="1" applyAlignment="1">
      <alignment horizontal="left" vertical="center" wrapText="1"/>
    </xf>
    <xf numFmtId="0" fontId="98" fillId="34" borderId="28" xfId="0" applyFont="1" applyFill="1" applyBorder="1" applyAlignment="1">
      <alignment horizontal="left" vertical="center" wrapText="1"/>
    </xf>
    <xf numFmtId="0" fontId="98" fillId="34" borderId="28" xfId="0" applyFont="1" applyFill="1" applyBorder="1" applyAlignment="1">
      <alignment horizontal="center" vertical="center" wrapText="1"/>
    </xf>
    <xf numFmtId="0" fontId="98" fillId="34" borderId="41" xfId="0" applyFont="1" applyFill="1" applyBorder="1" applyAlignment="1">
      <alignment horizontal="left" vertical="center" wrapText="1"/>
    </xf>
    <xf numFmtId="0" fontId="106" fillId="0" borderId="5" xfId="0" applyFont="1" applyBorder="1" applyAlignment="1">
      <alignment horizontal="left" vertical="center" wrapText="1"/>
    </xf>
    <xf numFmtId="0" fontId="107" fillId="0" borderId="7" xfId="0" applyFont="1" applyBorder="1" applyAlignment="1">
      <alignment horizontal="left" vertical="center" wrapText="1"/>
    </xf>
    <xf numFmtId="0" fontId="99" fillId="0" borderId="0" xfId="0" applyFont="1" applyAlignment="1">
      <alignment horizontal="left" vertical="center" wrapText="1"/>
    </xf>
    <xf numFmtId="0" fontId="99" fillId="0" borderId="0" xfId="0" applyFont="1" applyAlignment="1">
      <alignment horizontal="center" vertical="center" wrapText="1"/>
    </xf>
    <xf numFmtId="0" fontId="99" fillId="0" borderId="70" xfId="0" applyFont="1" applyBorder="1" applyAlignment="1">
      <alignment horizontal="left" vertical="center" wrapText="1"/>
    </xf>
    <xf numFmtId="0" fontId="99" fillId="0" borderId="7" xfId="0" applyFont="1" applyBorder="1" applyAlignment="1">
      <alignment horizontal="left" vertical="center" wrapText="1"/>
    </xf>
    <xf numFmtId="0" fontId="99" fillId="0" borderId="66" xfId="0" applyFont="1" applyBorder="1" applyAlignment="1">
      <alignment horizontal="left" vertical="center" wrapText="1"/>
    </xf>
    <xf numFmtId="0" fontId="108" fillId="0" borderId="7" xfId="0" applyFont="1" applyBorder="1" applyAlignment="1">
      <alignment horizontal="left" vertical="center" wrapText="1"/>
    </xf>
    <xf numFmtId="0" fontId="108" fillId="0" borderId="75" xfId="0" applyFont="1" applyBorder="1" applyAlignment="1">
      <alignment horizontal="left" vertical="center" wrapText="1"/>
    </xf>
    <xf numFmtId="0" fontId="99" fillId="0" borderId="66" xfId="0" applyFont="1" applyBorder="1" applyAlignment="1">
      <alignment horizontal="center" vertical="center" wrapText="1"/>
    </xf>
    <xf numFmtId="0" fontId="99" fillId="0" borderId="73" xfId="0" applyFont="1" applyBorder="1" applyAlignment="1">
      <alignment horizontal="left" vertical="center" wrapText="1"/>
    </xf>
    <xf numFmtId="0" fontId="106" fillId="0" borderId="72" xfId="0" applyFont="1" applyBorder="1" applyAlignment="1">
      <alignment horizontal="left" vertical="center" wrapText="1"/>
    </xf>
    <xf numFmtId="0" fontId="99" fillId="0" borderId="75" xfId="0" applyFont="1" applyBorder="1" applyAlignment="1">
      <alignment horizontal="left" vertical="center" wrapText="1"/>
    </xf>
    <xf numFmtId="0" fontId="99" fillId="0" borderId="75" xfId="0" applyFont="1" applyBorder="1" applyAlignment="1">
      <alignment horizontal="center" vertical="center" wrapText="1"/>
    </xf>
    <xf numFmtId="0" fontId="99" fillId="0" borderId="42" xfId="0" applyFont="1" applyBorder="1" applyAlignment="1">
      <alignment horizontal="left" vertical="center" wrapText="1"/>
    </xf>
    <xf numFmtId="0" fontId="99" fillId="0" borderId="75" xfId="0" applyFont="1" applyBorder="1" applyAlignment="1">
      <alignment vertical="center" wrapText="1"/>
    </xf>
    <xf numFmtId="0" fontId="49" fillId="0" borderId="0" xfId="0" applyFont="1" applyAlignment="1">
      <alignment vertical="center" wrapText="1"/>
    </xf>
    <xf numFmtId="0" fontId="99" fillId="0" borderId="42" xfId="0" applyFont="1" applyBorder="1" applyAlignment="1">
      <alignment vertical="center" wrapText="1"/>
    </xf>
    <xf numFmtId="0" fontId="99" fillId="0" borderId="162" xfId="0" applyFont="1" applyBorder="1" applyAlignment="1">
      <alignment horizontal="left" vertical="center" wrapText="1"/>
    </xf>
    <xf numFmtId="0" fontId="99" fillId="0" borderId="74" xfId="0" applyFont="1" applyBorder="1" applyAlignment="1">
      <alignment horizontal="left" vertical="center" wrapText="1"/>
    </xf>
    <xf numFmtId="0" fontId="99" fillId="0" borderId="77" xfId="0" applyFont="1" applyBorder="1" applyAlignment="1">
      <alignment horizontal="left" vertical="center" wrapText="1"/>
    </xf>
    <xf numFmtId="0" fontId="109" fillId="0" borderId="70" xfId="0" applyFont="1" applyBorder="1" applyAlignment="1">
      <alignment horizontal="left" vertical="center" wrapText="1"/>
    </xf>
    <xf numFmtId="0" fontId="99" fillId="32" borderId="0" xfId="0" applyFont="1" applyFill="1" applyAlignment="1">
      <alignment horizontal="center" vertical="center" wrapText="1"/>
    </xf>
    <xf numFmtId="0" fontId="107" fillId="0" borderId="70" xfId="0" applyFont="1" applyBorder="1" applyAlignment="1">
      <alignment horizontal="left" vertical="center" wrapText="1"/>
    </xf>
    <xf numFmtId="0" fontId="107" fillId="0" borderId="0" xfId="0" applyFont="1" applyAlignment="1">
      <alignment horizontal="left" vertical="center" wrapText="1"/>
    </xf>
    <xf numFmtId="0" fontId="109" fillId="0" borderId="7" xfId="0" applyFont="1" applyBorder="1" applyAlignment="1">
      <alignment vertical="center" wrapText="1"/>
    </xf>
    <xf numFmtId="0" fontId="110" fillId="0" borderId="70" xfId="0" applyFont="1" applyBorder="1" applyAlignment="1">
      <alignment horizontal="left" vertical="center" wrapText="1"/>
    </xf>
    <xf numFmtId="0" fontId="99" fillId="0" borderId="7" xfId="0" applyFont="1" applyBorder="1" applyAlignment="1">
      <alignment vertical="center" wrapText="1"/>
    </xf>
    <xf numFmtId="0" fontId="107" fillId="0" borderId="7" xfId="0" applyFont="1" applyBorder="1" applyAlignment="1">
      <alignment vertical="center" wrapText="1"/>
    </xf>
    <xf numFmtId="0" fontId="99" fillId="0" borderId="0" xfId="0" applyFont="1" applyAlignment="1">
      <alignment vertical="center" wrapText="1"/>
    </xf>
    <xf numFmtId="0" fontId="106" fillId="0" borderId="7" xfId="0" applyFont="1" applyBorder="1" applyAlignment="1">
      <alignment horizontal="left" vertical="center" wrapText="1"/>
    </xf>
    <xf numFmtId="0" fontId="99" fillId="0" borderId="76" xfId="0" applyFont="1" applyBorder="1" applyAlignment="1">
      <alignment horizontal="left" vertical="center" wrapText="1"/>
    </xf>
    <xf numFmtId="0" fontId="108" fillId="0" borderId="0" xfId="0" applyFont="1" applyAlignment="1">
      <alignment vertical="center"/>
    </xf>
    <xf numFmtId="0" fontId="99" fillId="0" borderId="70" xfId="0" applyFont="1" applyBorder="1" applyAlignment="1">
      <alignment vertical="center" wrapText="1"/>
    </xf>
    <xf numFmtId="0" fontId="100" fillId="0" borderId="7" xfId="0" applyFont="1" applyBorder="1" applyAlignment="1">
      <alignment horizontal="left" vertical="center" wrapText="1"/>
    </xf>
    <xf numFmtId="0" fontId="109" fillId="0" borderId="7" xfId="0" applyFont="1" applyBorder="1" applyAlignment="1">
      <alignment horizontal="left" vertical="center" wrapText="1"/>
    </xf>
    <xf numFmtId="0" fontId="99" fillId="0" borderId="75" xfId="0" applyFont="1" applyBorder="1" applyAlignment="1">
      <alignment vertical="center"/>
    </xf>
    <xf numFmtId="0" fontId="99" fillId="0" borderId="70" xfId="0" applyFont="1" applyBorder="1" applyAlignment="1">
      <alignment horizontal="left" vertical="center"/>
    </xf>
    <xf numFmtId="0" fontId="109" fillId="0" borderId="72" xfId="0" applyFont="1" applyBorder="1" applyAlignment="1">
      <alignment horizontal="left" vertical="center" wrapText="1"/>
    </xf>
    <xf numFmtId="0" fontId="108" fillId="0" borderId="0" xfId="0" applyFont="1" applyAlignment="1">
      <alignment vertical="center" wrapText="1"/>
    </xf>
    <xf numFmtId="0" fontId="107" fillId="0" borderId="71" xfId="0" applyFont="1" applyBorder="1" applyAlignment="1">
      <alignment vertical="center" wrapText="1"/>
    </xf>
    <xf numFmtId="0" fontId="49" fillId="0" borderId="70" xfId="0" applyFont="1" applyBorder="1" applyAlignment="1">
      <alignment horizontal="left" vertical="center"/>
    </xf>
    <xf numFmtId="0" fontId="49" fillId="0" borderId="74" xfId="0" applyFont="1" applyBorder="1" applyAlignment="1">
      <alignment vertical="center"/>
    </xf>
    <xf numFmtId="0" fontId="99" fillId="0" borderId="24" xfId="0" applyFont="1" applyBorder="1" applyAlignment="1">
      <alignment vertical="center" wrapText="1"/>
    </xf>
    <xf numFmtId="0" fontId="107" fillId="0" borderId="6" xfId="0" applyFont="1" applyBorder="1" applyAlignment="1">
      <alignment vertical="center" wrapText="1"/>
    </xf>
    <xf numFmtId="0" fontId="49" fillId="0" borderId="69" xfId="0" applyFont="1" applyBorder="1" applyAlignment="1">
      <alignment vertical="center"/>
    </xf>
    <xf numFmtId="0" fontId="98" fillId="34" borderId="66" xfId="0" applyFont="1" applyFill="1" applyBorder="1" applyAlignment="1">
      <alignment horizontal="left" vertical="center" wrapText="1"/>
    </xf>
    <xf numFmtId="14" fontId="49" fillId="0" borderId="0" xfId="0" applyNumberFormat="1" applyFont="1" applyAlignment="1">
      <alignment vertical="center" wrapText="1"/>
    </xf>
    <xf numFmtId="0" fontId="99" fillId="0" borderId="0" xfId="0" applyFont="1" applyAlignment="1">
      <alignment horizontal="left" vertical="center"/>
    </xf>
    <xf numFmtId="0" fontId="99" fillId="32" borderId="66" xfId="0" applyFont="1" applyFill="1" applyBorder="1" applyAlignment="1">
      <alignment horizontal="center" vertical="center" wrapText="1"/>
    </xf>
    <xf numFmtId="0" fontId="99" fillId="32" borderId="75" xfId="0" applyFont="1" applyFill="1" applyBorder="1" applyAlignment="1">
      <alignment horizontal="center" vertical="center" wrapText="1"/>
    </xf>
    <xf numFmtId="0" fontId="99" fillId="32" borderId="0" xfId="0" applyFont="1" applyFill="1" applyAlignment="1">
      <alignment vertical="center" wrapText="1"/>
    </xf>
    <xf numFmtId="0" fontId="99" fillId="44" borderId="0" xfId="0" applyFont="1" applyFill="1" applyAlignment="1">
      <alignment horizontal="center" vertical="center" wrapText="1"/>
    </xf>
    <xf numFmtId="0" fontId="113" fillId="24" borderId="0" xfId="0" applyFont="1" applyFill="1" applyAlignment="1">
      <alignment horizontal="center" vertical="center"/>
    </xf>
    <xf numFmtId="0" fontId="113" fillId="24" borderId="0" xfId="0" applyFont="1" applyFill="1" applyAlignment="1">
      <alignment horizontal="center" vertical="center" wrapText="1"/>
    </xf>
    <xf numFmtId="0" fontId="100" fillId="4" borderId="0" xfId="0" applyFont="1" applyFill="1" applyAlignment="1">
      <alignment horizontal="left" vertical="center"/>
    </xf>
    <xf numFmtId="166" fontId="100" fillId="25" borderId="0" xfId="2" applyNumberFormat="1" applyFont="1" applyFill="1" applyBorder="1" applyAlignment="1">
      <alignment horizontal="center" vertical="center"/>
    </xf>
    <xf numFmtId="0" fontId="100" fillId="5" borderId="0" xfId="0" applyFont="1" applyFill="1" applyAlignment="1">
      <alignment horizontal="left" vertical="center"/>
    </xf>
    <xf numFmtId="166" fontId="100" fillId="5" borderId="0" xfId="2" applyNumberFormat="1" applyFont="1" applyFill="1" applyBorder="1" applyAlignment="1">
      <alignment horizontal="center" vertical="center"/>
    </xf>
    <xf numFmtId="0" fontId="114" fillId="5" borderId="0" xfId="0" applyFont="1" applyFill="1" applyAlignment="1">
      <alignment horizontal="left" vertical="center"/>
    </xf>
    <xf numFmtId="0" fontId="67" fillId="0" borderId="11" xfId="57" applyFont="1" applyBorder="1" applyAlignment="1">
      <alignment horizontal="left" vertical="center"/>
    </xf>
    <xf numFmtId="0" fontId="47" fillId="0" borderId="11" xfId="57" applyFont="1" applyBorder="1" applyAlignment="1">
      <alignment horizontal="left" vertical="center"/>
    </xf>
    <xf numFmtId="166" fontId="47" fillId="0" borderId="11" xfId="2" applyNumberFormat="1" applyFont="1" applyBorder="1" applyAlignment="1">
      <alignment horizontal="left" vertical="center"/>
    </xf>
    <xf numFmtId="0" fontId="67" fillId="4" borderId="11" xfId="57" applyFont="1" applyFill="1" applyBorder="1" applyAlignment="1">
      <alignment horizontal="left" vertical="center"/>
    </xf>
    <xf numFmtId="0" fontId="47" fillId="4" borderId="11" xfId="57" applyFont="1" applyFill="1" applyBorder="1" applyAlignment="1">
      <alignment horizontal="left" vertical="center"/>
    </xf>
    <xf numFmtId="166" fontId="47" fillId="4" borderId="11" xfId="2" applyNumberFormat="1" applyFont="1" applyFill="1" applyBorder="1" applyAlignment="1">
      <alignment horizontal="left" vertical="center"/>
    </xf>
    <xf numFmtId="0" fontId="115" fillId="6" borderId="166" xfId="0" applyFont="1" applyFill="1" applyBorder="1" applyAlignment="1">
      <alignment horizontal="center" vertical="center" wrapText="1"/>
    </xf>
    <xf numFmtId="0" fontId="93" fillId="45" borderId="174" xfId="0" applyFont="1" applyFill="1" applyBorder="1"/>
    <xf numFmtId="0" fontId="93" fillId="45" borderId="175" xfId="0" applyFont="1" applyFill="1" applyBorder="1"/>
    <xf numFmtId="0" fontId="61" fillId="0" borderId="0" xfId="0" applyFont="1" applyAlignment="1">
      <alignment vertical="center"/>
    </xf>
    <xf numFmtId="0" fontId="116" fillId="0" borderId="0" xfId="0" applyFont="1" applyAlignment="1">
      <alignment vertical="center"/>
    </xf>
    <xf numFmtId="170" fontId="93" fillId="45" borderId="175" xfId="48" applyFont="1" applyFill="1" applyBorder="1"/>
    <xf numFmtId="0" fontId="16" fillId="3" borderId="20" xfId="0" applyFont="1" applyFill="1" applyBorder="1" applyAlignment="1">
      <alignment horizontal="center" vertical="center"/>
    </xf>
    <xf numFmtId="0" fontId="49" fillId="4" borderId="0" xfId="0" applyFont="1" applyFill="1" applyAlignment="1">
      <alignment vertical="center"/>
    </xf>
    <xf numFmtId="168" fontId="49" fillId="4" borderId="0" xfId="2" applyNumberFormat="1" applyFont="1" applyFill="1" applyAlignment="1">
      <alignment vertical="center"/>
    </xf>
    <xf numFmtId="168" fontId="49" fillId="4" borderId="0" xfId="0" applyNumberFormat="1" applyFont="1" applyFill="1" applyAlignment="1">
      <alignment vertical="center"/>
    </xf>
    <xf numFmtId="0" fontId="49" fillId="5" borderId="0" xfId="0" applyFont="1" applyFill="1" applyAlignment="1">
      <alignment vertical="center"/>
    </xf>
    <xf numFmtId="168" fontId="49" fillId="5" borderId="0" xfId="2" applyNumberFormat="1" applyFont="1" applyFill="1" applyAlignment="1">
      <alignment vertical="center"/>
    </xf>
    <xf numFmtId="168" fontId="49" fillId="5" borderId="0" xfId="0" applyNumberFormat="1" applyFont="1" applyFill="1" applyAlignment="1">
      <alignment vertical="center"/>
    </xf>
    <xf numFmtId="0" fontId="113" fillId="21" borderId="21" xfId="0" applyFont="1" applyFill="1" applyBorder="1" applyAlignment="1">
      <alignment horizontal="center" vertical="center"/>
    </xf>
    <xf numFmtId="168" fontId="113" fillId="21" borderId="21" xfId="0" applyNumberFormat="1" applyFont="1" applyFill="1" applyBorder="1" applyAlignment="1">
      <alignment horizontal="center" vertical="center"/>
    </xf>
    <xf numFmtId="0" fontId="113" fillId="21" borderId="178" xfId="0" applyFont="1" applyFill="1" applyBorder="1" applyAlignment="1">
      <alignment horizontal="center" vertical="center"/>
    </xf>
    <xf numFmtId="173" fontId="113" fillId="21" borderId="178" xfId="2" applyNumberFormat="1" applyFont="1" applyFill="1" applyBorder="1" applyAlignment="1">
      <alignment horizontal="center" vertical="center"/>
    </xf>
    <xf numFmtId="0" fontId="20" fillId="3" borderId="4" xfId="51" applyFont="1" applyFill="1" applyBorder="1" applyAlignment="1">
      <alignment vertical="center"/>
    </xf>
    <xf numFmtId="0" fontId="28" fillId="4" borderId="18" xfId="0" applyFont="1" applyFill="1" applyBorder="1" applyAlignment="1">
      <alignment horizontal="left" vertical="center" wrapText="1"/>
    </xf>
    <xf numFmtId="0" fontId="28" fillId="0" borderId="28" xfId="0" applyFont="1" applyBorder="1" applyAlignment="1">
      <alignment horizontal="center" vertical="center"/>
    </xf>
    <xf numFmtId="0" fontId="28" fillId="4" borderId="18" xfId="0" applyFont="1" applyFill="1" applyBorder="1" applyAlignment="1">
      <alignment horizontal="left" vertical="center"/>
    </xf>
    <xf numFmtId="0" fontId="16" fillId="24" borderId="0" xfId="39" applyFont="1" applyFill="1" applyAlignment="1">
      <alignment horizontal="center" vertical="center"/>
    </xf>
    <xf numFmtId="0" fontId="16" fillId="24" borderId="0" xfId="39" applyFont="1" applyFill="1" applyAlignment="1">
      <alignment horizontal="center" vertical="center" wrapText="1"/>
    </xf>
    <xf numFmtId="0" fontId="28" fillId="18" borderId="0" xfId="17" applyFont="1" applyFill="1" applyAlignment="1">
      <alignment horizontal="center" vertical="center"/>
    </xf>
    <xf numFmtId="0" fontId="28" fillId="18" borderId="0" xfId="17" applyFont="1" applyFill="1" applyAlignment="1">
      <alignment horizontal="left" vertical="center"/>
    </xf>
    <xf numFmtId="0" fontId="28" fillId="5" borderId="0" xfId="17" applyFont="1" applyFill="1" applyAlignment="1">
      <alignment horizontal="left" vertical="center"/>
    </xf>
    <xf numFmtId="0" fontId="28" fillId="5" borderId="0" xfId="17" applyFont="1" applyFill="1" applyAlignment="1">
      <alignment horizontal="center" vertical="center"/>
    </xf>
    <xf numFmtId="174" fontId="28" fillId="18" borderId="0" xfId="2" applyNumberFormat="1" applyFont="1" applyFill="1" applyBorder="1" applyAlignment="1">
      <alignment horizontal="right" vertical="center"/>
    </xf>
    <xf numFmtId="174" fontId="28" fillId="5" borderId="0" xfId="2" applyNumberFormat="1" applyFont="1" applyFill="1" applyBorder="1" applyAlignment="1">
      <alignment horizontal="right" vertical="center"/>
    </xf>
    <xf numFmtId="0" fontId="16" fillId="3" borderId="0" xfId="17" applyFont="1" applyFill="1" applyAlignment="1">
      <alignment horizontal="center" vertical="center"/>
    </xf>
    <xf numFmtId="0" fontId="16" fillId="3" borderId="0" xfId="17" applyFont="1" applyFill="1" applyAlignment="1">
      <alignment horizontal="center" vertical="center" wrapText="1"/>
    </xf>
    <xf numFmtId="174" fontId="117" fillId="4" borderId="0" xfId="0" applyNumberFormat="1" applyFont="1" applyFill="1" applyAlignment="1">
      <alignment horizontal="right" vertical="center"/>
    </xf>
    <xf numFmtId="0" fontId="8" fillId="4" borderId="0" xfId="17" applyFont="1" applyFill="1" applyAlignment="1">
      <alignment vertical="center"/>
    </xf>
    <xf numFmtId="43" fontId="8" fillId="4" borderId="0" xfId="2" applyFont="1" applyFill="1" applyBorder="1" applyAlignment="1">
      <alignment vertical="center"/>
    </xf>
    <xf numFmtId="0" fontId="8" fillId="5" borderId="0" xfId="17" applyFont="1" applyFill="1" applyAlignment="1">
      <alignment vertical="center"/>
    </xf>
    <xf numFmtId="43" fontId="8" fillId="5" borderId="0" xfId="2" applyFont="1" applyFill="1" applyBorder="1" applyAlignment="1">
      <alignment vertical="center"/>
    </xf>
    <xf numFmtId="174" fontId="117" fillId="5" borderId="0" xfId="0" applyNumberFormat="1" applyFont="1" applyFill="1" applyAlignment="1">
      <alignment horizontal="right" vertical="center"/>
    </xf>
    <xf numFmtId="43" fontId="16" fillId="43" borderId="0" xfId="2" applyFont="1" applyFill="1" applyBorder="1" applyAlignment="1">
      <alignment vertical="center"/>
    </xf>
    <xf numFmtId="166" fontId="119" fillId="43" borderId="0" xfId="0" applyNumberFormat="1" applyFont="1" applyFill="1" applyAlignment="1">
      <alignment horizontal="center" vertical="center"/>
    </xf>
    <xf numFmtId="0" fontId="27" fillId="0" borderId="51" xfId="0" applyFont="1" applyBorder="1" applyAlignment="1">
      <alignment horizontal="left" vertical="center"/>
    </xf>
    <xf numFmtId="0" fontId="28" fillId="0" borderId="51" xfId="0" applyFont="1" applyBorder="1" applyAlignment="1">
      <alignment vertical="center"/>
    </xf>
    <xf numFmtId="9" fontId="28" fillId="0" borderId="51" xfId="0" applyNumberFormat="1" applyFont="1" applyBorder="1" applyAlignment="1">
      <alignment horizontal="center" vertical="center"/>
    </xf>
    <xf numFmtId="0" fontId="28" fillId="0" borderId="51" xfId="0" applyFont="1" applyBorder="1" applyAlignment="1">
      <alignment horizontal="center" vertical="center"/>
    </xf>
    <xf numFmtId="10" fontId="28" fillId="0" borderId="18" xfId="25" applyNumberFormat="1" applyFont="1" applyFill="1" applyBorder="1" applyAlignment="1">
      <alignment horizontal="center" vertical="center"/>
    </xf>
    <xf numFmtId="0" fontId="28" fillId="0" borderId="28" xfId="0" applyFont="1" applyBorder="1" applyAlignment="1">
      <alignment vertical="center"/>
    </xf>
    <xf numFmtId="10" fontId="28" fillId="0" borderId="28" xfId="25" applyNumberFormat="1" applyFont="1" applyFill="1" applyBorder="1" applyAlignment="1">
      <alignment horizontal="center" vertical="center"/>
    </xf>
    <xf numFmtId="9" fontId="28" fillId="4" borderId="18" xfId="0" applyNumberFormat="1" applyFont="1" applyFill="1" applyBorder="1" applyAlignment="1">
      <alignment horizontal="center" vertical="center"/>
    </xf>
    <xf numFmtId="0" fontId="115" fillId="6" borderId="163" xfId="0" applyFont="1" applyFill="1" applyBorder="1" applyAlignment="1">
      <alignment horizontal="left" vertical="center" wrapText="1"/>
    </xf>
    <xf numFmtId="0" fontId="115" fillId="6" borderId="165" xfId="0" applyFont="1" applyFill="1" applyBorder="1" applyAlignment="1">
      <alignment horizontal="left" vertical="center" wrapText="1"/>
    </xf>
    <xf numFmtId="0" fontId="115" fillId="6" borderId="164" xfId="0" applyFont="1" applyFill="1" applyBorder="1" applyAlignment="1">
      <alignment horizontal="left" vertical="center" wrapText="1"/>
    </xf>
    <xf numFmtId="0" fontId="115" fillId="6" borderId="166" xfId="0" applyFont="1" applyFill="1" applyBorder="1" applyAlignment="1">
      <alignment horizontal="left" vertical="center" wrapText="1"/>
    </xf>
    <xf numFmtId="0" fontId="120" fillId="0" borderId="11" xfId="0" applyFont="1" applyBorder="1" applyAlignment="1">
      <alignment horizontal="left" vertical="top" wrapText="1"/>
    </xf>
    <xf numFmtId="43" fontId="20" fillId="24" borderId="0" xfId="2" applyFont="1" applyFill="1" applyBorder="1" applyAlignment="1">
      <alignment horizontal="center" vertical="center" wrapText="1"/>
    </xf>
    <xf numFmtId="4" fontId="8" fillId="4" borderId="0" xfId="24" applyNumberFormat="1" applyFont="1" applyFill="1" applyAlignment="1">
      <alignment horizontal="left" vertical="center"/>
    </xf>
    <xf numFmtId="0" fontId="28" fillId="4" borderId="0" xfId="24" applyFont="1" applyFill="1" applyAlignment="1">
      <alignment horizontal="left" vertical="center"/>
    </xf>
    <xf numFmtId="14" fontId="8" fillId="4" borderId="0" xfId="24" applyNumberFormat="1" applyFont="1" applyFill="1" applyAlignment="1">
      <alignment horizontal="left" vertical="center"/>
    </xf>
    <xf numFmtId="4" fontId="8" fillId="4" borderId="0" xfId="24" applyNumberFormat="1" applyFont="1" applyFill="1" applyAlignment="1">
      <alignment horizontal="right" vertical="center"/>
    </xf>
    <xf numFmtId="0" fontId="8" fillId="4" borderId="0" xfId="24" applyFont="1" applyFill="1" applyAlignment="1">
      <alignment horizontal="center" vertical="center"/>
    </xf>
    <xf numFmtId="167" fontId="8" fillId="4" borderId="0" xfId="24" applyNumberFormat="1" applyFont="1" applyFill="1" applyAlignment="1">
      <alignment horizontal="right" vertical="center"/>
    </xf>
    <xf numFmtId="0" fontId="17" fillId="4" borderId="0" xfId="24" applyFont="1" applyFill="1" applyAlignment="1">
      <alignment vertical="center"/>
    </xf>
    <xf numFmtId="4" fontId="28" fillId="4" borderId="0" xfId="0" applyNumberFormat="1" applyFont="1" applyFill="1"/>
    <xf numFmtId="0" fontId="8" fillId="4" borderId="0" xfId="24" applyFont="1" applyFill="1" applyAlignment="1">
      <alignment horizontal="left" vertical="center"/>
    </xf>
    <xf numFmtId="4" fontId="8" fillId="5" borderId="0" xfId="24" applyNumberFormat="1" applyFont="1" applyFill="1" applyAlignment="1">
      <alignment horizontal="left" vertical="center"/>
    </xf>
    <xf numFmtId="0" fontId="28" fillId="5" borderId="0" xfId="24" applyFont="1" applyFill="1" applyAlignment="1">
      <alignment horizontal="left" vertical="center"/>
    </xf>
    <xf numFmtId="14" fontId="8" fillId="5" borderId="0" xfId="24" applyNumberFormat="1" applyFont="1" applyFill="1" applyAlignment="1">
      <alignment horizontal="left" vertical="center"/>
    </xf>
    <xf numFmtId="4" fontId="8" fillId="5" borderId="0" xfId="24" applyNumberFormat="1" applyFont="1" applyFill="1" applyAlignment="1">
      <alignment horizontal="right" vertical="center"/>
    </xf>
    <xf numFmtId="0" fontId="8" fillId="5" borderId="0" xfId="24" applyFont="1" applyFill="1" applyAlignment="1">
      <alignment horizontal="center" vertical="center"/>
    </xf>
    <xf numFmtId="167" fontId="8" fillId="5" borderId="0" xfId="24" applyNumberFormat="1" applyFont="1" applyFill="1" applyAlignment="1">
      <alignment horizontal="right" vertical="center"/>
    </xf>
    <xf numFmtId="0" fontId="17" fillId="5" borderId="0" xfId="24" applyFont="1" applyFill="1" applyAlignment="1">
      <alignment vertical="center"/>
    </xf>
    <xf numFmtId="4" fontId="28" fillId="5" borderId="0" xfId="0" applyNumberFormat="1" applyFont="1" applyFill="1"/>
    <xf numFmtId="0" fontId="8" fillId="5" borderId="0" xfId="24" applyFont="1" applyFill="1" applyAlignment="1">
      <alignment horizontal="left" vertical="center"/>
    </xf>
    <xf numFmtId="0" fontId="99" fillId="0" borderId="0" xfId="0" applyFont="1" applyAlignment="1">
      <alignment horizontal="center" vertical="center"/>
    </xf>
    <xf numFmtId="14" fontId="99" fillId="0" borderId="0" xfId="0" applyNumberFormat="1" applyFont="1" applyAlignment="1">
      <alignment vertical="center"/>
    </xf>
    <xf numFmtId="0" fontId="98" fillId="3" borderId="0" xfId="0" applyFont="1" applyFill="1" applyAlignment="1">
      <alignment horizontal="justify" vertical="center"/>
    </xf>
    <xf numFmtId="0" fontId="100" fillId="0" borderId="0" xfId="0" applyFont="1" applyAlignment="1">
      <alignment horizontal="justify" vertical="center"/>
    </xf>
    <xf numFmtId="14" fontId="100" fillId="0" borderId="0" xfId="0" applyNumberFormat="1" applyFont="1" applyAlignment="1">
      <alignment horizontal="justify" vertical="center"/>
    </xf>
    <xf numFmtId="0" fontId="100" fillId="0" borderId="0" xfId="0" applyFont="1" applyAlignment="1">
      <alignment horizontal="left" vertical="center"/>
    </xf>
    <xf numFmtId="14" fontId="100" fillId="0" borderId="0" xfId="0" applyNumberFormat="1" applyFont="1" applyAlignment="1">
      <alignment horizontal="left" vertical="center"/>
    </xf>
    <xf numFmtId="14" fontId="100" fillId="4" borderId="0" xfId="0" applyNumberFormat="1" applyFont="1" applyFill="1" applyAlignment="1">
      <alignment horizontal="left" vertical="center"/>
    </xf>
    <xf numFmtId="0" fontId="100" fillId="4" borderId="0" xfId="0" applyFont="1" applyFill="1" applyAlignment="1">
      <alignment horizontal="justify" vertical="center"/>
    </xf>
    <xf numFmtId="14" fontId="100" fillId="4" borderId="0" xfId="0" applyNumberFormat="1" applyFont="1" applyFill="1" applyAlignment="1">
      <alignment horizontal="justify" vertical="center"/>
    </xf>
    <xf numFmtId="0" fontId="100" fillId="5" borderId="0" xfId="0" applyFont="1" applyFill="1" applyAlignment="1">
      <alignment horizontal="justify" vertical="center"/>
    </xf>
    <xf numFmtId="14" fontId="100" fillId="5" borderId="0" xfId="0" applyNumberFormat="1" applyFont="1" applyFill="1" applyAlignment="1">
      <alignment horizontal="justify" vertical="center"/>
    </xf>
    <xf numFmtId="0" fontId="49" fillId="4" borderId="159" xfId="0" applyFont="1" applyFill="1" applyBorder="1" applyAlignment="1">
      <alignment horizontal="center" vertical="center" wrapText="1"/>
    </xf>
    <xf numFmtId="0" fontId="49" fillId="4" borderId="160" xfId="0" applyFont="1" applyFill="1" applyBorder="1" applyAlignment="1">
      <alignment horizontal="center" vertical="center" wrapText="1"/>
    </xf>
    <xf numFmtId="0" fontId="49" fillId="5" borderId="160" xfId="0" applyFont="1" applyFill="1" applyBorder="1" applyAlignment="1">
      <alignment horizontal="center" vertical="center" wrapText="1"/>
    </xf>
    <xf numFmtId="0" fontId="49" fillId="4" borderId="161" xfId="0" applyFont="1" applyFill="1" applyBorder="1" applyAlignment="1">
      <alignment horizontal="center" vertical="center" wrapText="1"/>
    </xf>
    <xf numFmtId="0" fontId="121" fillId="4" borderId="161" xfId="0" applyFont="1" applyFill="1" applyBorder="1" applyAlignment="1">
      <alignment horizontal="center" vertical="center" wrapText="1"/>
    </xf>
    <xf numFmtId="14" fontId="49" fillId="4" borderId="161" xfId="0" applyNumberFormat="1" applyFont="1" applyFill="1" applyBorder="1" applyAlignment="1">
      <alignment horizontal="center" vertical="center" wrapText="1"/>
    </xf>
    <xf numFmtId="0" fontId="49" fillId="4" borderId="161" xfId="0" applyFont="1" applyFill="1" applyBorder="1" applyAlignment="1">
      <alignment horizontal="center" vertical="center"/>
    </xf>
    <xf numFmtId="0" fontId="49" fillId="4" borderId="161" xfId="0" applyFont="1" applyFill="1" applyBorder="1"/>
    <xf numFmtId="0" fontId="121" fillId="4" borderId="159" xfId="0" applyFont="1" applyFill="1" applyBorder="1" applyAlignment="1">
      <alignment horizontal="right" vertical="center"/>
    </xf>
    <xf numFmtId="0" fontId="121" fillId="4" borderId="160" xfId="0" applyFont="1" applyFill="1" applyBorder="1" applyAlignment="1">
      <alignment horizontal="right" vertical="center"/>
    </xf>
    <xf numFmtId="0" fontId="121" fillId="5" borderId="160" xfId="0" applyFont="1" applyFill="1" applyBorder="1" applyAlignment="1">
      <alignment horizontal="right" vertical="center"/>
    </xf>
    <xf numFmtId="0" fontId="121" fillId="4" borderId="160" xfId="0" applyFont="1" applyFill="1" applyBorder="1" applyAlignment="1">
      <alignment horizontal="right" vertical="center" wrapText="1"/>
    </xf>
    <xf numFmtId="0" fontId="121" fillId="5" borderId="160" xfId="0" applyFont="1" applyFill="1" applyBorder="1" applyAlignment="1">
      <alignment horizontal="right" vertical="center" wrapText="1"/>
    </xf>
    <xf numFmtId="0" fontId="121" fillId="4" borderId="180" xfId="0" applyFont="1" applyFill="1" applyBorder="1" applyAlignment="1">
      <alignment horizontal="right" vertical="center"/>
    </xf>
    <xf numFmtId="0" fontId="121" fillId="4" borderId="182" xfId="0" applyFont="1" applyFill="1" applyBorder="1" applyAlignment="1">
      <alignment horizontal="right" vertical="center"/>
    </xf>
    <xf numFmtId="0" fontId="121" fillId="5" borderId="182" xfId="0" applyFont="1" applyFill="1" applyBorder="1" applyAlignment="1">
      <alignment horizontal="right" vertical="center"/>
    </xf>
    <xf numFmtId="0" fontId="121" fillId="4" borderId="182" xfId="0" applyFont="1" applyFill="1" applyBorder="1" applyAlignment="1">
      <alignment horizontal="right" vertical="center" wrapText="1"/>
    </xf>
    <xf numFmtId="0" fontId="121" fillId="4" borderId="183" xfId="0" applyFont="1" applyFill="1" applyBorder="1" applyAlignment="1">
      <alignment horizontal="right" vertical="center" wrapText="1"/>
    </xf>
    <xf numFmtId="0" fontId="121" fillId="5" borderId="182" xfId="0" applyFont="1" applyFill="1" applyBorder="1" applyAlignment="1">
      <alignment horizontal="right" vertical="center" wrapText="1"/>
    </xf>
    <xf numFmtId="0" fontId="121" fillId="5" borderId="183" xfId="0" applyFont="1" applyFill="1" applyBorder="1" applyAlignment="1">
      <alignment horizontal="right" vertical="center" wrapText="1"/>
    </xf>
    <xf numFmtId="0" fontId="121" fillId="4" borderId="184" xfId="0" applyFont="1" applyFill="1" applyBorder="1" applyAlignment="1">
      <alignment horizontal="right" vertical="center" wrapText="1"/>
    </xf>
    <xf numFmtId="0" fontId="121" fillId="4" borderId="185" xfId="0" applyFont="1" applyFill="1" applyBorder="1" applyAlignment="1">
      <alignment horizontal="right" vertical="center" wrapText="1"/>
    </xf>
    <xf numFmtId="0" fontId="121" fillId="4" borderId="186" xfId="0" applyFont="1" applyFill="1" applyBorder="1" applyAlignment="1">
      <alignment horizontal="right" vertical="center" wrapText="1"/>
    </xf>
    <xf numFmtId="0" fontId="49" fillId="4" borderId="161" xfId="0" applyFont="1" applyFill="1" applyBorder="1" applyAlignment="1">
      <alignment horizontal="left" vertical="center" wrapText="1"/>
    </xf>
    <xf numFmtId="0" fontId="121" fillId="0" borderId="0" xfId="0" applyFont="1"/>
    <xf numFmtId="0" fontId="113" fillId="3" borderId="179" xfId="3" applyFont="1" applyFill="1" applyBorder="1" applyAlignment="1">
      <alignment horizontal="center" vertical="center" wrapText="1"/>
    </xf>
    <xf numFmtId="0" fontId="113" fillId="24" borderId="160" xfId="0" applyFont="1" applyFill="1" applyBorder="1" applyAlignment="1">
      <alignment horizontal="center" vertical="center" wrapText="1"/>
    </xf>
    <xf numFmtId="0" fontId="99" fillId="4" borderId="160" xfId="0" applyFont="1" applyFill="1" applyBorder="1" applyAlignment="1">
      <alignment horizontal="center" vertical="center"/>
    </xf>
    <xf numFmtId="0" fontId="99" fillId="4" borderId="160" xfId="9" applyFont="1" applyFill="1" applyBorder="1" applyAlignment="1">
      <alignment horizontal="left" vertical="center"/>
    </xf>
    <xf numFmtId="0" fontId="122" fillId="4" borderId="160" xfId="0" applyFont="1" applyFill="1" applyBorder="1" applyAlignment="1">
      <alignment horizontal="center" vertical="center"/>
    </xf>
    <xf numFmtId="175" fontId="99" fillId="4" borderId="160" xfId="2" applyNumberFormat="1" applyFont="1" applyFill="1" applyBorder="1" applyAlignment="1">
      <alignment horizontal="right" vertical="center"/>
    </xf>
    <xf numFmtId="0" fontId="99" fillId="5" borderId="160" xfId="0" applyFont="1" applyFill="1" applyBorder="1" applyAlignment="1">
      <alignment horizontal="center" vertical="center"/>
    </xf>
    <xf numFmtId="0" fontId="99" fillId="5" borderId="160" xfId="9" applyFont="1" applyFill="1" applyBorder="1" applyAlignment="1">
      <alignment horizontal="left" vertical="center"/>
    </xf>
    <xf numFmtId="0" fontId="122" fillId="5" borderId="160" xfId="0" applyFont="1" applyFill="1" applyBorder="1" applyAlignment="1">
      <alignment horizontal="center" vertical="center"/>
    </xf>
    <xf numFmtId="175" fontId="99" fillId="5" borderId="160" xfId="2" applyNumberFormat="1" applyFont="1" applyFill="1" applyBorder="1" applyAlignment="1">
      <alignment horizontal="right" vertical="center"/>
    </xf>
    <xf numFmtId="175" fontId="113" fillId="46" borderId="161" xfId="0" applyNumberFormat="1" applyFont="1" applyFill="1" applyBorder="1" applyAlignment="1">
      <alignment vertical="center"/>
    </xf>
    <xf numFmtId="0" fontId="113" fillId="46" borderId="161" xfId="0" applyFont="1" applyFill="1" applyBorder="1" applyAlignment="1">
      <alignment horizontal="left" vertical="center"/>
    </xf>
    <xf numFmtId="175" fontId="113" fillId="46" borderId="161" xfId="2" applyNumberFormat="1" applyFont="1" applyFill="1" applyBorder="1" applyAlignment="1">
      <alignment horizontal="right" vertical="center"/>
    </xf>
    <xf numFmtId="0" fontId="60" fillId="0" borderId="0" xfId="0" applyFont="1"/>
    <xf numFmtId="0" fontId="95" fillId="0" borderId="167" xfId="0" applyFont="1" applyBorder="1"/>
    <xf numFmtId="0" fontId="95" fillId="0" borderId="168" xfId="0" applyFont="1" applyBorder="1"/>
    <xf numFmtId="170" fontId="95" fillId="0" borderId="168" xfId="48" applyFont="1" applyBorder="1"/>
    <xf numFmtId="170" fontId="95" fillId="0" borderId="170" xfId="48" applyFont="1" applyBorder="1"/>
    <xf numFmtId="0" fontId="95" fillId="0" borderId="171" xfId="0" applyFont="1" applyBorder="1"/>
    <xf numFmtId="0" fontId="95" fillId="0" borderId="169" xfId="0" applyFont="1" applyBorder="1"/>
    <xf numFmtId="170" fontId="95" fillId="0" borderId="169" xfId="48" applyFont="1" applyBorder="1"/>
    <xf numFmtId="175" fontId="60" fillId="0" borderId="0" xfId="48" applyNumberFormat="1" applyFont="1"/>
    <xf numFmtId="170" fontId="95" fillId="5" borderId="168" xfId="48" applyFont="1" applyFill="1" applyBorder="1"/>
    <xf numFmtId="170" fontId="95" fillId="5" borderId="169" xfId="48" applyFont="1" applyFill="1" applyBorder="1"/>
    <xf numFmtId="0" fontId="95" fillId="5" borderId="172" xfId="0" applyFont="1" applyFill="1" applyBorder="1"/>
    <xf numFmtId="0" fontId="95" fillId="5" borderId="173" xfId="0" applyFont="1" applyFill="1" applyBorder="1"/>
    <xf numFmtId="170" fontId="95" fillId="5" borderId="173" xfId="48" applyFont="1" applyFill="1" applyBorder="1"/>
    <xf numFmtId="0" fontId="95" fillId="0" borderId="42" xfId="0" applyFont="1" applyBorder="1"/>
    <xf numFmtId="0" fontId="95" fillId="0" borderId="0" xfId="0" applyFont="1"/>
    <xf numFmtId="170" fontId="95" fillId="0" borderId="0" xfId="48" applyFont="1"/>
    <xf numFmtId="170" fontId="60" fillId="0" borderId="0" xfId="0" applyNumberFormat="1" applyFont="1"/>
    <xf numFmtId="0" fontId="94" fillId="0" borderId="167" xfId="0" applyFont="1" applyBorder="1"/>
    <xf numFmtId="0" fontId="94" fillId="0" borderId="168" xfId="0" applyFont="1" applyBorder="1"/>
    <xf numFmtId="4" fontId="94" fillId="0" borderId="169" xfId="0" applyNumberFormat="1" applyFont="1" applyBorder="1"/>
    <xf numFmtId="43" fontId="94" fillId="0" borderId="168" xfId="21" applyFont="1" applyBorder="1"/>
    <xf numFmtId="166" fontId="94" fillId="0" borderId="168" xfId="21" applyNumberFormat="1" applyFont="1" applyBorder="1"/>
    <xf numFmtId="0" fontId="94" fillId="0" borderId="172" xfId="0" applyFont="1" applyBorder="1"/>
    <xf numFmtId="0" fontId="94" fillId="0" borderId="173" xfId="0" applyFont="1" applyBorder="1"/>
    <xf numFmtId="43" fontId="60" fillId="0" borderId="0" xfId="21" applyFont="1"/>
    <xf numFmtId="43" fontId="93" fillId="45" borderId="175" xfId="21" applyFont="1" applyFill="1" applyBorder="1"/>
    <xf numFmtId="0" fontId="94" fillId="0" borderId="176" xfId="0" applyFont="1" applyBorder="1"/>
    <xf numFmtId="0" fontId="94" fillId="0" borderId="177" xfId="0" applyFont="1" applyBorder="1"/>
    <xf numFmtId="0" fontId="118" fillId="0" borderId="0" xfId="0" applyFont="1" applyAlignment="1">
      <alignment horizontal="left"/>
    </xf>
    <xf numFmtId="0" fontId="124" fillId="3" borderId="0" xfId="0" applyFont="1" applyFill="1" applyAlignment="1">
      <alignment horizontal="center" vertical="center"/>
    </xf>
    <xf numFmtId="0" fontId="124" fillId="3" borderId="0" xfId="0" applyFont="1" applyFill="1" applyAlignment="1">
      <alignment horizontal="center" vertical="center" wrapText="1"/>
    </xf>
    <xf numFmtId="43" fontId="124" fillId="3" borderId="0" xfId="2" applyFont="1" applyFill="1" applyAlignment="1">
      <alignment horizontal="center" vertical="center"/>
    </xf>
    <xf numFmtId="43" fontId="124" fillId="3" borderId="0" xfId="2" applyFont="1" applyFill="1" applyAlignment="1">
      <alignment horizontal="center" vertical="center" wrapText="1"/>
    </xf>
    <xf numFmtId="0" fontId="40" fillId="4" borderId="0" xfId="0" applyFont="1" applyFill="1" applyAlignment="1">
      <alignment vertical="center"/>
    </xf>
    <xf numFmtId="43" fontId="40" fillId="4" borderId="0" xfId="2" applyFont="1" applyFill="1" applyAlignment="1">
      <alignment vertical="center"/>
    </xf>
    <xf numFmtId="0" fontId="16" fillId="43" borderId="0" xfId="17" applyFont="1" applyFill="1" applyAlignment="1">
      <alignment vertical="center"/>
    </xf>
    <xf numFmtId="43" fontId="16" fillId="43" borderId="0" xfId="17" applyNumberFormat="1" applyFont="1" applyFill="1" applyAlignment="1">
      <alignment vertical="center"/>
    </xf>
    <xf numFmtId="0" fontId="98" fillId="34" borderId="0" xfId="0" applyFont="1" applyFill="1" applyAlignment="1">
      <alignment horizontal="left" vertical="center" wrapText="1"/>
    </xf>
    <xf numFmtId="0" fontId="108" fillId="0" borderId="0" xfId="0" applyFont="1" applyAlignment="1">
      <alignment horizontal="left" vertical="center" wrapText="1"/>
    </xf>
    <xf numFmtId="0" fontId="98" fillId="34" borderId="0" xfId="0" applyFont="1" applyFill="1" applyAlignment="1">
      <alignment horizontal="center" vertical="center" wrapText="1"/>
    </xf>
    <xf numFmtId="3" fontId="98" fillId="34" borderId="0" xfId="2" applyNumberFormat="1" applyFont="1" applyFill="1" applyBorder="1" applyAlignment="1">
      <alignment horizontal="center" vertical="center" wrapText="1"/>
    </xf>
    <xf numFmtId="0" fontId="99" fillId="23" borderId="0" xfId="0" applyFont="1" applyFill="1" applyAlignment="1">
      <alignment horizontal="center" vertical="center" wrapText="1"/>
    </xf>
    <xf numFmtId="0" fontId="99" fillId="19" borderId="0" xfId="0" applyFont="1" applyFill="1" applyAlignment="1">
      <alignment horizontal="center" vertical="center" wrapText="1"/>
    </xf>
    <xf numFmtId="0" fontId="125" fillId="43" borderId="0" xfId="0" applyFont="1" applyFill="1" applyAlignment="1">
      <alignment horizontal="center" vertical="center" wrapText="1"/>
    </xf>
    <xf numFmtId="0" fontId="108" fillId="0" borderId="0" xfId="0" applyFont="1" applyAlignment="1">
      <alignment horizontal="center" vertical="center" wrapText="1"/>
    </xf>
    <xf numFmtId="0" fontId="0" fillId="0" borderId="0" xfId="0" applyAlignment="1">
      <alignment horizontal="center"/>
    </xf>
    <xf numFmtId="166" fontId="49" fillId="0" borderId="0" xfId="2" applyNumberFormat="1" applyFont="1" applyBorder="1" applyAlignment="1">
      <alignment horizontal="center" vertical="center"/>
    </xf>
    <xf numFmtId="0" fontId="125" fillId="43" borderId="0" xfId="0" applyFont="1" applyFill="1" applyAlignment="1">
      <alignment horizontal="center" vertical="center"/>
    </xf>
    <xf numFmtId="0" fontId="99" fillId="4" borderId="0" xfId="0" applyFont="1" applyFill="1" applyAlignment="1">
      <alignment vertical="center"/>
    </xf>
    <xf numFmtId="14" fontId="99" fillId="4" borderId="0" xfId="0" applyNumberFormat="1" applyFont="1" applyFill="1" applyAlignment="1">
      <alignment vertical="center"/>
    </xf>
    <xf numFmtId="0" fontId="99" fillId="4" borderId="0" xfId="0" applyFont="1" applyFill="1" applyAlignment="1">
      <alignment horizontal="right" vertical="center"/>
    </xf>
    <xf numFmtId="14" fontId="99" fillId="4" borderId="0" xfId="0" applyNumberFormat="1" applyFont="1" applyFill="1" applyAlignment="1">
      <alignment horizontal="left" vertical="center"/>
    </xf>
    <xf numFmtId="0" fontId="99" fillId="4" borderId="0" xfId="0" applyFont="1" applyFill="1" applyAlignment="1">
      <alignment horizontal="left" vertical="center"/>
    </xf>
    <xf numFmtId="0" fontId="99" fillId="5" borderId="0" xfId="0" applyFont="1" applyFill="1" applyAlignment="1">
      <alignment vertical="center"/>
    </xf>
    <xf numFmtId="14" fontId="99" fillId="5" borderId="0" xfId="0" applyNumberFormat="1" applyFont="1" applyFill="1" applyAlignment="1">
      <alignment vertical="center"/>
    </xf>
    <xf numFmtId="0" fontId="99" fillId="5" borderId="0" xfId="0" applyFont="1" applyFill="1" applyAlignment="1">
      <alignment horizontal="right" vertical="center"/>
    </xf>
    <xf numFmtId="14" fontId="99" fillId="5" borderId="0" xfId="0" applyNumberFormat="1" applyFont="1" applyFill="1" applyAlignment="1">
      <alignment horizontal="left" vertical="center"/>
    </xf>
    <xf numFmtId="0" fontId="99" fillId="5" borderId="0" xfId="0" applyFont="1" applyFill="1" applyAlignment="1">
      <alignment horizontal="left" vertical="center"/>
    </xf>
    <xf numFmtId="0" fontId="105" fillId="0" borderId="0" xfId="0" applyFont="1" applyAlignment="1">
      <alignment vertical="center"/>
    </xf>
    <xf numFmtId="0" fontId="40" fillId="0" borderId="0" xfId="0" applyFont="1" applyAlignment="1">
      <alignment vertical="center"/>
    </xf>
    <xf numFmtId="0" fontId="124" fillId="47" borderId="190" xfId="0" applyFont="1" applyFill="1" applyBorder="1" applyAlignment="1">
      <alignment vertical="center"/>
    </xf>
    <xf numFmtId="166" fontId="124" fillId="47" borderId="190" xfId="2" applyNumberFormat="1" applyFont="1" applyFill="1" applyBorder="1" applyAlignment="1">
      <alignment vertical="center"/>
    </xf>
    <xf numFmtId="0" fontId="40" fillId="4" borderId="0" xfId="0" applyFont="1" applyFill="1" applyAlignment="1">
      <alignment horizontal="left" vertical="center"/>
    </xf>
    <xf numFmtId="166" fontId="40" fillId="4" borderId="0" xfId="2" applyNumberFormat="1" applyFont="1" applyFill="1" applyAlignment="1">
      <alignment vertical="center"/>
    </xf>
    <xf numFmtId="0" fontId="40" fillId="5" borderId="0" xfId="0" applyFont="1" applyFill="1" applyAlignment="1">
      <alignment horizontal="left" vertical="center"/>
    </xf>
    <xf numFmtId="43" fontId="40" fillId="5" borderId="0" xfId="2" applyFont="1" applyFill="1" applyAlignment="1">
      <alignment vertical="center"/>
    </xf>
    <xf numFmtId="166" fontId="40" fillId="5" borderId="0" xfId="2" applyNumberFormat="1" applyFont="1" applyFill="1" applyAlignment="1">
      <alignment vertical="center"/>
    </xf>
    <xf numFmtId="0" fontId="124" fillId="43" borderId="0" xfId="4" applyFont="1" applyFill="1" applyAlignment="1">
      <alignment horizontal="center" vertical="center" wrapText="1"/>
    </xf>
    <xf numFmtId="4" fontId="124" fillId="43" borderId="0" xfId="4" applyNumberFormat="1" applyFont="1" applyFill="1" applyAlignment="1">
      <alignment horizontal="center" vertical="center" wrapText="1"/>
    </xf>
    <xf numFmtId="0" fontId="126" fillId="4" borderId="0" xfId="17" applyFont="1" applyFill="1" applyAlignment="1">
      <alignment horizontal="left" vertical="center"/>
    </xf>
    <xf numFmtId="0" fontId="40" fillId="4" borderId="0" xfId="17" applyFont="1" applyFill="1" applyAlignment="1">
      <alignment horizontal="center" vertical="center"/>
    </xf>
    <xf numFmtId="4" fontId="40" fillId="4" borderId="0" xfId="17" applyNumberFormat="1" applyFont="1" applyFill="1" applyAlignment="1">
      <alignment horizontal="right" vertical="center"/>
    </xf>
    <xf numFmtId="167" fontId="40" fillId="4" borderId="0" xfId="17" applyNumberFormat="1" applyFont="1" applyFill="1" applyAlignment="1">
      <alignment horizontal="right" vertical="center"/>
    </xf>
    <xf numFmtId="176" fontId="126" fillId="4" borderId="0" xfId="0" applyNumberFormat="1" applyFont="1" applyFill="1" applyAlignment="1">
      <alignment horizontal="right" vertical="center"/>
    </xf>
    <xf numFmtId="3" fontId="40" fillId="4" borderId="0" xfId="17" applyNumberFormat="1" applyFont="1" applyFill="1" applyAlignment="1">
      <alignment horizontal="right" vertical="center"/>
    </xf>
    <xf numFmtId="0" fontId="126" fillId="5" borderId="0" xfId="17" applyFont="1" applyFill="1" applyAlignment="1">
      <alignment horizontal="left" vertical="center"/>
    </xf>
    <xf numFmtId="0" fontId="40" fillId="5" borderId="0" xfId="17" applyFont="1" applyFill="1" applyAlignment="1">
      <alignment horizontal="center" vertical="center"/>
    </xf>
    <xf numFmtId="4" fontId="40" fillId="5" borderId="0" xfId="17" applyNumberFormat="1" applyFont="1" applyFill="1" applyAlignment="1">
      <alignment horizontal="right" vertical="center"/>
    </xf>
    <xf numFmtId="167" fontId="40" fillId="5" borderId="0" xfId="17" applyNumberFormat="1" applyFont="1" applyFill="1" applyAlignment="1">
      <alignment horizontal="right" vertical="center"/>
    </xf>
    <xf numFmtId="176" fontId="126" fillId="5" borderId="0" xfId="0" applyNumberFormat="1" applyFont="1" applyFill="1" applyAlignment="1">
      <alignment horizontal="right" vertical="center"/>
    </xf>
    <xf numFmtId="3" fontId="40" fillId="5" borderId="0" xfId="17" applyNumberFormat="1" applyFont="1" applyFill="1" applyAlignment="1">
      <alignment horizontal="right" vertical="center"/>
    </xf>
    <xf numFmtId="0" fontId="124" fillId="48" borderId="0" xfId="17" applyFont="1" applyFill="1" applyAlignment="1">
      <alignment horizontal="left" vertical="center"/>
    </xf>
    <xf numFmtId="0" fontId="124" fillId="48" borderId="0" xfId="17" applyFont="1" applyFill="1" applyAlignment="1">
      <alignment horizontal="center" vertical="center"/>
    </xf>
    <xf numFmtId="4" fontId="124" fillId="48" borderId="0" xfId="17" applyNumberFormat="1" applyFont="1" applyFill="1" applyAlignment="1">
      <alignment horizontal="right" vertical="center"/>
    </xf>
    <xf numFmtId="167" fontId="124" fillId="48" borderId="0" xfId="17" applyNumberFormat="1" applyFont="1" applyFill="1" applyAlignment="1">
      <alignment horizontal="right" vertical="center"/>
    </xf>
    <xf numFmtId="176" fontId="124" fillId="48" borderId="0" xfId="0" applyNumberFormat="1" applyFont="1" applyFill="1" applyAlignment="1">
      <alignment horizontal="right" vertical="center"/>
    </xf>
    <xf numFmtId="3" fontId="124" fillId="48" borderId="0" xfId="17" applyNumberFormat="1" applyFont="1" applyFill="1" applyAlignment="1">
      <alignment horizontal="right" vertical="center"/>
    </xf>
    <xf numFmtId="0" fontId="124" fillId="3" borderId="11" xfId="4" applyFont="1" applyFill="1" applyBorder="1" applyAlignment="1">
      <alignment horizontal="center" vertical="center" wrapText="1"/>
    </xf>
    <xf numFmtId="4" fontId="124" fillId="3" borderId="11" xfId="4" applyNumberFormat="1" applyFont="1" applyFill="1" applyBorder="1" applyAlignment="1">
      <alignment horizontal="center" vertical="center" wrapText="1"/>
    </xf>
    <xf numFmtId="0" fontId="126" fillId="4" borderId="11" xfId="17" applyFont="1" applyFill="1" applyBorder="1" applyAlignment="1">
      <alignment horizontal="left" vertical="center"/>
    </xf>
    <xf numFmtId="0" fontId="127" fillId="4" borderId="11" xfId="17" applyFont="1" applyFill="1" applyBorder="1" applyAlignment="1">
      <alignment vertical="center"/>
    </xf>
    <xf numFmtId="0" fontId="40" fillId="4" borderId="11" xfId="17" applyFont="1" applyFill="1" applyBorder="1" applyAlignment="1">
      <alignment horizontal="center" vertical="center"/>
    </xf>
    <xf numFmtId="4" fontId="40" fillId="4" borderId="11" xfId="17" applyNumberFormat="1" applyFont="1" applyFill="1" applyBorder="1" applyAlignment="1">
      <alignment horizontal="right" vertical="center"/>
    </xf>
    <xf numFmtId="167" fontId="40" fillId="4" borderId="11" xfId="17" applyNumberFormat="1" applyFont="1" applyFill="1" applyBorder="1" applyAlignment="1">
      <alignment horizontal="right" vertical="center"/>
    </xf>
    <xf numFmtId="176" fontId="126" fillId="4" borderId="191" xfId="0" applyNumberFormat="1" applyFont="1" applyFill="1" applyBorder="1" applyAlignment="1">
      <alignment horizontal="right" vertical="center"/>
    </xf>
    <xf numFmtId="3" fontId="40" fillId="4" borderId="11" xfId="17" applyNumberFormat="1" applyFont="1" applyFill="1" applyBorder="1" applyAlignment="1">
      <alignment horizontal="right" vertical="center"/>
    </xf>
    <xf numFmtId="0" fontId="126" fillId="5" borderId="11" xfId="17" applyFont="1" applyFill="1" applyBorder="1" applyAlignment="1">
      <alignment horizontal="left" vertical="center"/>
    </xf>
    <xf numFmtId="0" fontId="127" fillId="5" borderId="11" xfId="17" applyFont="1" applyFill="1" applyBorder="1" applyAlignment="1">
      <alignment vertical="center"/>
    </xf>
    <xf numFmtId="0" fontId="40" fillId="5" borderId="11" xfId="17" applyFont="1" applyFill="1" applyBorder="1" applyAlignment="1">
      <alignment horizontal="center" vertical="center"/>
    </xf>
    <xf numFmtId="4" fontId="40" fillId="5" borderId="11" xfId="17" applyNumberFormat="1" applyFont="1" applyFill="1" applyBorder="1" applyAlignment="1">
      <alignment horizontal="right" vertical="center"/>
    </xf>
    <xf numFmtId="167" fontId="40" fillId="5" borderId="11" xfId="17" applyNumberFormat="1" applyFont="1" applyFill="1" applyBorder="1" applyAlignment="1">
      <alignment horizontal="right" vertical="center"/>
    </xf>
    <xf numFmtId="176" fontId="126" fillId="5" borderId="191" xfId="0" applyNumberFormat="1" applyFont="1" applyFill="1" applyBorder="1" applyAlignment="1">
      <alignment horizontal="right" vertical="center"/>
    </xf>
    <xf numFmtId="3" fontId="40" fillId="5" borderId="11" xfId="17" applyNumberFormat="1" applyFont="1" applyFill="1" applyBorder="1" applyAlignment="1">
      <alignment horizontal="right" vertical="center"/>
    </xf>
    <xf numFmtId="0" fontId="124" fillId="48" borderId="11" xfId="17" applyFont="1" applyFill="1" applyBorder="1" applyAlignment="1">
      <alignment vertical="center"/>
    </xf>
    <xf numFmtId="0" fontId="124" fillId="48" borderId="11" xfId="17" applyFont="1" applyFill="1" applyBorder="1" applyAlignment="1">
      <alignment horizontal="left" vertical="center"/>
    </xf>
    <xf numFmtId="0" fontId="124" fillId="48" borderId="11" xfId="17" applyFont="1" applyFill="1" applyBorder="1" applyAlignment="1">
      <alignment horizontal="center" vertical="center"/>
    </xf>
    <xf numFmtId="4" fontId="124" fillId="48" borderId="11" xfId="17" applyNumberFormat="1" applyFont="1" applyFill="1" applyBorder="1" applyAlignment="1">
      <alignment horizontal="right" vertical="center"/>
    </xf>
    <xf numFmtId="167" fontId="124" fillId="48" borderId="11" xfId="17" applyNumberFormat="1" applyFont="1" applyFill="1" applyBorder="1" applyAlignment="1">
      <alignment horizontal="right" vertical="center"/>
    </xf>
    <xf numFmtId="176" fontId="124" fillId="48" borderId="191" xfId="0" applyNumberFormat="1" applyFont="1" applyFill="1" applyBorder="1" applyAlignment="1">
      <alignment horizontal="right" vertical="center"/>
    </xf>
    <xf numFmtId="3" fontId="124" fillId="48" borderId="11" xfId="17" applyNumberFormat="1" applyFont="1" applyFill="1" applyBorder="1" applyAlignment="1">
      <alignment horizontal="right" vertical="center"/>
    </xf>
    <xf numFmtId="0" fontId="128" fillId="0" borderId="0" xfId="0" applyFont="1"/>
    <xf numFmtId="0" fontId="20" fillId="3" borderId="4" xfId="51" applyFont="1" applyFill="1" applyBorder="1" applyAlignment="1">
      <alignment horizontal="center" vertical="center"/>
    </xf>
    <xf numFmtId="166" fontId="20" fillId="3" borderId="4" xfId="2" applyNumberFormat="1" applyFont="1" applyFill="1" applyBorder="1" applyAlignment="1">
      <alignment horizontal="center" vertical="center"/>
    </xf>
    <xf numFmtId="0" fontId="20" fillId="3" borderId="4" xfId="51" applyFont="1" applyFill="1" applyBorder="1" applyAlignment="1">
      <alignment horizontal="center" vertical="center" wrapText="1"/>
    </xf>
    <xf numFmtId="0" fontId="20" fillId="3" borderId="4" xfId="51" applyFont="1" applyFill="1" applyBorder="1" applyAlignment="1">
      <alignment vertical="center" wrapText="1"/>
    </xf>
    <xf numFmtId="0" fontId="49" fillId="4" borderId="0" xfId="0" applyFont="1" applyFill="1"/>
    <xf numFmtId="166" fontId="49" fillId="4" borderId="0" xfId="2" applyNumberFormat="1" applyFont="1" applyFill="1"/>
    <xf numFmtId="166" fontId="49" fillId="5" borderId="0" xfId="2" applyNumberFormat="1" applyFont="1" applyFill="1"/>
    <xf numFmtId="0" fontId="0" fillId="0" borderId="0" xfId="0" pivotButton="1"/>
    <xf numFmtId="0" fontId="0" fillId="0" borderId="0" xfId="0" applyAlignment="1">
      <alignment horizontal="left"/>
    </xf>
    <xf numFmtId="0" fontId="0" fillId="0" borderId="0" xfId="0" applyAlignment="1">
      <alignment horizontal="left" indent="1"/>
    </xf>
    <xf numFmtId="166" fontId="0" fillId="0" borderId="0" xfId="0" applyNumberFormat="1"/>
    <xf numFmtId="0" fontId="129" fillId="3" borderId="0" xfId="0" applyFont="1" applyFill="1" applyAlignment="1">
      <alignment horizontal="center" vertical="center"/>
    </xf>
    <xf numFmtId="0" fontId="129" fillId="3" borderId="0" xfId="0" applyFont="1" applyFill="1" applyAlignment="1">
      <alignment horizontal="center" vertical="center" wrapText="1"/>
    </xf>
    <xf numFmtId="0" fontId="130" fillId="4" borderId="0" xfId="0" applyFont="1" applyFill="1" applyAlignment="1">
      <alignment vertical="center"/>
    </xf>
    <xf numFmtId="10" fontId="130" fillId="4" borderId="0" xfId="0" applyNumberFormat="1" applyFont="1" applyFill="1" applyAlignment="1">
      <alignment horizontal="right" vertical="center"/>
    </xf>
    <xf numFmtId="0" fontId="130" fillId="2" borderId="0" xfId="0" applyFont="1" applyFill="1" applyAlignment="1">
      <alignment vertical="center"/>
    </xf>
    <xf numFmtId="10" fontId="130" fillId="2" borderId="0" xfId="0" applyNumberFormat="1" applyFont="1" applyFill="1" applyAlignment="1">
      <alignment horizontal="right" vertical="center"/>
    </xf>
    <xf numFmtId="0" fontId="129" fillId="48" borderId="0" xfId="0" applyFont="1" applyFill="1" applyAlignment="1">
      <alignment vertical="center"/>
    </xf>
    <xf numFmtId="0" fontId="131" fillId="48" borderId="0" xfId="0" applyFont="1" applyFill="1" applyAlignment="1">
      <alignment vertical="center"/>
    </xf>
    <xf numFmtId="0" fontId="1" fillId="48" borderId="0" xfId="0" applyFont="1" applyFill="1" applyAlignment="1">
      <alignment vertical="center"/>
    </xf>
    <xf numFmtId="0" fontId="129" fillId="6" borderId="0" xfId="0" applyFont="1" applyFill="1" applyAlignment="1">
      <alignment vertical="center"/>
    </xf>
    <xf numFmtId="0" fontId="131" fillId="6" borderId="0" xfId="0" applyFont="1" applyFill="1" applyAlignment="1">
      <alignment vertical="center"/>
    </xf>
    <xf numFmtId="0" fontId="1" fillId="6" borderId="0" xfId="0" applyFont="1" applyFill="1" applyAlignment="1">
      <alignment vertical="center"/>
    </xf>
    <xf numFmtId="0" fontId="129" fillId="49" borderId="0" xfId="0" applyFont="1" applyFill="1" applyAlignment="1">
      <alignment vertical="center"/>
    </xf>
    <xf numFmtId="0" fontId="131" fillId="49" borderId="0" xfId="0" applyFont="1" applyFill="1" applyAlignment="1">
      <alignment vertical="center"/>
    </xf>
    <xf numFmtId="9" fontId="129" fillId="49" borderId="0" xfId="0" applyNumberFormat="1" applyFont="1" applyFill="1" applyAlignment="1">
      <alignment horizontal="right" vertical="center"/>
    </xf>
    <xf numFmtId="0" fontId="1" fillId="49" borderId="0" xfId="0" applyFont="1" applyFill="1" applyAlignment="1">
      <alignment vertical="center"/>
    </xf>
    <xf numFmtId="43" fontId="130" fillId="4" borderId="0" xfId="2" applyFont="1" applyFill="1" applyAlignment="1">
      <alignment horizontal="right" vertical="center"/>
    </xf>
    <xf numFmtId="43" fontId="130" fillId="2" borderId="0" xfId="2" applyFont="1" applyFill="1" applyAlignment="1">
      <alignment horizontal="right" vertical="center"/>
    </xf>
    <xf numFmtId="43" fontId="129" fillId="6" borderId="0" xfId="2" applyFont="1" applyFill="1" applyAlignment="1">
      <alignment horizontal="right" vertical="center"/>
    </xf>
    <xf numFmtId="10" fontId="130" fillId="4" borderId="0" xfId="25" applyNumberFormat="1" applyFont="1" applyFill="1" applyAlignment="1">
      <alignment horizontal="right" vertical="center"/>
    </xf>
    <xf numFmtId="10" fontId="130" fillId="2" borderId="0" xfId="25" applyNumberFormat="1" applyFont="1" applyFill="1" applyAlignment="1">
      <alignment horizontal="right" vertical="center"/>
    </xf>
    <xf numFmtId="43" fontId="129" fillId="48" borderId="0" xfId="2" applyFont="1" applyFill="1" applyAlignment="1">
      <alignment horizontal="right" vertical="center"/>
    </xf>
    <xf numFmtId="166" fontId="8" fillId="0" borderId="11" xfId="2" applyNumberFormat="1" applyFont="1" applyFill="1" applyBorder="1" applyAlignment="1">
      <alignment horizontal="left" vertical="center"/>
    </xf>
    <xf numFmtId="43" fontId="20" fillId="24" borderId="0" xfId="2" applyFont="1" applyFill="1" applyAlignment="1">
      <alignment horizontal="center" vertical="center"/>
    </xf>
    <xf numFmtId="166" fontId="28" fillId="0" borderId="11" xfId="2" applyNumberFormat="1" applyFont="1" applyBorder="1" applyAlignment="1"/>
    <xf numFmtId="4" fontId="28" fillId="0" borderId="11" xfId="0" applyNumberFormat="1" applyFont="1" applyBorder="1"/>
    <xf numFmtId="166" fontId="96" fillId="0" borderId="0" xfId="2" applyNumberFormat="1" applyFont="1" applyAlignment="1"/>
    <xf numFmtId="166" fontId="15" fillId="0" borderId="0" xfId="2" applyNumberFormat="1" applyFont="1" applyAlignment="1"/>
    <xf numFmtId="0" fontId="113" fillId="3" borderId="47" xfId="0" applyFont="1" applyFill="1" applyBorder="1" applyAlignment="1">
      <alignment horizontal="center" vertical="center" wrapText="1"/>
    </xf>
    <xf numFmtId="0" fontId="113" fillId="3" borderId="47" xfId="0" applyFont="1" applyFill="1" applyBorder="1" applyAlignment="1">
      <alignment vertical="center" wrapText="1"/>
    </xf>
    <xf numFmtId="166" fontId="49" fillId="0" borderId="0" xfId="2" applyNumberFormat="1" applyFont="1" applyAlignment="1">
      <alignment vertical="center"/>
    </xf>
    <xf numFmtId="168" fontId="49" fillId="0" borderId="0" xfId="2" applyNumberFormat="1" applyFont="1" applyAlignment="1">
      <alignment vertical="center"/>
    </xf>
    <xf numFmtId="0" fontId="49" fillId="18" borderId="0" xfId="0" applyFont="1" applyFill="1" applyAlignment="1">
      <alignment horizontal="center" vertical="center"/>
    </xf>
    <xf numFmtId="0" fontId="49" fillId="18" borderId="0" xfId="0" applyFont="1" applyFill="1" applyAlignment="1">
      <alignment vertical="center"/>
    </xf>
    <xf numFmtId="168" fontId="49" fillId="18" borderId="0" xfId="2" applyNumberFormat="1" applyFont="1" applyFill="1" applyAlignment="1">
      <alignment vertical="center"/>
    </xf>
    <xf numFmtId="168" fontId="49" fillId="18" borderId="0" xfId="2" applyNumberFormat="1" applyFont="1" applyFill="1" applyBorder="1" applyAlignment="1">
      <alignment vertical="center"/>
    </xf>
    <xf numFmtId="0" fontId="49" fillId="5" borderId="0" xfId="0" applyFont="1" applyFill="1" applyAlignment="1">
      <alignment horizontal="center" vertical="center"/>
    </xf>
    <xf numFmtId="168" fontId="49" fillId="5" borderId="0" xfId="2" applyNumberFormat="1" applyFont="1" applyFill="1" applyBorder="1" applyAlignment="1">
      <alignment vertical="center"/>
    </xf>
    <xf numFmtId="168" fontId="113" fillId="48" borderId="65" xfId="0" applyNumberFormat="1" applyFont="1" applyFill="1" applyBorder="1" applyAlignment="1">
      <alignment vertical="center" wrapText="1"/>
    </xf>
    <xf numFmtId="168" fontId="113" fillId="48" borderId="0" xfId="0" applyNumberFormat="1" applyFont="1" applyFill="1" applyAlignment="1">
      <alignment vertical="center" wrapText="1"/>
    </xf>
    <xf numFmtId="168" fontId="113" fillId="46" borderId="0" xfId="0" applyNumberFormat="1" applyFont="1" applyFill="1" applyAlignment="1">
      <alignment vertical="center" wrapText="1"/>
    </xf>
    <xf numFmtId="168" fontId="113" fillId="43" borderId="0" xfId="0" applyNumberFormat="1" applyFont="1" applyFill="1" applyAlignment="1">
      <alignment vertical="center"/>
    </xf>
    <xf numFmtId="0" fontId="49" fillId="5" borderId="0" xfId="0" applyFont="1" applyFill="1" applyAlignment="1">
      <alignment horizontal="left" vertical="center" wrapText="1"/>
    </xf>
    <xf numFmtId="0" fontId="132" fillId="0" borderId="0" xfId="0" applyFont="1" applyAlignment="1">
      <alignment horizontal="left" vertical="center"/>
    </xf>
    <xf numFmtId="168" fontId="49" fillId="0" borderId="0" xfId="0" applyNumberFormat="1" applyFont="1" applyAlignment="1">
      <alignment vertical="center"/>
    </xf>
    <xf numFmtId="0" fontId="49" fillId="18" borderId="0" xfId="0" applyFont="1" applyFill="1" applyAlignment="1">
      <alignment horizontal="left" vertical="center" wrapText="1"/>
    </xf>
    <xf numFmtId="0" fontId="113" fillId="46" borderId="0" xfId="0" applyFont="1" applyFill="1" applyAlignment="1">
      <alignment horizontal="center" vertical="center"/>
    </xf>
    <xf numFmtId="165" fontId="49" fillId="5" borderId="0" xfId="2" applyNumberFormat="1" applyFont="1" applyFill="1" applyAlignment="1">
      <alignment vertical="center"/>
    </xf>
    <xf numFmtId="165" fontId="113" fillId="46" borderId="0" xfId="2" applyNumberFormat="1" applyFont="1" applyFill="1" applyAlignment="1">
      <alignment horizontal="center" vertical="center"/>
    </xf>
    <xf numFmtId="165" fontId="49" fillId="4" borderId="0" xfId="2" applyNumberFormat="1" applyFont="1" applyFill="1" applyAlignment="1">
      <alignment vertical="center"/>
    </xf>
    <xf numFmtId="0" fontId="49" fillId="5" borderId="0" xfId="2" applyNumberFormat="1" applyFont="1" applyFill="1" applyAlignment="1">
      <alignment vertical="center"/>
    </xf>
    <xf numFmtId="0" fontId="113" fillId="46" borderId="0" xfId="2" applyNumberFormat="1" applyFont="1" applyFill="1" applyAlignment="1">
      <alignment vertical="center"/>
    </xf>
    <xf numFmtId="0" fontId="49" fillId="4" borderId="65" xfId="2" applyNumberFormat="1" applyFont="1" applyFill="1" applyBorder="1" applyAlignment="1">
      <alignment vertical="center"/>
    </xf>
    <xf numFmtId="0" fontId="49" fillId="4" borderId="0" xfId="2" applyNumberFormat="1" applyFont="1" applyFill="1" applyAlignment="1">
      <alignment horizontal="left" vertical="center" wrapText="1"/>
    </xf>
    <xf numFmtId="0" fontId="109" fillId="0" borderId="0" xfId="0" applyFont="1" applyAlignment="1">
      <alignment horizontal="right" vertical="center"/>
    </xf>
    <xf numFmtId="0" fontId="121" fillId="0" borderId="0" xfId="0" applyFont="1" applyAlignment="1">
      <alignment horizontal="center" vertical="center"/>
    </xf>
    <xf numFmtId="0" fontId="109" fillId="0" borderId="0" xfId="0" applyFont="1" applyAlignment="1">
      <alignment horizontal="center" vertical="center"/>
    </xf>
    <xf numFmtId="174" fontId="109" fillId="0" borderId="0" xfId="2" applyNumberFormat="1" applyFont="1" applyAlignment="1">
      <alignment horizontal="center" vertical="center"/>
    </xf>
    <xf numFmtId="0" fontId="98" fillId="24" borderId="0" xfId="0" applyFont="1" applyFill="1" applyAlignment="1">
      <alignment horizontal="center" vertical="center"/>
    </xf>
    <xf numFmtId="0" fontId="49" fillId="9" borderId="0" xfId="0" applyFont="1" applyFill="1" applyAlignment="1">
      <alignment horizontal="center" vertical="center"/>
    </xf>
    <xf numFmtId="0" fontId="49" fillId="9" borderId="0" xfId="0" applyFont="1" applyFill="1" applyAlignment="1">
      <alignment vertical="center"/>
    </xf>
    <xf numFmtId="168" fontId="109" fillId="9" borderId="0" xfId="2" applyNumberFormat="1" applyFont="1" applyFill="1" applyBorder="1" applyAlignment="1">
      <alignment vertical="center"/>
    </xf>
    <xf numFmtId="0" fontId="49" fillId="4" borderId="0" xfId="0" applyFont="1" applyFill="1" applyAlignment="1">
      <alignment horizontal="center" vertical="center"/>
    </xf>
    <xf numFmtId="168" fontId="49" fillId="4" borderId="0" xfId="2" applyNumberFormat="1" applyFont="1" applyFill="1" applyBorder="1" applyAlignment="1">
      <alignment vertical="center"/>
    </xf>
    <xf numFmtId="168" fontId="49" fillId="0" borderId="0" xfId="2" applyNumberFormat="1" applyFont="1" applyFill="1" applyBorder="1" applyAlignment="1">
      <alignment vertical="center"/>
    </xf>
    <xf numFmtId="0" fontId="113" fillId="21" borderId="0" xfId="0" applyFont="1" applyFill="1" applyAlignment="1">
      <alignment horizontal="center" vertical="center"/>
    </xf>
    <xf numFmtId="0" fontId="113" fillId="21" borderId="0" xfId="0" applyFont="1" applyFill="1" applyAlignment="1">
      <alignment vertical="center"/>
    </xf>
    <xf numFmtId="168" fontId="113" fillId="21" borderId="0" xfId="2" applyNumberFormat="1" applyFont="1" applyFill="1" applyBorder="1" applyAlignment="1">
      <alignment vertical="center"/>
    </xf>
    <xf numFmtId="0" fontId="99" fillId="0" borderId="0" xfId="14" applyFont="1" applyAlignment="1">
      <alignment vertical="center"/>
    </xf>
    <xf numFmtId="0" fontId="109" fillId="0" borderId="0" xfId="0" applyFont="1" applyAlignment="1">
      <alignment vertical="center"/>
    </xf>
    <xf numFmtId="0" fontId="133" fillId="0" borderId="0" xfId="0" applyFont="1" applyAlignment="1">
      <alignment horizontal="center" vertical="center"/>
    </xf>
    <xf numFmtId="168" fontId="49" fillId="19" borderId="0" xfId="2" applyNumberFormat="1" applyFont="1" applyFill="1" applyBorder="1" applyAlignment="1">
      <alignment vertical="center"/>
    </xf>
    <xf numFmtId="0" fontId="113" fillId="49" borderId="0" xfId="0" applyFont="1" applyFill="1" applyAlignment="1">
      <alignment horizontal="left" vertical="center"/>
    </xf>
    <xf numFmtId="0" fontId="113" fillId="49" borderId="0" xfId="0" applyFont="1" applyFill="1" applyAlignment="1">
      <alignment horizontal="center" vertical="center"/>
    </xf>
    <xf numFmtId="0" fontId="122" fillId="5" borderId="0" xfId="0" applyFont="1" applyFill="1" applyAlignment="1">
      <alignment horizontal="left" vertical="center"/>
    </xf>
    <xf numFmtId="0" fontId="122" fillId="5" borderId="0" xfId="0" applyFont="1" applyFill="1" applyAlignment="1">
      <alignment horizontal="center" vertical="center"/>
    </xf>
    <xf numFmtId="175" fontId="122" fillId="5" borderId="0" xfId="2" applyNumberFormat="1" applyFont="1" applyFill="1" applyBorder="1" applyAlignment="1">
      <alignment horizontal="left" vertical="center"/>
    </xf>
    <xf numFmtId="43" fontId="122" fillId="5" borderId="0" xfId="2" applyFont="1" applyFill="1" applyBorder="1" applyAlignment="1">
      <alignment horizontal="left" vertical="center"/>
    </xf>
    <xf numFmtId="0" fontId="122" fillId="4" borderId="0" xfId="0" applyFont="1" applyFill="1" applyAlignment="1">
      <alignment horizontal="left" vertical="center"/>
    </xf>
    <xf numFmtId="0" fontId="122" fillId="4" borderId="0" xfId="0" applyFont="1" applyFill="1" applyAlignment="1">
      <alignment horizontal="center" vertical="center"/>
    </xf>
    <xf numFmtId="175" fontId="122" fillId="4" borderId="0" xfId="2" applyNumberFormat="1" applyFont="1" applyFill="1" applyBorder="1" applyAlignment="1">
      <alignment horizontal="left" vertical="center"/>
    </xf>
    <xf numFmtId="43" fontId="122" fillId="4" borderId="0" xfId="2" applyFont="1" applyFill="1" applyBorder="1" applyAlignment="1">
      <alignment horizontal="left" vertical="center"/>
    </xf>
    <xf numFmtId="43" fontId="113" fillId="49" borderId="0" xfId="2" applyFont="1" applyFill="1" applyBorder="1" applyAlignment="1">
      <alignment horizontal="center" vertical="center"/>
    </xf>
    <xf numFmtId="0" fontId="113" fillId="50" borderId="0" xfId="0" applyFont="1" applyFill="1" applyAlignment="1">
      <alignment horizontal="center" vertical="center"/>
    </xf>
    <xf numFmtId="175" fontId="113" fillId="50" borderId="0" xfId="2" applyNumberFormat="1" applyFont="1" applyFill="1" applyBorder="1" applyAlignment="1">
      <alignment horizontal="center" vertical="center"/>
    </xf>
    <xf numFmtId="43" fontId="113" fillId="50" borderId="0" xfId="2" applyFont="1" applyFill="1" applyBorder="1" applyAlignment="1">
      <alignment horizontal="center" vertical="center"/>
    </xf>
    <xf numFmtId="0" fontId="18" fillId="2" borderId="0" xfId="0" applyFont="1" applyFill="1" applyAlignment="1">
      <alignment vertical="center"/>
    </xf>
    <xf numFmtId="0" fontId="27" fillId="2" borderId="0" xfId="0" applyFont="1" applyFill="1" applyAlignment="1">
      <alignment horizontal="center" vertical="center" wrapText="1"/>
    </xf>
    <xf numFmtId="0" fontId="27" fillId="4" borderId="0" xfId="0" applyFont="1" applyFill="1" applyAlignment="1">
      <alignment horizontal="center" vertical="center" wrapText="1"/>
    </xf>
    <xf numFmtId="0" fontId="21" fillId="0" borderId="0" xfId="0" applyFont="1" applyAlignment="1">
      <alignment vertical="center"/>
    </xf>
    <xf numFmtId="0" fontId="16" fillId="43" borderId="0" xfId="0" applyFont="1" applyFill="1" applyAlignment="1">
      <alignment horizontal="center" vertical="center"/>
    </xf>
    <xf numFmtId="174" fontId="8" fillId="0" borderId="0" xfId="2" applyNumberFormat="1" applyFont="1" applyAlignment="1">
      <alignment vertical="center"/>
    </xf>
    <xf numFmtId="0" fontId="16" fillId="46" borderId="0" xfId="0" applyFont="1" applyFill="1" applyAlignment="1">
      <alignment vertical="center"/>
    </xf>
    <xf numFmtId="43" fontId="16" fillId="46" borderId="0" xfId="2" applyFont="1" applyFill="1" applyAlignment="1">
      <alignment vertical="center"/>
    </xf>
    <xf numFmtId="174" fontId="16" fillId="46" borderId="0" xfId="2" applyNumberFormat="1" applyFont="1" applyFill="1" applyAlignment="1">
      <alignment vertical="center"/>
    </xf>
    <xf numFmtId="43" fontId="16" fillId="24" borderId="0" xfId="2" applyFont="1" applyFill="1" applyAlignment="1">
      <alignment vertical="center"/>
    </xf>
    <xf numFmtId="174" fontId="16" fillId="24" borderId="0" xfId="2" applyNumberFormat="1" applyFont="1" applyFill="1" applyAlignment="1">
      <alignment vertical="center"/>
    </xf>
    <xf numFmtId="0" fontId="8" fillId="4" borderId="0" xfId="0" applyFont="1" applyFill="1" applyAlignment="1">
      <alignment vertical="center"/>
    </xf>
    <xf numFmtId="43" fontId="8" fillId="4" borderId="0" xfId="2" applyFont="1" applyFill="1" applyAlignment="1">
      <alignment vertical="center"/>
    </xf>
    <xf numFmtId="174" fontId="8" fillId="4" borderId="0" xfId="2" applyNumberFormat="1" applyFont="1" applyFill="1" applyAlignment="1">
      <alignment vertical="center"/>
    </xf>
    <xf numFmtId="0" fontId="8" fillId="5" borderId="0" xfId="0" applyFont="1" applyFill="1" applyAlignment="1">
      <alignment vertical="center"/>
    </xf>
    <xf numFmtId="43" fontId="8" fillId="5" borderId="0" xfId="2" applyFont="1" applyFill="1" applyAlignment="1">
      <alignment vertical="center"/>
    </xf>
    <xf numFmtId="174" fontId="8" fillId="5" borderId="0" xfId="2" applyNumberFormat="1" applyFont="1" applyFill="1" applyAlignment="1">
      <alignment vertical="center"/>
    </xf>
    <xf numFmtId="0" fontId="98" fillId="3" borderId="196" xfId="0" applyFont="1" applyFill="1" applyBorder="1" applyAlignment="1">
      <alignment horizontal="center" vertical="center" wrapText="1"/>
    </xf>
    <xf numFmtId="0" fontId="98" fillId="3" borderId="195" xfId="0" applyFont="1" applyFill="1" applyBorder="1" applyAlignment="1">
      <alignment vertical="center"/>
    </xf>
    <xf numFmtId="0" fontId="98" fillId="3" borderId="197" xfId="0" applyFont="1" applyFill="1" applyBorder="1" applyAlignment="1">
      <alignment horizontal="center" vertical="center" wrapText="1"/>
    </xf>
    <xf numFmtId="0" fontId="100" fillId="4" borderId="197" xfId="0" applyFont="1" applyFill="1" applyBorder="1" applyAlignment="1">
      <alignment vertical="center"/>
    </xf>
    <xf numFmtId="3" fontId="100" fillId="4" borderId="197" xfId="0" applyNumberFormat="1" applyFont="1" applyFill="1" applyBorder="1" applyAlignment="1">
      <alignment horizontal="right" vertical="center"/>
    </xf>
    <xf numFmtId="0" fontId="100" fillId="4" borderId="197" xfId="0" applyFont="1" applyFill="1" applyBorder="1" applyAlignment="1">
      <alignment horizontal="right" vertical="center"/>
    </xf>
    <xf numFmtId="0" fontId="100" fillId="2" borderId="195" xfId="0" applyFont="1" applyFill="1" applyBorder="1" applyAlignment="1">
      <alignment vertical="center"/>
    </xf>
    <xf numFmtId="0" fontId="100" fillId="2" borderId="197" xfId="0" applyFont="1" applyFill="1" applyBorder="1" applyAlignment="1">
      <alignment vertical="center"/>
    </xf>
    <xf numFmtId="3" fontId="100" fillId="2" borderId="197" xfId="0" applyNumberFormat="1" applyFont="1" applyFill="1" applyBorder="1" applyAlignment="1">
      <alignment horizontal="right" vertical="center"/>
    </xf>
    <xf numFmtId="0" fontId="100" fillId="2" borderId="197" xfId="0" applyFont="1" applyFill="1" applyBorder="1" applyAlignment="1">
      <alignment horizontal="right" vertical="center"/>
    </xf>
    <xf numFmtId="0" fontId="98" fillId="3" borderId="197" xfId="0" applyFont="1" applyFill="1" applyBorder="1" applyAlignment="1">
      <alignment horizontal="center" vertical="center"/>
    </xf>
    <xf numFmtId="3" fontId="98" fillId="3" borderId="197" xfId="0" applyNumberFormat="1" applyFont="1" applyFill="1" applyBorder="1" applyAlignment="1">
      <alignment horizontal="right" vertical="center" wrapText="1"/>
    </xf>
    <xf numFmtId="4" fontId="98" fillId="3" borderId="197" xfId="0" applyNumberFormat="1" applyFont="1" applyFill="1" applyBorder="1" applyAlignment="1">
      <alignment horizontal="right" vertical="center" wrapText="1"/>
    </xf>
    <xf numFmtId="0" fontId="49" fillId="0" borderId="0" xfId="0" pivotButton="1" applyFont="1"/>
    <xf numFmtId="43" fontId="49" fillId="0" borderId="0" xfId="0" applyNumberFormat="1" applyFont="1"/>
    <xf numFmtId="166" fontId="49" fillId="0" borderId="0" xfId="0" applyNumberFormat="1" applyFont="1"/>
    <xf numFmtId="43" fontId="100" fillId="4" borderId="197" xfId="2" applyFont="1" applyFill="1" applyBorder="1" applyAlignment="1">
      <alignment horizontal="right" vertical="center"/>
    </xf>
    <xf numFmtId="43" fontId="100" fillId="2" borderId="197" xfId="2" applyFont="1" applyFill="1" applyBorder="1" applyAlignment="1">
      <alignment horizontal="right" vertical="center"/>
    </xf>
    <xf numFmtId="43" fontId="49" fillId="0" borderId="0" xfId="2" applyFont="1"/>
    <xf numFmtId="170" fontId="134" fillId="45" borderId="175" xfId="48" applyFont="1" applyFill="1" applyBorder="1"/>
    <xf numFmtId="170" fontId="49" fillId="0" borderId="0" xfId="0" applyNumberFormat="1" applyFont="1"/>
    <xf numFmtId="43" fontId="8" fillId="51" borderId="11" xfId="2" applyFont="1" applyFill="1" applyBorder="1" applyAlignment="1">
      <alignment horizontal="right" vertical="center"/>
    </xf>
    <xf numFmtId="166" fontId="8" fillId="5" borderId="11" xfId="2" applyNumberFormat="1" applyFont="1" applyFill="1" applyBorder="1" applyAlignment="1">
      <alignment horizontal="center" vertical="center"/>
    </xf>
    <xf numFmtId="166" fontId="28" fillId="5" borderId="11" xfId="2" applyNumberFormat="1" applyFont="1" applyFill="1" applyBorder="1" applyAlignment="1">
      <alignment horizontal="center" vertical="center"/>
    </xf>
    <xf numFmtId="166" fontId="28" fillId="5" borderId="11" xfId="2" applyNumberFormat="1" applyFont="1" applyFill="1" applyBorder="1" applyAlignment="1"/>
    <xf numFmtId="43" fontId="28" fillId="5" borderId="11" xfId="2" applyFont="1" applyFill="1" applyBorder="1"/>
    <xf numFmtId="0" fontId="135" fillId="0" borderId="193" xfId="0" applyFont="1" applyBorder="1" applyAlignment="1">
      <alignment horizontal="right" vertical="center" wrapText="1"/>
    </xf>
    <xf numFmtId="0" fontId="1" fillId="0" borderId="0" xfId="0" applyFont="1" applyAlignment="1">
      <alignment vertical="center" wrapText="1"/>
    </xf>
    <xf numFmtId="0" fontId="135" fillId="4" borderId="195" xfId="0" applyFont="1" applyFill="1" applyBorder="1" applyAlignment="1">
      <alignment horizontal="right" vertical="center" wrapText="1"/>
    </xf>
    <xf numFmtId="0" fontId="135" fillId="0" borderId="195" xfId="0" applyFont="1" applyBorder="1" applyAlignment="1">
      <alignment horizontal="right" vertical="center" wrapText="1"/>
    </xf>
    <xf numFmtId="166" fontId="49" fillId="51" borderId="0" xfId="2" applyNumberFormat="1" applyFont="1" applyFill="1" applyAlignment="1">
      <alignment vertical="center"/>
    </xf>
    <xf numFmtId="166" fontId="49" fillId="22" borderId="0" xfId="2" applyNumberFormat="1" applyFont="1" applyFill="1" applyAlignment="1">
      <alignment vertical="center"/>
    </xf>
    <xf numFmtId="0" fontId="49" fillId="0" borderId="0" xfId="0" pivotButton="1" applyFont="1" applyAlignment="1">
      <alignment vertical="center"/>
    </xf>
    <xf numFmtId="0" fontId="49" fillId="22" borderId="0" xfId="0" applyFont="1" applyFill="1" applyAlignment="1">
      <alignment horizontal="left" vertical="center"/>
    </xf>
    <xf numFmtId="0" fontId="49" fillId="51" borderId="0" xfId="0" applyFont="1" applyFill="1" applyAlignment="1">
      <alignment horizontal="left" vertical="center"/>
    </xf>
    <xf numFmtId="166" fontId="49" fillId="0" borderId="0" xfId="0" applyNumberFormat="1" applyFont="1" applyAlignment="1">
      <alignment vertical="center"/>
    </xf>
    <xf numFmtId="166" fontId="49" fillId="19" borderId="0" xfId="2" applyNumberFormat="1" applyFont="1" applyFill="1" applyAlignment="1">
      <alignment vertical="center"/>
    </xf>
    <xf numFmtId="0" fontId="49" fillId="19" borderId="0" xfId="0" applyFont="1" applyFill="1" applyAlignment="1">
      <alignment horizontal="left" vertical="center"/>
    </xf>
    <xf numFmtId="166" fontId="49" fillId="52" borderId="0" xfId="0" applyNumberFormat="1" applyFont="1" applyFill="1" applyAlignment="1">
      <alignment vertical="center"/>
    </xf>
    <xf numFmtId="166" fontId="49" fillId="52" borderId="0" xfId="2" applyNumberFormat="1" applyFont="1" applyFill="1" applyAlignment="1">
      <alignment vertical="center"/>
    </xf>
    <xf numFmtId="0" fontId="49" fillId="52" borderId="0" xfId="0" applyFont="1" applyFill="1" applyAlignment="1">
      <alignment horizontal="left" vertical="center"/>
    </xf>
    <xf numFmtId="166" fontId="49" fillId="53" borderId="0" xfId="0" applyNumberFormat="1" applyFont="1" applyFill="1" applyAlignment="1">
      <alignment vertical="center"/>
    </xf>
    <xf numFmtId="166" fontId="49" fillId="53" borderId="0" xfId="2" applyNumberFormat="1" applyFont="1" applyFill="1" applyAlignment="1">
      <alignment vertical="center"/>
    </xf>
    <xf numFmtId="0" fontId="49" fillId="53" borderId="0" xfId="0" applyFont="1" applyFill="1" applyAlignment="1">
      <alignment horizontal="left" vertical="center"/>
    </xf>
    <xf numFmtId="0" fontId="16" fillId="46" borderId="0" xfId="44" applyFont="1" applyFill="1"/>
    <xf numFmtId="166" fontId="16" fillId="46" borderId="0" xfId="44" applyNumberFormat="1" applyFont="1" applyFill="1"/>
    <xf numFmtId="0" fontId="16" fillId="24" borderId="160" xfId="0" applyFont="1" applyFill="1" applyBorder="1" applyAlignment="1">
      <alignment horizontal="center" vertical="center"/>
    </xf>
    <xf numFmtId="0" fontId="8" fillId="4" borderId="160" xfId="0" applyFont="1" applyFill="1" applyBorder="1" applyAlignment="1">
      <alignment horizontal="left" vertical="center"/>
    </xf>
    <xf numFmtId="10" fontId="8" fillId="4" borderId="160" xfId="0" applyNumberFormat="1" applyFont="1" applyFill="1" applyBorder="1" applyAlignment="1">
      <alignment horizontal="left" vertical="center"/>
    </xf>
    <xf numFmtId="0" fontId="8" fillId="5" borderId="160" xfId="0" applyFont="1" applyFill="1" applyBorder="1" applyAlignment="1">
      <alignment horizontal="left" vertical="center"/>
    </xf>
    <xf numFmtId="0" fontId="37" fillId="4" borderId="160" xfId="0" applyFont="1" applyFill="1" applyBorder="1" applyAlignment="1">
      <alignment horizontal="left" vertical="center"/>
    </xf>
    <xf numFmtId="0" fontId="37" fillId="5" borderId="160" xfId="0" applyFont="1" applyFill="1" applyBorder="1" applyAlignment="1">
      <alignment horizontal="left" vertical="center"/>
    </xf>
    <xf numFmtId="0" fontId="8" fillId="54" borderId="160" xfId="0" applyFont="1" applyFill="1" applyBorder="1" applyAlignment="1">
      <alignment horizontal="left" vertical="center"/>
    </xf>
    <xf numFmtId="0" fontId="37" fillId="4" borderId="160" xfId="0" applyFont="1" applyFill="1" applyBorder="1" applyAlignment="1">
      <alignment vertical="center"/>
    </xf>
    <xf numFmtId="0" fontId="8" fillId="4" borderId="161" xfId="0" applyFont="1" applyFill="1" applyBorder="1" applyAlignment="1">
      <alignment horizontal="left" vertical="center"/>
    </xf>
    <xf numFmtId="0" fontId="136" fillId="0" borderId="0" xfId="0" applyFont="1" applyAlignment="1">
      <alignment vertical="center"/>
    </xf>
    <xf numFmtId="0" fontId="16" fillId="48" borderId="160" xfId="0" applyFont="1" applyFill="1" applyBorder="1" applyAlignment="1">
      <alignment vertical="center"/>
    </xf>
    <xf numFmtId="0" fontId="16" fillId="24" borderId="201" xfId="0" applyFont="1" applyFill="1" applyBorder="1" applyAlignment="1">
      <alignment horizontal="center" vertical="center"/>
    </xf>
    <xf numFmtId="0" fontId="16" fillId="48" borderId="201" xfId="0" applyFont="1" applyFill="1" applyBorder="1" applyAlignment="1">
      <alignment vertical="center"/>
    </xf>
    <xf numFmtId="10" fontId="8" fillId="4" borderId="201" xfId="0" applyNumberFormat="1" applyFont="1" applyFill="1" applyBorder="1" applyAlignment="1">
      <alignment horizontal="left" vertical="center"/>
    </xf>
    <xf numFmtId="0" fontId="37" fillId="4" borderId="201" xfId="0" applyFont="1" applyFill="1" applyBorder="1" applyAlignment="1">
      <alignment horizontal="left" vertical="center"/>
    </xf>
    <xf numFmtId="0" fontId="37" fillId="5" borderId="201" xfId="0" applyFont="1" applyFill="1" applyBorder="1" applyAlignment="1">
      <alignment horizontal="left" vertical="center"/>
    </xf>
    <xf numFmtId="0" fontId="37" fillId="4" borderId="201" xfId="0" applyFont="1" applyFill="1" applyBorder="1" applyAlignment="1">
      <alignment vertical="center"/>
    </xf>
    <xf numFmtId="0" fontId="8" fillId="4" borderId="202" xfId="0" applyFont="1" applyFill="1" applyBorder="1" applyAlignment="1">
      <alignment horizontal="left" vertical="center"/>
    </xf>
    <xf numFmtId="10" fontId="8" fillId="4" borderId="202" xfId="0" applyNumberFormat="1" applyFont="1" applyFill="1" applyBorder="1" applyAlignment="1">
      <alignment horizontal="left" vertical="center"/>
    </xf>
    <xf numFmtId="10" fontId="8" fillId="4" borderId="203" xfId="0" applyNumberFormat="1" applyFont="1" applyFill="1" applyBorder="1" applyAlignment="1">
      <alignment horizontal="left" vertical="center"/>
    </xf>
    <xf numFmtId="10" fontId="16" fillId="24" borderId="201" xfId="0" applyNumberFormat="1" applyFont="1" applyFill="1" applyBorder="1" applyAlignment="1">
      <alignment horizontal="center" vertical="center"/>
    </xf>
    <xf numFmtId="10" fontId="8" fillId="4" borderId="201" xfId="0" applyNumberFormat="1" applyFont="1" applyFill="1" applyBorder="1" applyAlignment="1">
      <alignment horizontal="right" vertical="center"/>
    </xf>
    <xf numFmtId="10" fontId="8" fillId="5" borderId="201" xfId="0" applyNumberFormat="1" applyFont="1" applyFill="1" applyBorder="1" applyAlignment="1">
      <alignment horizontal="right" vertical="center"/>
    </xf>
    <xf numFmtId="10" fontId="8" fillId="54" borderId="201" xfId="0" applyNumberFormat="1" applyFont="1" applyFill="1" applyBorder="1" applyAlignment="1">
      <alignment horizontal="right" vertical="center"/>
    </xf>
    <xf numFmtId="10" fontId="8" fillId="4" borderId="201" xfId="0" applyNumberFormat="1" applyFont="1" applyFill="1" applyBorder="1" applyAlignment="1">
      <alignment vertical="center"/>
    </xf>
    <xf numFmtId="10" fontId="8" fillId="4" borderId="203" xfId="0" applyNumberFormat="1" applyFont="1" applyFill="1" applyBorder="1" applyAlignment="1">
      <alignment vertical="center"/>
    </xf>
    <xf numFmtId="0" fontId="27" fillId="0" borderId="0" xfId="0" applyFont="1" applyAlignment="1">
      <alignment horizontal="left"/>
    </xf>
    <xf numFmtId="0" fontId="16" fillId="3" borderId="192" xfId="0" applyFont="1" applyFill="1" applyBorder="1" applyAlignment="1">
      <alignment horizontal="left" vertical="center" wrapText="1"/>
    </xf>
    <xf numFmtId="0" fontId="20" fillId="3" borderId="0" xfId="0" applyFont="1" applyFill="1" applyAlignment="1">
      <alignment horizontal="center" vertical="center" wrapText="1"/>
    </xf>
    <xf numFmtId="0" fontId="98" fillId="24" borderId="0" xfId="0" applyFont="1" applyFill="1" applyAlignment="1">
      <alignment horizontal="center" vertical="center" wrapText="1"/>
    </xf>
    <xf numFmtId="0" fontId="20" fillId="3" borderId="0" xfId="0" applyFont="1" applyFill="1" applyAlignment="1">
      <alignment vertical="center" wrapText="1"/>
    </xf>
    <xf numFmtId="0" fontId="20" fillId="3" borderId="3" xfId="0" applyFont="1" applyFill="1" applyBorder="1" applyAlignment="1">
      <alignment vertical="center" wrapText="1"/>
    </xf>
    <xf numFmtId="0" fontId="113" fillId="46" borderId="161" xfId="0" applyFont="1" applyFill="1" applyBorder="1" applyAlignment="1">
      <alignment horizontal="center" vertical="center"/>
    </xf>
    <xf numFmtId="0" fontId="98" fillId="24" borderId="0" xfId="0" applyFont="1" applyFill="1" applyAlignment="1">
      <alignment horizontal="center" vertical="center"/>
    </xf>
    <xf numFmtId="0" fontId="98" fillId="24" borderId="159" xfId="0" applyFont="1" applyFill="1" applyBorder="1" applyAlignment="1">
      <alignment horizontal="center" vertical="center" wrapText="1"/>
    </xf>
    <xf numFmtId="0" fontId="113" fillId="24" borderId="159" xfId="0" applyFont="1" applyFill="1" applyBorder="1" applyAlignment="1">
      <alignment horizontal="center" vertical="center"/>
    </xf>
    <xf numFmtId="0" fontId="113" fillId="24" borderId="160" xfId="0" applyFont="1" applyFill="1" applyBorder="1" applyAlignment="1">
      <alignment horizontal="center" vertical="center"/>
    </xf>
    <xf numFmtId="0" fontId="113" fillId="24" borderId="159" xfId="0" applyFont="1" applyFill="1" applyBorder="1" applyAlignment="1">
      <alignment horizontal="center" vertical="center" wrapText="1"/>
    </xf>
    <xf numFmtId="0" fontId="113" fillId="24" borderId="160" xfId="0" applyFont="1" applyFill="1" applyBorder="1" applyAlignment="1">
      <alignment horizontal="center" vertical="center" wrapText="1"/>
    </xf>
    <xf numFmtId="0" fontId="27" fillId="29" borderId="4" xfId="31" applyFont="1" applyFill="1" applyBorder="1" applyAlignment="1">
      <alignment horizontal="center" vertical="center" wrapText="1"/>
    </xf>
    <xf numFmtId="0" fontId="18" fillId="18" borderId="0" xfId="0" applyFont="1" applyFill="1" applyAlignment="1">
      <alignment vertical="center"/>
    </xf>
    <xf numFmtId="0" fontId="37" fillId="18" borderId="65" xfId="0" applyFont="1" applyFill="1" applyBorder="1" applyAlignment="1">
      <alignment vertical="center"/>
    </xf>
    <xf numFmtId="0" fontId="37" fillId="18" borderId="0" xfId="0" applyFont="1" applyFill="1" applyAlignment="1">
      <alignment vertical="center"/>
    </xf>
    <xf numFmtId="0" fontId="37" fillId="0" borderId="0" xfId="0" applyFont="1" applyAlignment="1">
      <alignment vertical="center"/>
    </xf>
    <xf numFmtId="0" fontId="18" fillId="18" borderId="65" xfId="0" applyFont="1" applyFill="1" applyBorder="1" applyAlignment="1">
      <alignment vertical="center"/>
    </xf>
    <xf numFmtId="0" fontId="18" fillId="0" borderId="0" xfId="0" applyFont="1" applyAlignment="1">
      <alignment vertical="center"/>
    </xf>
    <xf numFmtId="0" fontId="99" fillId="0" borderId="75" xfId="0" applyFont="1" applyBorder="1" applyAlignment="1">
      <alignment horizontal="left" vertical="center" wrapText="1"/>
    </xf>
    <xf numFmtId="0" fontId="99" fillId="0" borderId="66" xfId="0" applyFont="1" applyBorder="1" applyAlignment="1">
      <alignment horizontal="left" vertical="center" wrapText="1"/>
    </xf>
    <xf numFmtId="0" fontId="99" fillId="0" borderId="75" xfId="0" applyFont="1" applyBorder="1" applyAlignment="1">
      <alignment horizontal="center" vertical="center" wrapText="1"/>
    </xf>
    <xf numFmtId="0" fontId="99" fillId="0" borderId="0" xfId="0" applyFont="1" applyAlignment="1">
      <alignment horizontal="center" vertical="center" wrapText="1"/>
    </xf>
    <xf numFmtId="0" fontId="99" fillId="0" borderId="70" xfId="0" applyFont="1" applyBorder="1" applyAlignment="1">
      <alignment horizontal="left" vertical="center" wrapText="1"/>
    </xf>
    <xf numFmtId="0" fontId="99" fillId="0" borderId="16" xfId="0" applyFont="1" applyBorder="1" applyAlignment="1">
      <alignment horizontal="left" vertical="center" wrapText="1"/>
    </xf>
    <xf numFmtId="0" fontId="99" fillId="0" borderId="37" xfId="0" applyFont="1" applyBorder="1" applyAlignment="1">
      <alignment horizontal="left" vertical="center" wrapText="1"/>
    </xf>
    <xf numFmtId="0" fontId="99" fillId="0" borderId="28" xfId="0" applyFont="1" applyBorder="1" applyAlignment="1">
      <alignment horizontal="left" vertical="center" wrapText="1"/>
    </xf>
    <xf numFmtId="0" fontId="99" fillId="0" borderId="0" xfId="0" applyFont="1" applyAlignment="1">
      <alignment horizontal="left" vertical="center" wrapText="1"/>
    </xf>
    <xf numFmtId="0" fontId="99" fillId="0" borderId="28" xfId="0" applyFont="1" applyBorder="1" applyAlignment="1">
      <alignment horizontal="center" vertical="center" wrapText="1"/>
    </xf>
    <xf numFmtId="0" fontId="99" fillId="0" borderId="41" xfId="0" applyFont="1" applyBorder="1" applyAlignment="1">
      <alignment horizontal="left" vertical="center" wrapText="1"/>
    </xf>
    <xf numFmtId="0" fontId="99" fillId="0" borderId="73" xfId="0" applyFont="1" applyBorder="1" applyAlignment="1">
      <alignment horizontal="left" vertical="center" wrapText="1"/>
    </xf>
    <xf numFmtId="0" fontId="99" fillId="0" borderId="7" xfId="0" applyFont="1" applyBorder="1" applyAlignment="1">
      <alignment horizontal="left" vertical="center" wrapText="1"/>
    </xf>
    <xf numFmtId="0" fontId="99" fillId="0" borderId="42" xfId="0" applyFont="1" applyBorder="1" applyAlignment="1">
      <alignment horizontal="left" vertical="center" wrapText="1"/>
    </xf>
    <xf numFmtId="0" fontId="99" fillId="0" borderId="42" xfId="0" applyFont="1" applyBorder="1" applyAlignment="1">
      <alignment vertical="center" wrapText="1"/>
    </xf>
    <xf numFmtId="0" fontId="107" fillId="0" borderId="7" xfId="0" applyFont="1" applyBorder="1" applyAlignment="1">
      <alignment horizontal="left" vertical="center" wrapText="1"/>
    </xf>
    <xf numFmtId="0" fontId="99" fillId="0" borderId="74" xfId="0" applyFont="1" applyBorder="1" applyAlignment="1">
      <alignment horizontal="left" vertical="center" wrapText="1"/>
    </xf>
    <xf numFmtId="0" fontId="99" fillId="32" borderId="0" xfId="0" applyFont="1" applyFill="1" applyAlignment="1">
      <alignment horizontal="center" vertical="center" wrapText="1"/>
    </xf>
    <xf numFmtId="0" fontId="49" fillId="0" borderId="42" xfId="0" applyFont="1" applyBorder="1" applyAlignment="1">
      <alignment horizontal="left" vertical="center" wrapText="1"/>
    </xf>
    <xf numFmtId="0" fontId="99" fillId="0" borderId="77" xfId="0" applyFont="1" applyBorder="1" applyAlignment="1">
      <alignment horizontal="left" vertical="center" wrapText="1"/>
    </xf>
    <xf numFmtId="0" fontId="99" fillId="0" borderId="70" xfId="0" applyFont="1" applyBorder="1" applyAlignment="1">
      <alignment vertical="center" wrapText="1"/>
    </xf>
    <xf numFmtId="0" fontId="108" fillId="0" borderId="42" xfId="0" applyFont="1" applyBorder="1" applyAlignment="1">
      <alignment horizontal="left" vertical="center" wrapText="1"/>
    </xf>
    <xf numFmtId="0" fontId="108" fillId="0" borderId="77" xfId="0" applyFont="1" applyBorder="1" applyAlignment="1">
      <alignment horizontal="left" vertical="center" wrapText="1"/>
    </xf>
    <xf numFmtId="0" fontId="99" fillId="0" borderId="30" xfId="0" applyFont="1" applyBorder="1" applyAlignment="1">
      <alignment horizontal="left" vertical="center" wrapText="1"/>
    </xf>
    <xf numFmtId="0" fontId="99" fillId="0" borderId="32" xfId="0" applyFont="1" applyBorder="1" applyAlignment="1">
      <alignment horizontal="left" vertical="center" wrapText="1"/>
    </xf>
    <xf numFmtId="0" fontId="99" fillId="32" borderId="30" xfId="0" applyFont="1" applyFill="1" applyBorder="1" applyAlignment="1">
      <alignment horizontal="center" vertical="center" wrapText="1"/>
    </xf>
    <xf numFmtId="0" fontId="61" fillId="0" borderId="98" xfId="47" applyFont="1" applyBorder="1" applyAlignment="1">
      <alignment horizontal="left" vertical="center" wrapText="1"/>
    </xf>
    <xf numFmtId="0" fontId="61" fillId="0" borderId="94" xfId="47" applyFont="1" applyBorder="1" applyAlignment="1">
      <alignment horizontal="left" vertical="center" wrapText="1"/>
    </xf>
    <xf numFmtId="0" fontId="61" fillId="0" borderId="97" xfId="47" applyFont="1" applyBorder="1" applyAlignment="1">
      <alignment horizontal="left" vertical="center" wrapText="1"/>
    </xf>
    <xf numFmtId="0" fontId="57" fillId="0" borderId="6" xfId="47" applyFont="1" applyBorder="1" applyAlignment="1">
      <alignment horizontal="center" vertical="center" wrapText="1"/>
    </xf>
    <xf numFmtId="0" fontId="57" fillId="0" borderId="4" xfId="47" applyFont="1" applyBorder="1" applyAlignment="1">
      <alignment horizontal="center" vertical="center" wrapText="1"/>
    </xf>
    <xf numFmtId="0" fontId="57" fillId="0" borderId="44" xfId="47" applyFont="1" applyBorder="1" applyAlignment="1">
      <alignment horizontal="center" vertical="center" wrapText="1"/>
    </xf>
    <xf numFmtId="0" fontId="57" fillId="37" borderId="104" xfId="47" applyFont="1" applyFill="1" applyBorder="1" applyAlignment="1">
      <alignment horizontal="center" vertical="center" wrapText="1"/>
    </xf>
    <xf numFmtId="0" fontId="57" fillId="37" borderId="106" xfId="47" applyFont="1" applyFill="1" applyBorder="1" applyAlignment="1">
      <alignment horizontal="center" vertical="center" wrapText="1"/>
    </xf>
    <xf numFmtId="0" fontId="57" fillId="37" borderId="113" xfId="47" applyFont="1" applyFill="1" applyBorder="1" applyAlignment="1">
      <alignment horizontal="center" vertical="center" wrapText="1"/>
    </xf>
    <xf numFmtId="0" fontId="57" fillId="37" borderId="32" xfId="47" applyFont="1" applyFill="1" applyBorder="1" applyAlignment="1">
      <alignment horizontal="center" vertical="center" wrapText="1"/>
    </xf>
    <xf numFmtId="0" fontId="57" fillId="37" borderId="17" xfId="47" applyFont="1" applyFill="1" applyBorder="1" applyAlignment="1">
      <alignment horizontal="center" vertical="center" wrapText="1"/>
    </xf>
    <xf numFmtId="0" fontId="57" fillId="37" borderId="41" xfId="47" applyFont="1" applyFill="1" applyBorder="1" applyAlignment="1">
      <alignment horizontal="center" vertical="center" wrapText="1"/>
    </xf>
    <xf numFmtId="0" fontId="57" fillId="0" borderId="5" xfId="47" applyFont="1" applyBorder="1" applyAlignment="1">
      <alignment horizontal="center" vertical="center" wrapText="1"/>
    </xf>
    <xf numFmtId="0" fontId="57" fillId="0" borderId="109" xfId="47" applyFont="1" applyBorder="1" applyAlignment="1">
      <alignment horizontal="center" vertical="center" wrapText="1"/>
    </xf>
    <xf numFmtId="0" fontId="61" fillId="0" borderId="115" xfId="47" applyFont="1" applyBorder="1" applyAlignment="1">
      <alignment horizontal="left" vertical="center" wrapText="1"/>
    </xf>
    <xf numFmtId="0" fontId="61" fillId="0" borderId="112" xfId="47" applyFont="1" applyBorder="1" applyAlignment="1">
      <alignment horizontal="left" vertical="center" wrapText="1"/>
    </xf>
    <xf numFmtId="0" fontId="57" fillId="37" borderId="117" xfId="47" applyFont="1" applyFill="1" applyBorder="1" applyAlignment="1">
      <alignment horizontal="center" vertical="center" wrapText="1"/>
    </xf>
    <xf numFmtId="0" fontId="57" fillId="37" borderId="7" xfId="47" applyFont="1" applyFill="1" applyBorder="1" applyAlignment="1">
      <alignment horizontal="center" vertical="center" wrapText="1"/>
    </xf>
    <xf numFmtId="0" fontId="57" fillId="37" borderId="116" xfId="47" applyFont="1" applyFill="1" applyBorder="1" applyAlignment="1">
      <alignment horizontal="center" vertical="center" wrapText="1"/>
    </xf>
    <xf numFmtId="0" fontId="57" fillId="37" borderId="109" xfId="47" applyFont="1" applyFill="1" applyBorder="1" applyAlignment="1">
      <alignment horizontal="center" vertical="center" wrapText="1"/>
    </xf>
    <xf numFmtId="0" fontId="57" fillId="37" borderId="4" xfId="47" applyFont="1" applyFill="1" applyBorder="1" applyAlignment="1">
      <alignment horizontal="center" vertical="center" wrapText="1"/>
    </xf>
    <xf numFmtId="0" fontId="57" fillId="37" borderId="44" xfId="47" applyFont="1" applyFill="1" applyBorder="1" applyAlignment="1">
      <alignment horizontal="center" vertical="center" wrapText="1"/>
    </xf>
    <xf numFmtId="0" fontId="57" fillId="0" borderId="107" xfId="47" applyFont="1" applyBorder="1" applyAlignment="1">
      <alignment horizontal="center" vertical="center" wrapText="1"/>
    </xf>
    <xf numFmtId="0" fontId="57" fillId="0" borderId="110" xfId="47" applyFont="1" applyBorder="1" applyAlignment="1">
      <alignment horizontal="center" vertical="center" wrapText="1"/>
    </xf>
    <xf numFmtId="0" fontId="57" fillId="0" borderId="111" xfId="47" applyFont="1" applyBorder="1" applyAlignment="1">
      <alignment horizontal="center" vertical="center" wrapText="1"/>
    </xf>
    <xf numFmtId="0" fontId="57" fillId="0" borderId="35" xfId="47" applyFont="1" applyBorder="1" applyAlignment="1">
      <alignment horizontal="center" vertical="center" textRotation="90" wrapText="1"/>
    </xf>
    <xf numFmtId="0" fontId="57" fillId="0" borderId="26" xfId="47" applyFont="1" applyBorder="1" applyAlignment="1">
      <alignment horizontal="center" vertical="center" textRotation="90" wrapText="1"/>
    </xf>
    <xf numFmtId="0" fontId="57" fillId="0" borderId="144" xfId="47" applyFont="1" applyBorder="1" applyAlignment="1">
      <alignment horizontal="center" vertical="center" textRotation="90" wrapText="1"/>
    </xf>
    <xf numFmtId="0" fontId="57" fillId="35" borderId="35" xfId="47" applyFont="1" applyFill="1" applyBorder="1" applyAlignment="1">
      <alignment horizontal="center" vertical="center" wrapText="1"/>
    </xf>
    <xf numFmtId="0" fontId="57" fillId="35" borderId="26" xfId="47" applyFont="1" applyFill="1" applyBorder="1" applyAlignment="1">
      <alignment horizontal="center" vertical="center" wrapText="1"/>
    </xf>
    <xf numFmtId="0" fontId="57" fillId="35" borderId="1" xfId="47" applyFont="1" applyFill="1" applyBorder="1" applyAlignment="1">
      <alignment horizontal="center" vertical="center" wrapText="1"/>
    </xf>
    <xf numFmtId="0" fontId="57" fillId="35" borderId="0" xfId="47" applyFont="1" applyFill="1" applyAlignment="1">
      <alignment horizontal="center" vertical="center" wrapText="1"/>
    </xf>
    <xf numFmtId="14" fontId="57" fillId="0" borderId="107" xfId="47" applyNumberFormat="1" applyFont="1" applyBorder="1" applyAlignment="1">
      <alignment horizontal="center" vertical="center" textRotation="90" wrapText="1"/>
    </xf>
    <xf numFmtId="14" fontId="57" fillId="0" borderId="110" xfId="47" applyNumberFormat="1" applyFont="1" applyBorder="1" applyAlignment="1">
      <alignment horizontal="center" vertical="center" textRotation="90" wrapText="1"/>
    </xf>
    <xf numFmtId="14" fontId="57" fillId="0" borderId="111" xfId="47" applyNumberFormat="1" applyFont="1" applyBorder="1" applyAlignment="1">
      <alignment horizontal="center" vertical="center" textRotation="90" wrapText="1"/>
    </xf>
    <xf numFmtId="0" fontId="57" fillId="0" borderId="139" xfId="47" applyFont="1" applyBorder="1" applyAlignment="1">
      <alignment horizontal="center" vertical="center" wrapText="1"/>
    </xf>
    <xf numFmtId="0" fontId="57" fillId="0" borderId="93" xfId="47" applyFont="1" applyBorder="1" applyAlignment="1">
      <alignment horizontal="center" vertical="center" wrapText="1"/>
    </xf>
    <xf numFmtId="0" fontId="57" fillId="0" borderId="137" xfId="47" applyFont="1" applyBorder="1" applyAlignment="1">
      <alignment horizontal="center" vertical="center" wrapText="1"/>
    </xf>
    <xf numFmtId="0" fontId="58" fillId="0" borderId="32" xfId="47" applyFont="1" applyBorder="1" applyAlignment="1">
      <alignment horizontal="center" vertical="center" wrapText="1"/>
    </xf>
    <xf numFmtId="0" fontId="58" fillId="0" borderId="17" xfId="47" applyFont="1" applyBorder="1" applyAlignment="1">
      <alignment horizontal="center" vertical="center" wrapText="1"/>
    </xf>
    <xf numFmtId="0" fontId="58" fillId="0" borderId="46" xfId="47" applyFont="1" applyBorder="1" applyAlignment="1">
      <alignment horizontal="center" vertical="center" wrapText="1"/>
    </xf>
    <xf numFmtId="0" fontId="57" fillId="35" borderId="144" xfId="47" applyFont="1" applyFill="1" applyBorder="1" applyAlignment="1">
      <alignment horizontal="center" vertical="center" wrapText="1"/>
    </xf>
    <xf numFmtId="0" fontId="57" fillId="35" borderId="59" xfId="47" applyFont="1" applyFill="1" applyBorder="1" applyAlignment="1">
      <alignment horizontal="center" vertical="center" wrapText="1"/>
    </xf>
    <xf numFmtId="0" fontId="58" fillId="0" borderId="109" xfId="47" applyFont="1" applyBorder="1" applyAlignment="1">
      <alignment horizontal="center" vertical="center" wrapText="1"/>
    </xf>
    <xf numFmtId="0" fontId="58" fillId="0" borderId="4" xfId="47" applyFont="1" applyBorder="1" applyAlignment="1">
      <alignment horizontal="center" vertical="center" wrapText="1"/>
    </xf>
    <xf numFmtId="0" fontId="58" fillId="0" borderId="44" xfId="47" applyFont="1" applyBorder="1" applyAlignment="1">
      <alignment horizontal="center" vertical="center" wrapText="1"/>
    </xf>
    <xf numFmtId="14" fontId="57" fillId="0" borderId="109" xfId="47" applyNumberFormat="1" applyFont="1" applyBorder="1" applyAlignment="1">
      <alignment horizontal="center" vertical="center" wrapText="1"/>
    </xf>
    <xf numFmtId="14" fontId="57" fillId="37" borderId="109" xfId="47" applyNumberFormat="1" applyFont="1" applyFill="1" applyBorder="1" applyAlignment="1">
      <alignment horizontal="center" vertical="center" wrapText="1"/>
    </xf>
    <xf numFmtId="14" fontId="57" fillId="37" borderId="6" xfId="47" applyNumberFormat="1" applyFont="1" applyFill="1" applyBorder="1" applyAlignment="1">
      <alignment horizontal="center" vertical="center" wrapText="1"/>
    </xf>
    <xf numFmtId="14" fontId="57" fillId="0" borderId="6" xfId="47" applyNumberFormat="1" applyFont="1" applyBorder="1" applyAlignment="1">
      <alignment horizontal="center" vertical="center" wrapText="1"/>
    </xf>
    <xf numFmtId="0" fontId="57" fillId="0" borderId="117" xfId="47" applyFont="1" applyBorder="1" applyAlignment="1">
      <alignment horizontal="center" vertical="center" wrapText="1"/>
    </xf>
    <xf numFmtId="0" fontId="57" fillId="0" borderId="7" xfId="47" applyFont="1" applyBorder="1" applyAlignment="1">
      <alignment horizontal="center" vertical="center" wrapText="1"/>
    </xf>
    <xf numFmtId="0" fontId="57" fillId="0" borderId="116" xfId="47" applyFont="1" applyBorder="1" applyAlignment="1">
      <alignment horizontal="center" vertical="center" wrapText="1"/>
    </xf>
    <xf numFmtId="0" fontId="61" fillId="0" borderId="120" xfId="47" applyFont="1" applyBorder="1" applyAlignment="1">
      <alignment horizontal="left" vertical="center" wrapText="1"/>
    </xf>
    <xf numFmtId="0" fontId="61" fillId="0" borderId="105" xfId="47" applyFont="1" applyBorder="1" applyAlignment="1">
      <alignment horizontal="left" vertical="center" wrapText="1"/>
    </xf>
    <xf numFmtId="0" fontId="61" fillId="0" borderId="123" xfId="47" applyFont="1" applyBorder="1" applyAlignment="1">
      <alignment horizontal="left" vertical="center" wrapText="1"/>
    </xf>
    <xf numFmtId="0" fontId="57" fillId="0" borderId="119" xfId="47" applyFont="1" applyBorder="1" applyAlignment="1">
      <alignment horizontal="center" vertical="center" wrapText="1"/>
    </xf>
    <xf numFmtId="0" fontId="57" fillId="0" borderId="121" xfId="47" applyFont="1" applyBorder="1" applyAlignment="1">
      <alignment horizontal="center" vertical="center" wrapText="1"/>
    </xf>
    <xf numFmtId="0" fontId="57" fillId="0" borderId="122" xfId="47" applyFont="1" applyBorder="1" applyAlignment="1">
      <alignment horizontal="center" vertical="center" wrapText="1"/>
    </xf>
    <xf numFmtId="0" fontId="57" fillId="0" borderId="141" xfId="47" applyFont="1" applyBorder="1" applyAlignment="1">
      <alignment horizontal="center" vertical="center" wrapText="1"/>
    </xf>
    <xf numFmtId="0" fontId="57" fillId="0" borderId="142" xfId="47" applyFont="1" applyBorder="1" applyAlignment="1">
      <alignment horizontal="center" vertical="center" wrapText="1"/>
    </xf>
    <xf numFmtId="0" fontId="57" fillId="0" borderId="143" xfId="47" applyFont="1" applyBorder="1" applyAlignment="1">
      <alignment horizontal="center" vertical="center" wrapText="1"/>
    </xf>
    <xf numFmtId="0" fontId="58" fillId="0" borderId="118" xfId="47" applyFont="1" applyBorder="1" applyAlignment="1">
      <alignment horizontal="center" vertical="center" wrapText="1"/>
    </xf>
    <xf numFmtId="0" fontId="58" fillId="0" borderId="70" xfId="47" applyFont="1" applyBorder="1" applyAlignment="1">
      <alignment horizontal="center" vertical="center" wrapText="1"/>
    </xf>
    <xf numFmtId="14" fontId="57" fillId="0" borderId="117" xfId="47" applyNumberFormat="1" applyFont="1" applyBorder="1" applyAlignment="1">
      <alignment horizontal="center" vertical="center" wrapText="1"/>
    </xf>
    <xf numFmtId="14" fontId="57" fillId="37" borderId="117" xfId="47" applyNumberFormat="1" applyFont="1" applyFill="1" applyBorder="1" applyAlignment="1">
      <alignment horizontal="center" vertical="center" wrapText="1"/>
    </xf>
    <xf numFmtId="14" fontId="57" fillId="0" borderId="7" xfId="47" applyNumberFormat="1" applyFont="1" applyBorder="1" applyAlignment="1">
      <alignment horizontal="center" vertical="center" wrapText="1"/>
    </xf>
    <xf numFmtId="14" fontId="57" fillId="0" borderId="116" xfId="47" applyNumberFormat="1" applyFont="1" applyBorder="1" applyAlignment="1">
      <alignment horizontal="center" vertical="center" wrapText="1"/>
    </xf>
    <xf numFmtId="0" fontId="57" fillId="0" borderId="115" xfId="47" applyFont="1" applyBorder="1" applyAlignment="1">
      <alignment horizontal="center" vertical="center" wrapText="1"/>
    </xf>
    <xf numFmtId="0" fontId="57" fillId="0" borderId="98" xfId="47" applyFont="1" applyBorder="1" applyAlignment="1">
      <alignment horizontal="center" vertical="center" wrapText="1"/>
    </xf>
    <xf numFmtId="0" fontId="57" fillId="0" borderId="94" xfId="47" applyFont="1" applyBorder="1" applyAlignment="1">
      <alignment horizontal="center" vertical="center" wrapText="1"/>
    </xf>
    <xf numFmtId="0" fontId="57" fillId="0" borderId="97" xfId="47" applyFont="1" applyBorder="1" applyAlignment="1">
      <alignment horizontal="center" vertical="center" wrapText="1"/>
    </xf>
    <xf numFmtId="0" fontId="57" fillId="0" borderId="112" xfId="47" applyFont="1" applyBorder="1" applyAlignment="1">
      <alignment horizontal="center" vertical="center" wrapText="1"/>
    </xf>
    <xf numFmtId="0" fontId="57" fillId="37" borderId="6" xfId="47" applyFont="1" applyFill="1" applyBorder="1" applyAlignment="1">
      <alignment horizontal="center" vertical="center" wrapText="1"/>
    </xf>
    <xf numFmtId="0" fontId="57" fillId="37" borderId="5" xfId="47" applyFont="1" applyFill="1" applyBorder="1" applyAlignment="1">
      <alignment horizontal="center" vertical="center" wrapText="1"/>
    </xf>
    <xf numFmtId="0" fontId="57" fillId="0" borderId="24" xfId="47" applyFont="1" applyBorder="1" applyAlignment="1">
      <alignment horizontal="center" vertical="center" wrapText="1"/>
    </xf>
    <xf numFmtId="0" fontId="57" fillId="0" borderId="16" xfId="47" applyFont="1" applyBorder="1" applyAlignment="1">
      <alignment horizontal="center" vertical="center" wrapText="1"/>
    </xf>
    <xf numFmtId="0" fontId="57" fillId="0" borderId="37" xfId="47" applyFont="1" applyBorder="1" applyAlignment="1">
      <alignment horizontal="center" vertical="center" wrapText="1"/>
    </xf>
    <xf numFmtId="0" fontId="57" fillId="0" borderId="45" xfId="47" applyFont="1" applyBorder="1" applyAlignment="1">
      <alignment horizontal="center" vertical="center" wrapText="1"/>
    </xf>
    <xf numFmtId="0" fontId="57" fillId="0" borderId="138" xfId="47" applyFont="1" applyBorder="1" applyAlignment="1">
      <alignment horizontal="center" vertical="center" wrapText="1"/>
    </xf>
    <xf numFmtId="0" fontId="57" fillId="0" borderId="124" xfId="47" applyFont="1" applyBorder="1" applyAlignment="1">
      <alignment horizontal="center" vertical="center" wrapText="1"/>
    </xf>
    <xf numFmtId="0" fontId="58" fillId="0" borderId="6" xfId="47" applyFont="1" applyBorder="1" applyAlignment="1">
      <alignment horizontal="center" vertical="center" wrapText="1"/>
    </xf>
    <xf numFmtId="0" fontId="58" fillId="0" borderId="5" xfId="47" applyFont="1" applyBorder="1" applyAlignment="1">
      <alignment horizontal="center" vertical="center" wrapText="1"/>
    </xf>
    <xf numFmtId="0" fontId="57" fillId="0" borderId="114" xfId="47" applyFont="1" applyBorder="1" applyAlignment="1">
      <alignment horizontal="center" vertical="center" wrapText="1"/>
    </xf>
    <xf numFmtId="0" fontId="57" fillId="37" borderId="108" xfId="47" applyFont="1" applyFill="1" applyBorder="1" applyAlignment="1">
      <alignment horizontal="center" vertical="center" wrapText="1"/>
    </xf>
    <xf numFmtId="0" fontId="57" fillId="37" borderId="46" xfId="47" applyFont="1" applyFill="1" applyBorder="1" applyAlignment="1">
      <alignment horizontal="center" vertical="center" wrapText="1"/>
    </xf>
    <xf numFmtId="14" fontId="57" fillId="0" borderId="4" xfId="47" applyNumberFormat="1" applyFont="1" applyBorder="1" applyAlignment="1">
      <alignment horizontal="center" vertical="center" wrapText="1"/>
    </xf>
    <xf numFmtId="0" fontId="58" fillId="0" borderId="0" xfId="47" applyFont="1" applyAlignment="1">
      <alignment horizontal="center"/>
    </xf>
    <xf numFmtId="14" fontId="57" fillId="37" borderId="32" xfId="47" applyNumberFormat="1" applyFont="1" applyFill="1" applyBorder="1" applyAlignment="1">
      <alignment horizontal="center" vertical="center" wrapText="1"/>
    </xf>
    <xf numFmtId="14" fontId="57" fillId="37" borderId="4" xfId="47" applyNumberFormat="1" applyFont="1" applyFill="1" applyBorder="1" applyAlignment="1">
      <alignment horizontal="center" vertical="center" wrapText="1"/>
    </xf>
    <xf numFmtId="14" fontId="57" fillId="37" borderId="108" xfId="47" applyNumberFormat="1" applyFont="1" applyFill="1" applyBorder="1" applyAlignment="1">
      <alignment horizontal="center" vertical="center" wrapText="1"/>
    </xf>
    <xf numFmtId="0" fontId="57" fillId="35" borderId="132" xfId="47" applyFont="1" applyFill="1" applyBorder="1" applyAlignment="1">
      <alignment horizontal="center" vertical="center" wrapText="1"/>
    </xf>
    <xf numFmtId="0" fontId="57" fillId="35" borderId="100" xfId="47" applyFont="1" applyFill="1" applyBorder="1" applyAlignment="1">
      <alignment horizontal="center" vertical="center" wrapText="1"/>
    </xf>
    <xf numFmtId="0" fontId="57" fillId="35" borderId="133" xfId="47" applyFont="1" applyFill="1" applyBorder="1" applyAlignment="1">
      <alignment horizontal="center" vertical="center" wrapText="1"/>
    </xf>
    <xf numFmtId="0" fontId="57" fillId="35" borderId="96" xfId="47" applyFont="1" applyFill="1" applyBorder="1" applyAlignment="1">
      <alignment horizontal="center" vertical="center" wrapText="1"/>
    </xf>
    <xf numFmtId="0" fontId="57" fillId="35" borderId="145" xfId="47" applyFont="1" applyFill="1" applyBorder="1" applyAlignment="1">
      <alignment horizontal="center" vertical="center" wrapText="1"/>
    </xf>
    <xf numFmtId="0" fontId="57" fillId="0" borderId="87" xfId="47" applyFont="1" applyBorder="1" applyAlignment="1">
      <alignment horizontal="center" vertical="center" wrapText="1"/>
    </xf>
    <xf numFmtId="14" fontId="57" fillId="37" borderId="101" xfId="47" applyNumberFormat="1" applyFont="1" applyFill="1" applyBorder="1" applyAlignment="1">
      <alignment horizontal="center" vertical="center" wrapText="1"/>
    </xf>
    <xf numFmtId="0" fontId="57" fillId="0" borderId="88" xfId="47" applyFont="1" applyBorder="1" applyAlignment="1">
      <alignment horizontal="center" vertical="center" wrapText="1"/>
    </xf>
    <xf numFmtId="0" fontId="57" fillId="0" borderId="90" xfId="47" applyFont="1" applyBorder="1" applyAlignment="1">
      <alignment horizontal="center" vertical="center" wrapText="1"/>
    </xf>
    <xf numFmtId="0" fontId="57" fillId="37" borderId="107" xfId="47" applyFont="1" applyFill="1" applyBorder="1" applyAlignment="1">
      <alignment horizontal="center" vertical="center" wrapText="1"/>
    </xf>
    <xf numFmtId="0" fontId="57" fillId="37" borderId="110" xfId="47" applyFont="1" applyFill="1" applyBorder="1" applyAlignment="1">
      <alignment horizontal="center" vertical="center" wrapText="1"/>
    </xf>
    <xf numFmtId="0" fontId="57" fillId="37" borderId="111" xfId="47" applyFont="1" applyFill="1" applyBorder="1" applyAlignment="1">
      <alignment horizontal="center" vertical="center" wrapText="1"/>
    </xf>
    <xf numFmtId="14" fontId="57" fillId="0" borderId="88" xfId="47" applyNumberFormat="1" applyFont="1" applyBorder="1" applyAlignment="1">
      <alignment horizontal="center" vertical="center" wrapText="1"/>
    </xf>
    <xf numFmtId="0" fontId="57" fillId="0" borderId="89" xfId="47" applyFont="1" applyBorder="1" applyAlignment="1">
      <alignment horizontal="center" vertical="center" wrapText="1"/>
    </xf>
    <xf numFmtId="0" fontId="58" fillId="0" borderId="88" xfId="47" applyFont="1" applyBorder="1" applyAlignment="1">
      <alignment horizontal="center" vertical="center" wrapText="1"/>
    </xf>
    <xf numFmtId="14" fontId="57" fillId="37" borderId="88" xfId="47" applyNumberFormat="1" applyFont="1" applyFill="1" applyBorder="1" applyAlignment="1">
      <alignment horizontal="center" vertical="center" wrapText="1"/>
    </xf>
    <xf numFmtId="0" fontId="57" fillId="0" borderId="78" xfId="47" applyFont="1" applyBorder="1" applyAlignment="1">
      <alignment horizontal="center" vertical="center" textRotation="90" wrapText="1"/>
    </xf>
    <xf numFmtId="0" fontId="57" fillId="0" borderId="135" xfId="47" applyFont="1" applyBorder="1" applyAlignment="1">
      <alignment horizontal="center" vertical="center" textRotation="90" wrapText="1"/>
    </xf>
    <xf numFmtId="0" fontId="57" fillId="0" borderId="146" xfId="47" applyFont="1" applyBorder="1" applyAlignment="1">
      <alignment horizontal="center" vertical="center" textRotation="90" wrapText="1"/>
    </xf>
    <xf numFmtId="0" fontId="57" fillId="0" borderId="131" xfId="47" applyFont="1" applyBorder="1" applyAlignment="1">
      <alignment horizontal="center" vertical="center" textRotation="90" wrapText="1"/>
    </xf>
    <xf numFmtId="0" fontId="57" fillId="0" borderId="110" xfId="47" applyFont="1" applyBorder="1" applyAlignment="1">
      <alignment horizontal="center" vertical="center" textRotation="90" wrapText="1"/>
    </xf>
    <xf numFmtId="0" fontId="57" fillId="0" borderId="111" xfId="47" applyFont="1" applyBorder="1" applyAlignment="1">
      <alignment horizontal="center" vertical="center" textRotation="90" wrapText="1"/>
    </xf>
    <xf numFmtId="0" fontId="57" fillId="37" borderId="7" xfId="47" applyFont="1" applyFill="1" applyBorder="1" applyAlignment="1">
      <alignment horizontal="center" vertical="center"/>
    </xf>
    <xf numFmtId="0" fontId="57" fillId="37" borderId="102" xfId="47" applyFont="1" applyFill="1" applyBorder="1" applyAlignment="1">
      <alignment horizontal="center" vertical="center"/>
    </xf>
    <xf numFmtId="0" fontId="57" fillId="0" borderId="85" xfId="47" applyFont="1" applyBorder="1" applyAlignment="1">
      <alignment horizontal="center" vertical="center" wrapText="1"/>
    </xf>
    <xf numFmtId="0" fontId="57" fillId="37" borderId="85" xfId="47" applyFont="1" applyFill="1" applyBorder="1" applyAlignment="1">
      <alignment horizontal="center" vertical="center" wrapText="1"/>
    </xf>
    <xf numFmtId="0" fontId="60" fillId="0" borderId="98" xfId="47" applyFont="1" applyBorder="1" applyAlignment="1">
      <alignment horizontal="left" vertical="center" wrapText="1"/>
    </xf>
    <xf numFmtId="0" fontId="60" fillId="0" borderId="86" xfId="47" applyFont="1" applyBorder="1" applyAlignment="1">
      <alignment horizontal="left" vertical="center" wrapText="1"/>
    </xf>
    <xf numFmtId="0" fontId="57" fillId="0" borderId="7" xfId="47" applyFont="1" applyBorder="1"/>
    <xf numFmtId="14" fontId="57" fillId="0" borderId="6" xfId="47" applyNumberFormat="1" applyFont="1" applyBorder="1" applyAlignment="1">
      <alignment horizontal="center" vertical="center"/>
    </xf>
    <xf numFmtId="0" fontId="57" fillId="0" borderId="85" xfId="47" applyFont="1" applyBorder="1" applyAlignment="1">
      <alignment horizontal="center" vertical="center"/>
    </xf>
    <xf numFmtId="0" fontId="57" fillId="0" borderId="6" xfId="47" applyFont="1" applyBorder="1" applyAlignment="1">
      <alignment horizontal="center" vertical="center"/>
    </xf>
    <xf numFmtId="0" fontId="57" fillId="35" borderId="4" xfId="47" applyFont="1" applyFill="1" applyBorder="1" applyAlignment="1">
      <alignment horizontal="center" vertical="center" wrapText="1"/>
    </xf>
    <xf numFmtId="0" fontId="57" fillId="35" borderId="94" xfId="47" applyFont="1" applyFill="1" applyBorder="1" applyAlignment="1">
      <alignment horizontal="center" vertical="center" wrapText="1"/>
    </xf>
    <xf numFmtId="0" fontId="57" fillId="35" borderId="85" xfId="47" applyFont="1" applyFill="1" applyBorder="1" applyAlignment="1">
      <alignment horizontal="center" vertical="center" wrapText="1"/>
    </xf>
    <xf numFmtId="0" fontId="57" fillId="35" borderId="86" xfId="47" applyFont="1" applyFill="1" applyBorder="1" applyAlignment="1">
      <alignment horizontal="center" vertical="center" wrapText="1"/>
    </xf>
    <xf numFmtId="0" fontId="57" fillId="0" borderId="32" xfId="47" applyFont="1" applyBorder="1" applyAlignment="1">
      <alignment horizontal="center" vertical="center"/>
    </xf>
    <xf numFmtId="0" fontId="57" fillId="0" borderId="103" xfId="47" applyFont="1" applyBorder="1" applyAlignment="1">
      <alignment horizontal="center" vertical="center"/>
    </xf>
    <xf numFmtId="0" fontId="58" fillId="0" borderId="85" xfId="47" applyFont="1" applyBorder="1" applyAlignment="1">
      <alignment horizontal="center" vertical="center" wrapText="1"/>
    </xf>
    <xf numFmtId="0" fontId="57" fillId="0" borderId="4" xfId="47" applyFont="1" applyBorder="1" applyAlignment="1">
      <alignment horizontal="center" vertical="center"/>
    </xf>
    <xf numFmtId="0" fontId="57" fillId="37" borderId="85" xfId="47" applyFont="1" applyFill="1" applyBorder="1" applyAlignment="1">
      <alignment horizontal="center" vertical="center"/>
    </xf>
    <xf numFmtId="14" fontId="57" fillId="0" borderId="4" xfId="47" applyNumberFormat="1" applyFont="1" applyBorder="1" applyAlignment="1">
      <alignment horizontal="center" vertical="center"/>
    </xf>
    <xf numFmtId="0" fontId="57" fillId="37" borderId="94" xfId="47" applyFont="1" applyFill="1" applyBorder="1" applyAlignment="1">
      <alignment horizontal="center" vertical="center" wrapText="1"/>
    </xf>
    <xf numFmtId="0" fontId="57" fillId="19" borderId="5" xfId="47" applyFont="1" applyFill="1" applyBorder="1" applyAlignment="1">
      <alignment horizontal="center" vertical="center" wrapText="1"/>
    </xf>
    <xf numFmtId="0" fontId="57" fillId="19" borderId="7" xfId="47" applyFont="1" applyFill="1" applyBorder="1" applyAlignment="1">
      <alignment horizontal="center" vertical="center" wrapText="1"/>
    </xf>
    <xf numFmtId="0" fontId="57" fillId="19" borderId="6" xfId="47" applyFont="1" applyFill="1" applyBorder="1" applyAlignment="1">
      <alignment horizontal="center" vertical="center" wrapText="1"/>
    </xf>
    <xf numFmtId="0" fontId="57" fillId="37" borderId="5" xfId="47" applyFont="1" applyFill="1" applyBorder="1" applyAlignment="1">
      <alignment horizontal="center" vertical="center"/>
    </xf>
    <xf numFmtId="0" fontId="57" fillId="37" borderId="6" xfId="47" applyFont="1" applyFill="1" applyBorder="1" applyAlignment="1">
      <alignment horizontal="center" vertical="center"/>
    </xf>
    <xf numFmtId="0" fontId="57" fillId="0" borderId="17" xfId="47" applyFont="1" applyBorder="1" applyAlignment="1">
      <alignment horizontal="center" vertical="center"/>
    </xf>
    <xf numFmtId="14" fontId="57" fillId="0" borderId="5" xfId="47" applyNumberFormat="1" applyFont="1" applyBorder="1" applyAlignment="1">
      <alignment horizontal="center" vertical="center"/>
    </xf>
    <xf numFmtId="0" fontId="57" fillId="0" borderId="7" xfId="47" applyFont="1" applyBorder="1" applyAlignment="1">
      <alignment horizontal="center" vertical="center"/>
    </xf>
    <xf numFmtId="0" fontId="5" fillId="0" borderId="6" xfId="47" applyBorder="1" applyAlignment="1">
      <alignment horizontal="center" vertical="center"/>
    </xf>
    <xf numFmtId="0" fontId="57" fillId="0" borderId="5" xfId="47" applyFont="1" applyBorder="1" applyAlignment="1">
      <alignment horizontal="center" vertical="center"/>
    </xf>
    <xf numFmtId="0" fontId="57" fillId="37" borderId="4" xfId="47" applyFont="1" applyFill="1" applyBorder="1" applyAlignment="1">
      <alignment horizontal="center" vertical="center"/>
    </xf>
    <xf numFmtId="0" fontId="58" fillId="0" borderId="4" xfId="47" applyFont="1" applyBorder="1" applyAlignment="1">
      <alignment horizontal="center" vertical="center"/>
    </xf>
    <xf numFmtId="0" fontId="57" fillId="0" borderId="94" xfId="47" applyFont="1" applyBorder="1" applyAlignment="1">
      <alignment horizontal="center" vertical="center"/>
    </xf>
    <xf numFmtId="0" fontId="57" fillId="19" borderId="4" xfId="47" applyFont="1" applyFill="1" applyBorder="1" applyAlignment="1">
      <alignment horizontal="center" vertical="center" wrapText="1"/>
    </xf>
    <xf numFmtId="14" fontId="57" fillId="37" borderId="4" xfId="47" applyNumberFormat="1" applyFont="1" applyFill="1" applyBorder="1" applyAlignment="1">
      <alignment horizontal="center" vertical="center"/>
    </xf>
    <xf numFmtId="17" fontId="57" fillId="0" borderId="4" xfId="47" applyNumberFormat="1" applyFont="1" applyBorder="1" applyAlignment="1">
      <alignment horizontal="center" vertical="center"/>
    </xf>
    <xf numFmtId="0" fontId="57" fillId="0" borderId="4" xfId="47" applyFont="1" applyBorder="1" applyAlignment="1">
      <alignment wrapText="1"/>
    </xf>
    <xf numFmtId="0" fontId="57" fillId="0" borderId="88" xfId="47" applyFont="1" applyBorder="1" applyAlignment="1">
      <alignment horizontal="center" vertical="center"/>
    </xf>
    <xf numFmtId="0" fontId="57" fillId="37" borderId="88" xfId="47" applyFont="1" applyFill="1" applyBorder="1" applyAlignment="1">
      <alignment horizontal="center" vertical="center"/>
    </xf>
    <xf numFmtId="14" fontId="57" fillId="0" borderId="88" xfId="47" applyNumberFormat="1" applyFont="1" applyBorder="1" applyAlignment="1">
      <alignment horizontal="center" vertical="center"/>
    </xf>
    <xf numFmtId="0" fontId="57" fillId="37" borderId="91" xfId="47" applyFont="1" applyFill="1" applyBorder="1" applyAlignment="1">
      <alignment horizontal="center" vertical="center"/>
    </xf>
    <xf numFmtId="0" fontId="57" fillId="0" borderId="90" xfId="47" applyFont="1" applyBorder="1" applyAlignment="1">
      <alignment horizontal="center" vertical="center"/>
    </xf>
    <xf numFmtId="0" fontId="57" fillId="0" borderId="101" xfId="47" applyFont="1" applyBorder="1" applyAlignment="1">
      <alignment horizontal="center" vertical="center"/>
    </xf>
    <xf numFmtId="0" fontId="58" fillId="0" borderId="88" xfId="47" applyFont="1" applyBorder="1" applyAlignment="1">
      <alignment horizontal="center" vertical="center"/>
    </xf>
    <xf numFmtId="0" fontId="57" fillId="37" borderId="88" xfId="47" applyFont="1" applyFill="1" applyBorder="1" applyAlignment="1">
      <alignment horizontal="center" vertical="center" wrapText="1"/>
    </xf>
    <xf numFmtId="0" fontId="57" fillId="0" borderId="91" xfId="47" applyFont="1" applyBorder="1" applyAlignment="1">
      <alignment horizontal="center" vertical="center"/>
    </xf>
    <xf numFmtId="0" fontId="57" fillId="0" borderId="42" xfId="47" applyFont="1" applyBorder="1"/>
    <xf numFmtId="0" fontId="57" fillId="0" borderId="87" xfId="47" applyFont="1" applyBorder="1" applyAlignment="1">
      <alignment horizontal="center" vertical="center" textRotation="90" wrapText="1"/>
    </xf>
    <xf numFmtId="0" fontId="57" fillId="0" borderId="93" xfId="47" applyFont="1" applyBorder="1" applyAlignment="1">
      <alignment horizontal="center" vertical="center" textRotation="90" wrapText="1"/>
    </xf>
    <xf numFmtId="0" fontId="57" fillId="0" borderId="84" xfId="47" applyFont="1" applyBorder="1" applyAlignment="1">
      <alignment horizontal="center" vertical="center" textRotation="90" wrapText="1"/>
    </xf>
    <xf numFmtId="0" fontId="57" fillId="0" borderId="5" xfId="47" applyFont="1" applyBorder="1" applyAlignment="1">
      <alignment horizontal="center"/>
    </xf>
    <xf numFmtId="0" fontId="57" fillId="0" borderId="6" xfId="47" applyFont="1" applyBorder="1" applyAlignment="1">
      <alignment horizontal="center"/>
    </xf>
    <xf numFmtId="0" fontId="53" fillId="32" borderId="4" xfId="47" applyFont="1" applyFill="1" applyBorder="1" applyAlignment="1">
      <alignment horizontal="center" vertical="center"/>
    </xf>
    <xf numFmtId="0" fontId="5" fillId="0" borderId="4" xfId="47" applyBorder="1"/>
    <xf numFmtId="0" fontId="54" fillId="0" borderId="37" xfId="47" applyFont="1" applyBorder="1" applyAlignment="1">
      <alignment horizontal="center"/>
    </xf>
    <xf numFmtId="0" fontId="54" fillId="0" borderId="28" xfId="47" applyFont="1" applyBorder="1" applyAlignment="1">
      <alignment horizontal="center"/>
    </xf>
    <xf numFmtId="0" fontId="54" fillId="0" borderId="41" xfId="47" applyFont="1" applyBorder="1" applyAlignment="1">
      <alignment horizontal="center"/>
    </xf>
    <xf numFmtId="0" fontId="55" fillId="35" borderId="78" xfId="47" applyFont="1" applyFill="1" applyBorder="1" applyAlignment="1">
      <alignment horizontal="center" vertical="center"/>
    </xf>
    <xf numFmtId="0" fontId="55" fillId="35" borderId="79" xfId="47" applyFont="1" applyFill="1" applyBorder="1" applyAlignment="1">
      <alignment horizontal="center" vertical="center"/>
    </xf>
    <xf numFmtId="0" fontId="55" fillId="35" borderId="80" xfId="47" applyFont="1" applyFill="1" applyBorder="1" applyAlignment="1">
      <alignment horizontal="center" vertical="center"/>
    </xf>
    <xf numFmtId="0" fontId="55" fillId="29" borderId="78" xfId="47" applyFont="1" applyFill="1" applyBorder="1" applyAlignment="1">
      <alignment horizontal="center" vertical="center"/>
    </xf>
    <xf numFmtId="0" fontId="55" fillId="29" borderId="79" xfId="47" applyFont="1" applyFill="1" applyBorder="1" applyAlignment="1">
      <alignment horizontal="center" vertical="center"/>
    </xf>
    <xf numFmtId="0" fontId="55" fillId="29" borderId="80" xfId="47" applyFont="1" applyFill="1" applyBorder="1" applyAlignment="1">
      <alignment horizontal="center" vertical="center"/>
    </xf>
    <xf numFmtId="0" fontId="5" fillId="0" borderId="81" xfId="47" applyBorder="1" applyAlignment="1">
      <alignment horizontal="center"/>
    </xf>
    <xf numFmtId="0" fontId="5" fillId="0" borderId="82" xfId="47" applyBorder="1" applyAlignment="1">
      <alignment horizontal="center"/>
    </xf>
    <xf numFmtId="0" fontId="5" fillId="0" borderId="83" xfId="47" applyBorder="1" applyAlignment="1">
      <alignment horizontal="center"/>
    </xf>
    <xf numFmtId="0" fontId="5" fillId="0" borderId="84" xfId="47" applyBorder="1"/>
    <xf numFmtId="0" fontId="5" fillId="0" borderId="85" xfId="47" applyBorder="1"/>
    <xf numFmtId="0" fontId="56" fillId="36" borderId="79" xfId="3" applyFont="1" applyFill="1" applyBorder="1" applyAlignment="1">
      <alignment horizontal="center" vertical="center" wrapText="1"/>
    </xf>
    <xf numFmtId="0" fontId="56" fillId="36" borderId="101" xfId="3" applyFont="1" applyFill="1" applyBorder="1" applyAlignment="1">
      <alignment horizontal="center" vertical="center" wrapText="1"/>
    </xf>
    <xf numFmtId="0" fontId="48" fillId="5" borderId="0" xfId="41" applyFont="1" applyFill="1" applyAlignment="1">
      <alignment vertical="center"/>
    </xf>
    <xf numFmtId="0" fontId="48" fillId="0" borderId="0" xfId="7" applyFont="1" applyAlignment="1">
      <alignment vertical="center"/>
    </xf>
    <xf numFmtId="0" fontId="67" fillId="0" borderId="0" xfId="7" applyFont="1" applyAlignment="1">
      <alignment vertical="center"/>
    </xf>
    <xf numFmtId="0" fontId="41" fillId="27" borderId="53" xfId="39" applyFont="1" applyFill="1" applyBorder="1" applyAlignment="1">
      <alignment horizontal="center" vertical="center" wrapText="1"/>
    </xf>
    <xf numFmtId="0" fontId="41" fillId="3" borderId="53" xfId="39" applyFont="1" applyFill="1" applyBorder="1" applyAlignment="1">
      <alignment horizontal="center" vertical="center" wrapText="1"/>
    </xf>
    <xf numFmtId="0" fontId="46" fillId="5" borderId="0" xfId="0" applyFont="1" applyFill="1" applyAlignment="1">
      <alignment horizontal="center" vertical="center"/>
    </xf>
    <xf numFmtId="0" fontId="41" fillId="6" borderId="0" xfId="0" applyFont="1" applyFill="1" applyAlignment="1">
      <alignment horizontal="center" vertical="center" wrapText="1"/>
    </xf>
    <xf numFmtId="0" fontId="41" fillId="6" borderId="11" xfId="0" applyFont="1" applyFill="1" applyBorder="1" applyAlignment="1">
      <alignment horizontal="center" vertical="center" wrapText="1"/>
    </xf>
    <xf numFmtId="0" fontId="41" fillId="6" borderId="12" xfId="0" applyFont="1" applyFill="1" applyBorder="1" applyAlignment="1">
      <alignment horizontal="center" vertical="center" wrapText="1"/>
    </xf>
    <xf numFmtId="0" fontId="41" fillId="6" borderId="15" xfId="0" applyFont="1" applyFill="1" applyBorder="1" applyAlignment="1">
      <alignment horizontal="center" vertical="center" wrapText="1"/>
    </xf>
    <xf numFmtId="0" fontId="48" fillId="0" borderId="0" xfId="32" applyFont="1" applyAlignment="1">
      <alignment vertical="center"/>
    </xf>
    <xf numFmtId="0" fontId="67" fillId="0" borderId="0" xfId="32" applyFont="1" applyAlignment="1">
      <alignment vertical="center"/>
    </xf>
    <xf numFmtId="0" fontId="64" fillId="24" borderId="0" xfId="0" applyFont="1" applyFill="1" applyAlignment="1">
      <alignment horizontal="center" vertical="center"/>
    </xf>
    <xf numFmtId="0" fontId="41" fillId="3" borderId="54" xfId="39" applyFont="1" applyFill="1" applyBorder="1" applyAlignment="1">
      <alignment horizontal="center" vertical="center" wrapText="1"/>
    </xf>
    <xf numFmtId="0" fontId="41" fillId="3" borderId="57" xfId="39" applyFont="1" applyFill="1" applyBorder="1" applyAlignment="1">
      <alignment horizontal="center" vertical="center" wrapText="1"/>
    </xf>
    <xf numFmtId="0" fontId="48" fillId="0" borderId="0" xfId="40" applyFont="1" applyAlignment="1">
      <alignment vertical="center"/>
    </xf>
    <xf numFmtId="0" fontId="67" fillId="0" borderId="0" xfId="40" applyFont="1" applyAlignment="1">
      <alignment vertical="center"/>
    </xf>
    <xf numFmtId="0" fontId="64" fillId="3" borderId="0" xfId="0" applyFont="1" applyFill="1" applyAlignment="1">
      <alignment horizontal="center" vertical="center"/>
    </xf>
    <xf numFmtId="0" fontId="69" fillId="0" borderId="0" xfId="0" applyFont="1" applyAlignment="1">
      <alignment horizontal="left" vertical="center"/>
    </xf>
    <xf numFmtId="0" fontId="42" fillId="0" borderId="0" xfId="0" applyFont="1" applyAlignment="1">
      <alignment horizontal="left" vertical="center" wrapText="1"/>
    </xf>
    <xf numFmtId="0" fontId="64" fillId="24" borderId="0" xfId="0" applyFont="1" applyFill="1" applyAlignment="1">
      <alignment horizontal="center" vertical="center" wrapText="1"/>
    </xf>
    <xf numFmtId="0" fontId="42" fillId="27" borderId="53" xfId="39" applyFont="1" applyFill="1" applyBorder="1" applyAlignment="1">
      <alignment horizontal="center" vertical="center" wrapText="1"/>
    </xf>
    <xf numFmtId="0" fontId="41" fillId="6" borderId="4" xfId="0" applyFont="1" applyFill="1" applyBorder="1" applyAlignment="1">
      <alignment horizontal="center" vertical="center"/>
    </xf>
    <xf numFmtId="3" fontId="47" fillId="0" borderId="4" xfId="0" applyNumberFormat="1" applyFont="1" applyBorder="1" applyAlignment="1">
      <alignment horizontal="center" vertical="center"/>
    </xf>
    <xf numFmtId="0" fontId="47" fillId="5" borderId="0" xfId="0" applyFont="1" applyFill="1" applyAlignment="1">
      <alignment horizontal="left" vertical="center" wrapText="1"/>
    </xf>
    <xf numFmtId="169" fontId="47" fillId="5" borderId="0" xfId="0" applyNumberFormat="1" applyFont="1" applyFill="1" applyAlignment="1">
      <alignment horizontal="left" vertical="center" wrapText="1"/>
    </xf>
    <xf numFmtId="0" fontId="83" fillId="5" borderId="0" xfId="0" applyFont="1" applyFill="1" applyAlignment="1">
      <alignment horizontal="left" vertical="center"/>
    </xf>
    <xf numFmtId="0" fontId="47" fillId="5" borderId="0" xfId="0" applyFont="1" applyFill="1" applyAlignment="1">
      <alignment horizontal="left" vertical="center"/>
    </xf>
    <xf numFmtId="0" fontId="47" fillId="0" borderId="0" xfId="0" applyFont="1" applyAlignment="1">
      <alignment horizontal="left" vertical="center" wrapText="1"/>
    </xf>
    <xf numFmtId="0" fontId="41" fillId="6" borderId="4" xfId="0" applyFont="1" applyFill="1" applyBorder="1" applyAlignment="1">
      <alignment horizontal="center" vertical="center" wrapText="1"/>
    </xf>
    <xf numFmtId="0" fontId="41" fillId="6" borderId="16" xfId="0" applyFont="1" applyFill="1" applyBorder="1" applyAlignment="1">
      <alignment horizontal="center" vertical="center" wrapText="1"/>
    </xf>
    <xf numFmtId="0" fontId="41" fillId="6" borderId="17" xfId="0" applyFont="1" applyFill="1" applyBorder="1" applyAlignment="1">
      <alignment horizontal="center" vertical="center" wrapText="1"/>
    </xf>
    <xf numFmtId="0" fontId="42" fillId="0" borderId="26" xfId="0" applyFont="1" applyBorder="1" applyAlignment="1">
      <alignment horizontal="left" vertical="center"/>
    </xf>
    <xf numFmtId="0" fontId="42" fillId="0" borderId="23" xfId="0" applyFont="1" applyBorder="1" applyAlignment="1">
      <alignment horizontal="left" vertical="center"/>
    </xf>
    <xf numFmtId="0" fontId="47" fillId="17" borderId="5" xfId="0" applyFont="1" applyFill="1" applyBorder="1" applyAlignment="1">
      <alignment horizontal="left" vertical="center" wrapText="1"/>
    </xf>
    <xf numFmtId="0" fontId="47" fillId="17" borderId="6" xfId="0" applyFont="1" applyFill="1" applyBorder="1" applyAlignment="1">
      <alignment horizontal="left" vertical="center" wrapText="1"/>
    </xf>
    <xf numFmtId="169" fontId="47" fillId="5" borderId="5" xfId="0" applyNumberFormat="1" applyFont="1" applyFill="1" applyBorder="1" applyAlignment="1">
      <alignment horizontal="left" vertical="center" wrapText="1"/>
    </xf>
    <xf numFmtId="169" fontId="47" fillId="5" borderId="7" xfId="0" applyNumberFormat="1" applyFont="1" applyFill="1" applyBorder="1" applyAlignment="1">
      <alignment horizontal="left" vertical="center" wrapText="1"/>
    </xf>
    <xf numFmtId="169" fontId="47" fillId="17" borderId="5" xfId="0" applyNumberFormat="1" applyFont="1" applyFill="1" applyBorder="1" applyAlignment="1">
      <alignment horizontal="left" vertical="center" wrapText="1"/>
    </xf>
    <xf numFmtId="169" fontId="47" fillId="17" borderId="7" xfId="0" applyNumberFormat="1" applyFont="1" applyFill="1" applyBorder="1" applyAlignment="1">
      <alignment horizontal="left" vertical="center" wrapText="1"/>
    </xf>
    <xf numFmtId="169" fontId="47" fillId="5" borderId="37" xfId="0" applyNumberFormat="1" applyFont="1" applyFill="1" applyBorder="1" applyAlignment="1">
      <alignment horizontal="left" vertical="center" wrapText="1"/>
    </xf>
    <xf numFmtId="169" fontId="47" fillId="5" borderId="42" xfId="0" applyNumberFormat="1" applyFont="1" applyFill="1" applyBorder="1" applyAlignment="1">
      <alignment horizontal="left" vertical="center" wrapText="1"/>
    </xf>
    <xf numFmtId="10" fontId="47" fillId="17" borderId="4" xfId="0" applyNumberFormat="1" applyFont="1" applyFill="1" applyBorder="1" applyAlignment="1">
      <alignment horizontal="left" vertical="center" wrapText="1"/>
    </xf>
    <xf numFmtId="0" fontId="42" fillId="0" borderId="40" xfId="0" applyFont="1" applyBorder="1" applyAlignment="1">
      <alignment horizontal="left" vertical="center"/>
    </xf>
    <xf numFmtId="0" fontId="42" fillId="0" borderId="41" xfId="0" applyFont="1" applyBorder="1" applyAlignment="1">
      <alignment horizontal="left" vertical="center"/>
    </xf>
    <xf numFmtId="0" fontId="42" fillId="0" borderId="32" xfId="0" applyFont="1" applyBorder="1" applyAlignment="1">
      <alignment horizontal="left" vertical="center"/>
    </xf>
    <xf numFmtId="169" fontId="47" fillId="5" borderId="6" xfId="0" applyNumberFormat="1" applyFont="1" applyFill="1" applyBorder="1" applyAlignment="1">
      <alignment horizontal="left" vertical="center" wrapText="1"/>
    </xf>
    <xf numFmtId="169" fontId="47" fillId="17" borderId="6" xfId="0" applyNumberFormat="1" applyFont="1" applyFill="1" applyBorder="1" applyAlignment="1">
      <alignment horizontal="left" vertical="center" wrapText="1"/>
    </xf>
    <xf numFmtId="169" fontId="47" fillId="5" borderId="24" xfId="0" applyNumberFormat="1" applyFont="1" applyFill="1" applyBorder="1" applyAlignment="1">
      <alignment horizontal="left" vertical="center" wrapText="1"/>
    </xf>
    <xf numFmtId="0" fontId="69" fillId="0" borderId="9" xfId="0" applyFont="1" applyBorder="1" applyAlignment="1">
      <alignment vertical="center" wrapText="1"/>
    </xf>
    <xf numFmtId="0" fontId="69" fillId="0" borderId="17" xfId="0" applyFont="1" applyBorder="1" applyAlignment="1">
      <alignment vertical="center" wrapText="1"/>
    </xf>
    <xf numFmtId="169" fontId="47" fillId="17" borderId="16" xfId="0" applyNumberFormat="1" applyFont="1" applyFill="1" applyBorder="1" applyAlignment="1">
      <alignment horizontal="left" vertical="center" wrapText="1"/>
    </xf>
    <xf numFmtId="169" fontId="47" fillId="17" borderId="18" xfId="0" applyNumberFormat="1" applyFont="1" applyFill="1" applyBorder="1" applyAlignment="1">
      <alignment horizontal="left" vertical="center" wrapText="1"/>
    </xf>
    <xf numFmtId="169" fontId="47" fillId="17" borderId="17" xfId="0" applyNumberFormat="1" applyFont="1" applyFill="1" applyBorder="1" applyAlignment="1">
      <alignment horizontal="left" vertical="center" wrapText="1"/>
    </xf>
    <xf numFmtId="169" fontId="47" fillId="16" borderId="16" xfId="0" applyNumberFormat="1" applyFont="1" applyFill="1" applyBorder="1" applyAlignment="1">
      <alignment horizontal="left" vertical="center" wrapText="1"/>
    </xf>
    <xf numFmtId="169" fontId="47" fillId="16" borderId="18" xfId="0" applyNumberFormat="1" applyFont="1" applyFill="1" applyBorder="1" applyAlignment="1">
      <alignment horizontal="left" vertical="center" wrapText="1"/>
    </xf>
    <xf numFmtId="169" fontId="47" fillId="16" borderId="17" xfId="0" applyNumberFormat="1" applyFont="1" applyFill="1" applyBorder="1" applyAlignment="1">
      <alignment horizontal="left" vertical="center" wrapText="1"/>
    </xf>
    <xf numFmtId="0" fontId="69" fillId="0" borderId="26" xfId="0" applyFont="1" applyBorder="1" applyAlignment="1">
      <alignment horizontal="left" vertical="center" wrapText="1"/>
    </xf>
    <xf numFmtId="0" fontId="69" fillId="0" borderId="36" xfId="0" applyFont="1" applyBorder="1" applyAlignment="1">
      <alignment horizontal="left" vertical="center"/>
    </xf>
    <xf numFmtId="0" fontId="69" fillId="0" borderId="9" xfId="0" applyFont="1" applyBorder="1" applyAlignment="1">
      <alignment horizontal="left" vertical="center" wrapText="1"/>
    </xf>
    <xf numFmtId="0" fontId="69" fillId="0" borderId="17" xfId="0" applyFont="1" applyBorder="1" applyAlignment="1">
      <alignment horizontal="left" vertical="center" wrapText="1"/>
    </xf>
    <xf numFmtId="0" fontId="47" fillId="17" borderId="16" xfId="0" applyFont="1" applyFill="1" applyBorder="1" applyAlignment="1">
      <alignment horizontal="left" vertical="center" wrapText="1"/>
    </xf>
    <xf numFmtId="0" fontId="43" fillId="17" borderId="18" xfId="0" applyFont="1" applyFill="1" applyBorder="1" applyAlignment="1">
      <alignment horizontal="left" vertical="center" wrapText="1"/>
    </xf>
    <xf numFmtId="0" fontId="47" fillId="17" borderId="17" xfId="0" applyFont="1" applyFill="1" applyBorder="1" applyAlignment="1">
      <alignment horizontal="left" vertical="center" wrapText="1"/>
    </xf>
    <xf numFmtId="0" fontId="42" fillId="0" borderId="9" xfId="0" applyFont="1" applyBorder="1" applyAlignment="1">
      <alignment vertical="center"/>
    </xf>
    <xf numFmtId="0" fontId="42" fillId="0" borderId="17" xfId="0" applyFont="1" applyBorder="1" applyAlignment="1">
      <alignment vertical="center"/>
    </xf>
    <xf numFmtId="0" fontId="48" fillId="0" borderId="0" xfId="41" applyFont="1" applyAlignment="1">
      <alignment vertical="center"/>
    </xf>
    <xf numFmtId="0" fontId="43" fillId="14" borderId="0" xfId="0" applyFont="1" applyFill="1" applyAlignment="1">
      <alignment vertical="center"/>
    </xf>
    <xf numFmtId="0" fontId="47" fillId="0" borderId="0" xfId="0" applyFont="1" applyAlignment="1">
      <alignment vertical="center"/>
    </xf>
    <xf numFmtId="0" fontId="42" fillId="5" borderId="28" xfId="0" applyFont="1" applyFill="1" applyBorder="1" applyAlignment="1">
      <alignment horizontal="left" vertical="center"/>
    </xf>
    <xf numFmtId="0" fontId="42" fillId="5" borderId="31" xfId="0" applyFont="1" applyFill="1" applyBorder="1" applyAlignment="1">
      <alignment horizontal="left" vertical="center"/>
    </xf>
    <xf numFmtId="0" fontId="48" fillId="0" borderId="0" xfId="5" applyFont="1" applyAlignment="1">
      <alignment vertical="center"/>
    </xf>
    <xf numFmtId="0" fontId="68" fillId="5" borderId="0" xfId="0" applyFont="1" applyFill="1" applyAlignment="1">
      <alignment horizontal="left" vertical="center" wrapText="1"/>
    </xf>
    <xf numFmtId="0" fontId="46" fillId="5" borderId="0" xfId="0" applyFont="1" applyFill="1" applyAlignment="1">
      <alignment horizontal="center" vertical="center" wrapText="1"/>
    </xf>
    <xf numFmtId="0" fontId="48" fillId="0" borderId="0" xfId="5" applyFont="1" applyAlignment="1">
      <alignment horizontal="left" vertical="center"/>
    </xf>
    <xf numFmtId="0" fontId="47" fillId="0" borderId="4" xfId="0" applyFont="1" applyBorder="1" applyAlignment="1">
      <alignment horizontal="center" vertical="center"/>
    </xf>
    <xf numFmtId="0" fontId="42" fillId="0" borderId="0" xfId="5" applyFont="1" applyAlignment="1">
      <alignment vertical="center" wrapText="1"/>
    </xf>
    <xf numFmtId="0" fontId="48" fillId="0" borderId="0" xfId="5" applyFont="1" applyAlignment="1">
      <alignment vertical="center" wrapText="1"/>
    </xf>
    <xf numFmtId="0" fontId="67" fillId="0" borderId="0" xfId="5" applyFont="1" applyAlignment="1">
      <alignment horizontal="left" vertical="center" wrapText="1"/>
    </xf>
    <xf numFmtId="0" fontId="67" fillId="0" borderId="0" xfId="5" applyFont="1" applyAlignment="1">
      <alignment vertical="center" wrapText="1"/>
    </xf>
    <xf numFmtId="14" fontId="47" fillId="0" borderId="4" xfId="0" applyNumberFormat="1" applyFont="1" applyBorder="1" applyAlignment="1">
      <alignment horizontal="center" vertical="center"/>
    </xf>
    <xf numFmtId="0" fontId="41" fillId="24" borderId="53" xfId="0" applyFont="1" applyFill="1" applyBorder="1" applyAlignment="1">
      <alignment vertical="center" wrapText="1"/>
    </xf>
    <xf numFmtId="0" fontId="64" fillId="3" borderId="0" xfId="0" applyFont="1" applyFill="1" applyAlignment="1">
      <alignment horizontal="center" vertical="center" wrapText="1"/>
    </xf>
    <xf numFmtId="0" fontId="41" fillId="3" borderId="11" xfId="0" applyFont="1" applyFill="1" applyBorder="1" applyAlignment="1">
      <alignment horizontal="left" vertical="center" wrapText="1"/>
    </xf>
    <xf numFmtId="0" fontId="41" fillId="3" borderId="11" xfId="0" applyFont="1" applyFill="1" applyBorder="1" applyAlignment="1">
      <alignment horizontal="center" vertical="center" wrapText="1"/>
    </xf>
    <xf numFmtId="0" fontId="41" fillId="24" borderId="53" xfId="0" applyFont="1" applyFill="1" applyBorder="1" applyAlignment="1">
      <alignment horizontal="left" vertical="center"/>
    </xf>
    <xf numFmtId="0" fontId="42" fillId="26" borderId="53" xfId="39" applyFont="1" applyFill="1" applyBorder="1" applyAlignment="1">
      <alignment horizontal="center" vertical="center" wrapText="1"/>
    </xf>
    <xf numFmtId="0" fontId="42" fillId="26" borderId="53" xfId="0" applyFont="1" applyFill="1" applyBorder="1" applyAlignment="1">
      <alignment horizontal="center" vertical="center" wrapText="1"/>
    </xf>
    <xf numFmtId="0" fontId="41" fillId="24" borderId="53" xfId="0" applyFont="1" applyFill="1" applyBorder="1" applyAlignment="1">
      <alignment vertical="center"/>
    </xf>
    <xf numFmtId="0" fontId="41" fillId="24" borderId="53" xfId="0" applyFont="1" applyFill="1" applyBorder="1" applyAlignment="1">
      <alignment horizontal="center" vertical="center" wrapText="1"/>
    </xf>
    <xf numFmtId="3" fontId="47" fillId="0" borderId="53" xfId="0" applyNumberFormat="1" applyFont="1" applyBorder="1" applyAlignment="1">
      <alignment horizontal="center" vertical="center" wrapText="1"/>
    </xf>
    <xf numFmtId="0" fontId="41" fillId="24" borderId="55" xfId="0" applyFont="1" applyFill="1" applyBorder="1" applyAlignment="1">
      <alignment vertical="center"/>
    </xf>
    <xf numFmtId="0" fontId="41" fillId="24" borderId="56" xfId="0" applyFont="1" applyFill="1" applyBorder="1" applyAlignment="1">
      <alignment vertical="center"/>
    </xf>
    <xf numFmtId="0" fontId="41" fillId="24" borderId="55" xfId="0" applyFont="1" applyFill="1" applyBorder="1" applyAlignment="1">
      <alignment horizontal="left" vertical="center" wrapText="1"/>
    </xf>
    <xf numFmtId="0" fontId="41" fillId="24" borderId="56" xfId="0" applyFont="1" applyFill="1" applyBorder="1" applyAlignment="1">
      <alignment horizontal="left" vertical="center" wrapText="1"/>
    </xf>
    <xf numFmtId="0" fontId="28" fillId="4" borderId="18" xfId="0" applyFont="1" applyFill="1" applyBorder="1" applyAlignment="1">
      <alignment horizontal="left" vertical="center" wrapText="1"/>
    </xf>
    <xf numFmtId="0" fontId="28" fillId="4" borderId="28" xfId="0" applyFont="1" applyFill="1" applyBorder="1" applyAlignment="1">
      <alignment vertical="center"/>
    </xf>
    <xf numFmtId="0" fontId="28" fillId="4" borderId="0" xfId="0" applyFont="1" applyFill="1" applyAlignment="1">
      <alignment vertical="center"/>
    </xf>
    <xf numFmtId="0" fontId="28" fillId="4" borderId="30" xfId="0" applyFont="1" applyFill="1" applyBorder="1" applyAlignment="1">
      <alignment vertical="center"/>
    </xf>
    <xf numFmtId="0" fontId="28" fillId="2" borderId="28" xfId="0" applyFont="1" applyFill="1" applyBorder="1" applyAlignment="1">
      <alignment horizontal="center" vertical="center" wrapText="1"/>
    </xf>
    <xf numFmtId="0" fontId="28" fillId="2" borderId="30" xfId="0" applyFont="1" applyFill="1" applyBorder="1" applyAlignment="1">
      <alignment horizontal="center" vertical="center" wrapText="1"/>
    </xf>
    <xf numFmtId="0" fontId="28" fillId="4" borderId="28" xfId="0" applyFont="1" applyFill="1" applyBorder="1" applyAlignment="1">
      <alignment horizontal="center" vertical="center"/>
    </xf>
    <xf numFmtId="0" fontId="28" fillId="4" borderId="30" xfId="0" applyFont="1" applyFill="1" applyBorder="1" applyAlignment="1">
      <alignment horizontal="center" vertical="center"/>
    </xf>
    <xf numFmtId="0" fontId="28" fillId="0" borderId="18" xfId="0" applyFont="1" applyBorder="1" applyAlignment="1">
      <alignment vertical="center"/>
    </xf>
    <xf numFmtId="0" fontId="28" fillId="4" borderId="18" xfId="0" applyFont="1" applyFill="1" applyBorder="1" applyAlignment="1">
      <alignment vertical="center"/>
    </xf>
    <xf numFmtId="0" fontId="28" fillId="2" borderId="30" xfId="0" applyFont="1" applyFill="1" applyBorder="1" applyAlignment="1">
      <alignment vertical="center" wrapText="1"/>
    </xf>
    <xf numFmtId="0" fontId="3" fillId="2" borderId="18" xfId="1" applyFill="1" applyBorder="1" applyAlignment="1">
      <alignment vertical="center" wrapText="1"/>
    </xf>
    <xf numFmtId="0" fontId="29" fillId="2" borderId="18" xfId="1" applyFont="1" applyFill="1" applyBorder="1" applyAlignment="1">
      <alignment vertical="center" wrapText="1"/>
    </xf>
    <xf numFmtId="0" fontId="28" fillId="4" borderId="18" xfId="0" applyFont="1" applyFill="1" applyBorder="1" applyAlignment="1">
      <alignment horizontal="center" vertical="center"/>
    </xf>
    <xf numFmtId="0" fontId="27" fillId="2" borderId="28" xfId="0" applyFont="1" applyFill="1" applyBorder="1" applyAlignment="1">
      <alignment horizontal="left" vertical="center"/>
    </xf>
    <xf numFmtId="0" fontId="27" fillId="2" borderId="30" xfId="0" applyFont="1" applyFill="1" applyBorder="1" applyAlignment="1">
      <alignment horizontal="left" vertical="center"/>
    </xf>
    <xf numFmtId="0" fontId="27" fillId="4" borderId="28" xfId="0" applyFont="1" applyFill="1" applyBorder="1" applyAlignment="1">
      <alignment horizontal="left" vertical="center"/>
    </xf>
    <xf numFmtId="0" fontId="27" fillId="4" borderId="30" xfId="0" applyFont="1" applyFill="1" applyBorder="1" applyAlignment="1">
      <alignment horizontal="left" vertical="center"/>
    </xf>
    <xf numFmtId="0" fontId="27" fillId="4" borderId="0" xfId="0" applyFont="1" applyFill="1" applyAlignment="1">
      <alignment horizontal="left" vertical="center"/>
    </xf>
    <xf numFmtId="0" fontId="20" fillId="3" borderId="20" xfId="0" applyFont="1" applyFill="1" applyBorder="1" applyAlignment="1">
      <alignment horizontal="center" vertical="center" wrapText="1"/>
    </xf>
    <xf numFmtId="0" fontId="28" fillId="4" borderId="51" xfId="0" applyFont="1" applyFill="1" applyBorder="1" applyAlignment="1">
      <alignment vertical="center"/>
    </xf>
    <xf numFmtId="0" fontId="28" fillId="2" borderId="28" xfId="0" applyFont="1" applyFill="1" applyBorder="1" applyAlignment="1">
      <alignment vertical="center"/>
    </xf>
    <xf numFmtId="0" fontId="28" fillId="2" borderId="30" xfId="0" applyFont="1" applyFill="1" applyBorder="1" applyAlignment="1">
      <alignment vertical="center"/>
    </xf>
    <xf numFmtId="0" fontId="28" fillId="4" borderId="18" xfId="0" applyFont="1" applyFill="1" applyBorder="1" applyAlignment="1">
      <alignment vertical="center" wrapText="1"/>
    </xf>
    <xf numFmtId="0" fontId="28" fillId="0" borderId="18" xfId="0" applyFont="1" applyBorder="1" applyAlignment="1">
      <alignment horizontal="left" vertical="center"/>
    </xf>
    <xf numFmtId="0" fontId="28" fillId="0" borderId="28" xfId="0" applyFont="1" applyBorder="1" applyAlignment="1">
      <alignment horizontal="left" vertical="center"/>
    </xf>
    <xf numFmtId="0" fontId="28" fillId="4" borderId="18" xfId="0" applyFont="1" applyFill="1" applyBorder="1" applyAlignment="1">
      <alignment horizontal="left" vertical="center"/>
    </xf>
    <xf numFmtId="0" fontId="28" fillId="0" borderId="51" xfId="0" applyFont="1" applyBorder="1" applyAlignment="1">
      <alignment vertical="center"/>
    </xf>
    <xf numFmtId="0" fontId="27" fillId="4" borderId="0" xfId="0" applyFont="1" applyFill="1" applyAlignment="1">
      <alignment horizontal="center" vertical="center"/>
    </xf>
    <xf numFmtId="0" fontId="27" fillId="4" borderId="30" xfId="0" applyFont="1" applyFill="1" applyBorder="1" applyAlignment="1">
      <alignment horizontal="center" vertical="center"/>
    </xf>
    <xf numFmtId="0" fontId="27" fillId="4" borderId="28" xfId="0" applyFont="1" applyFill="1" applyBorder="1" applyAlignment="1">
      <alignment horizontal="center" vertical="center"/>
    </xf>
    <xf numFmtId="0" fontId="28" fillId="4" borderId="22" xfId="0" applyFont="1" applyFill="1" applyBorder="1" applyAlignment="1">
      <alignment horizontal="center" vertical="center"/>
    </xf>
    <xf numFmtId="0" fontId="28" fillId="4" borderId="0" xfId="0" applyFont="1" applyFill="1" applyAlignment="1">
      <alignment horizontal="center" vertical="center"/>
    </xf>
    <xf numFmtId="0" fontId="27" fillId="0" borderId="28" xfId="0" applyFont="1" applyBorder="1" applyAlignment="1">
      <alignment horizontal="center" vertical="center"/>
    </xf>
    <xf numFmtId="0" fontId="27" fillId="0" borderId="30" xfId="0" applyFont="1" applyBorder="1" applyAlignment="1">
      <alignment horizontal="center" vertical="center"/>
    </xf>
    <xf numFmtId="0" fontId="28" fillId="0" borderId="30" xfId="0" applyFont="1" applyBorder="1" applyAlignment="1">
      <alignment horizontal="left" vertical="center"/>
    </xf>
    <xf numFmtId="0" fontId="28" fillId="0" borderId="28" xfId="0" applyFont="1" applyBorder="1" applyAlignment="1">
      <alignment horizontal="center" vertical="center" wrapText="1"/>
    </xf>
    <xf numFmtId="0" fontId="28" fillId="0" borderId="30" xfId="0" applyFont="1" applyBorder="1" applyAlignment="1">
      <alignment horizontal="center" vertical="center" wrapText="1"/>
    </xf>
    <xf numFmtId="0" fontId="27" fillId="0" borderId="0" xfId="0" applyFont="1" applyAlignment="1">
      <alignment horizontal="center" vertical="center"/>
    </xf>
    <xf numFmtId="0" fontId="28" fillId="0" borderId="0" xfId="0" applyFont="1" applyAlignment="1">
      <alignment horizontal="left" vertical="center"/>
    </xf>
    <xf numFmtId="0" fontId="8" fillId="0" borderId="28" xfId="0" applyFont="1" applyBorder="1" applyAlignment="1">
      <alignment horizontal="center" vertical="center"/>
    </xf>
    <xf numFmtId="0" fontId="8" fillId="0" borderId="30" xfId="0" applyFont="1" applyBorder="1" applyAlignment="1">
      <alignment horizontal="center" vertical="center"/>
    </xf>
    <xf numFmtId="0" fontId="49" fillId="4" borderId="159" xfId="0" applyFont="1" applyFill="1" applyBorder="1" applyAlignment="1">
      <alignment horizontal="center" vertical="center"/>
    </xf>
    <xf numFmtId="0" fontId="49" fillId="4" borderId="160" xfId="0" applyFont="1" applyFill="1" applyBorder="1" applyAlignment="1">
      <alignment horizontal="center" vertical="center"/>
    </xf>
    <xf numFmtId="0" fontId="121" fillId="4" borderId="181" xfId="0" applyFont="1" applyFill="1" applyBorder="1" applyAlignment="1">
      <alignment horizontal="right" vertical="center"/>
    </xf>
    <xf numFmtId="0" fontId="121" fillId="4" borderId="183" xfId="0" applyFont="1" applyFill="1" applyBorder="1" applyAlignment="1">
      <alignment horizontal="right" vertical="center"/>
    </xf>
    <xf numFmtId="0" fontId="49" fillId="4" borderId="159" xfId="0" applyFont="1" applyFill="1" applyBorder="1" applyAlignment="1">
      <alignment horizontal="center" vertical="center" wrapText="1"/>
    </xf>
    <xf numFmtId="0" fontId="49" fillId="4" borderId="160" xfId="0" applyFont="1" applyFill="1" applyBorder="1" applyAlignment="1">
      <alignment horizontal="center" vertical="center" wrapText="1"/>
    </xf>
    <xf numFmtId="0" fontId="49" fillId="4" borderId="159" xfId="0" applyFont="1" applyFill="1" applyBorder="1" applyAlignment="1">
      <alignment horizontal="left" vertical="center" wrapText="1"/>
    </xf>
    <xf numFmtId="0" fontId="49" fillId="4" borderId="160" xfId="0" applyFont="1" applyFill="1" applyBorder="1" applyAlignment="1">
      <alignment horizontal="left" vertical="center" wrapText="1"/>
    </xf>
    <xf numFmtId="0" fontId="113" fillId="3" borderId="187" xfId="3" applyFont="1" applyFill="1" applyBorder="1" applyAlignment="1">
      <alignment horizontal="center" vertical="center" wrapText="1"/>
    </xf>
    <xf numFmtId="0" fontId="113" fillId="3" borderId="188" xfId="3" applyFont="1" applyFill="1" applyBorder="1" applyAlignment="1">
      <alignment horizontal="center" vertical="center" wrapText="1"/>
    </xf>
    <xf numFmtId="0" fontId="113" fillId="3" borderId="189" xfId="3" applyFont="1" applyFill="1" applyBorder="1" applyAlignment="1">
      <alignment horizontal="center" vertical="center" wrapText="1"/>
    </xf>
    <xf numFmtId="0" fontId="121" fillId="4" borderId="159" xfId="0" applyFont="1" applyFill="1" applyBorder="1" applyAlignment="1">
      <alignment horizontal="center" vertical="center"/>
    </xf>
    <xf numFmtId="0" fontId="121" fillId="4" borderId="160" xfId="0" applyFont="1" applyFill="1" applyBorder="1" applyAlignment="1">
      <alignment horizontal="center" vertical="center"/>
    </xf>
    <xf numFmtId="14" fontId="49" fillId="4" borderId="159" xfId="0" applyNumberFormat="1" applyFont="1" applyFill="1" applyBorder="1" applyAlignment="1">
      <alignment horizontal="center" vertical="center"/>
    </xf>
    <xf numFmtId="0" fontId="113" fillId="3" borderId="0" xfId="3" applyFont="1" applyFill="1" applyAlignment="1">
      <alignment horizontal="center" vertical="center" wrapText="1"/>
    </xf>
    <xf numFmtId="0" fontId="49" fillId="5" borderId="160" xfId="0" applyFont="1" applyFill="1" applyBorder="1" applyAlignment="1">
      <alignment horizontal="center" vertical="center"/>
    </xf>
    <xf numFmtId="0" fontId="121" fillId="5" borderId="183" xfId="0" applyFont="1" applyFill="1" applyBorder="1" applyAlignment="1">
      <alignment horizontal="right" vertical="center"/>
    </xf>
    <xf numFmtId="0" fontId="49" fillId="5" borderId="160" xfId="0" applyFont="1" applyFill="1" applyBorder="1" applyAlignment="1">
      <alignment horizontal="center" vertical="center" wrapText="1"/>
    </xf>
    <xf numFmtId="0" fontId="49" fillId="5" borderId="160" xfId="0" applyFont="1" applyFill="1" applyBorder="1" applyAlignment="1">
      <alignment horizontal="left" vertical="center" wrapText="1"/>
    </xf>
    <xf numFmtId="0" fontId="121" fillId="5" borderId="160" xfId="0" applyFont="1" applyFill="1" applyBorder="1" applyAlignment="1">
      <alignment horizontal="center" vertical="center"/>
    </xf>
    <xf numFmtId="14" fontId="49" fillId="5" borderId="160" xfId="0" applyNumberFormat="1" applyFont="1" applyFill="1" applyBorder="1" applyAlignment="1">
      <alignment horizontal="center" vertical="center"/>
    </xf>
    <xf numFmtId="17" fontId="49" fillId="4" borderId="160" xfId="0" applyNumberFormat="1" applyFont="1" applyFill="1" applyBorder="1" applyAlignment="1">
      <alignment horizontal="center" vertical="center"/>
    </xf>
    <xf numFmtId="14" fontId="49" fillId="4" borderId="160" xfId="0" applyNumberFormat="1" applyFont="1" applyFill="1" applyBorder="1" applyAlignment="1">
      <alignment horizontal="center" vertical="center"/>
    </xf>
    <xf numFmtId="0" fontId="121" fillId="5" borderId="160" xfId="0" applyFont="1" applyFill="1" applyBorder="1" applyAlignment="1">
      <alignment horizontal="center" vertical="center" wrapText="1"/>
    </xf>
    <xf numFmtId="0" fontId="121" fillId="4" borderId="183" xfId="0" applyFont="1" applyFill="1" applyBorder="1" applyAlignment="1">
      <alignment horizontal="right" vertical="center" wrapText="1"/>
    </xf>
    <xf numFmtId="0" fontId="121" fillId="4" borderId="160" xfId="0" applyFont="1" applyFill="1" applyBorder="1" applyAlignment="1">
      <alignment horizontal="center" vertical="center" wrapText="1"/>
    </xf>
    <xf numFmtId="14" fontId="49" fillId="4" borderId="160" xfId="0" applyNumberFormat="1" applyFont="1" applyFill="1" applyBorder="1" applyAlignment="1">
      <alignment horizontal="center" vertical="center" wrapText="1"/>
    </xf>
    <xf numFmtId="14" fontId="49" fillId="5" borderId="160" xfId="0" applyNumberFormat="1" applyFont="1" applyFill="1" applyBorder="1" applyAlignment="1">
      <alignment horizontal="center" vertical="center" wrapText="1"/>
    </xf>
    <xf numFmtId="0" fontId="16" fillId="43" borderId="0" xfId="17" applyFont="1" applyFill="1" applyAlignment="1">
      <alignment horizontal="center" vertical="center"/>
    </xf>
    <xf numFmtId="0" fontId="16" fillId="46" borderId="0" xfId="0" applyFont="1" applyFill="1" applyAlignment="1">
      <alignment horizontal="center" vertical="center"/>
    </xf>
    <xf numFmtId="0" fontId="16" fillId="24" borderId="0" xfId="0" applyFont="1" applyFill="1" applyAlignment="1">
      <alignment horizontal="center" vertical="center"/>
    </xf>
    <xf numFmtId="0" fontId="100" fillId="4" borderId="0" xfId="0" applyFont="1" applyFill="1" applyAlignment="1">
      <alignment horizontal="left" vertical="center"/>
    </xf>
    <xf numFmtId="0" fontId="100" fillId="25" borderId="0" xfId="0" applyFont="1" applyFill="1" applyAlignment="1">
      <alignment horizontal="left" vertical="center"/>
    </xf>
    <xf numFmtId="0" fontId="100" fillId="5" borderId="0" xfId="0" applyFont="1" applyFill="1" applyAlignment="1">
      <alignment horizontal="left" vertical="center"/>
    </xf>
    <xf numFmtId="0" fontId="100" fillId="4" borderId="159" xfId="0" applyFont="1" applyFill="1" applyBorder="1" applyAlignment="1">
      <alignment vertical="center"/>
    </xf>
    <xf numFmtId="0" fontId="100" fillId="4" borderId="160" xfId="0" applyFont="1" applyFill="1" applyBorder="1" applyAlignment="1">
      <alignment vertical="center"/>
    </xf>
    <xf numFmtId="0" fontId="100" fillId="5" borderId="160" xfId="0" applyFont="1" applyFill="1" applyBorder="1" applyAlignment="1">
      <alignment vertical="center"/>
    </xf>
    <xf numFmtId="0" fontId="28" fillId="0" borderId="58" xfId="24" applyFont="1" applyBorder="1" applyAlignment="1">
      <alignment horizontal="center" vertical="center"/>
    </xf>
    <xf numFmtId="0" fontId="28" fillId="0" borderId="49" xfId="24" applyFont="1" applyBorder="1" applyAlignment="1">
      <alignment horizontal="center" vertical="center"/>
    </xf>
    <xf numFmtId="0" fontId="28" fillId="0" borderId="157" xfId="24" applyFont="1" applyBorder="1" applyAlignment="1">
      <alignment horizontal="center" vertical="center"/>
    </xf>
    <xf numFmtId="14" fontId="8" fillId="0" borderId="12" xfId="24" applyNumberFormat="1" applyFont="1" applyBorder="1" applyAlignment="1">
      <alignment horizontal="center" vertical="center"/>
    </xf>
    <xf numFmtId="14" fontId="8" fillId="0" borderId="50" xfId="24" applyNumberFormat="1" applyFont="1" applyBorder="1" applyAlignment="1">
      <alignment horizontal="center" vertical="center"/>
    </xf>
    <xf numFmtId="14" fontId="8" fillId="0" borderId="15" xfId="24" applyNumberFormat="1" applyFont="1" applyBorder="1" applyAlignment="1">
      <alignment horizontal="center" vertical="center"/>
    </xf>
    <xf numFmtId="4" fontId="28" fillId="0" borderId="12" xfId="0" applyNumberFormat="1" applyFont="1" applyBorder="1" applyAlignment="1">
      <alignment horizontal="center" vertical="center"/>
    </xf>
    <xf numFmtId="4" fontId="28" fillId="0" borderId="50" xfId="0" applyNumberFormat="1" applyFont="1" applyBorder="1" applyAlignment="1">
      <alignment horizontal="center" vertical="center"/>
    </xf>
    <xf numFmtId="4" fontId="28" fillId="0" borderId="15" xfId="0" applyNumberFormat="1" applyFont="1" applyBorder="1" applyAlignment="1">
      <alignment horizontal="center" vertical="center"/>
    </xf>
    <xf numFmtId="0" fontId="28" fillId="0" borderId="12" xfId="24" applyFont="1" applyBorder="1" applyAlignment="1">
      <alignment horizontal="center" vertical="center"/>
    </xf>
    <xf numFmtId="0" fontId="28" fillId="0" borderId="50" xfId="24" applyFont="1" applyBorder="1" applyAlignment="1">
      <alignment horizontal="center" vertical="center"/>
    </xf>
    <xf numFmtId="0" fontId="28" fillId="0" borderId="15" xfId="24" applyFont="1" applyBorder="1" applyAlignment="1">
      <alignment horizontal="center" vertical="center"/>
    </xf>
    <xf numFmtId="43" fontId="28" fillId="5" borderId="12" xfId="2" applyFont="1" applyFill="1" applyBorder="1" applyAlignment="1">
      <alignment vertical="center"/>
    </xf>
    <xf numFmtId="43" fontId="28" fillId="5" borderId="50" xfId="2" applyFont="1" applyFill="1" applyBorder="1" applyAlignment="1">
      <alignment vertical="center"/>
    </xf>
    <xf numFmtId="43" fontId="28" fillId="5" borderId="15" xfId="2" applyFont="1" applyFill="1" applyBorder="1" applyAlignment="1">
      <alignment vertical="center"/>
    </xf>
    <xf numFmtId="43" fontId="28" fillId="5" borderId="12" xfId="2" applyFont="1" applyFill="1" applyBorder="1" applyAlignment="1">
      <alignment horizontal="center" vertical="center"/>
    </xf>
    <xf numFmtId="43" fontId="28" fillId="5" borderId="50" xfId="2" applyFont="1" applyFill="1" applyBorder="1" applyAlignment="1">
      <alignment horizontal="center" vertical="center"/>
    </xf>
    <xf numFmtId="43" fontId="28" fillId="5" borderId="15" xfId="2" applyFont="1" applyFill="1" applyBorder="1" applyAlignment="1">
      <alignment horizontal="center" vertical="center"/>
    </xf>
    <xf numFmtId="0" fontId="8" fillId="0" borderId="117" xfId="0" applyFont="1" applyBorder="1" applyAlignment="1">
      <alignment horizontal="center" vertical="center"/>
    </xf>
    <xf numFmtId="0" fontId="8" fillId="0" borderId="7" xfId="0" applyFont="1" applyBorder="1" applyAlignment="1">
      <alignment horizontal="center" vertical="center"/>
    </xf>
    <xf numFmtId="0" fontId="8" fillId="0" borderId="71" xfId="0" applyFont="1" applyBorder="1" applyAlignment="1">
      <alignment horizontal="center" vertical="center"/>
    </xf>
    <xf numFmtId="0" fontId="28" fillId="0" borderId="158" xfId="24" applyFont="1" applyBorder="1" applyAlignment="1">
      <alignment horizontal="center" vertical="center"/>
    </xf>
    <xf numFmtId="43" fontId="28" fillId="5" borderId="12" xfId="2" applyFont="1" applyFill="1" applyBorder="1" applyAlignment="1">
      <alignment horizontal="center" vertical="center" wrapText="1"/>
    </xf>
    <xf numFmtId="43" fontId="28" fillId="5" borderId="50" xfId="2" applyFont="1" applyFill="1" applyBorder="1" applyAlignment="1">
      <alignment horizontal="center" vertical="center" wrapText="1"/>
    </xf>
    <xf numFmtId="43" fontId="28" fillId="5" borderId="15" xfId="2" applyFont="1" applyFill="1" applyBorder="1" applyAlignment="1">
      <alignment horizontal="center" vertical="center" wrapText="1"/>
    </xf>
    <xf numFmtId="4" fontId="28" fillId="0" borderId="12" xfId="0" applyNumberFormat="1" applyFont="1" applyBorder="1" applyAlignment="1">
      <alignment horizontal="center"/>
    </xf>
    <xf numFmtId="4" fontId="28" fillId="0" borderId="50" xfId="0" applyNumberFormat="1" applyFont="1" applyBorder="1" applyAlignment="1">
      <alignment horizontal="center"/>
    </xf>
    <xf numFmtId="4" fontId="28" fillId="0" borderId="15" xfId="0" applyNumberFormat="1" applyFont="1" applyBorder="1" applyAlignment="1">
      <alignment horizontal="center"/>
    </xf>
    <xf numFmtId="0" fontId="135" fillId="4" borderId="194" xfId="0" applyFont="1" applyFill="1" applyBorder="1" applyAlignment="1">
      <alignment horizontal="right" vertical="center" wrapText="1"/>
    </xf>
    <xf numFmtId="0" fontId="135" fillId="4" borderId="195" xfId="0" applyFont="1" applyFill="1" applyBorder="1" applyAlignment="1">
      <alignment horizontal="right" vertical="center" wrapText="1"/>
    </xf>
    <xf numFmtId="0" fontId="100" fillId="4" borderId="194" xfId="0" applyFont="1" applyFill="1" applyBorder="1" applyAlignment="1">
      <alignment vertical="center"/>
    </xf>
    <xf numFmtId="0" fontId="100" fillId="4" borderId="198" xfId="0" applyFont="1" applyFill="1" applyBorder="1" applyAlignment="1">
      <alignment vertical="center"/>
    </xf>
    <xf numFmtId="0" fontId="100" fillId="4" borderId="195" xfId="0" applyFont="1" applyFill="1" applyBorder="1" applyAlignment="1">
      <alignment vertical="center"/>
    </xf>
    <xf numFmtId="0" fontId="98" fillId="3" borderId="194" xfId="0" applyFont="1" applyFill="1" applyBorder="1" applyAlignment="1">
      <alignment vertical="center"/>
    </xf>
    <xf numFmtId="0" fontId="98" fillId="3" borderId="195" xfId="0" applyFont="1" applyFill="1" applyBorder="1" applyAlignment="1">
      <alignment vertical="center"/>
    </xf>
    <xf numFmtId="0" fontId="100" fillId="2" borderId="194" xfId="0" applyFont="1" applyFill="1" applyBorder="1" applyAlignment="1">
      <alignment vertical="center"/>
    </xf>
    <xf numFmtId="0" fontId="100" fillId="2" borderId="195" xfId="0" applyFont="1" applyFill="1" applyBorder="1" applyAlignment="1">
      <alignment vertical="center"/>
    </xf>
    <xf numFmtId="0" fontId="41" fillId="6" borderId="0" xfId="0" applyFont="1" applyFill="1" applyAlignment="1">
      <alignment horizontal="center" vertical="center"/>
    </xf>
    <xf numFmtId="0" fontId="69" fillId="5" borderId="0" xfId="0" applyFont="1" applyFill="1" applyAlignment="1">
      <alignment vertical="center" wrapText="1"/>
    </xf>
    <xf numFmtId="0" fontId="100" fillId="42" borderId="0" xfId="0" applyFont="1" applyFill="1" applyAlignment="1">
      <alignment horizontal="center" vertical="center" readingOrder="1"/>
    </xf>
    <xf numFmtId="0" fontId="20" fillId="3" borderId="0" xfId="11" applyFont="1" applyFill="1" applyAlignment="1">
      <alignment horizontal="center" vertical="center" wrapText="1"/>
    </xf>
    <xf numFmtId="0" fontId="20" fillId="3" borderId="20" xfId="11" applyFont="1" applyFill="1" applyBorder="1" applyAlignment="1">
      <alignment horizontal="center" vertical="center" wrapText="1"/>
    </xf>
    <xf numFmtId="0" fontId="20" fillId="3" borderId="48" xfId="11" applyFont="1" applyFill="1" applyBorder="1" applyAlignment="1">
      <alignment horizontal="center" vertical="center" wrapText="1"/>
    </xf>
    <xf numFmtId="43" fontId="20" fillId="24" borderId="0" xfId="2" applyFont="1" applyFill="1" applyBorder="1" applyAlignment="1">
      <alignment horizontal="center" vertical="center" wrapText="1"/>
    </xf>
    <xf numFmtId="0" fontId="16" fillId="46" borderId="0" xfId="44" applyFont="1" applyFill="1" applyAlignment="1">
      <alignment horizontal="center"/>
    </xf>
    <xf numFmtId="0" fontId="129" fillId="3" borderId="0" xfId="0" applyFont="1" applyFill="1" applyAlignment="1">
      <alignment horizontal="center" vertical="center"/>
    </xf>
    <xf numFmtId="0" fontId="130" fillId="4" borderId="0" xfId="0" applyFont="1" applyFill="1" applyAlignment="1">
      <alignment vertical="center"/>
    </xf>
    <xf numFmtId="0" fontId="113" fillId="43" borderId="0" xfId="0" applyFont="1" applyFill="1" applyAlignment="1">
      <alignment horizontal="center" vertical="center"/>
    </xf>
    <xf numFmtId="0" fontId="113" fillId="46" borderId="0" xfId="0" applyFont="1" applyFill="1" applyAlignment="1">
      <alignment horizontal="left" vertical="center" wrapText="1"/>
    </xf>
    <xf numFmtId="0" fontId="113" fillId="48" borderId="0" xfId="0" applyFont="1" applyFill="1" applyAlignment="1">
      <alignment horizontal="left" vertical="center" wrapText="1"/>
    </xf>
    <xf numFmtId="0" fontId="113" fillId="48" borderId="65" xfId="0" applyFont="1" applyFill="1" applyBorder="1" applyAlignment="1">
      <alignment horizontal="left" vertical="center" wrapText="1"/>
    </xf>
    <xf numFmtId="0" fontId="92" fillId="5" borderId="0" xfId="0" applyFont="1" applyFill="1" applyAlignment="1">
      <alignment horizontal="center"/>
    </xf>
    <xf numFmtId="0" fontId="123" fillId="6" borderId="0" xfId="0" applyFont="1" applyFill="1" applyAlignment="1">
      <alignment horizontal="center" vertical="center" wrapText="1"/>
    </xf>
    <xf numFmtId="0" fontId="115" fillId="6" borderId="164" xfId="0" applyFont="1" applyFill="1" applyBorder="1" applyAlignment="1">
      <alignment horizontal="center" vertical="center" wrapText="1"/>
    </xf>
    <xf numFmtId="0" fontId="115" fillId="6" borderId="166" xfId="0" applyFont="1" applyFill="1" applyBorder="1" applyAlignment="1">
      <alignment horizontal="center" vertical="center" wrapText="1"/>
    </xf>
    <xf numFmtId="0" fontId="115" fillId="6" borderId="163" xfId="0" applyFont="1" applyFill="1" applyBorder="1" applyAlignment="1">
      <alignment horizontal="left" vertical="center" wrapText="1"/>
    </xf>
    <xf numFmtId="0" fontId="115" fillId="6" borderId="165" xfId="0" applyFont="1" applyFill="1" applyBorder="1" applyAlignment="1">
      <alignment horizontal="left" vertical="center" wrapText="1"/>
    </xf>
    <xf numFmtId="0" fontId="115" fillId="6" borderId="164" xfId="0" applyFont="1" applyFill="1" applyBorder="1" applyAlignment="1">
      <alignment horizontal="left" vertical="center" wrapText="1"/>
    </xf>
    <xf numFmtId="0" fontId="115" fillId="6" borderId="166" xfId="0" applyFont="1" applyFill="1" applyBorder="1" applyAlignment="1">
      <alignment horizontal="left" vertical="center" wrapText="1"/>
    </xf>
    <xf numFmtId="0" fontId="27" fillId="0" borderId="12" xfId="0" applyFont="1" applyBorder="1" applyAlignment="1">
      <alignment horizontal="center" vertical="center" wrapText="1"/>
    </xf>
    <xf numFmtId="0" fontId="27" fillId="0" borderId="50" xfId="0" applyFont="1" applyBorder="1" applyAlignment="1">
      <alignment horizontal="center" vertical="center" wrapText="1"/>
    </xf>
    <xf numFmtId="0" fontId="27" fillId="0" borderId="15" xfId="0" applyFont="1" applyBorder="1" applyAlignment="1">
      <alignment horizontal="center" vertical="center" wrapText="1"/>
    </xf>
    <xf numFmtId="0" fontId="20" fillId="3" borderId="0" xfId="0" applyFont="1" applyFill="1" applyAlignment="1">
      <alignment horizontal="center" vertical="center"/>
    </xf>
    <xf numFmtId="0" fontId="27" fillId="18" borderId="12" xfId="0" applyFont="1" applyFill="1" applyBorder="1" applyAlignment="1">
      <alignment horizontal="center" vertical="center" wrapText="1"/>
    </xf>
    <xf numFmtId="0" fontId="27" fillId="18" borderId="50" xfId="0" applyFont="1" applyFill="1" applyBorder="1" applyAlignment="1">
      <alignment horizontal="center" vertical="center" wrapText="1"/>
    </xf>
    <xf numFmtId="0" fontId="27" fillId="18" borderId="15" xfId="0" applyFont="1" applyFill="1" applyBorder="1" applyAlignment="1">
      <alignment horizontal="center" vertical="center" wrapText="1"/>
    </xf>
    <xf numFmtId="0" fontId="27" fillId="18" borderId="58" xfId="0" applyFont="1" applyFill="1" applyBorder="1" applyAlignment="1">
      <alignment horizontal="center" vertical="center" wrapText="1"/>
    </xf>
    <xf numFmtId="0" fontId="27" fillId="18" borderId="49" xfId="0" applyFont="1" applyFill="1" applyBorder="1" applyAlignment="1">
      <alignment horizontal="center" vertical="center" wrapText="1"/>
    </xf>
    <xf numFmtId="0" fontId="28" fillId="0" borderId="12" xfId="0" applyFont="1" applyBorder="1" applyAlignment="1">
      <alignment horizontal="center" vertical="center" wrapText="1"/>
    </xf>
    <xf numFmtId="0" fontId="28" fillId="0" borderId="15" xfId="0" applyFont="1" applyBorder="1" applyAlignment="1">
      <alignment horizontal="center" vertical="center" wrapText="1"/>
    </xf>
    <xf numFmtId="0" fontId="28" fillId="18" borderId="12" xfId="0" applyFont="1" applyFill="1" applyBorder="1" applyAlignment="1">
      <alignment horizontal="center" vertical="center" wrapText="1"/>
    </xf>
    <xf numFmtId="0" fontId="28" fillId="18" borderId="50" xfId="0" applyFont="1" applyFill="1" applyBorder="1" applyAlignment="1">
      <alignment horizontal="center" vertical="center" wrapText="1"/>
    </xf>
    <xf numFmtId="0" fontId="28" fillId="18" borderId="15" xfId="0" applyFont="1" applyFill="1" applyBorder="1" applyAlignment="1">
      <alignment horizontal="center" vertical="center" wrapText="1"/>
    </xf>
    <xf numFmtId="0" fontId="50" fillId="5" borderId="55" xfId="39" applyFont="1" applyFill="1" applyBorder="1" applyAlignment="1">
      <alignment horizontal="left" vertical="center" wrapText="1"/>
    </xf>
    <xf numFmtId="0" fontId="50" fillId="5" borderId="126" xfId="39" applyFont="1" applyFill="1" applyBorder="1" applyAlignment="1">
      <alignment horizontal="left" vertical="center" wrapText="1"/>
    </xf>
    <xf numFmtId="0" fontId="50" fillId="5" borderId="56" xfId="39" applyFont="1" applyFill="1" applyBorder="1" applyAlignment="1">
      <alignment horizontal="left" vertical="center" wrapText="1"/>
    </xf>
    <xf numFmtId="0" fontId="27" fillId="26" borderId="55" xfId="39" applyFont="1" applyFill="1" applyBorder="1" applyAlignment="1">
      <alignment horizontal="center" vertical="center" wrapText="1"/>
    </xf>
    <xf numFmtId="0" fontId="27" fillId="26" borderId="126" xfId="39" applyFont="1" applyFill="1" applyBorder="1" applyAlignment="1">
      <alignment horizontal="center" vertical="center" wrapText="1"/>
    </xf>
    <xf numFmtId="0" fontId="27" fillId="26" borderId="56" xfId="39" applyFont="1" applyFill="1" applyBorder="1" applyAlignment="1">
      <alignment horizontal="center" vertical="center" wrapText="1"/>
    </xf>
    <xf numFmtId="0" fontId="27" fillId="26" borderId="55" xfId="0" applyFont="1" applyFill="1" applyBorder="1" applyAlignment="1">
      <alignment horizontal="center" vertical="center" wrapText="1"/>
    </xf>
    <xf numFmtId="0" fontId="27" fillId="26" borderId="126" xfId="0" applyFont="1" applyFill="1" applyBorder="1" applyAlignment="1">
      <alignment horizontal="center" vertical="center" wrapText="1"/>
    </xf>
    <xf numFmtId="0" fontId="27" fillId="26" borderId="56" xfId="0" applyFont="1" applyFill="1" applyBorder="1" applyAlignment="1">
      <alignment horizontal="center" vertical="center" wrapText="1"/>
    </xf>
    <xf numFmtId="0" fontId="22" fillId="4" borderId="22" xfId="0" applyFont="1" applyFill="1" applyBorder="1" applyAlignment="1">
      <alignment horizontal="center" vertical="center"/>
    </xf>
    <xf numFmtId="0" fontId="22" fillId="4" borderId="0" xfId="0" applyFont="1" applyFill="1" applyAlignment="1">
      <alignment horizontal="center" vertical="center"/>
    </xf>
    <xf numFmtId="0" fontId="22" fillId="4" borderId="61" xfId="0" applyFont="1" applyFill="1" applyBorder="1" applyAlignment="1">
      <alignment horizontal="center" vertical="center"/>
    </xf>
    <xf numFmtId="0" fontId="99" fillId="7" borderId="58" xfId="46" applyFont="1" applyFill="1" applyBorder="1" applyAlignment="1">
      <alignment horizontal="center" vertical="center"/>
    </xf>
    <xf numFmtId="0" fontId="99" fillId="7" borderId="49" xfId="46" applyFont="1" applyFill="1" applyBorder="1" applyAlignment="1">
      <alignment horizontal="center" vertical="center"/>
    </xf>
    <xf numFmtId="0" fontId="16" fillId="24" borderId="4" xfId="0" applyFont="1" applyFill="1" applyBorder="1" applyAlignment="1">
      <alignment horizontal="center" vertical="center" wrapText="1"/>
    </xf>
    <xf numFmtId="0" fontId="27" fillId="0" borderId="4" xfId="0" applyFont="1" applyBorder="1" applyAlignment="1">
      <alignment horizontal="center" vertical="center" wrapText="1"/>
    </xf>
    <xf numFmtId="3" fontId="15" fillId="0" borderId="4" xfId="0" applyNumberFormat="1" applyFont="1" applyBorder="1" applyAlignment="1">
      <alignment horizontal="center" vertical="center" wrapText="1"/>
    </xf>
    <xf numFmtId="0" fontId="15" fillId="0" borderId="4" xfId="0" applyFont="1" applyBorder="1" applyAlignment="1">
      <alignment horizontal="center" vertical="center" wrapText="1"/>
    </xf>
    <xf numFmtId="43" fontId="16" fillId="24" borderId="4" xfId="2" applyFont="1" applyFill="1" applyBorder="1" applyAlignment="1">
      <alignment horizontal="center" vertical="center" wrapText="1"/>
    </xf>
    <xf numFmtId="0" fontId="27" fillId="4" borderId="4" xfId="0" applyFont="1" applyFill="1" applyBorder="1" applyAlignment="1">
      <alignment horizontal="center" vertical="center" wrapText="1"/>
    </xf>
    <xf numFmtId="3" fontId="15" fillId="4" borderId="4" xfId="0" applyNumberFormat="1" applyFont="1" applyFill="1" applyBorder="1" applyAlignment="1">
      <alignment horizontal="center" vertical="center" wrapText="1"/>
    </xf>
    <xf numFmtId="0" fontId="15" fillId="4" borderId="4" xfId="0" applyFont="1" applyFill="1" applyBorder="1" applyAlignment="1">
      <alignment horizontal="center" vertical="center" wrapText="1"/>
    </xf>
    <xf numFmtId="3" fontId="15" fillId="0" borderId="4" xfId="0" applyNumberFormat="1" applyFont="1" applyBorder="1" applyAlignment="1">
      <alignment horizontal="center" vertical="center"/>
    </xf>
    <xf numFmtId="3" fontId="15" fillId="4" borderId="4" xfId="0" applyNumberFormat="1" applyFont="1" applyFill="1" applyBorder="1" applyAlignment="1">
      <alignment horizontal="center" vertical="center"/>
    </xf>
    <xf numFmtId="0" fontId="15" fillId="10" borderId="4" xfId="0" applyFont="1" applyFill="1" applyBorder="1" applyAlignment="1">
      <alignment horizontal="center" vertical="center" wrapText="1"/>
    </xf>
    <xf numFmtId="0" fontId="27" fillId="10" borderId="4" xfId="0" applyFont="1" applyFill="1" applyBorder="1" applyAlignment="1">
      <alignment horizontal="center" vertical="center" wrapText="1"/>
    </xf>
    <xf numFmtId="3" fontId="15" fillId="10" borderId="4" xfId="0" applyNumberFormat="1" applyFont="1" applyFill="1" applyBorder="1" applyAlignment="1">
      <alignment horizontal="center" vertical="center"/>
    </xf>
    <xf numFmtId="0" fontId="113" fillId="24" borderId="0" xfId="0" applyFont="1" applyFill="1" applyAlignment="1">
      <alignment horizontal="center" vertical="center"/>
    </xf>
    <xf numFmtId="0" fontId="113" fillId="24" borderId="0" xfId="0" applyFont="1" applyFill="1" applyAlignment="1">
      <alignment horizontal="center" vertical="center" wrapText="1"/>
    </xf>
    <xf numFmtId="0" fontId="16" fillId="24" borderId="199" xfId="0" applyFont="1" applyFill="1" applyBorder="1" applyAlignment="1">
      <alignment horizontal="center" vertical="center"/>
    </xf>
    <xf numFmtId="0" fontId="16" fillId="24" borderId="200" xfId="0" applyFont="1" applyFill="1" applyBorder="1" applyAlignment="1">
      <alignment horizontal="center" vertical="center"/>
    </xf>
    <xf numFmtId="0" fontId="8" fillId="4" borderId="160" xfId="0" applyFont="1" applyFill="1" applyBorder="1" applyAlignment="1">
      <alignment horizontal="left" vertical="center"/>
    </xf>
    <xf numFmtId="0" fontId="37" fillId="4" borderId="160" xfId="0" applyFont="1" applyFill="1" applyBorder="1" applyAlignment="1">
      <alignment horizontal="left" vertical="center"/>
    </xf>
    <xf numFmtId="0" fontId="16" fillId="24" borderId="159" xfId="0" applyFont="1" applyFill="1" applyBorder="1" applyAlignment="1">
      <alignment horizontal="center" vertical="center"/>
    </xf>
    <xf numFmtId="0" fontId="16" fillId="24" borderId="160" xfId="0" applyFont="1" applyFill="1" applyBorder="1" applyAlignment="1">
      <alignment horizontal="center" vertical="center"/>
    </xf>
  </cellXfs>
  <cellStyles count="59">
    <cellStyle name="Comma 2" xfId="6" xr:uid="{433116D2-52C1-45BD-88CA-237A0355B729}"/>
    <cellStyle name="Comma 3" xfId="35" xr:uid="{113D6A97-190C-A744-B74A-389D7CBB4342}"/>
    <cellStyle name="Lien hypertexte" xfId="1" builtinId="8"/>
    <cellStyle name="Lien hypertexte 2" xfId="22" xr:uid="{0F2DCAF9-83A8-44B1-A8BA-AC989A5A91C7}"/>
    <cellStyle name="Milliers" xfId="2" builtinId="3"/>
    <cellStyle name="Milliers 2" xfId="21" xr:uid="{31EE2572-C26F-4878-832E-C5AAD8E5009F}"/>
    <cellStyle name="Milliers 2 2" xfId="33" xr:uid="{FF82A227-93D6-400A-9177-F2816D7C1AC9}"/>
    <cellStyle name="Milliers 2 3" xfId="48" xr:uid="{C22B71B0-91A2-4BD9-A015-10310F0F46E3}"/>
    <cellStyle name="Milliers 3" xfId="27" xr:uid="{48B1B12E-596A-49D2-BFB7-44FD812570BA}"/>
    <cellStyle name="Milliers 4" xfId="37" xr:uid="{306B06F4-2C09-4B0A-ADE8-C11AAA52ECFD}"/>
    <cellStyle name="Milliers 5" xfId="28" xr:uid="{C1668A06-A287-4DAF-B4B3-97156A5B163E}"/>
    <cellStyle name="Milliers 5 2 2" xfId="53" xr:uid="{4F6DB443-DF64-4BF1-A9CC-2171EB7CE22B}"/>
    <cellStyle name="Milliers 6" xfId="38" xr:uid="{6F456BD1-44A7-4FE4-9317-5D4767D33B7D}"/>
    <cellStyle name="Milliers 9" xfId="52" xr:uid="{B9716AD9-E594-46F4-817A-4B0868FD575D}"/>
    <cellStyle name="Normal" xfId="0" builtinId="0"/>
    <cellStyle name="Normal 12 3" xfId="14" xr:uid="{4ED16720-F766-4260-B005-87CDBB1BBBDF}"/>
    <cellStyle name="Normal 13 2" xfId="3" xr:uid="{7F36F41F-DD2E-4958-A6DC-A19C8DD4CB80}"/>
    <cellStyle name="Normal 13 2 2" xfId="49" xr:uid="{CD390D00-0866-4BBB-8959-17FCD4AC98C3}"/>
    <cellStyle name="Normal 19" xfId="15" xr:uid="{64FB9F40-6B94-473A-B014-71A075E9E278}"/>
    <cellStyle name="Normal 2" xfId="5" xr:uid="{E9B0B614-2D90-41FF-81EA-EDDD4068B81A}"/>
    <cellStyle name="Normal 2 10" xfId="41" xr:uid="{1B7960EB-9436-42A6-BEDE-FE5E01DF47C4}"/>
    <cellStyle name="Normal 2 2" xfId="17" xr:uid="{C71A6A60-421C-41AF-8902-163E4B7D8FED}"/>
    <cellStyle name="Normal 2 2 2" xfId="7" xr:uid="{B025C628-1A1C-4AE2-BA48-C277F559F692}"/>
    <cellStyle name="Normal 2 2 2 2" xfId="46" xr:uid="{B992F4DF-3055-444C-B256-5931A1EB240F}"/>
    <cellStyle name="Normal 2 2 3" xfId="56" xr:uid="{C68960FF-79C6-4295-9335-89AF08F3E1FE}"/>
    <cellStyle name="Normal 2 3" xfId="23" xr:uid="{819A8DF7-2B9D-4EC3-8DE2-8C39A0EF0172}"/>
    <cellStyle name="Normal 2 3 2 2 2" xfId="55" xr:uid="{BEAA0AE9-E1FB-4D0F-BB4D-497586897161}"/>
    <cellStyle name="Normal 2 4" xfId="29" xr:uid="{234D9D21-84CE-4995-87D0-AE007FE7DB06}"/>
    <cellStyle name="Normal 2 4 2" xfId="32" xr:uid="{F6726878-5888-4D09-9815-CDB31F1CEB5D}"/>
    <cellStyle name="Normal 2 4 2 2" xfId="45" xr:uid="{89F544A5-CB9B-4BD5-B587-6F2D3FF7F561}"/>
    <cellStyle name="Normal 2 5" xfId="16" xr:uid="{FCEBC4E7-7CD8-4DA7-A7FA-0C481A4E60B0}"/>
    <cellStyle name="Normal 2 6" xfId="24" xr:uid="{FCD2C99A-7F96-476A-997F-89F95C438EFF}"/>
    <cellStyle name="Normal 2 7" xfId="47" xr:uid="{DF45BFFD-095C-4BC8-89DF-4F2967E6EF0B}"/>
    <cellStyle name="Normal 2 8" xfId="30" xr:uid="{76E8CAB4-A1BE-4CB8-9A32-D14BF1EE4227}"/>
    <cellStyle name="Normal 2 8 2" xfId="58" xr:uid="{DA4FFA23-ABEA-48DB-AD68-EDA0062A23A5}"/>
    <cellStyle name="Normal 2 9" xfId="40" xr:uid="{DFD3B5B7-C273-4A33-B845-E2C43887662A}"/>
    <cellStyle name="Normal 2 9 2" xfId="57" xr:uid="{3805C162-1249-4D53-A82A-4B05EF344979}"/>
    <cellStyle name="Normal 3" xfId="4" xr:uid="{8FCC51BE-B84F-4B64-A9A3-3AC4D31E62FD}"/>
    <cellStyle name="Normal 3 2" xfId="31" xr:uid="{12E58652-CEC8-4ED4-B233-CEC522F2862B}"/>
    <cellStyle name="Normal 3 2 2" xfId="39" xr:uid="{C4B9B0D3-0ED8-4330-9BC9-DAB8DEA45EEA}"/>
    <cellStyle name="Normal 4" xfId="11" xr:uid="{24510AB5-6231-4CF1-8A95-0749F2304B1B}"/>
    <cellStyle name="Normal 4 2" xfId="18" xr:uid="{C49A6049-95F5-4325-9053-85C41CEF3273}"/>
    <cellStyle name="Normal 5" xfId="9" xr:uid="{D9EE130C-E5E2-4347-8B54-951249256364}"/>
    <cellStyle name="Normal 5 2" xfId="12" xr:uid="{9F604425-7A9D-4D4B-95E5-9304DF374A18}"/>
    <cellStyle name="Normal 5 3" xfId="13" xr:uid="{466EB8CE-055A-410E-B06C-DEE800B00DC0}"/>
    <cellStyle name="Normal 6" xfId="19" xr:uid="{44CD59DC-57FE-4256-90B9-D2A591582D75}"/>
    <cellStyle name="Normal 6 2" xfId="10" xr:uid="{118E7A39-2350-4E5F-8BAE-D98B341C17AB}"/>
    <cellStyle name="Normal 6 2 2" xfId="43" xr:uid="{83F8D3A0-80C6-43DA-87AD-6BAC8842C061}"/>
    <cellStyle name="Normal 6 3" xfId="42" xr:uid="{3E0FCD16-0106-40F3-99A4-F1EA3E32460E}"/>
    <cellStyle name="Normal 7" xfId="20" xr:uid="{D52B1AD6-E163-442D-9213-67429C322058}"/>
    <cellStyle name="Normal 7 2" xfId="26" xr:uid="{3C9025A3-EB06-48D5-891C-8D3107C809FB}"/>
    <cellStyle name="Normal 7 3" xfId="44" xr:uid="{CEFBCFC6-BA8C-4285-AE11-9DEDA35E4DF0}"/>
    <cellStyle name="Normal 7 3 2" xfId="51" xr:uid="{DC9D42DF-C7BE-43E6-8F78-705308000FE0}"/>
    <cellStyle name="Normal 8" xfId="34" xr:uid="{B3E27E45-ED9B-7740-BB52-8A9AA6C3D0C6}"/>
    <cellStyle name="Normal 9" xfId="36" xr:uid="{4B4D4A9D-AD38-B447-8396-B25707DE19F1}"/>
    <cellStyle name="Pourcentage" xfId="25" builtinId="5"/>
    <cellStyle name="Pourcentage 2" xfId="54" xr:uid="{BF6C3350-0C22-4DDF-9C40-44BA7FCDAF7D}"/>
    <cellStyle name="Pourcentage 3" xfId="50" xr:uid="{76368F1F-E93C-40AF-B600-4B5581AB0147}"/>
    <cellStyle name="Sortie" xfId="8" builtinId="21"/>
  </cellStyles>
  <dxfs count="148">
    <dxf>
      <font>
        <color rgb="FF9C0006"/>
      </font>
      <fill>
        <patternFill>
          <bgColor rgb="FFFFC7CE"/>
        </patternFill>
      </fill>
    </dxf>
    <dxf>
      <font>
        <color rgb="FF006100"/>
      </font>
      <fill>
        <patternFill>
          <bgColor rgb="FFC6EFCE"/>
        </patternFill>
      </fill>
    </dxf>
    <dxf>
      <font>
        <color rgb="FF9C5700"/>
      </font>
      <fill>
        <patternFill>
          <bgColor rgb="FFFFEB9C"/>
        </patternFill>
      </fill>
    </dxf>
    <dxf>
      <fill>
        <patternFill>
          <bgColor theme="5" tint="0.39994506668294322"/>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ill>
        <patternFill patternType="solid">
          <fgColor rgb="FF92D050"/>
          <bgColor rgb="FF000000"/>
        </patternFill>
      </fill>
    </dxf>
    <dxf>
      <font>
        <sz val="8"/>
      </font>
    </dxf>
    <dxf>
      <font>
        <sz val="8"/>
      </font>
    </dxf>
    <dxf>
      <font>
        <sz val="8"/>
      </font>
    </dxf>
    <dxf>
      <font>
        <sz val="8"/>
      </font>
    </dxf>
    <dxf>
      <font>
        <sz val="8"/>
      </font>
    </dxf>
    <dxf>
      <font>
        <sz val="8"/>
      </font>
    </dxf>
    <dxf>
      <font>
        <sz val="8"/>
      </font>
    </dxf>
    <dxf>
      <font>
        <sz val="8"/>
      </font>
    </dxf>
    <dxf>
      <font>
        <sz val="8"/>
      </font>
    </dxf>
    <dxf>
      <font>
        <sz val="8"/>
      </font>
    </dxf>
    <dxf>
      <font>
        <sz val="8"/>
      </font>
    </dxf>
    <dxf>
      <font>
        <sz val="8"/>
      </font>
    </dxf>
    <dxf>
      <font>
        <sz val="8"/>
      </font>
    </dxf>
    <dxf>
      <font>
        <name val="Trebuchet MS"/>
        <family val="2"/>
        <scheme val="none"/>
      </font>
    </dxf>
    <dxf>
      <font>
        <name val="Trebuchet MS"/>
        <family val="2"/>
        <scheme val="none"/>
      </font>
    </dxf>
    <dxf>
      <font>
        <name val="Trebuchet MS"/>
        <family val="2"/>
        <scheme val="none"/>
      </font>
    </dxf>
    <dxf>
      <font>
        <name val="Trebuchet MS"/>
        <family val="2"/>
        <scheme val="none"/>
      </font>
    </dxf>
    <dxf>
      <font>
        <name val="Trebuchet MS"/>
        <family val="2"/>
        <scheme val="none"/>
      </font>
    </dxf>
    <dxf>
      <font>
        <name val="Trebuchet MS"/>
        <family val="2"/>
        <scheme val="none"/>
      </font>
    </dxf>
    <dxf>
      <font>
        <name val="Trebuchet MS"/>
        <family val="2"/>
        <scheme val="none"/>
      </font>
    </dxf>
    <dxf>
      <font>
        <name val="Trebuchet MS"/>
        <family val="2"/>
        <scheme val="none"/>
      </font>
    </dxf>
    <dxf>
      <font>
        <name val="Trebuchet MS"/>
        <family val="2"/>
        <scheme val="none"/>
      </font>
    </dxf>
    <dxf>
      <font>
        <name val="Trebuchet MS"/>
        <family val="2"/>
        <scheme val="none"/>
      </font>
    </dxf>
    <dxf>
      <font>
        <name val="Trebuchet MS"/>
        <family val="2"/>
        <scheme val="none"/>
      </font>
    </dxf>
    <dxf>
      <font>
        <name val="Trebuchet MS"/>
        <family val="2"/>
        <scheme val="none"/>
      </font>
    </dxf>
    <dxf>
      <font>
        <name val="Trebuchet MS"/>
        <family val="2"/>
        <scheme val="none"/>
      </font>
    </dxf>
    <dxf>
      <fill>
        <patternFill>
          <bgColor rgb="FF61BC4D"/>
        </patternFill>
      </fill>
    </dxf>
    <dxf>
      <fill>
        <patternFill>
          <bgColor rgb="FF61BC4D"/>
        </patternFill>
      </fill>
    </dxf>
    <dxf>
      <fill>
        <patternFill>
          <bgColor rgb="FF61BC4D"/>
        </patternFill>
      </fill>
    </dxf>
    <dxf>
      <fill>
        <patternFill>
          <bgColor rgb="FF61BC4D"/>
        </patternFill>
      </fill>
    </dxf>
    <dxf>
      <fill>
        <patternFill patternType="solid">
          <bgColor rgb="FF61BC4D"/>
        </patternFill>
      </fill>
    </dxf>
    <dxf>
      <fill>
        <patternFill patternType="solid">
          <bgColor rgb="FF61BC4D"/>
        </patternFill>
      </fill>
    </dxf>
    <dxf>
      <fill>
        <patternFill patternType="solid">
          <bgColor rgb="FF61BC4D"/>
        </patternFill>
      </fill>
    </dxf>
    <dxf>
      <fill>
        <patternFill>
          <bgColor rgb="FF00B0F0"/>
        </patternFill>
      </fill>
    </dxf>
    <dxf>
      <fill>
        <patternFill>
          <bgColor rgb="FF00B0F0"/>
        </patternFill>
      </fill>
    </dxf>
    <dxf>
      <fill>
        <patternFill>
          <bgColor rgb="FF00B0F0"/>
        </patternFill>
      </fill>
    </dxf>
    <dxf>
      <fill>
        <patternFill>
          <bgColor rgb="FF00B0F0"/>
        </patternFill>
      </fill>
    </dxf>
    <dxf>
      <fill>
        <patternFill>
          <bgColor rgb="FF00B0F0"/>
        </patternFill>
      </fill>
    </dxf>
    <dxf>
      <fill>
        <patternFill>
          <bgColor rgb="FF00B0F0"/>
        </patternFill>
      </fill>
    </dxf>
    <dxf>
      <fill>
        <patternFill patternType="solid">
          <bgColor rgb="FF00B0F0"/>
        </patternFill>
      </fill>
    </dxf>
    <dxf>
      <fill>
        <patternFill patternType="solid">
          <bgColor rgb="FF00B0F0"/>
        </patternFill>
      </fill>
    </dxf>
    <dxf>
      <fill>
        <patternFill patternType="solid">
          <bgColor rgb="FF00B0F0"/>
        </patternFill>
      </fill>
    </dxf>
    <dxf>
      <fill>
        <patternFill patternType="solid">
          <bgColor rgb="FF00B0F0"/>
        </patternFill>
      </fill>
    </dxf>
    <dxf>
      <fill>
        <patternFill patternType="solid">
          <bgColor rgb="FFFFFF00"/>
        </patternFill>
      </fill>
    </dxf>
    <dxf>
      <fill>
        <patternFill patternType="solid">
          <bgColor rgb="FFFFFF00"/>
        </patternFill>
      </fill>
    </dxf>
    <dxf>
      <numFmt numFmtId="166" formatCode="_-* #,##0_-;\-* #,##0_-;_-* &quot;-&quot;??_-;_-@_-"/>
    </dxf>
    <dxf>
      <alignment vertical="center"/>
    </dxf>
    <dxf>
      <alignment vertical="center"/>
    </dxf>
    <dxf>
      <alignment vertical="center"/>
    </dxf>
    <dxf>
      <alignment vertical="center"/>
    </dxf>
    <dxf>
      <alignment vertical="center"/>
    </dxf>
    <dxf>
      <alignment vertical="center"/>
    </dxf>
    <dxf>
      <font>
        <sz val="8"/>
      </font>
    </dxf>
    <dxf>
      <font>
        <sz val="8"/>
      </font>
    </dxf>
    <dxf>
      <font>
        <sz val="8"/>
      </font>
    </dxf>
    <dxf>
      <font>
        <sz val="8"/>
      </font>
    </dxf>
    <dxf>
      <font>
        <sz val="8"/>
      </font>
    </dxf>
    <dxf>
      <font>
        <sz val="8"/>
      </font>
    </dxf>
    <dxf>
      <font>
        <name val="Trebuchet MS"/>
        <scheme val="none"/>
      </font>
    </dxf>
    <dxf>
      <font>
        <name val="Trebuchet MS"/>
        <scheme val="none"/>
      </font>
    </dxf>
    <dxf>
      <font>
        <name val="Trebuchet MS"/>
        <scheme val="none"/>
      </font>
    </dxf>
    <dxf>
      <font>
        <name val="Trebuchet MS"/>
        <scheme val="none"/>
      </font>
    </dxf>
    <dxf>
      <font>
        <name val="Trebuchet MS"/>
        <scheme val="none"/>
      </font>
    </dxf>
    <dxf>
      <font>
        <name val="Trebuchet MS"/>
        <scheme val="none"/>
      </font>
    </dxf>
    <dxf>
      <fill>
        <patternFill patternType="solid">
          <bgColor theme="5" tint="0.39997558519241921"/>
        </patternFill>
      </fill>
    </dxf>
    <dxf>
      <fill>
        <patternFill patternType="solid">
          <bgColor theme="5" tint="0.39997558519241921"/>
        </patternFill>
      </fill>
    </dxf>
    <dxf>
      <fill>
        <patternFill>
          <bgColor theme="4" tint="0.59999389629810485"/>
        </patternFill>
      </fill>
    </dxf>
    <dxf>
      <fill>
        <patternFill>
          <bgColor theme="4" tint="0.59999389629810485"/>
        </patternFill>
      </fill>
    </dxf>
    <dxf>
      <fill>
        <patternFill>
          <bgColor theme="4" tint="0.59999389629810485"/>
        </patternFill>
      </fill>
    </dxf>
    <dxf>
      <fill>
        <patternFill>
          <bgColor theme="4" tint="0.59999389629810485"/>
        </patternFill>
      </fill>
    </dxf>
    <dxf>
      <fill>
        <patternFill patternType="solid">
          <bgColor theme="4" tint="0.59999389629810485"/>
        </patternFill>
      </fill>
    </dxf>
    <dxf>
      <fill>
        <patternFill patternType="solid">
          <bgColor theme="4" tint="0.59999389629810485"/>
        </patternFill>
      </fill>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numFmt numFmtId="19" formatCode="dd/mm/yyyy"/>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center"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numFmt numFmtId="19" formatCode="dd/mm/yyyy"/>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center"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right style="thin">
          <color indexed="64"/>
        </right>
        <top style="thin">
          <color indexed="64"/>
        </top>
        <bottom style="thin">
          <color indexed="64"/>
        </bottom>
      </border>
    </dxf>
    <dxf>
      <border outline="0">
        <left style="thin">
          <color indexed="64"/>
        </left>
        <right style="thin">
          <color indexed="64"/>
        </right>
        <top style="thin">
          <color indexed="64"/>
        </top>
        <bottom style="thin">
          <color indexed="64"/>
        </bottom>
      </border>
    </dxf>
    <dxf>
      <font>
        <strike val="0"/>
        <outline val="0"/>
        <shadow val="0"/>
        <u val="none"/>
        <vertAlign val="baseline"/>
        <sz val="8"/>
        <name val="Kohinoor Devanagari"/>
        <family val="3"/>
        <scheme val="none"/>
      </font>
    </dxf>
    <dxf>
      <font>
        <strike val="0"/>
        <outline val="0"/>
        <shadow val="0"/>
        <u val="none"/>
        <vertAlign val="baseline"/>
        <sz val="8"/>
        <name val="Kohinoor Devanagari"/>
        <family val="3"/>
        <scheme val="none"/>
      </font>
    </dxf>
    <dxf>
      <font>
        <strike val="0"/>
        <outline val="0"/>
        <shadow val="0"/>
        <u val="none"/>
        <vertAlign val="baseline"/>
        <sz val="8"/>
        <name val="Kohinoor Devanagari"/>
        <family val="3"/>
        <scheme val="none"/>
      </font>
    </dxf>
    <dxf>
      <font>
        <b val="0"/>
        <i val="0"/>
        <strike val="0"/>
        <condense val="0"/>
        <extend val="0"/>
        <outline val="0"/>
        <shadow val="0"/>
        <u val="none"/>
        <vertAlign val="baseline"/>
        <sz val="8"/>
        <color auto="1"/>
        <name val="Kohinoor Devanagari"/>
        <family val="3"/>
        <scheme val="none"/>
      </font>
      <numFmt numFmtId="19" formatCode="dd/mm/yyyy"/>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8"/>
        <name val="Kohinoor Devanagari"/>
        <family val="3"/>
        <scheme val="none"/>
      </font>
    </dxf>
    <dxf>
      <font>
        <strike val="0"/>
        <outline val="0"/>
        <shadow val="0"/>
        <u val="none"/>
        <vertAlign val="baseline"/>
        <sz val="8"/>
        <name val="Kohinoor Devanagari"/>
        <family val="3"/>
        <scheme val="none"/>
      </font>
    </dxf>
    <dxf>
      <font>
        <b val="0"/>
        <i val="0"/>
        <strike val="0"/>
        <condense val="0"/>
        <extend val="0"/>
        <outline val="0"/>
        <shadow val="0"/>
        <u val="none"/>
        <vertAlign val="baseline"/>
        <sz val="8"/>
        <color auto="1"/>
        <name val="Kohinoor Devanagari"/>
        <family val="3"/>
        <scheme val="none"/>
      </font>
      <numFmt numFmtId="19" formatCode="dd/mm/yyyy"/>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8"/>
        <name val="Kohinoor Devanagari"/>
        <family val="3"/>
        <scheme val="none"/>
      </font>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right style="thin">
          <color indexed="64"/>
        </right>
        <top style="thin">
          <color indexed="64"/>
        </top>
        <bottom style="thin">
          <color indexed="64"/>
        </bottom>
      </border>
    </dxf>
    <dxf>
      <border outline="0">
        <left style="thin">
          <color indexed="64"/>
        </left>
        <right style="thin">
          <color indexed="64"/>
        </right>
        <top style="thin">
          <color indexed="64"/>
        </top>
        <bottom style="thin">
          <color indexed="64"/>
        </bottom>
      </border>
    </dxf>
    <dxf>
      <font>
        <strike val="0"/>
        <outline val="0"/>
        <shadow val="0"/>
        <u val="none"/>
        <vertAlign val="baseline"/>
        <sz val="8"/>
        <name val="Kohinoor Devanagari"/>
        <family val="3"/>
        <scheme val="none"/>
      </font>
    </dxf>
    <dxf>
      <border outline="0">
        <bottom style="medium">
          <color rgb="FF00B050"/>
        </bottom>
      </border>
    </dxf>
    <dxf>
      <font>
        <b/>
        <i val="0"/>
        <strike val="0"/>
        <condense val="0"/>
        <extend val="0"/>
        <outline val="0"/>
        <shadow val="0"/>
        <u val="none"/>
        <vertAlign val="baseline"/>
        <sz val="8"/>
        <color rgb="FFFFFFFF"/>
        <name val="Kohinoor Devanagari"/>
        <family val="3"/>
        <scheme val="none"/>
      </font>
      <fill>
        <patternFill patternType="solid">
          <fgColor indexed="64"/>
          <bgColor rgb="FF748A96"/>
        </patternFill>
      </fill>
      <alignment horizontal="center" vertical="center" textRotation="0" wrapText="1" indent="0" justifyLastLine="0" shrinkToFit="0" readingOrder="0"/>
    </dxf>
    <dxf>
      <font>
        <b val="0"/>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left" vertical="bottom" textRotation="0" wrapText="0" relative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numFmt numFmtId="19" formatCode="dd/mm/yyyy"/>
      <fill>
        <patternFill patternType="solid">
          <fgColor theme="4" tint="0.59999389629810485"/>
          <bgColor theme="4" tint="0.59999389629810485"/>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general"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left" vertical="center"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numFmt numFmtId="19" formatCode="dd/mm/yyyy"/>
      <fill>
        <patternFill patternType="solid">
          <fgColor theme="4" tint="0.59999389629810485"/>
          <bgColor theme="4" tint="0.59999389629810485"/>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left" vertical="center"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right" vertical="bottom" textRotation="0" wrapText="0" indent="0" justifyLastLine="0" shrinkToFit="0" readingOrder="0"/>
      <border diagonalUp="0" diagonalDown="0" outline="0">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59999389629810485"/>
          <bgColor theme="4" tint="0.59999389629810485"/>
        </patternFill>
      </fill>
      <alignment horizontal="left" vertical="center" textRotation="0" wrapText="0" indent="0" justifyLastLine="0" shrinkToFit="0" readingOrder="0"/>
      <border diagonalUp="0" diagonalDown="0" outline="0">
        <left/>
        <right/>
        <top style="thin">
          <color indexed="64"/>
        </top>
        <bottom style="thin">
          <color indexed="64"/>
        </bottom>
      </border>
    </dxf>
    <dxf>
      <border outline="0">
        <left style="thin">
          <color indexed="64"/>
        </left>
        <right style="thin">
          <color indexed="64"/>
        </right>
        <top style="thin">
          <color indexed="64"/>
        </top>
        <bottom style="thin">
          <color indexed="64"/>
        </bottom>
      </border>
    </dxf>
    <dxf>
      <font>
        <strike val="0"/>
        <outline val="0"/>
        <shadow val="0"/>
        <u val="none"/>
        <vertAlign val="baseline"/>
        <sz val="8"/>
        <name val="Kohinoor Devanagari"/>
        <family val="3"/>
        <scheme val="none"/>
      </font>
    </dxf>
    <dxf>
      <font>
        <strike val="0"/>
        <outline val="0"/>
        <shadow val="0"/>
        <u val="none"/>
        <vertAlign val="baseline"/>
        <sz val="8"/>
        <name val="Kohinoor Devanagari"/>
        <family val="3"/>
        <scheme val="none"/>
      </font>
      <alignment horizontal="general" textRotation="0" wrapText="0" indent="0" justifyLastLine="0" readingOrder="0"/>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numFmt numFmtId="19" formatCode="dd/mm/yyyy"/>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general"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center"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numFmt numFmtId="19" formatCode="dd/mm/yyyy"/>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center"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center"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bottom" textRotation="0" wrapText="0" relative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right" vertical="bottom" textRotation="0" wrapText="0" indent="0" justifyLastLine="0" shrinkToFit="0" readingOrder="0"/>
      <border diagonalUp="0" diagonalDown="0" outline="0">
        <left/>
        <right style="thin">
          <color indexed="64"/>
        </right>
        <top style="thin">
          <color indexed="64"/>
        </top>
        <bottom style="thin">
          <color indexed="64"/>
        </bottom>
      </border>
    </dxf>
    <dxf>
      <font>
        <b/>
        <i val="0"/>
        <strike val="0"/>
        <condense val="0"/>
        <extend val="0"/>
        <outline val="0"/>
        <shadow val="0"/>
        <u val="none"/>
        <vertAlign val="baseline"/>
        <sz val="8"/>
        <color auto="1"/>
        <name val="Kohinoor Devanagari"/>
        <family val="3"/>
        <scheme val="none"/>
      </font>
      <fill>
        <patternFill patternType="solid">
          <fgColor theme="4" tint="0.79998168889431442"/>
          <bgColor theme="4" tint="0.79998168889431442"/>
        </patternFill>
      </fill>
      <alignment horizontal="left" vertical="center" textRotation="0" wrapText="0" indent="0" justifyLastLine="0" shrinkToFit="0" readingOrder="0"/>
      <border diagonalUp="0" diagonalDown="0" outline="0">
        <left/>
        <right/>
        <top style="thin">
          <color indexed="64"/>
        </top>
        <bottom style="thin">
          <color indexed="64"/>
        </bottom>
      </border>
    </dxf>
    <dxf>
      <border outline="0">
        <left style="thin">
          <color indexed="64"/>
        </left>
        <right style="thin">
          <color indexed="64"/>
        </right>
        <top style="thin">
          <color indexed="64"/>
        </top>
        <bottom style="thin">
          <color indexed="64"/>
        </bottom>
      </border>
    </dxf>
    <dxf>
      <font>
        <strike val="0"/>
        <outline val="0"/>
        <shadow val="0"/>
        <u val="none"/>
        <vertAlign val="baseline"/>
        <sz val="8"/>
        <name val="Kohinoor Devanagari"/>
        <family val="3"/>
        <scheme val="none"/>
      </font>
    </dxf>
    <dxf>
      <border outline="0">
        <bottom style="medium">
          <color rgb="FF00B050"/>
        </bottom>
      </border>
    </dxf>
    <dxf>
      <font>
        <b/>
        <i val="0"/>
        <strike val="0"/>
        <condense val="0"/>
        <extend val="0"/>
        <outline val="0"/>
        <shadow val="0"/>
        <u val="none"/>
        <vertAlign val="baseline"/>
        <sz val="8"/>
        <color rgb="FFFFFFFF"/>
        <name val="Kohinoor Devanagari"/>
        <family val="3"/>
        <scheme val="none"/>
      </font>
      <fill>
        <patternFill patternType="solid">
          <fgColor indexed="64"/>
          <bgColor rgb="FF748A96"/>
        </patternFill>
      </fill>
      <alignment horizontal="center" vertical="center" textRotation="0" wrapText="1" indent="0" justifyLastLine="0" shrinkToFit="0" readingOrder="0"/>
    </dxf>
  </dxfs>
  <tableStyles count="0" defaultTableStyle="TableStyleMedium2" defaultPivotStyle="PivotStyleLight16"/>
  <colors>
    <mruColors>
      <color rgb="FF61BC4D"/>
      <color rgb="FF22847C"/>
      <color rgb="FFE2EFD9"/>
      <color rgb="FF657C91"/>
      <color rgb="FF47626F"/>
      <color rgb="FFE2EFDA"/>
      <color rgb="FF808080"/>
      <color rgb="FF748A9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pivotCacheDefinition" Target="pivotCache/pivotCacheDefinition3.xml"/><Relationship Id="rId68" Type="http://schemas.openxmlformats.org/officeDocument/2006/relationships/calcChain" Target="calcChain.xml"/><Relationship Id="rId7" Type="http://schemas.openxmlformats.org/officeDocument/2006/relationships/worksheet" Target="worksheets/sheet7.xml"/><Relationship Id="rId71"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haredStrings" Target="sharedStrings.xml"/><Relationship Id="rId5" Type="http://schemas.openxmlformats.org/officeDocument/2006/relationships/worksheet" Target="worksheets/sheet5.xml"/><Relationship Id="rId61" Type="http://schemas.openxmlformats.org/officeDocument/2006/relationships/pivotCacheDefinition" Target="pivotCache/pivotCacheDefinition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theme" Target="theme/theme1.xml"/><Relationship Id="rId69" Type="http://schemas.openxmlformats.org/officeDocument/2006/relationships/customXml" Target="../customXml/item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microsoft.com/office/2017/10/relationships/person" Target="persons/person.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pivotCacheDefinition" Target="pivotCache/pivotCacheDefinition2.xml"/><Relationship Id="rId7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4.jpeg"/></Relationships>
</file>

<file path=xl/drawings/_rels/drawing4.xml.rels><?xml version="1.0" encoding="UTF-8" standalone="yes"?>
<Relationships xmlns="http://schemas.openxmlformats.org/package/2006/relationships"><Relationship Id="rId2" Type="http://schemas.microsoft.com/office/2007/relationships/hdphoto" Target="../media/hdphoto1.wdp"/><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130</xdr:row>
      <xdr:rowOff>64966</xdr:rowOff>
    </xdr:from>
    <xdr:to>
      <xdr:col>4</xdr:col>
      <xdr:colOff>742206</xdr:colOff>
      <xdr:row>179</xdr:row>
      <xdr:rowOff>109664</xdr:rowOff>
    </xdr:to>
    <xdr:pic>
      <xdr:nvPicPr>
        <xdr:cNvPr id="9" name="Image 8">
          <a:extLst>
            <a:ext uri="{FF2B5EF4-FFF2-40B4-BE49-F238E27FC236}">
              <a16:creationId xmlns:a16="http://schemas.microsoft.com/office/drawing/2014/main" id="{436B0C40-C7A5-E255-50AF-A1085E0CD22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23667174"/>
          <a:ext cx="8708570" cy="11618085"/>
        </a:xfrm>
        <a:prstGeom prst="rect">
          <a:avLst/>
        </a:prstGeom>
      </xdr:spPr>
    </xdr:pic>
    <xdr:clientData/>
  </xdr:twoCellAnchor>
  <xdr:twoCellAnchor editAs="oneCell">
    <xdr:from>
      <xdr:col>4</xdr:col>
      <xdr:colOff>353786</xdr:colOff>
      <xdr:row>4</xdr:row>
      <xdr:rowOff>167640</xdr:rowOff>
    </xdr:from>
    <xdr:to>
      <xdr:col>12</xdr:col>
      <xdr:colOff>751728</xdr:colOff>
      <xdr:row>52</xdr:row>
      <xdr:rowOff>100844</xdr:rowOff>
    </xdr:to>
    <xdr:pic>
      <xdr:nvPicPr>
        <xdr:cNvPr id="2" name="Image 1">
          <a:extLst>
            <a:ext uri="{FF2B5EF4-FFF2-40B4-BE49-F238E27FC236}">
              <a16:creationId xmlns:a16="http://schemas.microsoft.com/office/drawing/2014/main" id="{AC551A00-FE99-5EB3-4658-36A4F9B9E76A}"/>
            </a:ext>
          </a:extLst>
        </xdr:cNvPr>
        <xdr:cNvPicPr>
          <a:picLocks noChangeAspect="1"/>
        </xdr:cNvPicPr>
      </xdr:nvPicPr>
      <xdr:blipFill>
        <a:blip xmlns:r="http://schemas.openxmlformats.org/officeDocument/2006/relationships" r:embed="rId2"/>
        <a:stretch>
          <a:fillRect/>
        </a:stretch>
      </xdr:blipFill>
      <xdr:spPr>
        <a:xfrm>
          <a:off x="8096250" y="875211"/>
          <a:ext cx="6602799" cy="8424062"/>
        </a:xfrm>
        <a:prstGeom prst="rect">
          <a:avLst/>
        </a:prstGeom>
      </xdr:spPr>
    </xdr:pic>
    <xdr:clientData/>
  </xdr:twoCellAnchor>
  <xdr:twoCellAnchor editAs="oneCell">
    <xdr:from>
      <xdr:col>0</xdr:col>
      <xdr:colOff>0</xdr:colOff>
      <xdr:row>5</xdr:row>
      <xdr:rowOff>0</xdr:rowOff>
    </xdr:from>
    <xdr:to>
      <xdr:col>2</xdr:col>
      <xdr:colOff>299357</xdr:colOff>
      <xdr:row>51</xdr:row>
      <xdr:rowOff>147783</xdr:rowOff>
    </xdr:to>
    <xdr:pic>
      <xdr:nvPicPr>
        <xdr:cNvPr id="4" name="Image 3">
          <a:extLst>
            <a:ext uri="{FF2B5EF4-FFF2-40B4-BE49-F238E27FC236}">
              <a16:creationId xmlns:a16="http://schemas.microsoft.com/office/drawing/2014/main" id="{BD5E0860-6E8C-4850-C1BE-2FF887C995A6}"/>
            </a:ext>
          </a:extLst>
        </xdr:cNvPr>
        <xdr:cNvPicPr>
          <a:picLocks noChangeAspect="1"/>
        </xdr:cNvPicPr>
      </xdr:nvPicPr>
      <xdr:blipFill>
        <a:blip xmlns:r="http://schemas.openxmlformats.org/officeDocument/2006/relationships" r:embed="rId3"/>
        <a:stretch>
          <a:fillRect/>
        </a:stretch>
      </xdr:blipFill>
      <xdr:spPr>
        <a:xfrm>
          <a:off x="0" y="884464"/>
          <a:ext cx="6490607" cy="828485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167640</xdr:rowOff>
    </xdr:from>
    <xdr:ext cx="3657600" cy="271036"/>
    <xdr:sp macro="" textlink="">
      <xdr:nvSpPr>
        <xdr:cNvPr id="3" name="ZoneTexte 2">
          <a:extLst>
            <a:ext uri="{FF2B5EF4-FFF2-40B4-BE49-F238E27FC236}">
              <a16:creationId xmlns:a16="http://schemas.microsoft.com/office/drawing/2014/main" id="{DE821C7E-F55A-4FB2-8A51-E2D684DB305C}"/>
            </a:ext>
          </a:extLst>
        </xdr:cNvPr>
        <xdr:cNvSpPr txBox="1"/>
      </xdr:nvSpPr>
      <xdr:spPr>
        <a:xfrm>
          <a:off x="0" y="381000"/>
          <a:ext cx="3657600" cy="271036"/>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pPr marL="0" indent="0" algn="ctr"/>
          <a:r>
            <a:rPr lang="fr-FR" sz="1200" b="1" u="sng">
              <a:solidFill>
                <a:schemeClr val="tx1"/>
              </a:solidFill>
              <a:latin typeface="Trebuchet MS" panose="020B0603020202020204" pitchFamily="34" charset="0"/>
              <a:ea typeface="Tahoma" pitchFamily="34" charset="0"/>
              <a:cs typeface="Tahoma" pitchFamily="34" charset="0"/>
            </a:rPr>
            <a:t>PERMIS DE RECHERCHE ATTRIBUES</a:t>
          </a:r>
        </a:p>
      </xdr:txBody>
    </xdr:sp>
    <xdr:clientData/>
  </xdr:oneCellAnchor>
  <xdr:oneCellAnchor>
    <xdr:from>
      <xdr:col>0</xdr:col>
      <xdr:colOff>0</xdr:colOff>
      <xdr:row>132</xdr:row>
      <xdr:rowOff>0</xdr:rowOff>
    </xdr:from>
    <xdr:ext cx="3819524" cy="271036"/>
    <xdr:sp macro="" textlink="">
      <xdr:nvSpPr>
        <xdr:cNvPr id="4" name="ZoneTexte 3">
          <a:extLst>
            <a:ext uri="{FF2B5EF4-FFF2-40B4-BE49-F238E27FC236}">
              <a16:creationId xmlns:a16="http://schemas.microsoft.com/office/drawing/2014/main" id="{2BC6840D-75D2-42A8-BF32-C34D342FBDA1}"/>
            </a:ext>
          </a:extLst>
        </xdr:cNvPr>
        <xdr:cNvSpPr txBox="1"/>
      </xdr:nvSpPr>
      <xdr:spPr>
        <a:xfrm>
          <a:off x="0" y="22410420"/>
          <a:ext cx="3819524" cy="271036"/>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pPr marL="0" indent="0" algn="ctr"/>
          <a:r>
            <a:rPr lang="fr-FR" sz="1200" b="1" u="sng">
              <a:solidFill>
                <a:schemeClr val="tx1"/>
              </a:solidFill>
              <a:latin typeface="Trebuchet MS" panose="020B0603020202020204" pitchFamily="34" charset="0"/>
              <a:ea typeface="Tahoma" pitchFamily="34" charset="0"/>
              <a:cs typeface="Tahoma" pitchFamily="34" charset="0"/>
            </a:rPr>
            <a:t>PERMIS DE RECHEHE RENOUVELLES</a:t>
          </a:r>
        </a:p>
      </xdr:txBody>
    </xdr:sp>
    <xdr:clientData/>
  </xdr:oneCellAnchor>
  <xdr:oneCellAnchor>
    <xdr:from>
      <xdr:col>0</xdr:col>
      <xdr:colOff>0</xdr:colOff>
      <xdr:row>160</xdr:row>
      <xdr:rowOff>0</xdr:rowOff>
    </xdr:from>
    <xdr:ext cx="4808220" cy="271036"/>
    <xdr:sp macro="" textlink="">
      <xdr:nvSpPr>
        <xdr:cNvPr id="5" name="ZoneTexte 4">
          <a:extLst>
            <a:ext uri="{FF2B5EF4-FFF2-40B4-BE49-F238E27FC236}">
              <a16:creationId xmlns:a16="http://schemas.microsoft.com/office/drawing/2014/main" id="{DD3C69F9-7A88-46CB-86EA-E242DA0C4F48}"/>
            </a:ext>
          </a:extLst>
        </xdr:cNvPr>
        <xdr:cNvSpPr txBox="1"/>
      </xdr:nvSpPr>
      <xdr:spPr>
        <a:xfrm>
          <a:off x="0" y="27340560"/>
          <a:ext cx="4808220" cy="271036"/>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pPr marL="0" indent="0" algn="ctr"/>
          <a:r>
            <a:rPr lang="fr-FR" sz="1200" b="1" u="sng">
              <a:solidFill>
                <a:schemeClr val="tx1"/>
              </a:solidFill>
              <a:latin typeface="Trebuchet MS" panose="020B0603020202020204" pitchFamily="34" charset="0"/>
              <a:ea typeface="Tahoma" pitchFamily="34" charset="0"/>
              <a:cs typeface="Tahoma" pitchFamily="34" charset="0"/>
            </a:rPr>
            <a:t>PERMIS D'EXPLOITATION MINE INDUSTRIELLE ET PETITE MINE</a:t>
          </a:r>
        </a:p>
      </xdr:txBody>
    </xdr:sp>
    <xdr:clientData/>
  </xdr:oneCellAnchor>
  <xdr:oneCellAnchor>
    <xdr:from>
      <xdr:col>0</xdr:col>
      <xdr:colOff>0</xdr:colOff>
      <xdr:row>176</xdr:row>
      <xdr:rowOff>0</xdr:rowOff>
    </xdr:from>
    <xdr:ext cx="4808220" cy="271036"/>
    <xdr:sp macro="" textlink="">
      <xdr:nvSpPr>
        <xdr:cNvPr id="6" name="ZoneTexte 5">
          <a:extLst>
            <a:ext uri="{FF2B5EF4-FFF2-40B4-BE49-F238E27FC236}">
              <a16:creationId xmlns:a16="http://schemas.microsoft.com/office/drawing/2014/main" id="{B5175CA1-3513-4C23-9580-B05C8B06115C}"/>
            </a:ext>
          </a:extLst>
        </xdr:cNvPr>
        <xdr:cNvSpPr txBox="1"/>
      </xdr:nvSpPr>
      <xdr:spPr>
        <a:xfrm>
          <a:off x="0" y="30259020"/>
          <a:ext cx="4808220" cy="271036"/>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pPr marL="0" indent="0" algn="ctr"/>
          <a:r>
            <a:rPr lang="fr-FR" sz="1200" b="1" u="sng">
              <a:solidFill>
                <a:schemeClr val="tx1"/>
              </a:solidFill>
              <a:latin typeface="Trebuchet MS" panose="020B0603020202020204" pitchFamily="34" charset="0"/>
              <a:ea typeface="Tahoma" pitchFamily="34" charset="0"/>
              <a:cs typeface="Tahoma" pitchFamily="34" charset="0"/>
            </a:rPr>
            <a:t>PERMIS D'EXPLOITATION CARRIERE INDUSTRIELLE</a:t>
          </a:r>
        </a:p>
      </xdr:txBody>
    </xdr:sp>
    <xdr:clientData/>
  </xdr:oneCellAnchor>
  <xdr:oneCellAnchor>
    <xdr:from>
      <xdr:col>0</xdr:col>
      <xdr:colOff>0</xdr:colOff>
      <xdr:row>226</xdr:row>
      <xdr:rowOff>0</xdr:rowOff>
    </xdr:from>
    <xdr:ext cx="5669280" cy="271036"/>
    <xdr:sp macro="" textlink="">
      <xdr:nvSpPr>
        <xdr:cNvPr id="7" name="ZoneTexte 6">
          <a:extLst>
            <a:ext uri="{FF2B5EF4-FFF2-40B4-BE49-F238E27FC236}">
              <a16:creationId xmlns:a16="http://schemas.microsoft.com/office/drawing/2014/main" id="{AFDA04F5-1CC7-4228-825E-DE458E3A5DA2}"/>
            </a:ext>
          </a:extLst>
        </xdr:cNvPr>
        <xdr:cNvSpPr txBox="1"/>
      </xdr:nvSpPr>
      <xdr:spPr>
        <a:xfrm>
          <a:off x="0" y="38862000"/>
          <a:ext cx="5669280" cy="271036"/>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pPr marL="0" indent="0" algn="ctr"/>
          <a:r>
            <a:rPr lang="fr-FR" sz="1200" b="1" u="sng">
              <a:solidFill>
                <a:schemeClr val="tx1"/>
              </a:solidFill>
              <a:latin typeface="Trebuchet MS" panose="020B0603020202020204" pitchFamily="34" charset="0"/>
              <a:ea typeface="Tahoma" pitchFamily="34" charset="0"/>
              <a:cs typeface="Tahoma" pitchFamily="34" charset="0"/>
            </a:rPr>
            <a:t>RENOUVELLEMENT PERMIS EXPLOITATION CARRIERE INDUSTRIELLE</a:t>
          </a:r>
        </a:p>
      </xdr:txBody>
    </xdr:sp>
    <xdr:clientData/>
  </xdr:oneCellAnchor>
  <xdr:oneCellAnchor>
    <xdr:from>
      <xdr:col>0</xdr:col>
      <xdr:colOff>0</xdr:colOff>
      <xdr:row>256</xdr:row>
      <xdr:rowOff>0</xdr:rowOff>
    </xdr:from>
    <xdr:ext cx="5669280" cy="271036"/>
    <xdr:sp macro="" textlink="">
      <xdr:nvSpPr>
        <xdr:cNvPr id="8" name="ZoneTexte 7">
          <a:extLst>
            <a:ext uri="{FF2B5EF4-FFF2-40B4-BE49-F238E27FC236}">
              <a16:creationId xmlns:a16="http://schemas.microsoft.com/office/drawing/2014/main" id="{92ED4968-357A-4665-8B5C-C6E792EABD03}"/>
            </a:ext>
          </a:extLst>
        </xdr:cNvPr>
        <xdr:cNvSpPr txBox="1"/>
      </xdr:nvSpPr>
      <xdr:spPr>
        <a:xfrm>
          <a:off x="0" y="44112180"/>
          <a:ext cx="5669280" cy="271036"/>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pPr marL="0" indent="0" algn="ctr"/>
          <a:r>
            <a:rPr lang="fr-FR" sz="1200" b="1" u="sng">
              <a:solidFill>
                <a:schemeClr val="tx1"/>
              </a:solidFill>
              <a:latin typeface="Trebuchet MS" panose="020B0603020202020204" pitchFamily="34" charset="0"/>
              <a:ea typeface="Tahoma" pitchFamily="34" charset="0"/>
              <a:cs typeface="Tahoma" pitchFamily="34" charset="0"/>
            </a:rPr>
            <a:t>AUTORISATION CARRIERE INTERET PUBLIC ATTRIBUEES</a:t>
          </a:r>
        </a:p>
      </xdr:txBody>
    </xdr:sp>
    <xdr:clientData/>
  </xdr:oneCellAnchor>
  <xdr:oneCellAnchor>
    <xdr:from>
      <xdr:col>0</xdr:col>
      <xdr:colOff>0</xdr:colOff>
      <xdr:row>274</xdr:row>
      <xdr:rowOff>0</xdr:rowOff>
    </xdr:from>
    <xdr:ext cx="5669280" cy="271036"/>
    <xdr:sp macro="" textlink="">
      <xdr:nvSpPr>
        <xdr:cNvPr id="9" name="ZoneTexte 8">
          <a:extLst>
            <a:ext uri="{FF2B5EF4-FFF2-40B4-BE49-F238E27FC236}">
              <a16:creationId xmlns:a16="http://schemas.microsoft.com/office/drawing/2014/main" id="{677371A1-C0FC-4372-880E-33C0E33EEFC8}"/>
            </a:ext>
          </a:extLst>
        </xdr:cNvPr>
        <xdr:cNvSpPr txBox="1"/>
      </xdr:nvSpPr>
      <xdr:spPr>
        <a:xfrm>
          <a:off x="0" y="47419260"/>
          <a:ext cx="5669280" cy="271036"/>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pPr marL="0" indent="0" algn="ctr"/>
          <a:r>
            <a:rPr lang="fr-FR" sz="1200" b="1" u="sng">
              <a:solidFill>
                <a:schemeClr val="tx1"/>
              </a:solidFill>
              <a:latin typeface="Trebuchet MS" panose="020B0603020202020204" pitchFamily="34" charset="0"/>
              <a:ea typeface="Tahoma" pitchFamily="34" charset="0"/>
              <a:cs typeface="Tahoma" pitchFamily="34" charset="0"/>
            </a:rPr>
            <a:t>AUTORISATION CARRIERE INTERET PUBLIC RENOUVELEES</a:t>
          </a:r>
        </a:p>
      </xdr:txBody>
    </xdr:sp>
    <xdr:clientData/>
  </xdr:oneCellAnchor>
  <xdr:oneCellAnchor>
    <xdr:from>
      <xdr:col>0</xdr:col>
      <xdr:colOff>0</xdr:colOff>
      <xdr:row>293</xdr:row>
      <xdr:rowOff>0</xdr:rowOff>
    </xdr:from>
    <xdr:ext cx="5669280" cy="271036"/>
    <xdr:sp macro="" textlink="">
      <xdr:nvSpPr>
        <xdr:cNvPr id="10" name="ZoneTexte 9">
          <a:extLst>
            <a:ext uri="{FF2B5EF4-FFF2-40B4-BE49-F238E27FC236}">
              <a16:creationId xmlns:a16="http://schemas.microsoft.com/office/drawing/2014/main" id="{EF149851-B4FA-4DD1-98CF-FBF393EEC419}"/>
            </a:ext>
          </a:extLst>
        </xdr:cNvPr>
        <xdr:cNvSpPr txBox="1"/>
      </xdr:nvSpPr>
      <xdr:spPr>
        <a:xfrm>
          <a:off x="0" y="51092100"/>
          <a:ext cx="5669280" cy="271036"/>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pPr marL="0" indent="0" algn="ctr"/>
          <a:r>
            <a:rPr lang="fr-FR" sz="1200" b="1" u="sng">
              <a:solidFill>
                <a:schemeClr val="tx1"/>
              </a:solidFill>
              <a:latin typeface="Trebuchet MS" panose="020B0603020202020204" pitchFamily="34" charset="0"/>
              <a:ea typeface="Tahoma" pitchFamily="34" charset="0"/>
              <a:cs typeface="Tahoma" pitchFamily="34" charset="0"/>
            </a:rPr>
            <a:t>CONVENTION MINIERE EN VIGUEUR AU 31/12/2023</a:t>
          </a:r>
        </a:p>
      </xdr:txBody>
    </xdr:sp>
    <xdr:clientData/>
  </xdr:oneCellAnchor>
  <xdr:oneCellAnchor>
    <xdr:from>
      <xdr:col>0</xdr:col>
      <xdr:colOff>0</xdr:colOff>
      <xdr:row>304</xdr:row>
      <xdr:rowOff>1</xdr:rowOff>
    </xdr:from>
    <xdr:ext cx="5669280" cy="320040"/>
    <xdr:sp macro="" textlink="">
      <xdr:nvSpPr>
        <xdr:cNvPr id="11" name="ZoneTexte 10">
          <a:extLst>
            <a:ext uri="{FF2B5EF4-FFF2-40B4-BE49-F238E27FC236}">
              <a16:creationId xmlns:a16="http://schemas.microsoft.com/office/drawing/2014/main" id="{4F1E4922-28EF-44D5-9D75-C88B8F6B1EDA}"/>
            </a:ext>
          </a:extLst>
        </xdr:cNvPr>
        <xdr:cNvSpPr txBox="1"/>
      </xdr:nvSpPr>
      <xdr:spPr>
        <a:xfrm>
          <a:off x="0" y="52959001"/>
          <a:ext cx="5669280" cy="320040"/>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noAutofit/>
        </a:bodyPr>
        <a:lstStyle/>
        <a:p>
          <a:pPr marL="0" indent="0" algn="ctr"/>
          <a:r>
            <a:rPr lang="fr-FR" sz="1200" b="1" u="sng">
              <a:solidFill>
                <a:schemeClr val="tx1"/>
              </a:solidFill>
              <a:latin typeface="Trebuchet MS" panose="020B0603020202020204" pitchFamily="34" charset="0"/>
              <a:ea typeface="Tahoma" pitchFamily="34" charset="0"/>
              <a:cs typeface="Tahoma" pitchFamily="34" charset="0"/>
            </a:rPr>
            <a:t>Transfert</a:t>
          </a:r>
        </a:p>
        <a:p>
          <a:pPr marL="0" indent="0" algn="ctr"/>
          <a:endParaRPr lang="fr-FR" sz="1200" b="1" u="sng">
            <a:solidFill>
              <a:schemeClr val="tx1"/>
            </a:solidFill>
            <a:latin typeface="Trebuchet MS" panose="020B0603020202020204" pitchFamily="34" charset="0"/>
            <a:ea typeface="Tahoma" pitchFamily="34" charset="0"/>
            <a:cs typeface="Tahoma" pitchFamily="34" charset="0"/>
          </a:endParaRP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87934</xdr:rowOff>
    </xdr:from>
    <xdr:to>
      <xdr:col>11</xdr:col>
      <xdr:colOff>807747</xdr:colOff>
      <xdr:row>77</xdr:row>
      <xdr:rowOff>85382</xdr:rowOff>
    </xdr:to>
    <xdr:pic>
      <xdr:nvPicPr>
        <xdr:cNvPr id="4" name="Image 3">
          <a:extLst>
            <a:ext uri="{FF2B5EF4-FFF2-40B4-BE49-F238E27FC236}">
              <a16:creationId xmlns:a16="http://schemas.microsoft.com/office/drawing/2014/main" id="{E52814C0-DD41-8778-F5DA-320609E1AE6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28738"/>
          <a:ext cx="9736399" cy="1006910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522515</xdr:colOff>
      <xdr:row>0</xdr:row>
      <xdr:rowOff>54429</xdr:rowOff>
    </xdr:from>
    <xdr:to>
      <xdr:col>2</xdr:col>
      <xdr:colOff>17055</xdr:colOff>
      <xdr:row>3</xdr:row>
      <xdr:rowOff>103234</xdr:rowOff>
    </xdr:to>
    <xdr:pic>
      <xdr:nvPicPr>
        <xdr:cNvPr id="2" name="Image 1" descr="Une image contenant signe, bâtiment, extérieur, objet&#10;&#10;Description générée automatiquement">
          <a:extLst>
            <a:ext uri="{FF2B5EF4-FFF2-40B4-BE49-F238E27FC236}">
              <a16:creationId xmlns:a16="http://schemas.microsoft.com/office/drawing/2014/main" id="{19A36234-7022-44FD-BBD7-9AEB3F45F504}"/>
            </a:ext>
          </a:extLst>
        </xdr:cNvPr>
        <xdr:cNvPicPr>
          <a:picLocks noChangeAspect="1"/>
        </xdr:cNvPicPr>
      </xdr:nvPicPr>
      <xdr:blipFill>
        <a:blip xmlns:r="http://schemas.openxmlformats.org/officeDocument/2006/relationships" r:embed="rId1" cstate="print">
          <a:extLst>
            <a:ext uri="{BEBA8EAE-BF5A-486C-A8C5-ECC9F3942E4B}">
              <a14:imgProps xmlns:a14="http://schemas.microsoft.com/office/drawing/2010/main">
                <a14:imgLayer r:embed="rId2">
                  <a14:imgEffect>
                    <a14:sharpenSoften amount="25000"/>
                  </a14:imgEffect>
                </a14:imgLayer>
              </a14:imgProps>
            </a:ext>
            <a:ext uri="{28A0092B-C50C-407E-A947-70E740481C1C}">
              <a14:useLocalDpi xmlns:a14="http://schemas.microsoft.com/office/drawing/2010/main" val="0"/>
            </a:ext>
          </a:extLst>
        </a:blip>
        <a:stretch>
          <a:fillRect/>
        </a:stretch>
      </xdr:blipFill>
      <xdr:spPr>
        <a:xfrm>
          <a:off x="316775" y="54429"/>
          <a:ext cx="965200" cy="68235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790575</xdr:colOff>
      <xdr:row>32</xdr:row>
      <xdr:rowOff>95251</xdr:rowOff>
    </xdr:from>
    <xdr:ext cx="11858625" cy="280205"/>
    <xdr:sp macro="" textlink="">
      <xdr:nvSpPr>
        <xdr:cNvPr id="2" name="Rectangle 1">
          <a:extLst>
            <a:ext uri="{FF2B5EF4-FFF2-40B4-BE49-F238E27FC236}">
              <a16:creationId xmlns:a16="http://schemas.microsoft.com/office/drawing/2014/main" id="{4A0F1977-9E8B-4661-8E82-A7E22AEA66D3}"/>
            </a:ext>
          </a:extLst>
        </xdr:cNvPr>
        <xdr:cNvSpPr/>
      </xdr:nvSpPr>
      <xdr:spPr>
        <a:xfrm>
          <a:off x="790575" y="7928611"/>
          <a:ext cx="11858625" cy="280205"/>
        </a:xfrm>
        <a:prstGeom prst="rect">
          <a:avLst/>
        </a:prstGeom>
        <a:noFill/>
      </xdr:spPr>
      <xdr:txBody>
        <a:bodyPr wrap="square" lIns="91440" tIns="45720" rIns="91440" bIns="45720">
          <a:spAutoFit/>
        </a:bodyPr>
        <a:lstStyle/>
        <a:p>
          <a:pPr algn="ctr"/>
          <a:r>
            <a:rPr lang="en-US" sz="1200" b="0" cap="none" spc="0">
              <a:ln w="0"/>
              <a:solidFill>
                <a:schemeClr val="tx1"/>
              </a:solidFill>
              <a:effectLst>
                <a:outerShdw blurRad="38100" dist="19050" dir="2700000" algn="tl" rotWithShape="0">
                  <a:schemeClr val="dk1">
                    <a:alpha val="40000"/>
                  </a:schemeClr>
                </a:outerShdw>
              </a:effectLst>
            </a:rPr>
            <a:t>All these studies where realized before</a:t>
          </a:r>
          <a:r>
            <a:rPr lang="en-US" sz="1200" b="0" cap="none" spc="0" baseline="0">
              <a:ln w="0"/>
              <a:solidFill>
                <a:schemeClr val="tx1"/>
              </a:solidFill>
              <a:effectLst>
                <a:outerShdw blurRad="38100" dist="19050" dir="2700000" algn="tl" rotWithShape="0">
                  <a:schemeClr val="dk1">
                    <a:alpha val="40000"/>
                  </a:schemeClr>
                </a:outerShdw>
              </a:effectLst>
            </a:rPr>
            <a:t> 2023 - The disclosure shall be made the Ministry in charge of Environment protection </a:t>
          </a:r>
          <a:endParaRPr lang="en-US" sz="1200" b="0" cap="none" spc="0">
            <a:ln w="0"/>
            <a:solidFill>
              <a:schemeClr val="tx1"/>
            </a:solidFill>
            <a:effectLst>
              <a:outerShdw blurRad="38100" dist="19050" dir="2700000" algn="tl" rotWithShape="0">
                <a:schemeClr val="dk1">
                  <a:alpha val="40000"/>
                </a:schemeClr>
              </a:outerShdw>
            </a:effectLst>
          </a:endParaRPr>
        </a:p>
      </xdr:txBody>
    </xdr:sp>
    <xdr:clientData/>
  </xdr:one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127017</xdr:rowOff>
    </xdr:from>
    <xdr:to>
      <xdr:col>19</xdr:col>
      <xdr:colOff>333374</xdr:colOff>
      <xdr:row>114</xdr:row>
      <xdr:rowOff>25400</xdr:rowOff>
    </xdr:to>
    <xdr:pic>
      <xdr:nvPicPr>
        <xdr:cNvPr id="3" name="Image 2">
          <a:extLst>
            <a:ext uri="{FF2B5EF4-FFF2-40B4-BE49-F238E27FC236}">
              <a16:creationId xmlns:a16="http://schemas.microsoft.com/office/drawing/2014/main" id="{D747FC91-1534-3778-DAA8-A5BB7349610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27017"/>
          <a:ext cx="14811374" cy="21615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persons/person.xml><?xml version="1.0" encoding="utf-8"?>
<personList xmlns="http://schemas.microsoft.com/office/spreadsheetml/2018/threadedcomments" xmlns:x="http://schemas.openxmlformats.org/spreadsheetml/2006/main">
  <person displayName="YANICK OMBGWA" id="{5CC535A8-399E-4DFD-ADB5-2D35AF272687}" userId="S::Yanickombgwa@axys022.onmicrosoft.com::d61e0f78-4c16-4156-9b7e-8f25cf875a21" providerId="AD"/>
</personList>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Karim Lourimi" refreshedDate="45929.67262986111" createdVersion="8" refreshedVersion="8" minRefreshableVersion="3" recordCount="698" xr:uid="{A934DBDF-25F6-4F2D-96D1-B4985C48B423}">
  <cacheSource type="worksheet">
    <worksheetSource ref="A4:J702" sheet="Annexe 21"/>
  </cacheSource>
  <cacheFields count="10">
    <cacheField name="Sociétés" numFmtId="0">
      <sharedItems/>
    </cacheField>
    <cacheField name="Nomenclature des flux" numFmtId="0">
      <sharedItems/>
    </cacheField>
    <cacheField name="Régies" numFmtId="0">
      <sharedItems/>
    </cacheField>
    <cacheField name="Secteur" numFmtId="0">
      <sharedItems count="3">
        <s v="Hydrocarbures"/>
        <s v="Transport pétrolier"/>
        <s v="Minier"/>
      </sharedItems>
    </cacheField>
    <cacheField name="Nature du paiement" numFmtId="0">
      <sharedItems/>
    </cacheField>
    <cacheField name="Quantité" numFmtId="166">
      <sharedItems containsString="0" containsBlank="1" containsNumber="1" minValue="1636.0722000000001" maxValue="30555220.699999999"/>
    </cacheField>
    <cacheField name="Montant" numFmtId="166">
      <sharedItems containsSemiMixedTypes="0" containsString="0" containsNumber="1" minValue="-19438368953" maxValue="413225831546.10156"/>
    </cacheField>
    <cacheField name="Données à divulguer_x000a_par projet " numFmtId="0">
      <sharedItems count="2">
        <s v="Non"/>
        <s v="Oui"/>
      </sharedItems>
    </cacheField>
    <cacheField name="Déclaré par_x000a_projet (O/N)" numFmtId="0">
      <sharedItems count="2">
        <s v="Non"/>
        <s v="Oui"/>
      </sharedItems>
    </cacheField>
    <cacheField name="Par projet" numFmtId="0">
      <sharedItems/>
    </cacheField>
  </cacheFields>
  <extLst>
    <ext xmlns:x14="http://schemas.microsoft.com/office/spreadsheetml/2009/9/main" uri="{725AE2AE-9491-48be-B2B4-4EB974FC3084}">
      <x14:pivotCacheDefinition/>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Othman Marzouk" refreshedDate="45989.645349537037" createdVersion="8" refreshedVersion="8" minRefreshableVersion="3" recordCount="156" xr:uid="{E9835119-9A3A-450B-86BF-D96F011D54B2}">
  <cacheSource type="worksheet">
    <worksheetSource ref="A4:N160" sheet="Annexe 15"/>
  </cacheSource>
  <cacheFields count="14">
    <cacheField name="Société" numFmtId="0">
      <sharedItems count="6">
        <s v="APCC"/>
        <s v="APCL"/>
        <s v="PERCAM"/>
        <s v="PRDR"/>
        <s v="SNH-Mandat"/>
        <s v="SNH-Focnt"/>
      </sharedItems>
    </cacheField>
    <cacheField name="N° / Ref. Expédition / Cargaison" numFmtId="0">
      <sharedItems containsBlank="1"/>
    </cacheField>
    <cacheField name="N° du bloc/permis/autorisation" numFmtId="0">
      <sharedItems count="29">
        <s v="Kole"/>
        <s v="Lokele"/>
        <s v="Iroko"/>
        <s v="MOUDI"/>
        <s v="CPP MOABI"/>
        <s v="EBOME"/>
        <s v="CPP SANAGA"/>
        <s v="RDR"/>
        <s v="DISSONI"/>
        <s v="BOLONGO"/>
        <s v="KOLE CC"/>
        <s v="KOLE CM"/>
        <s v="KOLE acc90"/>
        <s v="D1"/>
        <s v="MOABI"/>
        <s v="MOKOKO ABANA"/>
        <s v="MOKOKO WEST"/>
        <s v="EBOME MARINE"/>
        <s v="CONDENSATS KPDC"/>
        <s v="CONDENSATS FLNG"/>
        <s v="MOUKOKO ABANA"/>
        <s v="MOUKOKO WEST"/>
        <s v="M. ABANA T1"/>
        <s v="M. ABANA T2"/>
        <s v="RDR CPP V1"/>
        <s v="RDR CPP V2"/>
        <s v="RDR acc90"/>
        <s v="M.  ABANA T1"/>
        <s v="M.  ABANA T2"/>
      </sharedItems>
    </cacheField>
    <cacheField name="Date/month of expedition" numFmtId="14">
      <sharedItems containsNonDate="0" containsDate="1" containsString="0" containsBlank="1" minDate="2023-01-20T00:00:00" maxDate="2023-12-12T00:00:00"/>
    </cacheField>
    <cacheField name="Quantity/volume" numFmtId="43">
      <sharedItems containsSemiMixedTypes="0" containsString="0" containsNumber="1" minValue="0" maxValue="994733"/>
    </cacheField>
    <cacheField name="Unit_x000a_ [BBL]" numFmtId="0">
      <sharedItems/>
    </cacheField>
    <cacheField name="Quality" numFmtId="0">
      <sharedItems containsBlank="1"/>
    </cacheField>
    <cacheField name="Unit Price (USD)" numFmtId="0">
      <sharedItems containsSemiMixedTypes="0" containsString="0" containsNumber="1" minValue="56.121000000000002" maxValue="94.882000000000005"/>
    </cacheField>
    <cacheField name="Décote / Brent USD" numFmtId="0">
      <sharedItems containsString="0" containsBlank="1" containsNumber="1" minValue="-19.43" maxValue="1.6831818181818079"/>
    </cacheField>
    <cacheField name="Value_x000a_ (en USD)" numFmtId="166">
      <sharedItems containsSemiMixedTypes="0" containsString="0" containsNumber="1" minValue="0" maxValue="82001437.739999995"/>
    </cacheField>
    <cacheField name="Valeur totale_x000a_(en FCFA)" numFmtId="166">
      <sharedItems containsSemiMixedTypes="0" containsString="0" containsNumber="1" minValue="0" maxValue="49555108855.036804"/>
    </cacheField>
    <cacheField name="Comments" numFmtId="0">
      <sharedItems containsNonDate="0" containsString="0" containsBlank="1"/>
    </cacheField>
    <cacheField name="Beneficiary Entity" numFmtId="0">
      <sharedItems containsBlank="1"/>
    </cacheField>
    <cacheField name="Beneficiary Country" numFmtId="0">
      <sharedItems containsBlank="1"/>
    </cacheField>
  </cacheFields>
  <extLst>
    <ext xmlns:x14="http://schemas.microsoft.com/office/spreadsheetml/2009/9/main" uri="{725AE2AE-9491-48be-B2B4-4EB974FC3084}">
      <x14:pivotCacheDefinition/>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Othman Marzouk" refreshedDate="45991.948262268517" createdVersion="8" refreshedVersion="8" minRefreshableVersion="3" recordCount="282" xr:uid="{3009A66E-CD85-47C7-9C59-8E7BA19E409D}">
  <cacheSource type="worksheet">
    <worksheetSource ref="A5:I287" sheet="Annexe 12-1"/>
  </cacheSource>
  <cacheFields count="9">
    <cacheField name="Mois" numFmtId="0">
      <sharedItems/>
    </cacheField>
    <cacheField name="Nature/qualité du Produit / Substance " numFmtId="0">
      <sharedItems containsBlank="1"/>
    </cacheField>
    <cacheField name="Bloc / Permis" numFmtId="0">
      <sharedItems count="13">
        <s v="BOLONGO"/>
        <s v="CC /MOKOKO ABANA"/>
        <s v="CC RDR"/>
        <s v="CPP MOKOKO ABANA"/>
        <s v="CPP RDR"/>
        <s v="DISSONI"/>
        <s v="EBOME"/>
        <s v="IROKO "/>
        <s v="LOGBABA"/>
        <s v="MOABI"/>
        <s v="MOUDI"/>
        <s v="MVIA"/>
        <s v="SANAGA SUD "/>
      </sharedItems>
    </cacheField>
    <cacheField name="Unité " numFmtId="0">
      <sharedItems/>
    </cacheField>
    <cacheField name="Quantité" numFmtId="43">
      <sharedItems containsSemiMixedTypes="0" containsString="0" containsNumber="1" minValue="0" maxValue="575508"/>
    </cacheField>
    <cacheField name="PRIX OFFICIEL MOYEN ANNUEL (USD)" numFmtId="43">
      <sharedItems containsSemiMixedTypes="0" containsString="0" containsNumber="1" minValue="64.037999999999997" maxValue="81.764166666666668"/>
    </cacheField>
    <cacheField name="Valeur (USD)" numFmtId="43">
      <sharedItems containsSemiMixedTypes="0" containsString="0" containsNumber="1" minValue="0" maxValue="47055932.030000001"/>
    </cacheField>
    <cacheField name="COURS MOYEN ANNUEL" numFmtId="43">
      <sharedItems containsSemiMixedTypes="0" containsString="0" containsNumber="1" minValue="605.67897697557703" maxValue="623.96459528614423"/>
    </cacheField>
    <cacheField name="Valeur (FCFA)" numFmtId="43">
      <sharedItems containsSemiMixedTypes="0" containsString="0" containsNumber="1" minValue="0" maxValue="28547844704.592682"/>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698">
  <r>
    <s v="SNH-Fct"/>
    <s v="Dividendes SNH"/>
    <s v="DGTCFM"/>
    <x v="0"/>
    <s v="En numéraire"/>
    <m/>
    <n v="26118800000"/>
    <x v="0"/>
    <x v="0"/>
    <s v="N/A"/>
  </r>
  <r>
    <s v="SNH-Fct"/>
    <s v="Impôts sur les sociétés y compris les acomptes (pétrolier et non pétrolier)"/>
    <s v="DGI/DGE"/>
    <x v="0"/>
    <s v="En numéraire"/>
    <m/>
    <n v="15340347981"/>
    <x v="1"/>
    <x v="0"/>
    <s v="NC"/>
  </r>
  <r>
    <s v="SNH-Fct"/>
    <s v="Redevance Superficiaire"/>
    <s v="DGI/DGE"/>
    <x v="0"/>
    <s v="En numéraire"/>
    <m/>
    <n v="42600000"/>
    <x v="1"/>
    <x v="0"/>
    <s v="NC"/>
  </r>
  <r>
    <s v="SNH-Fct"/>
    <s v="Taxe Spéciale sur les Revenus (TSR)"/>
    <s v="DGI/DGE"/>
    <x v="0"/>
    <s v="En numéraire"/>
    <m/>
    <n v="197949875"/>
    <x v="0"/>
    <x v="0"/>
    <s v="N/A"/>
  </r>
  <r>
    <s v="SNH-Fct"/>
    <s v="Redressements fiscaux/amendes et pénalités"/>
    <s v="DGI/DGE"/>
    <x v="0"/>
    <s v="En numéraire"/>
    <m/>
    <n v="209043313"/>
    <x v="0"/>
    <x v="0"/>
    <s v="N/A"/>
  </r>
  <r>
    <s v="SNH-Fct"/>
    <s v="Droits de Douane"/>
    <s v="DGD"/>
    <x v="0"/>
    <s v="En numéraire"/>
    <m/>
    <n v="195991286"/>
    <x v="0"/>
    <x v="0"/>
    <s v="N/A"/>
  </r>
  <r>
    <s v="SNH-Fct"/>
    <s v="Droits de sortie à l’exportation"/>
    <s v="DGD"/>
    <x v="0"/>
    <s v="En numéraire"/>
    <m/>
    <n v="2720621"/>
    <x v="0"/>
    <x v="0"/>
    <s v="N/A"/>
  </r>
  <r>
    <s v="SNH-Fct"/>
    <s v="Contributions FNE"/>
    <s v="DGI/DGE"/>
    <x v="0"/>
    <s v="En numéraire"/>
    <m/>
    <n v="54407513"/>
    <x v="0"/>
    <x v="0"/>
    <s v="N/A"/>
  </r>
  <r>
    <s v="SNH-Fct"/>
    <s v="Contributions CFC (part patronale)"/>
    <s v="DGI/DGE"/>
    <x v="0"/>
    <s v="En numéraire"/>
    <m/>
    <n v="93418036"/>
    <x v="0"/>
    <x v="0"/>
    <s v="N/A"/>
  </r>
  <r>
    <s v="SNH-Fct"/>
    <s v="Impôt sur le Revenu des Capitaux mobiliers (IRCM)"/>
    <s v="DGI/DGE"/>
    <x v="0"/>
    <s v="En numéraire"/>
    <m/>
    <n v="4448505579"/>
    <x v="0"/>
    <x v="0"/>
    <s v="N/A"/>
  </r>
  <r>
    <s v="SNH-Fct"/>
    <s v="Cotisations à la charge de l’employeur"/>
    <s v="CNPS"/>
    <x v="0"/>
    <s v="En numéraire"/>
    <m/>
    <n v="652548895.5"/>
    <x v="0"/>
    <x v="0"/>
    <s v="N/A"/>
  </r>
  <r>
    <s v="PERENCO CAM"/>
    <s v="Parts d'huile de la SNH-Etat (Pétrole)"/>
    <s v="SNH-Mandat"/>
    <x v="0"/>
    <s v="En nature"/>
    <n v="801878"/>
    <n v="36677659282.892174"/>
    <x v="1"/>
    <x v="1"/>
    <s v="MOUDI"/>
  </r>
  <r>
    <s v="PERENCO CAM"/>
    <s v="Parts d'huile de la SNH-Etat (Gaz)"/>
    <s v="SNH-Mandat"/>
    <x v="0"/>
    <s v="En nature"/>
    <n v="30555220.699999999"/>
    <n v="82736663905.163254"/>
    <x v="1"/>
    <x v="1"/>
    <s v="SANAGA SUD"/>
  </r>
  <r>
    <s v="PERENCO CAM"/>
    <s v="Parts d'huile de la SNH-Etat (Gaz) GPL"/>
    <s v="SNH-Mandat"/>
    <x v="0"/>
    <s v="En nature"/>
    <n v="12681"/>
    <n v="3562973819.4414015"/>
    <x v="1"/>
    <x v="1"/>
    <s v="SANAGA SUD"/>
  </r>
  <r>
    <s v="PERENCO CAM"/>
    <s v="Parts d'huile de la SNH-Etat (Condensat)"/>
    <s v="SNH-Mandat"/>
    <x v="0"/>
    <s v="En nature"/>
    <n v="337587.74334955757"/>
    <n v="13386366065.207031"/>
    <x v="1"/>
    <x v="1"/>
    <s v="SANAGA SUD"/>
  </r>
  <r>
    <s v="PERENCO CAM"/>
    <s v="Parts d'huile de la SNH-Associé (Pétrole)"/>
    <s v="SNH-Fonct"/>
    <x v="0"/>
    <s v="En nature"/>
    <n v="155045.79620691304"/>
    <n v="6358287443.5665588"/>
    <x v="1"/>
    <x v="1"/>
    <s v="MOUDI"/>
  </r>
  <r>
    <s v="PERENCO CAM"/>
    <s v="Redevance Minière Proportionnelle"/>
    <s v="SNH-Mandat"/>
    <x v="0"/>
    <s v="En numéraire"/>
    <m/>
    <n v="1958572334"/>
    <x v="1"/>
    <x v="1"/>
    <s v="MOUDI"/>
  </r>
  <r>
    <s v="PERENCO CAM"/>
    <s v="Frais de Formation"/>
    <s v="SNH-Mandat"/>
    <x v="0"/>
    <s v="En numéraire"/>
    <m/>
    <n v="152165955"/>
    <x v="1"/>
    <x v="1"/>
    <s v="MOABI"/>
  </r>
  <r>
    <s v="PERENCO CAM"/>
    <s v="Dividendes Filiales SNH"/>
    <s v="SNH-Fonct"/>
    <x v="0"/>
    <s v="En numéraire"/>
    <m/>
    <n v="25748302782"/>
    <x v="0"/>
    <x v="0"/>
    <s v="N/A"/>
  </r>
  <r>
    <s v="PERENCO CAM"/>
    <s v="Impôts sur les sociétés y compris les acomptes (pétrolier et non pétrolier)"/>
    <s v="DGI/DGE"/>
    <x v="0"/>
    <s v="En numéraire"/>
    <m/>
    <n v="82505294458"/>
    <x v="1"/>
    <x v="1"/>
    <s v="MOABI"/>
  </r>
  <r>
    <s v="PERENCO CAM"/>
    <s v="Redevance Superficiaire"/>
    <s v="DGI/DGE"/>
    <x v="0"/>
    <s v="En numéraire"/>
    <m/>
    <n v="154863000"/>
    <x v="1"/>
    <x v="1"/>
    <s v="SANAGA"/>
  </r>
  <r>
    <s v="PERENCO CAM"/>
    <s v="Taxe Spéciale sur les Revenus (TSR)"/>
    <s v="DGI/DGE"/>
    <x v="0"/>
    <s v="En numéraire"/>
    <m/>
    <n v="40007042732"/>
    <x v="0"/>
    <x v="0"/>
    <s v="N/A"/>
  </r>
  <r>
    <s v="PERENCO CAM"/>
    <s v="Redressements fiscaux/amendes et pénalités"/>
    <s v="DGI/DGE"/>
    <x v="0"/>
    <s v="En numéraire"/>
    <m/>
    <n v="673827031"/>
    <x v="0"/>
    <x v="0"/>
    <s v="N/A"/>
  </r>
  <r>
    <s v="PERENCO CAM"/>
    <s v="Droits de Douane"/>
    <s v="DGD"/>
    <x v="0"/>
    <s v="En numéraire"/>
    <m/>
    <n v="874841422"/>
    <x v="0"/>
    <x v="0"/>
    <s v="N/A"/>
  </r>
  <r>
    <s v="PERENCO CAM"/>
    <s v="Droits de sortie à l’exportation"/>
    <s v="DGD"/>
    <x v="0"/>
    <s v="En numéraire"/>
    <m/>
    <n v="96162097"/>
    <x v="0"/>
    <x v="0"/>
    <s v="N/A"/>
  </r>
  <r>
    <s v="PERENCO CAM"/>
    <s v="Customs penalties"/>
    <s v="DGD"/>
    <x v="0"/>
    <s v="En numéraire"/>
    <m/>
    <n v="5821223"/>
    <x v="0"/>
    <x v="0"/>
    <s v="N/A"/>
  </r>
  <r>
    <s v="PERENCO CAM"/>
    <s v="Cotisations à la charge de l’employeur"/>
    <s v="CNPS"/>
    <x v="0"/>
    <s v="En numéraire"/>
    <m/>
    <n v="223307369"/>
    <x v="0"/>
    <x v="0"/>
    <s v="N/A"/>
  </r>
  <r>
    <s v="PERENCO CAM"/>
    <s v="Paiements sociaux  volontaires"/>
    <s v="Paiements sociaux"/>
    <x v="0"/>
    <s v="En numéraire"/>
    <m/>
    <n v="2773433"/>
    <x v="0"/>
    <x v="0"/>
    <s v="N/A"/>
  </r>
  <r>
    <s v="PERENCO RDR"/>
    <s v="Parts d'huile de la SNH-Etat (Pétrole)"/>
    <s v="SNH-Mandat"/>
    <x v="0"/>
    <s v="En nature"/>
    <n v="8330393.2161006527"/>
    <n v="413225831546.10156"/>
    <x v="1"/>
    <x v="1"/>
    <s v="RDR"/>
  </r>
  <r>
    <s v="PERENCO RDR"/>
    <s v="Redevance Minière Négative ( à mettre en signe - )"/>
    <s v="SNH-Mandat"/>
    <x v="0"/>
    <s v="En numéraire"/>
    <m/>
    <n v="-19438368953"/>
    <x v="1"/>
    <x v="1"/>
    <s v="RDR"/>
  </r>
  <r>
    <s v="PERENCO RDR"/>
    <s v="Frais de Formation"/>
    <s v="SNH-Mandat"/>
    <x v="0"/>
    <s v="En numéraire"/>
    <m/>
    <n v="152165955"/>
    <x v="1"/>
    <x v="1"/>
    <s v="DISSONI"/>
  </r>
  <r>
    <s v="PERENCO RDR"/>
    <s v="Dividendes Filiales SNH"/>
    <s v="SNH-Fonct"/>
    <x v="0"/>
    <s v="En numéraire"/>
    <m/>
    <n v="19360405462"/>
    <x v="0"/>
    <x v="0"/>
    <s v="N/A"/>
  </r>
  <r>
    <s v="PERENCO RDR"/>
    <s v="Impôts sur les sociétés y compris les acomptes (pétrolier et non pétrolier)"/>
    <s v="DGI/DGE"/>
    <x v="0"/>
    <s v="En numéraire"/>
    <m/>
    <n v="84925784575"/>
    <x v="1"/>
    <x v="1"/>
    <s v="BOLONGO"/>
  </r>
  <r>
    <s v="PERENCO RDR"/>
    <s v="Redevance Superficiaire"/>
    <s v="DGI/DGE"/>
    <x v="0"/>
    <s v="En numéraire"/>
    <m/>
    <n v="100296125"/>
    <x v="1"/>
    <x v="1"/>
    <s v="DISSONI"/>
  </r>
  <r>
    <s v="PERENCO RDR"/>
    <s v="Taxe Spéciale sur les Revenus (TSR)"/>
    <s v="DGI/DGE"/>
    <x v="0"/>
    <s v="En numéraire"/>
    <m/>
    <n v="7515072132"/>
    <x v="0"/>
    <x v="0"/>
    <s v="N/A"/>
  </r>
  <r>
    <s v="PERENCO RDR"/>
    <s v="Redressements fiscaux/amendes et pénalités"/>
    <s v="DGI/DGE"/>
    <x v="0"/>
    <s v="En numéraire"/>
    <m/>
    <n v="5915860271"/>
    <x v="0"/>
    <x v="0"/>
    <s v="N/A"/>
  </r>
  <r>
    <s v="PERENCO RDR"/>
    <s v="Droits de Douane"/>
    <s v="DGD"/>
    <x v="0"/>
    <s v="En numéraire"/>
    <m/>
    <n v="3290205508"/>
    <x v="0"/>
    <x v="0"/>
    <s v="N/A"/>
  </r>
  <r>
    <s v="PERENCO RDR"/>
    <s v="Droits de sortie à l’exportation"/>
    <s v="DGD"/>
    <x v="0"/>
    <s v="En numéraire"/>
    <m/>
    <n v="277441589"/>
    <x v="0"/>
    <x v="0"/>
    <s v="N/A"/>
  </r>
  <r>
    <s v="PERENCO RDR"/>
    <s v="Customs penalties"/>
    <s v="DGD"/>
    <x v="0"/>
    <s v="En numéraire"/>
    <m/>
    <n v="1920333179"/>
    <x v="0"/>
    <x v="0"/>
    <s v="N/A"/>
  </r>
  <r>
    <s v="PERENCO RDR"/>
    <s v="Contributions FNE"/>
    <s v="DGI/DGE"/>
    <x v="0"/>
    <s v="En numéraire"/>
    <m/>
    <n v="154292029"/>
    <x v="0"/>
    <x v="0"/>
    <s v="N/A"/>
  </r>
  <r>
    <s v="PERENCO RDR"/>
    <s v="Contributions CFC (part patronale)"/>
    <s v="DGI/DGE"/>
    <x v="0"/>
    <s v="En numéraire"/>
    <m/>
    <n v="221850091"/>
    <x v="0"/>
    <x v="0"/>
    <s v="N/A"/>
  </r>
  <r>
    <s v="PERENCO RDR"/>
    <s v="Cotisations à la charge de l’employeur"/>
    <s v="CNPS"/>
    <x v="0"/>
    <s v="En numéraire"/>
    <m/>
    <n v="988552814"/>
    <x v="0"/>
    <x v="0"/>
    <s v="N/A"/>
  </r>
  <r>
    <s v="PERENCO RDR"/>
    <s v="Paiements sociaux  volontaires"/>
    <s v="Paiements sociaux"/>
    <x v="0"/>
    <s v="En numéraire"/>
    <m/>
    <n v="142803357"/>
    <x v="0"/>
    <x v="0"/>
    <s v="N/A"/>
  </r>
  <r>
    <s v="APCC"/>
    <s v="Parts d'huile de la SNH-Etat (Pétrole)"/>
    <s v="SNH-Mandat"/>
    <x v="0"/>
    <s v="En nature"/>
    <n v="3368242.33"/>
    <n v="161382676792.19354"/>
    <x v="1"/>
    <x v="1"/>
    <s v="Mokoko Abana &amp; West"/>
  </r>
  <r>
    <s v="APCC"/>
    <s v="Redevance Minière Proportionnelle"/>
    <s v="SNH-Mandat"/>
    <x v="0"/>
    <s v="En numéraire"/>
    <m/>
    <n v="60409133.204157501"/>
    <x v="1"/>
    <x v="1"/>
    <s v="Mokoko Abana "/>
  </r>
  <r>
    <s v="APCC"/>
    <s v="Redevance Minière Négative ( à mettre en signe - )"/>
    <s v="SNH-Mandat"/>
    <x v="0"/>
    <s v="En numéraire"/>
    <m/>
    <n v="-16056560633.204157"/>
    <x v="1"/>
    <x v="1"/>
    <s v="Mokoko Abana "/>
  </r>
  <r>
    <s v="APCC"/>
    <s v="Dividendes Filiales SNH"/>
    <s v="SNH-Fonct"/>
    <x v="0"/>
    <s v="En numéraire"/>
    <m/>
    <n v="12286783490"/>
    <x v="0"/>
    <x v="1"/>
    <s v="Mokoko Abana"/>
  </r>
  <r>
    <s v="APCC"/>
    <s v="Impôts sur les sociétés y compris les acomptes (pétrolier et non pétrolier)"/>
    <s v="DGI/DGE"/>
    <x v="0"/>
    <s v="En numéraire"/>
    <m/>
    <n v="78846707744"/>
    <x v="1"/>
    <x v="1"/>
    <s v="DISSONI"/>
  </r>
  <r>
    <s v="APCC"/>
    <s v="Redevance Superficiaire"/>
    <s v="DGI/DGE"/>
    <x v="0"/>
    <s v="En numéraire"/>
    <m/>
    <n v="27800000"/>
    <x v="1"/>
    <x v="1"/>
    <s v="Mokoko Abana"/>
  </r>
  <r>
    <s v="APCC"/>
    <s v="Taxe Spéciale sur les Revenus (TSR)"/>
    <s v="DGI/DGE"/>
    <x v="0"/>
    <s v="En numéraire"/>
    <m/>
    <n v="2542742748"/>
    <x v="0"/>
    <x v="1"/>
    <s v="Mokoko Abana"/>
  </r>
  <r>
    <s v="APCC"/>
    <s v="Droits de Douane"/>
    <s v="DGD"/>
    <x v="0"/>
    <s v="En numéraire"/>
    <m/>
    <n v="2615924823"/>
    <x v="0"/>
    <x v="1"/>
    <s v="Mokoko Abana"/>
  </r>
  <r>
    <s v="APCC"/>
    <s v="Droits de sortie à l’exportation"/>
    <s v="DGD"/>
    <x v="0"/>
    <s v="En numéraire"/>
    <m/>
    <n v="215341262"/>
    <x v="0"/>
    <x v="0"/>
    <s v="N/A"/>
  </r>
  <r>
    <s v="APCC"/>
    <s v="Customs penalties"/>
    <s v="DGD"/>
    <x v="0"/>
    <s v="En numéraire"/>
    <m/>
    <n v="100124239"/>
    <x v="0"/>
    <x v="0"/>
    <s v="N/A"/>
  </r>
  <r>
    <s v="APCC"/>
    <s v="Contributions FNE"/>
    <s v="DGI/DGE"/>
    <x v="0"/>
    <s v="En numéraire"/>
    <m/>
    <n v="78356087"/>
    <x v="0"/>
    <x v="1"/>
    <s v="Mokoko Abana"/>
  </r>
  <r>
    <s v="APCC"/>
    <s v="Contributions CFC (part patronale)"/>
    <s v="DGI/DGE"/>
    <x v="0"/>
    <s v="En numéraire"/>
    <m/>
    <n v="117232976"/>
    <x v="0"/>
    <x v="1"/>
    <s v="Mokoko Abana"/>
  </r>
  <r>
    <s v="APCC"/>
    <s v="Impôt sur le Revenu des Capitaux mobiliers (IRCM)"/>
    <s v="DGI/DGE"/>
    <x v="0"/>
    <s v="En numéraire"/>
    <m/>
    <n v="7012997"/>
    <x v="0"/>
    <x v="1"/>
    <s v="Mokoko Abana"/>
  </r>
  <r>
    <s v="APCC"/>
    <s v="Cotisations à la charge de l’employeur"/>
    <s v="CNPS"/>
    <x v="0"/>
    <s v="En numéraire"/>
    <m/>
    <n v="613521919"/>
    <x v="0"/>
    <x v="1"/>
    <s v="Mokoko Abana"/>
  </r>
  <r>
    <s v="APCC"/>
    <s v="Paiements sociaux  volontaires"/>
    <s v="Paiements sociaux"/>
    <x v="0"/>
    <s v="En numéraire"/>
    <m/>
    <n v="727986925"/>
    <x v="0"/>
    <x v="0"/>
    <s v="N/A"/>
  </r>
  <r>
    <s v="APCL"/>
    <s v="Parts d'huile de la SNH-Etat (Pétrole)"/>
    <s v="SNH-Mandat"/>
    <x v="0"/>
    <s v="En nature"/>
    <n v="1199773.3993495733"/>
    <n v="57489568730.34874"/>
    <x v="1"/>
    <x v="1"/>
    <s v="IROKO "/>
  </r>
  <r>
    <s v="APCL"/>
    <s v="Bonus de Production"/>
    <s v="SNH-Mandat"/>
    <x v="0"/>
    <s v="En numéraire"/>
    <m/>
    <n v="1230111580"/>
    <x v="1"/>
    <x v="1"/>
    <s v="IROKO "/>
  </r>
  <r>
    <s v="APCL"/>
    <s v="Impôts sur les sociétés y compris les acomptes (pétrolier et non pétrolier)"/>
    <s v="DGI/DGE"/>
    <x v="0"/>
    <s v="En numéraire"/>
    <m/>
    <n v="11699334611"/>
    <x v="1"/>
    <x v="1"/>
    <s v="IROKO "/>
  </r>
  <r>
    <s v="APCL"/>
    <s v="Redevance Superficiaire"/>
    <s v="DGI/DGE"/>
    <x v="0"/>
    <s v="En numéraire"/>
    <m/>
    <n v="6000000"/>
    <x v="1"/>
    <x v="1"/>
    <s v="IROKO "/>
  </r>
  <r>
    <s v="APCL"/>
    <s v="Taxe Spéciale sur les Revenus (TSR)"/>
    <s v="DGI/DGE"/>
    <x v="0"/>
    <s v="En numéraire"/>
    <m/>
    <n v="457846919"/>
    <x v="0"/>
    <x v="1"/>
    <s v="IROKO "/>
  </r>
  <r>
    <s v="APCL"/>
    <s v="Droits de Douane"/>
    <s v="DGD"/>
    <x v="0"/>
    <s v="En numéraire"/>
    <m/>
    <n v="72794219"/>
    <x v="0"/>
    <x v="1"/>
    <s v="IROKO "/>
  </r>
  <r>
    <s v="APCL"/>
    <s v="Droits de sortie à l’exportation"/>
    <s v="DGD"/>
    <x v="0"/>
    <s v="En numéraire"/>
    <m/>
    <n v="238194806"/>
    <x v="0"/>
    <x v="1"/>
    <s v="IROKO "/>
  </r>
  <r>
    <s v="APCL"/>
    <s v="Customs penalties"/>
    <s v="DGD"/>
    <x v="0"/>
    <s v="En numéraire"/>
    <m/>
    <n v="100433710"/>
    <x v="0"/>
    <x v="1"/>
    <s v="IROKO "/>
  </r>
  <r>
    <s v="APCL"/>
    <s v="Contributions FNE"/>
    <s v="DGI/DGE"/>
    <x v="0"/>
    <s v="En numéraire"/>
    <m/>
    <n v="440333"/>
    <x v="0"/>
    <x v="1"/>
    <s v="IROKO "/>
  </r>
  <r>
    <s v="APCL"/>
    <s v="Contributions CFC (part patronale)"/>
    <s v="DGI/DGE"/>
    <x v="0"/>
    <s v="En numéraire"/>
    <m/>
    <n v="704156"/>
    <x v="0"/>
    <x v="1"/>
    <s v="IROKO "/>
  </r>
  <r>
    <s v="APCL"/>
    <s v="Cotisations à la charge de l’employeur"/>
    <s v="CNPS"/>
    <x v="0"/>
    <s v="En numéraire"/>
    <m/>
    <n v="5329610"/>
    <x v="0"/>
    <x v="1"/>
    <s v="IROKO "/>
  </r>
  <r>
    <s v="APCL"/>
    <s v="Paiements sociaux  volontaires"/>
    <s v="Paiements sociaux"/>
    <x v="0"/>
    <s v="En numéraire"/>
    <m/>
    <n v="28161938"/>
    <x v="0"/>
    <x v="1"/>
    <s v="IROKO "/>
  </r>
  <r>
    <s v="GDC"/>
    <s v="Parts d'huile de la SNH-Etat (Pétrole)"/>
    <s v="SNH-Mandat"/>
    <x v="0"/>
    <s v="En nature"/>
    <n v="1636.0722000000001"/>
    <n v="63562236.630592667"/>
    <x v="1"/>
    <x v="1"/>
    <s v="LOGBABA"/>
  </r>
  <r>
    <s v="GDC"/>
    <s v="Parts d'huile de la SNH-Etat (Gaz)"/>
    <s v="SNH-Mandat"/>
    <x v="0"/>
    <s v="En nature"/>
    <n v="258277.67893998002"/>
    <n v="2036145525.9766843"/>
    <x v="1"/>
    <x v="1"/>
    <s v="LOGBABA"/>
  </r>
  <r>
    <s v="GDC"/>
    <s v="Redevance Proportionnelle à la Production"/>
    <s v="SNH-Mandat"/>
    <x v="0"/>
    <s v="En numéraire"/>
    <m/>
    <n v="1145676400"/>
    <x v="0"/>
    <x v="1"/>
    <s v="LOGBABA"/>
  </r>
  <r>
    <s v="GDC"/>
    <s v="Impôts sur les sociétés y compris les acomptes (pétrolier et non pétrolier)"/>
    <s v="DGI/DGE"/>
    <x v="0"/>
    <s v="En numéraire"/>
    <m/>
    <n v="254360975"/>
    <x v="1"/>
    <x v="1"/>
    <s v="LOGBABA"/>
  </r>
  <r>
    <s v="GDC"/>
    <s v="Redevance Superficiaire"/>
    <s v="DGI/DGE"/>
    <x v="0"/>
    <s v="En numéraire"/>
    <m/>
    <n v="12790465"/>
    <x v="1"/>
    <x v="1"/>
    <s v="LOGBABA"/>
  </r>
  <r>
    <s v="GDC"/>
    <s v="Taxe Spéciale sur les Revenus (TSR)"/>
    <s v="DGI/DGE"/>
    <x v="0"/>
    <s v="En numéraire"/>
    <m/>
    <n v="623231155"/>
    <x v="0"/>
    <x v="1"/>
    <s v="LOGBABA"/>
  </r>
  <r>
    <s v="GDC"/>
    <s v="Redressements fiscaux/amendes et pénalités"/>
    <s v="DGI/DGE"/>
    <x v="0"/>
    <s v="En numéraire"/>
    <m/>
    <n v="94988449"/>
    <x v="0"/>
    <x v="1"/>
    <s v="LOGBABA"/>
  </r>
  <r>
    <s v="GDC"/>
    <s v="Droits de Douane"/>
    <s v="DGD"/>
    <x v="0"/>
    <s v="En numéraire"/>
    <m/>
    <n v="52701840"/>
    <x v="0"/>
    <x v="1"/>
    <s v="LOGBABA"/>
  </r>
  <r>
    <s v="GDC"/>
    <s v="Customs penalties"/>
    <s v="DGD"/>
    <x v="0"/>
    <s v="En numéraire"/>
    <m/>
    <n v="26434902"/>
    <x v="0"/>
    <x v="1"/>
    <s v="LOGBABA"/>
  </r>
  <r>
    <s v="GDC"/>
    <s v="Contributions FNE"/>
    <s v="DGI/DGE"/>
    <x v="0"/>
    <s v="En numéraire"/>
    <m/>
    <n v="19454478"/>
    <x v="0"/>
    <x v="1"/>
    <s v="LOGBABA"/>
  </r>
  <r>
    <s v="GDC"/>
    <s v="Contributions CFC (part patronale)"/>
    <s v="DGI/DGE"/>
    <x v="0"/>
    <s v="En numéraire"/>
    <m/>
    <n v="29181717"/>
    <x v="0"/>
    <x v="1"/>
    <s v="LOGBABA"/>
  </r>
  <r>
    <s v="GDC"/>
    <s v="Cotisations à la charge de l’employeur"/>
    <s v="CNPS"/>
    <x v="0"/>
    <s v="En numéraire"/>
    <m/>
    <n v="175540701.80000001"/>
    <x v="0"/>
    <x v="1"/>
    <s v="LOGBABA"/>
  </r>
  <r>
    <s v="GDC"/>
    <s v="Paiements sociaux  volontaires"/>
    <s v="Paiements sociaux"/>
    <x v="0"/>
    <s v="En numéraire"/>
    <m/>
    <n v="62039473"/>
    <x v="0"/>
    <x v="0"/>
    <s v="N/A"/>
  </r>
  <r>
    <s v="GLENCORE"/>
    <s v="Impôts sur les sociétés y compris les acomptes (pétrolier et non pétrolier)"/>
    <s v="DGI/DGE"/>
    <x v="0"/>
    <s v="En numéraire"/>
    <m/>
    <n v="777273463"/>
    <x v="1"/>
    <x v="1"/>
    <s v="BOLONGO"/>
  </r>
  <r>
    <s v="GLENCORE"/>
    <s v="Taxe Spéciale sur les Revenus (TSR)"/>
    <s v="DGI/DGE"/>
    <x v="0"/>
    <s v="En numéraire"/>
    <m/>
    <n v="68836288"/>
    <x v="0"/>
    <x v="1"/>
    <s v="BOLONGO"/>
  </r>
  <r>
    <s v="GLENCORE"/>
    <s v="Droits de sortie à l’exportation"/>
    <s v="DGD"/>
    <x v="0"/>
    <s v="En numéraire"/>
    <m/>
    <n v="27497"/>
    <x v="0"/>
    <x v="1"/>
    <s v="BOLONGO"/>
  </r>
  <r>
    <s v="GLENCORE"/>
    <s v="Contributions FNE"/>
    <s v="DGI/DGE"/>
    <x v="0"/>
    <s v="En numéraire"/>
    <m/>
    <n v="596281"/>
    <x v="0"/>
    <x v="1"/>
    <s v="BOLONGO"/>
  </r>
  <r>
    <s v="GLENCORE"/>
    <s v="Contributions CFC (part patronale)"/>
    <s v="DGI/DGE"/>
    <x v="0"/>
    <s v="En numéraire"/>
    <m/>
    <n v="894429"/>
    <x v="0"/>
    <x v="1"/>
    <s v="BOLONGO"/>
  </r>
  <r>
    <s v="GLENCORE"/>
    <s v="Cotisations à la charge de l’employeur"/>
    <s v="CNPS"/>
    <x v="0"/>
    <s v="En numéraire"/>
    <m/>
    <n v="3784115"/>
    <x v="0"/>
    <x v="1"/>
    <s v="BOLONGO"/>
  </r>
  <r>
    <s v="NOBLE ENERGY"/>
    <s v="Frais de Formation"/>
    <s v="SNH-Mandat"/>
    <x v="0"/>
    <s v="En numéraire"/>
    <m/>
    <n v="150595000"/>
    <x v="1"/>
    <x v="1"/>
    <s v="YOYO"/>
  </r>
  <r>
    <s v="NOBLE ENERGY"/>
    <s v="Redevance Superficiaire"/>
    <s v="DGI/DGE"/>
    <x v="0"/>
    <s v="En numéraire"/>
    <m/>
    <n v="67910000"/>
    <x v="1"/>
    <x v="1"/>
    <s v="YOYO"/>
  </r>
  <r>
    <s v="NOBLE ENERGY"/>
    <s v="Contributions FNE"/>
    <s v="DGI/DGE"/>
    <x v="0"/>
    <s v="En numéraire"/>
    <m/>
    <n v="5032251"/>
    <x v="0"/>
    <x v="1"/>
    <s v="YOYO"/>
  </r>
  <r>
    <s v="NOBLE ENERGY"/>
    <s v="Contributions CFC (part patronale)"/>
    <s v="DGI/DGE"/>
    <x v="0"/>
    <s v="En numéraire"/>
    <m/>
    <n v="7548378"/>
    <x v="0"/>
    <x v="1"/>
    <s v="YOYO"/>
  </r>
  <r>
    <s v="NOBLE ENERGY"/>
    <s v="Cotisations à la charge de l’employeur"/>
    <s v="CNPS"/>
    <x v="0"/>
    <s v="En numéraire"/>
    <m/>
    <n v="37082745"/>
    <x v="0"/>
    <x v="1"/>
    <s v="YOYO"/>
  </r>
  <r>
    <s v="NOBLE ENERGY"/>
    <s v="Autres dépenses"/>
    <s v="Paiements Environnementaux"/>
    <x v="0"/>
    <s v="En numéraire"/>
    <m/>
    <n v="25779327.843499999"/>
    <x v="0"/>
    <x v="1"/>
    <s v="YOYO"/>
  </r>
  <r>
    <s v="COTCO"/>
    <s v="Impôts sur les sociétés y compris les acomptes (pétrolier et non pétrolier)"/>
    <s v="DGI/DGE"/>
    <x v="1"/>
    <s v="En numéraire"/>
    <m/>
    <n v="2749365125"/>
    <x v="0"/>
    <x v="0"/>
    <s v="N/A"/>
  </r>
  <r>
    <s v="COTCO"/>
    <s v="Taxe Spéciale sur les Revenus (TSR)"/>
    <s v="DGI/DGE"/>
    <x v="1"/>
    <s v="En numéraire"/>
    <m/>
    <n v="2840482930"/>
    <x v="0"/>
    <x v="0"/>
    <s v="N/A"/>
  </r>
  <r>
    <s v="COTCO"/>
    <s v="Droits de Douane"/>
    <s v="DGD"/>
    <x v="1"/>
    <s v="En numéraire"/>
    <m/>
    <n v="1604246172"/>
    <x v="0"/>
    <x v="0"/>
    <s v="N/A"/>
  </r>
  <r>
    <s v="COTCO"/>
    <s v="Droits de sortie à l’exportation"/>
    <s v="DGD"/>
    <x v="1"/>
    <s v="En numéraire"/>
    <m/>
    <n v="7431570"/>
    <x v="0"/>
    <x v="0"/>
    <s v="N/A"/>
  </r>
  <r>
    <s v="COTCO"/>
    <s v="Customs penalties"/>
    <s v="DGD"/>
    <x v="1"/>
    <s v="En numéraire"/>
    <m/>
    <n v="112003974"/>
    <x v="0"/>
    <x v="0"/>
    <s v="N/A"/>
  </r>
  <r>
    <s v="COTCO"/>
    <s v="Droits de passage du pipeline (COTCO)"/>
    <s v="DGD"/>
    <x v="1"/>
    <s v="En numéraire"/>
    <m/>
    <n v="39360016682"/>
    <x v="0"/>
    <x v="0"/>
    <s v="N/A"/>
  </r>
  <r>
    <s v="COTCO"/>
    <s v="Contributions FNE"/>
    <s v="DGI/DGE"/>
    <x v="1"/>
    <s v="En numéraire"/>
    <m/>
    <n v="132289386"/>
    <x v="0"/>
    <x v="0"/>
    <s v="N/A"/>
  </r>
  <r>
    <s v="COTCO"/>
    <s v="Contributions CFC (part patronale)"/>
    <s v="DGI/DGE"/>
    <x v="1"/>
    <s v="En numéraire"/>
    <m/>
    <n v="198434085"/>
    <x v="0"/>
    <x v="0"/>
    <s v="N/A"/>
  </r>
  <r>
    <s v="COTCO"/>
    <s v="Impôt sur le Revenu des Capitaux mobiliers (IRCM)"/>
    <s v="DGI/DGE"/>
    <x v="1"/>
    <s v="En numéraire"/>
    <m/>
    <n v="5480239"/>
    <x v="0"/>
    <x v="0"/>
    <s v="N/A"/>
  </r>
  <r>
    <s v="COTCO"/>
    <s v="Cotisations à la charge de l’employeur"/>
    <s v="CNPS"/>
    <x v="1"/>
    <s v="En numéraire"/>
    <m/>
    <n v="618715845"/>
    <x v="0"/>
    <x v="0"/>
    <s v="N/A"/>
  </r>
  <r>
    <s v="COTCO"/>
    <s v="Paiements sociaux obligatoires (Autres)"/>
    <s v="Paiements sociaux"/>
    <x v="1"/>
    <s v="En numéraire"/>
    <m/>
    <n v="53886040"/>
    <x v="0"/>
    <x v="0"/>
    <s v="N/A"/>
  </r>
  <r>
    <s v="COTCO"/>
    <s v="Autres dépenses"/>
    <s v="Paiements Environnementaux"/>
    <x v="1"/>
    <s v="En numéraire"/>
    <m/>
    <n v="302717971"/>
    <x v="0"/>
    <x v="0"/>
    <s v="N/A"/>
  </r>
  <r>
    <s v="SONAMINE"/>
    <s v="Contributions FNE"/>
    <s v="DGI/DGE"/>
    <x v="2"/>
    <s v="En numéraire"/>
    <m/>
    <n v="6358015"/>
    <x v="0"/>
    <x v="1"/>
    <s v="SIKOUM"/>
  </r>
  <r>
    <s v="SONAMINE"/>
    <s v="Contributions CFC (part patronale)"/>
    <s v="DGI/DGE"/>
    <x v="2"/>
    <s v="En numéraire"/>
    <m/>
    <n v="9537027"/>
    <x v="0"/>
    <x v="1"/>
    <s v="SIKOUM"/>
  </r>
  <r>
    <s v="SONAMINE"/>
    <s v="Cotisations à la charge de l’employeur"/>
    <s v="CNPS"/>
    <x v="2"/>
    <s v="En numéraire"/>
    <m/>
    <n v="57333258"/>
    <x v="0"/>
    <x v="1"/>
    <s v="SIKOUM"/>
  </r>
  <r>
    <s v="CIMENCAM"/>
    <s v="Redevance Superficiaire"/>
    <s v="DGI/DGE"/>
    <x v="2"/>
    <s v="En numéraire"/>
    <m/>
    <n v="110374641"/>
    <x v="1"/>
    <x v="0"/>
    <s v="NC"/>
  </r>
  <r>
    <s v="CIMENCAM"/>
    <s v="Taxes Ad Valorem (y compris les redevances sur production des eaux)"/>
    <s v="DGI/DGE"/>
    <x v="2"/>
    <s v="En numéraire"/>
    <m/>
    <n v="105965386"/>
    <x v="1"/>
    <x v="0"/>
    <s v="NC"/>
  </r>
  <r>
    <s v="CIMENCAM"/>
    <s v="Taxes à l'extraction"/>
    <s v="DGI/DGE"/>
    <x v="2"/>
    <s v="En numéraire"/>
    <m/>
    <n v="54145068"/>
    <x v="1"/>
    <x v="0"/>
    <s v="NC"/>
  </r>
  <r>
    <s v="CIMENCAM"/>
    <s v="Dividendes versées à la SNI"/>
    <s v="SNI"/>
    <x v="2"/>
    <s v="En numéraire"/>
    <m/>
    <n v="376328160"/>
    <x v="0"/>
    <x v="0"/>
    <s v="N/A"/>
  </r>
  <r>
    <s v="DANGOTE"/>
    <s v="Redevance Superficiaire"/>
    <s v="DGI/DGE"/>
    <x v="2"/>
    <s v="En numéraire"/>
    <m/>
    <n v="25304551"/>
    <x v="1"/>
    <x v="1"/>
    <s v="Batoke"/>
  </r>
  <r>
    <s v="DANGOTE"/>
    <s v="Taxes à l'extraction"/>
    <s v="DGI/DGE"/>
    <x v="2"/>
    <s v="En numéraire"/>
    <m/>
    <n v="135784840"/>
    <x v="1"/>
    <x v="0"/>
    <s v="NC"/>
  </r>
  <r>
    <s v="DANGOTE"/>
    <s v="Paiements sociaux  volontaires"/>
    <s v="Paiements sociaux"/>
    <x v="2"/>
    <s v="En numéraire"/>
    <m/>
    <n v="67000000"/>
    <x v="0"/>
    <x v="0"/>
    <s v="N/A"/>
  </r>
  <r>
    <s v="RAZEL"/>
    <s v="Redevance Superficiaire"/>
    <s v="DGI/DGE"/>
    <x v="2"/>
    <s v="En numéraire"/>
    <m/>
    <n v="24024450"/>
    <x v="1"/>
    <x v="0"/>
    <s v="NC"/>
  </r>
  <r>
    <s v="RAZEL"/>
    <s v="Taxes Ad Valorem (y compris les redevances sur production des eaux)"/>
    <s v="DGI/DGE"/>
    <x v="2"/>
    <s v="En numéraire"/>
    <m/>
    <n v="759480"/>
    <x v="1"/>
    <x v="0"/>
    <s v="NC"/>
  </r>
  <r>
    <s v="RAZEL"/>
    <s v="Taxes à l'extraction"/>
    <s v="DGI/DGE"/>
    <x v="2"/>
    <s v="En numéraire"/>
    <m/>
    <n v="43489587"/>
    <x v="1"/>
    <x v="0"/>
    <s v="NC"/>
  </r>
  <r>
    <s v="SINOSTEEL"/>
    <s v="Redevance Superficiaire"/>
    <s v="DGI/DGE"/>
    <x v="2"/>
    <s v="En numéraire"/>
    <m/>
    <n v="13800000"/>
    <x v="1"/>
    <x v="0"/>
    <s v="NC"/>
  </r>
  <r>
    <s v="SINOSTEEL"/>
    <s v="Droits de Douane"/>
    <s v="DGD"/>
    <x v="2"/>
    <s v="En numéraire"/>
    <m/>
    <n v="292322"/>
    <x v="0"/>
    <x v="0"/>
    <s v="N/A"/>
  </r>
  <r>
    <s v="SINOSTEEL"/>
    <s v="Droits de sortie à l’exportation"/>
    <s v="DGD"/>
    <x v="2"/>
    <s v="En numéraire"/>
    <m/>
    <n v="287497"/>
    <x v="0"/>
    <x v="0"/>
    <s v="N/A"/>
  </r>
  <r>
    <s v="SINOSTEEL"/>
    <s v="Contributions FNE"/>
    <s v="DGI/DGE"/>
    <x v="2"/>
    <s v="En numéraire"/>
    <m/>
    <n v="160866"/>
    <x v="0"/>
    <x v="0"/>
    <s v="N/A"/>
  </r>
  <r>
    <s v="SINOSTEEL"/>
    <s v="Contributions CFC (part patronale)"/>
    <s v="DGI/DGE"/>
    <x v="2"/>
    <s v="En numéraire"/>
    <m/>
    <n v="236345"/>
    <x v="0"/>
    <x v="0"/>
    <s v="N/A"/>
  </r>
  <r>
    <s v="SINOSTEEL"/>
    <s v="Cotisations à la charge de l’employeur"/>
    <s v="CNPS"/>
    <x v="2"/>
    <s v="En numéraire"/>
    <m/>
    <n v="1052648"/>
    <x v="0"/>
    <x v="0"/>
    <s v="N/A"/>
  </r>
  <r>
    <s v="CMC"/>
    <s v="Droits de Douane"/>
    <s v="DGD"/>
    <x v="2"/>
    <s v="En numéraire"/>
    <m/>
    <n v="6213662"/>
    <x v="0"/>
    <x v="0"/>
    <s v="N/A"/>
  </r>
  <r>
    <s v="CODIAS S.A"/>
    <s v="Redevance Superficiaire"/>
    <s v="DGI/DGE"/>
    <x v="2"/>
    <s v="En numéraire"/>
    <m/>
    <n v="1500000"/>
    <x v="1"/>
    <x v="0"/>
    <s v="NC"/>
  </r>
  <r>
    <s v="CODIAS S.A"/>
    <s v="Taxes Ad Valorem (y compris les redevances sur production des eaux)"/>
    <s v="DGI/DGE"/>
    <x v="2"/>
    <s v="En numéraire"/>
    <m/>
    <n v="26207576"/>
    <x v="1"/>
    <x v="0"/>
    <s v="NC"/>
  </r>
  <r>
    <s v="CODIAS S.A"/>
    <s v="Contributions FNE"/>
    <s v="DGI/DGE"/>
    <x v="2"/>
    <s v="En numéraire"/>
    <m/>
    <n v="42564"/>
    <x v="0"/>
    <x v="0"/>
    <s v="N/A"/>
  </r>
  <r>
    <s v="CODIAS S.A"/>
    <s v="Contributions CFC (part patronale)"/>
    <s v="DGI/DGE"/>
    <x v="2"/>
    <s v="En numéraire"/>
    <m/>
    <n v="63846"/>
    <x v="0"/>
    <x v="0"/>
    <s v="N/A"/>
  </r>
  <r>
    <s v="CODIAS S.A"/>
    <s v="Cotisations à la charge de l’employeur"/>
    <s v="CNPS"/>
    <x v="2"/>
    <s v="En numéraire"/>
    <m/>
    <n v="558500"/>
    <x v="0"/>
    <x v="0"/>
    <s v="N/A"/>
  </r>
  <r>
    <s v="G-STONES"/>
    <s v="Droits de Douane"/>
    <s v="DGD"/>
    <x v="2"/>
    <s v="En numéraire"/>
    <m/>
    <n v="2075778"/>
    <x v="0"/>
    <x v="0"/>
    <s v="N/A"/>
  </r>
  <r>
    <s v="G-STONES"/>
    <s v="Droits de sortie à l’exportation"/>
    <s v="DGD"/>
    <x v="2"/>
    <s v="En numéraire"/>
    <m/>
    <n v="156845"/>
    <x v="0"/>
    <x v="0"/>
    <s v="N/A"/>
  </r>
  <r>
    <s v="G-STONES"/>
    <s v="Contributions FNE"/>
    <s v="DGI/DGE"/>
    <x v="2"/>
    <s v="En numéraire"/>
    <m/>
    <n v="19613"/>
    <x v="0"/>
    <x v="0"/>
    <s v="N/A"/>
  </r>
  <r>
    <s v="G-STONES"/>
    <s v="Contributions CFC (part patronale)"/>
    <s v="DGI/DGE"/>
    <x v="2"/>
    <s v="En numéraire"/>
    <m/>
    <n v="29416"/>
    <x v="0"/>
    <x v="0"/>
    <s v="N/A"/>
  </r>
  <r>
    <s v="G-STONES"/>
    <s v="Cotisations à la charge de l’employeur"/>
    <s v="CNPS"/>
    <x v="2"/>
    <s v="En numéraire"/>
    <m/>
    <n v="237647"/>
    <x v="0"/>
    <x v="0"/>
    <s v="N/A"/>
  </r>
  <r>
    <s v="ARAB CONTRACTORS CAMEROUN"/>
    <s v="Taxes à l'extraction"/>
    <s v="DGI/DGE"/>
    <x v="2"/>
    <s v="En numéraire"/>
    <m/>
    <n v="426160"/>
    <x v="1"/>
    <x v="0"/>
    <s v="NC"/>
  </r>
  <r>
    <s v="ARAB CONTRACTORS CAMEROUN"/>
    <s v="Taxes à l'extraction"/>
    <s v="DGI/DGE"/>
    <x v="2"/>
    <s v="En numéraire"/>
    <m/>
    <n v="604597"/>
    <x v="1"/>
    <x v="0"/>
    <s v="NC"/>
  </r>
  <r>
    <s v="ARAB CONTRACTORS CAMEROUN"/>
    <s v="Taxes à l'extraction"/>
    <s v="DGI/DGE"/>
    <x v="2"/>
    <s v="En numéraire"/>
    <m/>
    <n v="580401"/>
    <x v="1"/>
    <x v="0"/>
    <s v="NC"/>
  </r>
  <r>
    <s v="ARAB CONTRACTORS CAMEROUN"/>
    <s v="Taxes à l'extraction"/>
    <s v="DGI/DGE"/>
    <x v="2"/>
    <s v="En numéraire"/>
    <m/>
    <n v="627525"/>
    <x v="1"/>
    <x v="0"/>
    <s v="NC"/>
  </r>
  <r>
    <s v="ARAB CONTRACTORS CAMEROUN"/>
    <s v="Taxes à l'extraction"/>
    <s v="DGI/DGE"/>
    <x v="2"/>
    <s v="En numéraire"/>
    <m/>
    <n v="2732625"/>
    <x v="1"/>
    <x v="0"/>
    <s v="NC"/>
  </r>
  <r>
    <s v="ARAB CONTRACTORS CAMEROUN"/>
    <s v="Taxes à l'extraction"/>
    <s v="DGI/DGE"/>
    <x v="2"/>
    <s v="En numéraire"/>
    <m/>
    <n v="2606625"/>
    <x v="1"/>
    <x v="0"/>
    <s v="NC"/>
  </r>
  <r>
    <s v="ARAB CONTRACTORS CAMEROUN"/>
    <s v="Taxes à l'extraction"/>
    <s v="DGI/DGE"/>
    <x v="2"/>
    <s v="En numéraire"/>
    <m/>
    <n v="1811250"/>
    <x v="1"/>
    <x v="0"/>
    <s v="NC"/>
  </r>
  <r>
    <s v="ARAB CONTRACTORS CAMEROUN"/>
    <s v="Taxes à l'extraction"/>
    <s v="DGI/DGE"/>
    <x v="2"/>
    <s v="En numéraire"/>
    <m/>
    <n v="2025625"/>
    <x v="1"/>
    <x v="0"/>
    <s v="NC"/>
  </r>
  <r>
    <s v="ARAB CONTRACTORS CAMEROUN"/>
    <s v="Taxes à l'extraction"/>
    <s v="DGI/DGE"/>
    <x v="2"/>
    <s v="En numéraire"/>
    <m/>
    <n v="2451750"/>
    <x v="1"/>
    <x v="0"/>
    <s v="NC"/>
  </r>
  <r>
    <s v="ARAB CONTRACTORS CAMEROUN"/>
    <s v="Taxes à l'extraction"/>
    <s v="DGI/DGE"/>
    <x v="2"/>
    <s v="En numéraire"/>
    <m/>
    <n v="672500"/>
    <x v="1"/>
    <x v="0"/>
    <s v="NC"/>
  </r>
  <r>
    <s v="ARAB CONTRACTORS CAMEROUN"/>
    <s v="Taxes à l'extraction"/>
    <s v="DGI/DGE"/>
    <x v="2"/>
    <s v="En numéraire"/>
    <m/>
    <n v="985446"/>
    <x v="1"/>
    <x v="0"/>
    <s v="NC"/>
  </r>
  <r>
    <s v="ARAB CONTRACTORS CAMEROUN"/>
    <s v="Taxes à l'extraction"/>
    <s v="DGI/DGE"/>
    <x v="2"/>
    <s v="En numéraire"/>
    <m/>
    <n v="2300375"/>
    <x v="1"/>
    <x v="0"/>
    <s v="NC"/>
  </r>
  <r>
    <s v="ARAB CONTRACTORS CAMEROUN"/>
    <s v="Taxes à l'extraction"/>
    <s v="DGI/DGE"/>
    <x v="2"/>
    <s v="En numéraire"/>
    <m/>
    <n v="2094750"/>
    <x v="1"/>
    <x v="0"/>
    <s v="NC"/>
  </r>
  <r>
    <s v="ARAB CONTRACTORS CAMEROUN"/>
    <s v="Taxes à l'extraction"/>
    <s v="DGI/DGE"/>
    <x v="2"/>
    <s v="En numéraire"/>
    <m/>
    <n v="2401000"/>
    <x v="1"/>
    <x v="0"/>
    <s v="NC"/>
  </r>
  <r>
    <s v="ARAB CONTRACTORS CAMEROUN"/>
    <s v="Taxes à l'extraction"/>
    <s v="DGI/DGE"/>
    <x v="2"/>
    <s v="En numéraire"/>
    <m/>
    <n v="609402"/>
    <x v="1"/>
    <x v="0"/>
    <s v="NC"/>
  </r>
  <r>
    <s v="ARAB CONTRACTORS CAMEROUN"/>
    <s v="Taxes à l'extraction"/>
    <s v="DGI/DGE"/>
    <x v="2"/>
    <s v="En numéraire"/>
    <m/>
    <n v="3200000"/>
    <x v="1"/>
    <x v="0"/>
    <s v="NC"/>
  </r>
  <r>
    <s v="ARAB CONTRACTORS CAMEROUN"/>
    <s v="Taxes à l'extraction"/>
    <s v="DGI/DGE"/>
    <x v="2"/>
    <s v="En numéraire"/>
    <m/>
    <n v="2500750"/>
    <x v="1"/>
    <x v="0"/>
    <s v="NC"/>
  </r>
  <r>
    <s v="ARAB CONTRACTORS CAMEROUN"/>
    <s v="Taxes à l'extraction"/>
    <s v="DGI/DGE"/>
    <x v="2"/>
    <s v="En numéraire"/>
    <m/>
    <n v="3600000"/>
    <x v="1"/>
    <x v="0"/>
    <s v="NC"/>
  </r>
  <r>
    <s v="ARAB CONTRACTORS CAMEROUN"/>
    <s v="Taxes à l'extraction"/>
    <s v="DGI/DGE"/>
    <x v="2"/>
    <s v="En numéraire"/>
    <m/>
    <n v="953321"/>
    <x v="1"/>
    <x v="0"/>
    <s v="NC"/>
  </r>
  <r>
    <s v="ARAB CONTRACTORS CAMEROUN"/>
    <s v="Taxes à l'extraction"/>
    <s v="DGI/DGE"/>
    <x v="2"/>
    <s v="En numéraire"/>
    <m/>
    <n v="2500000"/>
    <x v="1"/>
    <x v="0"/>
    <s v="NC"/>
  </r>
  <r>
    <s v="ARAB CONTRACTORS CAMEROUN"/>
    <s v="Taxes à l'extraction"/>
    <s v="DGI/DGE"/>
    <x v="2"/>
    <s v="En numéraire"/>
    <m/>
    <n v="976575"/>
    <x v="1"/>
    <x v="0"/>
    <s v="NC"/>
  </r>
  <r>
    <s v="ARAB CONTRACTORS CAMEROUN"/>
    <s v="Taxes à l'extraction"/>
    <s v="DGI/DGE"/>
    <x v="2"/>
    <s v="En numéraire"/>
    <m/>
    <n v="336855"/>
    <x v="1"/>
    <x v="0"/>
    <s v="NC"/>
  </r>
  <r>
    <s v="ARAB CONTRACTORS CAMEROUN"/>
    <s v="Redevance Superficiaire"/>
    <s v="DGI/DGE"/>
    <x v="2"/>
    <s v="En numéraire"/>
    <m/>
    <n v="4014475"/>
    <x v="1"/>
    <x v="0"/>
    <s v="NC"/>
  </r>
  <r>
    <s v="ARAB CONTRACTORS CAMEROUN"/>
    <s v="Redevance Superficiaire"/>
    <s v="DGI/DGE"/>
    <x v="2"/>
    <s v="En numéraire"/>
    <m/>
    <n v="8282350"/>
    <x v="1"/>
    <x v="0"/>
    <s v="NC"/>
  </r>
  <r>
    <s v="SOURCE DU PAYS SA "/>
    <s v="Taxes Ad Valorem (y compris les redevances sur production des eaux)"/>
    <s v="DGI/DGE"/>
    <x v="2"/>
    <s v="En numéraire"/>
    <m/>
    <n v="10794400"/>
    <x v="1"/>
    <x v="0"/>
    <s v="NC"/>
  </r>
  <r>
    <s v="SOURCE DU PAYS SA "/>
    <s v="Taxes Ad Valorem (y compris les redevances sur production des eaux)"/>
    <s v="DGI/DGE"/>
    <x v="2"/>
    <s v="En numéraire"/>
    <m/>
    <n v="9335214"/>
    <x v="1"/>
    <x v="0"/>
    <s v="NC"/>
  </r>
  <r>
    <s v="SOURCE DU PAYS SA "/>
    <s v="Taxes Ad Valorem (y compris les redevances sur production des eaux)"/>
    <s v="DGI/DGE"/>
    <x v="2"/>
    <s v="En numéraire"/>
    <m/>
    <n v="8592389"/>
    <x v="1"/>
    <x v="0"/>
    <s v="NC"/>
  </r>
  <r>
    <s v="SOURCE DU PAYS SA "/>
    <s v="Taxes Ad Valorem (y compris les redevances sur production des eaux)"/>
    <s v="DGI/DGE"/>
    <x v="2"/>
    <s v="En numéraire"/>
    <m/>
    <n v="10340525"/>
    <x v="1"/>
    <x v="0"/>
    <s v="NC"/>
  </r>
  <r>
    <s v="SOURCE DU PAYS SA "/>
    <s v="Taxes Ad Valorem (y compris les redevances sur production des eaux)"/>
    <s v="DGI/DGE"/>
    <x v="2"/>
    <s v="En numéraire"/>
    <m/>
    <n v="10019230"/>
    <x v="1"/>
    <x v="0"/>
    <s v="NC"/>
  </r>
  <r>
    <s v="SOURCE DU PAYS SA "/>
    <s v="Taxes Ad Valorem (y compris les redevances sur production des eaux)"/>
    <s v="DGI/DGE"/>
    <x v="2"/>
    <s v="En numéraire"/>
    <m/>
    <n v="9674390"/>
    <x v="1"/>
    <x v="0"/>
    <s v="NC"/>
  </r>
  <r>
    <s v="SOURCE DU PAYS SA "/>
    <s v="Taxes Ad Valorem (y compris les redevances sur production des eaux)"/>
    <s v="DGI/DGE"/>
    <x v="2"/>
    <s v="En numéraire"/>
    <m/>
    <n v="8975722"/>
    <x v="1"/>
    <x v="0"/>
    <s v="NC"/>
  </r>
  <r>
    <s v="SOURCE DU PAYS SA "/>
    <s v="Taxes Ad Valorem (y compris les redevances sur production des eaux)"/>
    <s v="DGI/DGE"/>
    <x v="2"/>
    <s v="En numéraire"/>
    <m/>
    <n v="8366853"/>
    <x v="1"/>
    <x v="0"/>
    <s v="NC"/>
  </r>
  <r>
    <s v="SOURCE DU PAYS SA "/>
    <s v="Taxes Ad Valorem (y compris les redevances sur production des eaux)"/>
    <s v="DGI/DGE"/>
    <x v="2"/>
    <s v="En numéraire"/>
    <m/>
    <n v="8000897"/>
    <x v="1"/>
    <x v="0"/>
    <s v="NC"/>
  </r>
  <r>
    <s v="SOURCE DU PAYS SA "/>
    <s v="Taxes Ad Valorem (y compris les redevances sur production des eaux)"/>
    <s v="DGI/DGE"/>
    <x v="2"/>
    <s v="En numéraire"/>
    <m/>
    <n v="8698464"/>
    <x v="1"/>
    <x v="0"/>
    <s v="NC"/>
  </r>
  <r>
    <s v="SOURCE DU PAYS SA "/>
    <s v="Taxes Ad Valorem (y compris les redevances sur production des eaux)"/>
    <s v="DGI/DGE"/>
    <x v="2"/>
    <s v="En numéraire"/>
    <m/>
    <n v="9416582"/>
    <x v="1"/>
    <x v="0"/>
    <s v="NC"/>
  </r>
  <r>
    <s v="SOURCE DU PAYS SA "/>
    <s v="Taxes Ad Valorem (y compris les redevances sur production des eaux)"/>
    <s v="DGI/DGE"/>
    <x v="2"/>
    <s v="En numéraire"/>
    <m/>
    <n v="9868700"/>
    <x v="1"/>
    <x v="0"/>
    <s v="NC"/>
  </r>
  <r>
    <s v="EDOK ETER CAMEROUN SA"/>
    <s v="Taxes à l'extraction"/>
    <s v="DGI/DGE"/>
    <x v="2"/>
    <s v="En numéraire"/>
    <m/>
    <n v="1480050"/>
    <x v="1"/>
    <x v="0"/>
    <s v="NC"/>
  </r>
  <r>
    <s v="EDOK ETER CAMEROUN SA"/>
    <s v="Taxes à l'extraction"/>
    <s v="DGI/DGE"/>
    <x v="2"/>
    <s v="En numéraire"/>
    <m/>
    <n v="710250"/>
    <x v="1"/>
    <x v="0"/>
    <s v="NC"/>
  </r>
  <r>
    <s v="EDOK ETER CAMEROUN SA"/>
    <s v="Taxes à l'extraction"/>
    <s v="DGI/DGE"/>
    <x v="2"/>
    <s v="En numéraire"/>
    <m/>
    <n v="736550"/>
    <x v="1"/>
    <x v="0"/>
    <s v="NC"/>
  </r>
  <r>
    <s v="CROISIERE BTP SARL"/>
    <s v="Taxes à l'extraction"/>
    <s v="DGI/DGE"/>
    <x v="2"/>
    <s v="En numéraire"/>
    <m/>
    <n v="89250"/>
    <x v="1"/>
    <x v="0"/>
    <s v="NC"/>
  </r>
  <r>
    <s v="CROISIERE BTP SARL"/>
    <s v="Taxes à l'extraction"/>
    <s v="DGI/DGE"/>
    <x v="2"/>
    <s v="En numéraire"/>
    <m/>
    <n v="320250"/>
    <x v="1"/>
    <x v="0"/>
    <s v="NC"/>
  </r>
  <r>
    <s v="CROISIERE BTP SARL"/>
    <s v="Taxes à l'extraction"/>
    <s v="DGI/DGE"/>
    <x v="2"/>
    <s v="En numéraire"/>
    <m/>
    <n v="373800"/>
    <x v="1"/>
    <x v="0"/>
    <s v="NC"/>
  </r>
  <r>
    <s v="CROISIERE BTP SARL"/>
    <s v="Taxes à l'extraction"/>
    <s v="DGI/DGE"/>
    <x v="2"/>
    <s v="En numéraire"/>
    <m/>
    <n v="87500"/>
    <x v="1"/>
    <x v="0"/>
    <s v="NC"/>
  </r>
  <r>
    <s v="CROISIERE BTP SARL"/>
    <s v="Redevance Superficiaire"/>
    <s v="DGI/DGE"/>
    <x v="2"/>
    <s v="En numéraire"/>
    <m/>
    <n v="2546925"/>
    <x v="1"/>
    <x v="0"/>
    <s v="NC"/>
  </r>
  <r>
    <s v="SOCIETE DES EAUX MINERALES DU CAMEROUN (SEMC)"/>
    <s v="Redevance Superficiaire"/>
    <s v="DGI/DGE"/>
    <x v="2"/>
    <s v="En numéraire"/>
    <m/>
    <n v="5041700"/>
    <x v="1"/>
    <x v="0"/>
    <s v="NC"/>
  </r>
  <r>
    <s v="SOCIETE DES EAUX MINERALES DU CAMEROUN (SEMC)"/>
    <s v="Taxes Ad Valorem (y compris les redevances sur production des eaux)"/>
    <s v="DGI/DGE"/>
    <x v="2"/>
    <s v="En numéraire"/>
    <m/>
    <n v="6632171"/>
    <x v="1"/>
    <x v="0"/>
    <s v="NC"/>
  </r>
  <r>
    <s v="SOCIETE DES EAUX MINERALES DU CAMEROUN (SEMC)"/>
    <s v="Taxes Ad Valorem (y compris les redevances sur production des eaux)"/>
    <s v="DGI/DGE"/>
    <x v="2"/>
    <s v="En numéraire"/>
    <m/>
    <n v="8291939"/>
    <x v="1"/>
    <x v="0"/>
    <s v="NC"/>
  </r>
  <r>
    <s v="SOCIETE DES EAUX MINERALES DU CAMEROUN (SEMC)"/>
    <s v="Taxes Ad Valorem (y compris les redevances sur production des eaux)"/>
    <s v="DGI/DGE"/>
    <x v="2"/>
    <s v="En numéraire"/>
    <m/>
    <n v="7280788"/>
    <x v="1"/>
    <x v="0"/>
    <s v="NC"/>
  </r>
  <r>
    <s v="SOCIETE ANONYME DES BRASSERIES DU CAMEROUN (SABC)"/>
    <s v="Redevance Superficiaire"/>
    <s v="DGI/DGE"/>
    <x v="2"/>
    <s v="En numéraire"/>
    <m/>
    <n v="2000000"/>
    <x v="1"/>
    <x v="0"/>
    <s v="NC"/>
  </r>
  <r>
    <s v="SOCIETE ANONYME DES BRASSERIES DU CAMEROUN (SABC)"/>
    <s v="Taxes Ad Valorem (y compris les redevances sur production des eaux)"/>
    <s v="DGI/DGE"/>
    <x v="2"/>
    <s v="En numéraire"/>
    <m/>
    <n v="2030720"/>
    <x v="1"/>
    <x v="0"/>
    <s v="NC"/>
  </r>
  <r>
    <s v="UNITED TRANSPORT OF AFRICA CAMEROUN SA (UTA)"/>
    <s v="Taxes à l'extraction"/>
    <s v="DGI/DGE"/>
    <x v="2"/>
    <s v="En numéraire"/>
    <m/>
    <n v="3027495"/>
    <x v="1"/>
    <x v="0"/>
    <s v="NC"/>
  </r>
  <r>
    <s v="UNITED TRANSPORT OF AFRICA CAMEROUN SA (UTA)"/>
    <s v="Taxes à l'extraction"/>
    <s v="DGI/DGE"/>
    <x v="2"/>
    <s v="En numéraire"/>
    <m/>
    <n v="3299692"/>
    <x v="1"/>
    <x v="0"/>
    <s v="NC"/>
  </r>
  <r>
    <s v="UNITED TRANSPORT OF AFRICA CAMEROUN SA (UTA)"/>
    <s v="Taxes à l'extraction"/>
    <s v="DGI/DGE"/>
    <x v="2"/>
    <s v="En numéraire"/>
    <m/>
    <n v="2821959"/>
    <x v="1"/>
    <x v="0"/>
    <s v="NC"/>
  </r>
  <r>
    <s v="SOTCOCOG SARL"/>
    <s v="Redevance Superficiaire"/>
    <s v="DGI/DGE"/>
    <x v="2"/>
    <s v="En numéraire"/>
    <m/>
    <n v="1270050"/>
    <x v="1"/>
    <x v="0"/>
    <s v="NC"/>
  </r>
  <r>
    <s v="SOTCOCOG SARL"/>
    <s v="Taxes à l'extraction"/>
    <s v="DGI/DGE"/>
    <x v="2"/>
    <s v="En numéraire"/>
    <m/>
    <n v="412800"/>
    <x v="1"/>
    <x v="0"/>
    <s v="NC"/>
  </r>
  <r>
    <s v="SOTCOCOG SARL"/>
    <s v="Taxes à l'extraction"/>
    <s v="DGI/DGE"/>
    <x v="2"/>
    <s v="En numéraire"/>
    <m/>
    <n v="73850"/>
    <x v="1"/>
    <x v="0"/>
    <s v="NC"/>
  </r>
  <r>
    <s v="SOTCOCOG SARL"/>
    <s v="Taxes à l'extraction"/>
    <s v="DGI/DGE"/>
    <x v="2"/>
    <s v="En numéraire"/>
    <m/>
    <n v="29400"/>
    <x v="1"/>
    <x v="0"/>
    <s v="NC"/>
  </r>
  <r>
    <s v="SOTCOCOG SARL"/>
    <s v="Taxes à l'extraction"/>
    <s v="DGI/DGE"/>
    <x v="2"/>
    <s v="En numéraire"/>
    <m/>
    <n v="56700"/>
    <x v="1"/>
    <x v="0"/>
    <s v="NC"/>
  </r>
  <r>
    <s v="SOTCOCOG SARL"/>
    <s v="Taxes à l'extraction"/>
    <s v="DGI/DGE"/>
    <x v="2"/>
    <s v="En numéraire"/>
    <m/>
    <n v="94150"/>
    <x v="1"/>
    <x v="0"/>
    <s v="NC"/>
  </r>
  <r>
    <s v="SOTCOCOG SARL"/>
    <s v="Taxes à l'extraction"/>
    <s v="DGI/DGE"/>
    <x v="2"/>
    <s v="En numéraire"/>
    <m/>
    <n v="1290800"/>
    <x v="1"/>
    <x v="0"/>
    <s v="NC"/>
  </r>
  <r>
    <s v="LA ROYALE DES JEUX (RJC)"/>
    <s v="Taxes Ad Valorem (y compris les redevances sur production des eaux)"/>
    <s v="DGI/DGE"/>
    <x v="2"/>
    <s v="En numéraire"/>
    <m/>
    <n v="29513328"/>
    <x v="1"/>
    <x v="0"/>
    <s v="NC"/>
  </r>
  <r>
    <s v="New AGE"/>
    <s v="Contributions FNE"/>
    <s v="DGI/DGE"/>
    <x v="0"/>
    <s v="En numéraire"/>
    <m/>
    <n v="127599"/>
    <x v="0"/>
    <x v="0"/>
    <s v="N/A"/>
  </r>
  <r>
    <s v="New AGE"/>
    <s v="Contributions FNE"/>
    <s v="DGI/DGE"/>
    <x v="0"/>
    <s v="En numéraire"/>
    <m/>
    <n v="63800"/>
    <x v="0"/>
    <x v="0"/>
    <s v="N/A"/>
  </r>
  <r>
    <s v="New AGE"/>
    <s v="Contributions FNE"/>
    <s v="DGI/DGE"/>
    <x v="0"/>
    <s v="En numéraire"/>
    <m/>
    <n v="76706"/>
    <x v="0"/>
    <x v="0"/>
    <s v="N/A"/>
  </r>
  <r>
    <s v="New AGE"/>
    <s v="Contributions FNE"/>
    <s v="DGI/DGE"/>
    <x v="0"/>
    <s v="En numéraire"/>
    <m/>
    <n v="63876"/>
    <x v="0"/>
    <x v="0"/>
    <s v="N/A"/>
  </r>
  <r>
    <s v="New AGE"/>
    <s v="Contributions FNE"/>
    <s v="DGI/DGE"/>
    <x v="0"/>
    <s v="En numéraire"/>
    <m/>
    <n v="63876"/>
    <x v="0"/>
    <x v="0"/>
    <s v="N/A"/>
  </r>
  <r>
    <s v="New AGE"/>
    <s v="Contributions FNE"/>
    <s v="DGI/DGE"/>
    <x v="0"/>
    <s v="En numéraire"/>
    <m/>
    <n v="63876"/>
    <x v="0"/>
    <x v="0"/>
    <s v="N/A"/>
  </r>
  <r>
    <s v="New AGE"/>
    <s v="Contributions FNE"/>
    <s v="DGI/DGE"/>
    <x v="0"/>
    <s v="En numéraire"/>
    <m/>
    <n v="76912"/>
    <x v="0"/>
    <x v="0"/>
    <s v="N/A"/>
  </r>
  <r>
    <s v="New AGE"/>
    <s v="Contributions FNE"/>
    <s v="DGI/DGE"/>
    <x v="0"/>
    <s v="En numéraire"/>
    <m/>
    <n v="73866"/>
    <x v="0"/>
    <x v="0"/>
    <s v="N/A"/>
  </r>
  <r>
    <s v="New AGE"/>
    <s v="Contributions FNE"/>
    <s v="DGI/DGE"/>
    <x v="0"/>
    <s v="En numéraire"/>
    <m/>
    <n v="79682"/>
    <x v="0"/>
    <x v="0"/>
    <s v="N/A"/>
  </r>
  <r>
    <s v="New AGE"/>
    <s v="Contributions FNE"/>
    <s v="DGI/DGE"/>
    <x v="0"/>
    <s v="En numéraire"/>
    <m/>
    <n v="55212"/>
    <x v="0"/>
    <x v="0"/>
    <s v="N/A"/>
  </r>
  <r>
    <s v="New AGE"/>
    <s v="Contributions FNE"/>
    <s v="DGI/DGE"/>
    <x v="0"/>
    <s v="En numéraire"/>
    <m/>
    <n v="75501"/>
    <x v="0"/>
    <x v="0"/>
    <s v="N/A"/>
  </r>
  <r>
    <s v="New AGE"/>
    <s v="Contributions FNE"/>
    <s v="DGI/DGE"/>
    <x v="0"/>
    <s v="En numéraire"/>
    <m/>
    <n v="75501"/>
    <x v="0"/>
    <x v="0"/>
    <s v="N/A"/>
  </r>
  <r>
    <s v="New AGE"/>
    <s v="Contributions CFC (part patronale)"/>
    <s v="DGI/DGE"/>
    <x v="0"/>
    <s v="En numéraire"/>
    <m/>
    <n v="191399"/>
    <x v="0"/>
    <x v="0"/>
    <s v="N/A"/>
  </r>
  <r>
    <s v="New AGE"/>
    <s v="Contributions CFC (part patronale)"/>
    <s v="DGI/DGE"/>
    <x v="0"/>
    <s v="En numéraire"/>
    <m/>
    <n v="95699"/>
    <x v="0"/>
    <x v="0"/>
    <s v="N/A"/>
  </r>
  <r>
    <s v="New AGE"/>
    <s v="Contributions CFC (part patronale)"/>
    <s v="DGI/DGE"/>
    <x v="0"/>
    <s v="En numéraire"/>
    <m/>
    <n v="115059"/>
    <x v="0"/>
    <x v="0"/>
    <s v="N/A"/>
  </r>
  <r>
    <s v="New AGE"/>
    <s v="Contributions CFC (part patronale)"/>
    <s v="DGI/DGE"/>
    <x v="0"/>
    <s v="En numéraire"/>
    <m/>
    <n v="95814"/>
    <x v="0"/>
    <x v="0"/>
    <s v="N/A"/>
  </r>
  <r>
    <s v="New AGE"/>
    <s v="Contributions CFC (part patronale)"/>
    <s v="DGI/DGE"/>
    <x v="0"/>
    <s v="En numéraire"/>
    <m/>
    <n v="95814"/>
    <x v="0"/>
    <x v="0"/>
    <s v="N/A"/>
  </r>
  <r>
    <s v="New AGE"/>
    <s v="Contributions CFC (part patronale)"/>
    <s v="DGI/DGE"/>
    <x v="0"/>
    <s v="En numéraire"/>
    <m/>
    <n v="95814"/>
    <x v="0"/>
    <x v="0"/>
    <s v="N/A"/>
  </r>
  <r>
    <s v="New AGE"/>
    <s v="Contributions CFC (part patronale)"/>
    <s v="DGI/DGE"/>
    <x v="0"/>
    <s v="En numéraire"/>
    <m/>
    <n v="115367"/>
    <x v="0"/>
    <x v="0"/>
    <s v="N/A"/>
  </r>
  <r>
    <s v="New AGE"/>
    <s v="Contributions CFC (part patronale)"/>
    <s v="DGI/DGE"/>
    <x v="0"/>
    <s v="En numéraire"/>
    <m/>
    <n v="110799"/>
    <x v="0"/>
    <x v="0"/>
    <s v="N/A"/>
  </r>
  <r>
    <s v="New AGE"/>
    <s v="Contributions CFC (part patronale)"/>
    <s v="DGI/DGE"/>
    <x v="0"/>
    <s v="En numéraire"/>
    <m/>
    <n v="119522"/>
    <x v="0"/>
    <x v="0"/>
    <s v="N/A"/>
  </r>
  <r>
    <s v="New AGE"/>
    <s v="Contributions CFC (part patronale)"/>
    <s v="DGI/DGE"/>
    <x v="0"/>
    <s v="En numéraire"/>
    <m/>
    <n v="82818"/>
    <x v="0"/>
    <x v="0"/>
    <s v="N/A"/>
  </r>
  <r>
    <s v="New AGE"/>
    <s v="Contributions CFC (part patronale)"/>
    <s v="DGI/DGE"/>
    <x v="0"/>
    <s v="En numéraire"/>
    <m/>
    <n v="113251"/>
    <x v="0"/>
    <x v="0"/>
    <s v="N/A"/>
  </r>
  <r>
    <s v="New AGE"/>
    <s v="Contributions CFC (part patronale)"/>
    <s v="DGI/DGE"/>
    <x v="0"/>
    <s v="En numéraire"/>
    <m/>
    <n v="113251"/>
    <x v="0"/>
    <x v="0"/>
    <s v="N/A"/>
  </r>
  <r>
    <s v="New AGE"/>
    <s v="Taxe Spéciale sur les Revenus (TSR)"/>
    <s v="DGI/DGE"/>
    <x v="0"/>
    <s v="En numéraire"/>
    <m/>
    <n v="1787105"/>
    <x v="0"/>
    <x v="0"/>
    <s v="N/A"/>
  </r>
  <r>
    <s v="New AGE"/>
    <s v="Taxe Spéciale sur les Revenus (TSR)"/>
    <s v="DGI/DGE"/>
    <x v="0"/>
    <s v="En numéraire"/>
    <m/>
    <n v="863293"/>
    <x v="0"/>
    <x v="0"/>
    <s v="N/A"/>
  </r>
  <r>
    <s v="New AGE"/>
    <s v="Taxe Spéciale sur les Revenus (TSR)"/>
    <s v="DGI/DGE"/>
    <x v="0"/>
    <s v="En numéraire"/>
    <m/>
    <n v="4676425"/>
    <x v="0"/>
    <x v="0"/>
    <s v="N/A"/>
  </r>
  <r>
    <s v="New AGE"/>
    <s v="Taxe Spéciale sur les Revenus (TSR)"/>
    <s v="DGI/DGE"/>
    <x v="0"/>
    <s v="En numéraire"/>
    <m/>
    <n v="2881049"/>
    <x v="0"/>
    <x v="0"/>
    <s v="N/A"/>
  </r>
  <r>
    <s v="New AGE"/>
    <s v="Taxe Spéciale sur les Revenus (TSR)"/>
    <s v="DGI/DGE"/>
    <x v="0"/>
    <s v="En numéraire"/>
    <m/>
    <n v="6849465"/>
    <x v="0"/>
    <x v="0"/>
    <s v="N/A"/>
  </r>
  <r>
    <s v="New AGE"/>
    <s v="Taxe Spéciale sur les Revenus (TSR)"/>
    <s v="DGI/DGE"/>
    <x v="0"/>
    <s v="En numéraire"/>
    <m/>
    <n v="1056460"/>
    <x v="0"/>
    <x v="0"/>
    <s v="N/A"/>
  </r>
  <r>
    <s v="New AGE"/>
    <s v="Taxe Spéciale sur les Revenus (TSR)"/>
    <s v="DGI/DGE"/>
    <x v="0"/>
    <s v="En numéraire"/>
    <m/>
    <n v="1031214"/>
    <x v="0"/>
    <x v="0"/>
    <s v="N/A"/>
  </r>
  <r>
    <s v="New AGE"/>
    <s v="Taxe Spéciale sur les Revenus (TSR)"/>
    <s v="DGI/DGE"/>
    <x v="0"/>
    <s v="En numéraire"/>
    <m/>
    <n v="2178674"/>
    <x v="0"/>
    <x v="0"/>
    <s v="N/A"/>
  </r>
  <r>
    <s v="New AGE"/>
    <s v="Redevance Superficiaire"/>
    <s v="DGI/DGE"/>
    <x v="0"/>
    <s v="En numéraire"/>
    <m/>
    <n v="46050000"/>
    <x v="1"/>
    <x v="0"/>
    <s v="NC"/>
  </r>
  <r>
    <s v="EUROIL "/>
    <s v="Contributions FNE"/>
    <s v="DGI/DGE"/>
    <x v="0"/>
    <s v="En numéraire"/>
    <m/>
    <n v="10608"/>
    <x v="0"/>
    <x v="0"/>
    <s v="N/A"/>
  </r>
  <r>
    <s v="EUROIL "/>
    <s v="Contributions FNE"/>
    <s v="DGI/DGE"/>
    <x v="0"/>
    <s v="En numéraire"/>
    <m/>
    <n v="10608"/>
    <x v="0"/>
    <x v="0"/>
    <s v="N/A"/>
  </r>
  <r>
    <s v="EUROIL "/>
    <s v="Contributions FNE"/>
    <s v="DGI/DGE"/>
    <x v="0"/>
    <s v="En numéraire"/>
    <m/>
    <n v="10608"/>
    <x v="0"/>
    <x v="0"/>
    <s v="N/A"/>
  </r>
  <r>
    <s v="EUROIL "/>
    <s v="Contributions FNE"/>
    <s v="DGI/DGE"/>
    <x v="0"/>
    <s v="En numéraire"/>
    <m/>
    <n v="10608"/>
    <x v="0"/>
    <x v="0"/>
    <s v="N/A"/>
  </r>
  <r>
    <s v="EUROIL "/>
    <s v="Contributions FNE"/>
    <s v="DGI/DGE"/>
    <x v="0"/>
    <s v="En numéraire"/>
    <m/>
    <n v="10608"/>
    <x v="0"/>
    <x v="0"/>
    <s v="N/A"/>
  </r>
  <r>
    <s v="EUROIL "/>
    <s v="Contributions FNE"/>
    <s v="DGI/DGE"/>
    <x v="0"/>
    <s v="En numéraire"/>
    <m/>
    <n v="10608"/>
    <x v="0"/>
    <x v="0"/>
    <s v="N/A"/>
  </r>
  <r>
    <s v="EUROIL "/>
    <s v="Contributions FNE"/>
    <s v="DGI/DGE"/>
    <x v="0"/>
    <s v="En numéraire"/>
    <m/>
    <n v="11352"/>
    <x v="0"/>
    <x v="0"/>
    <s v="N/A"/>
  </r>
  <r>
    <s v="EUROIL "/>
    <s v="Contributions FNE"/>
    <s v="DGI/DGE"/>
    <x v="0"/>
    <s v="En numéraire"/>
    <m/>
    <n v="11352"/>
    <x v="0"/>
    <x v="0"/>
    <s v="N/A"/>
  </r>
  <r>
    <s v="EUROIL "/>
    <s v="Contributions FNE"/>
    <s v="DGI/DGE"/>
    <x v="0"/>
    <s v="En numéraire"/>
    <m/>
    <n v="11352"/>
    <x v="0"/>
    <x v="0"/>
    <s v="N/A"/>
  </r>
  <r>
    <s v="EUROIL "/>
    <s v="Contributions FNE"/>
    <s v="DGI/DGE"/>
    <x v="0"/>
    <s v="En numéraire"/>
    <m/>
    <n v="11352"/>
    <x v="0"/>
    <x v="0"/>
    <s v="N/A"/>
  </r>
  <r>
    <s v="EUROIL "/>
    <s v="Contributions FNE"/>
    <s v="DGI/DGE"/>
    <x v="0"/>
    <s v="En numéraire"/>
    <m/>
    <n v="11352"/>
    <x v="0"/>
    <x v="0"/>
    <s v="N/A"/>
  </r>
  <r>
    <s v="EUROIL "/>
    <s v="Contributions CFC (part patronale)"/>
    <s v="DGI/DGE"/>
    <x v="0"/>
    <s v="En numéraire"/>
    <m/>
    <n v="15912"/>
    <x v="0"/>
    <x v="0"/>
    <s v="N/A"/>
  </r>
  <r>
    <s v="EUROIL "/>
    <s v="Contributions CFC (part patronale)"/>
    <s v="DGI/DGE"/>
    <x v="0"/>
    <s v="En numéraire"/>
    <m/>
    <n v="15916"/>
    <x v="0"/>
    <x v="0"/>
    <s v="N/A"/>
  </r>
  <r>
    <s v="EUROIL "/>
    <s v="Contributions CFC (part patronale)"/>
    <s v="DGI/DGE"/>
    <x v="0"/>
    <s v="En numéraire"/>
    <m/>
    <n v="15912"/>
    <x v="0"/>
    <x v="0"/>
    <s v="N/A"/>
  </r>
  <r>
    <s v="EUROIL "/>
    <s v="Contributions CFC (part patronale)"/>
    <s v="DGI/DGE"/>
    <x v="0"/>
    <s v="En numéraire"/>
    <m/>
    <n v="15842"/>
    <x v="0"/>
    <x v="0"/>
    <s v="N/A"/>
  </r>
  <r>
    <s v="EUROIL "/>
    <s v="Contributions CFC (part patronale)"/>
    <s v="DGI/DGE"/>
    <x v="0"/>
    <s v="En numéraire"/>
    <m/>
    <n v="15912"/>
    <x v="0"/>
    <x v="0"/>
    <s v="N/A"/>
  </r>
  <r>
    <s v="EUROIL "/>
    <s v="Contributions CFC (part patronale)"/>
    <s v="DGI/DGE"/>
    <x v="0"/>
    <s v="En numéraire"/>
    <m/>
    <n v="15912"/>
    <x v="0"/>
    <x v="0"/>
    <s v="N/A"/>
  </r>
  <r>
    <s v="EUROIL "/>
    <s v="Contributions CFC (part patronale)"/>
    <s v="DGI/DGE"/>
    <x v="0"/>
    <s v="En numéraire"/>
    <m/>
    <n v="17029"/>
    <x v="0"/>
    <x v="0"/>
    <s v="N/A"/>
  </r>
  <r>
    <s v="EUROIL "/>
    <s v="Contributions CFC (part patronale)"/>
    <s v="DGI/DGE"/>
    <x v="0"/>
    <s v="En numéraire"/>
    <m/>
    <n v="17029"/>
    <x v="0"/>
    <x v="0"/>
    <s v="N/A"/>
  </r>
  <r>
    <s v="EUROIL "/>
    <s v="Contributions CFC (part patronale)"/>
    <s v="DGI/DGE"/>
    <x v="0"/>
    <s v="En numéraire"/>
    <m/>
    <n v="19029"/>
    <x v="0"/>
    <x v="0"/>
    <s v="N/A"/>
  </r>
  <r>
    <s v="EUROIL "/>
    <s v="Contributions CFC (part patronale)"/>
    <s v="DGI/DGE"/>
    <x v="0"/>
    <s v="En numéraire"/>
    <m/>
    <n v="17029"/>
    <x v="0"/>
    <x v="0"/>
    <s v="N/A"/>
  </r>
  <r>
    <s v="EUROIL "/>
    <s v="Contributions CFC (part patronale)"/>
    <s v="DGI/DGE"/>
    <x v="0"/>
    <s v="En numéraire"/>
    <m/>
    <n v="17029"/>
    <x v="0"/>
    <x v="0"/>
    <s v="N/A"/>
  </r>
  <r>
    <s v="LUKOIL "/>
    <s v="Taxe Spéciale sur les Revenus (TSR)"/>
    <s v="DGI/DGE"/>
    <x v="0"/>
    <s v="En numéraire"/>
    <m/>
    <n v="180871"/>
    <x v="0"/>
    <x v="0"/>
    <s v="N/A"/>
  </r>
  <r>
    <s v="LUKOIL "/>
    <s v="Taxe Spéciale sur les Revenus (TSR)"/>
    <s v="DGI/DGE"/>
    <x v="0"/>
    <s v="En numéraire"/>
    <m/>
    <n v="4376800"/>
    <x v="0"/>
    <x v="0"/>
    <s v="N/A"/>
  </r>
  <r>
    <s v="LUKOIL "/>
    <s v="Taxe Spéciale sur les Revenus (TSR)"/>
    <s v="DGI/DGE"/>
    <x v="0"/>
    <s v="En numéraire"/>
    <m/>
    <n v="2361520"/>
    <x v="0"/>
    <x v="0"/>
    <s v="N/A"/>
  </r>
  <r>
    <s v="LUKOIL "/>
    <s v="Taxe Spéciale sur les Revenus (TSR)"/>
    <s v="DGI/DGE"/>
    <x v="0"/>
    <s v="En numéraire"/>
    <m/>
    <n v="376558"/>
    <x v="0"/>
    <x v="0"/>
    <s v="N/A"/>
  </r>
  <r>
    <s v="LUKOIL "/>
    <s v="Taxe Spéciale sur les Revenus (TSR)"/>
    <s v="DGI/DGE"/>
    <x v="0"/>
    <s v="En numéraire"/>
    <m/>
    <n v="4300208"/>
    <x v="0"/>
    <x v="0"/>
    <s v="N/A"/>
  </r>
  <r>
    <s v="LUKOIL "/>
    <s v="Taxe Spéciale sur les Revenus (TSR)"/>
    <s v="DGI/DGE"/>
    <x v="0"/>
    <s v="En numéraire"/>
    <m/>
    <n v="615227"/>
    <x v="0"/>
    <x v="0"/>
    <s v="N/A"/>
  </r>
  <r>
    <s v="LUKOIL "/>
    <s v="Taxe Spéciale sur les Revenus (TSR)"/>
    <s v="DGI/DGE"/>
    <x v="0"/>
    <s v="En numéraire"/>
    <m/>
    <n v="434348"/>
    <x v="0"/>
    <x v="0"/>
    <s v="N/A"/>
  </r>
  <r>
    <s v="LUKOIL "/>
    <s v="Taxe Spéciale sur les Revenus (TSR)"/>
    <s v="DGI/DGE"/>
    <x v="0"/>
    <s v="En numéraire"/>
    <m/>
    <n v="4881282"/>
    <x v="0"/>
    <x v="0"/>
    <s v="N/A"/>
  </r>
  <r>
    <s v="LUKOIL "/>
    <s v="Taxe Spéciale sur les Revenus (TSR)"/>
    <s v="DGI/DGE"/>
    <x v="0"/>
    <s v="En numéraire"/>
    <m/>
    <n v="1126891"/>
    <x v="0"/>
    <x v="0"/>
    <s v="N/A"/>
  </r>
  <r>
    <s v="LUKOIL "/>
    <s v="Taxe Spéciale sur les Revenus (TSR)"/>
    <s v="DGI/DGE"/>
    <x v="0"/>
    <s v="En numéraire"/>
    <m/>
    <n v="222511"/>
    <x v="0"/>
    <x v="0"/>
    <s v="N/A"/>
  </r>
  <r>
    <s v="LUKOIL "/>
    <s v="Taxe Spéciale sur les Revenus (TSR)"/>
    <s v="DGI/DGE"/>
    <x v="0"/>
    <s v="En numéraire"/>
    <m/>
    <n v="10098674"/>
    <x v="0"/>
    <x v="0"/>
    <s v="N/A"/>
  </r>
  <r>
    <s v="LUKOIL "/>
    <s v="Taxe Spéciale sur les Revenus (TSR)"/>
    <s v="DGI/DGE"/>
    <x v="0"/>
    <s v="En numéraire"/>
    <m/>
    <n v="306960"/>
    <x v="0"/>
    <x v="0"/>
    <s v="N/A"/>
  </r>
  <r>
    <s v="LUKOIL "/>
    <s v="Impôt sur le Revenu des Capitaux mobiliers (IRCM)"/>
    <s v="DGI/DGE"/>
    <x v="0"/>
    <s v="En numéraire"/>
    <m/>
    <n v="4291258"/>
    <x v="0"/>
    <x v="0"/>
    <s v="N/A"/>
  </r>
  <r>
    <s v="LUKOIL "/>
    <s v="Impôt sur le Revenu des Capitaux mobiliers (IRCM)"/>
    <s v="DGI/DGE"/>
    <x v="0"/>
    <s v="En numéraire"/>
    <m/>
    <n v="7530"/>
    <x v="0"/>
    <x v="0"/>
    <s v="N/A"/>
  </r>
  <r>
    <s v="YAN CHANG LOGONE"/>
    <s v="Contributions FNE"/>
    <s v="DGI/DGE"/>
    <x v="0"/>
    <s v="En numéraire"/>
    <m/>
    <n v="2344"/>
    <x v="0"/>
    <x v="0"/>
    <s v="N/A"/>
  </r>
  <r>
    <s v="YAN CHANG LOGONE"/>
    <s v="Contributions CFC (part patronale)"/>
    <s v="DGI/DGE"/>
    <x v="0"/>
    <s v="En numéraire"/>
    <m/>
    <n v="3516"/>
    <x v="0"/>
    <x v="0"/>
    <s v="N/A"/>
  </r>
  <r>
    <s v="AFRIQUE METAL SARL"/>
    <s v="Taxes Ad Valorem (y compris les redevances sur production des eaux)"/>
    <s v="DGI/DGE"/>
    <x v="2"/>
    <s v="En numéraire"/>
    <m/>
    <n v="303400"/>
    <x v="1"/>
    <x v="0"/>
    <s v="NC"/>
  </r>
  <r>
    <s v="AFRIQUE METAL SARL"/>
    <s v="Taxes Ad Valorem (y compris les redevances sur production des eaux)"/>
    <s v="DGI/DGE"/>
    <x v="2"/>
    <s v="En numéraire"/>
    <m/>
    <n v="305250"/>
    <x v="1"/>
    <x v="0"/>
    <s v="NC"/>
  </r>
  <r>
    <s v="AFRIQUE METAL SARL"/>
    <s v="Taxes Ad Valorem (y compris les redevances sur production des eaux)"/>
    <s v="DGI/DGE"/>
    <x v="2"/>
    <s v="En numéraire"/>
    <m/>
    <n v="321900"/>
    <x v="1"/>
    <x v="0"/>
    <s v="NC"/>
  </r>
  <r>
    <s v="AFRIQUE METAL SARL"/>
    <s v="Taxes Ad Valorem (y compris les redevances sur production des eaux)"/>
    <s v="DGI/DGE"/>
    <x v="2"/>
    <s v="En numéraire"/>
    <m/>
    <n v="302475"/>
    <x v="1"/>
    <x v="0"/>
    <s v="NC"/>
  </r>
  <r>
    <s v="AFRIQUE METAL SARL"/>
    <s v="Taxes Ad Valorem (y compris les redevances sur production des eaux)"/>
    <s v="DGI/DGE"/>
    <x v="2"/>
    <s v="En numéraire"/>
    <m/>
    <n v="25312"/>
    <x v="1"/>
    <x v="0"/>
    <s v="NC"/>
  </r>
  <r>
    <s v="AFRIQUE METAL SARL"/>
    <s v="Taxes Ad Valorem (y compris les redevances sur production des eaux)"/>
    <s v="DGI/DGE"/>
    <x v="2"/>
    <s v="En numéraire"/>
    <m/>
    <n v="342250"/>
    <x v="1"/>
    <x v="0"/>
    <s v="NC"/>
  </r>
  <r>
    <s v="AFRIQUE METAL SARL"/>
    <s v="Taxes Ad Valorem (y compris les redevances sur production des eaux)"/>
    <s v="DGI/DGE"/>
    <x v="2"/>
    <s v="En numéraire"/>
    <m/>
    <n v="304325"/>
    <x v="1"/>
    <x v="0"/>
    <s v="NC"/>
  </r>
  <r>
    <s v="AFRIQUE METAL SARL"/>
    <s v="Taxes Ad Valorem (y compris les redevances sur production des eaux)"/>
    <s v="DGI/DGE"/>
    <x v="2"/>
    <s v="En numéraire"/>
    <m/>
    <n v="294150"/>
    <x v="1"/>
    <x v="0"/>
    <s v="NC"/>
  </r>
  <r>
    <s v="AFRIQUE METAL SARL"/>
    <s v="Taxes Ad Valorem (y compris les redevances sur production des eaux)"/>
    <s v="DGI/DGE"/>
    <x v="2"/>
    <s v="En numéraire"/>
    <m/>
    <n v="284900"/>
    <x v="1"/>
    <x v="0"/>
    <s v="NC"/>
  </r>
  <r>
    <s v="AFRIQUE METAL SARL"/>
    <s v="Taxes Ad Valorem (y compris les redevances sur production des eaux)"/>
    <s v="DGI/DGE"/>
    <x v="2"/>
    <s v="En numéraire"/>
    <m/>
    <n v="303400"/>
    <x v="1"/>
    <x v="0"/>
    <s v="NC"/>
  </r>
  <r>
    <s v="AMS SARL"/>
    <s v="Taxes Ad Valorem (y compris les redevances sur production des eaux)"/>
    <s v="DGI/DGE"/>
    <x v="2"/>
    <s v="En numéraire"/>
    <m/>
    <n v="2969"/>
    <x v="1"/>
    <x v="0"/>
    <s v="NC"/>
  </r>
  <r>
    <s v="AQUAVITA SA"/>
    <s v="Taxes Ad Valorem (y compris les redevances sur production des eaux)"/>
    <s v="DGI/DGE"/>
    <x v="2"/>
    <s v="En numéraire"/>
    <m/>
    <n v="212800"/>
    <x v="1"/>
    <x v="0"/>
    <s v="NC"/>
  </r>
  <r>
    <s v="AQUAVITA SA"/>
    <s v="Taxes Ad Valorem (y compris les redevances sur production des eaux)"/>
    <s v="DGI/DGE"/>
    <x v="2"/>
    <s v="En numéraire"/>
    <m/>
    <n v="205200"/>
    <x v="1"/>
    <x v="0"/>
    <s v="NC"/>
  </r>
  <r>
    <s v="AQUAVITA SA"/>
    <s v="Taxes Ad Valorem (y compris les redevances sur production des eaux)"/>
    <s v="DGI/DGE"/>
    <x v="2"/>
    <s v="En numéraire"/>
    <m/>
    <n v="144400"/>
    <x v="1"/>
    <x v="0"/>
    <s v="NC"/>
  </r>
  <r>
    <s v="AUCAM SA"/>
    <s v="Redevance Superficiaire"/>
    <s v="DGI/DGE"/>
    <x v="2"/>
    <s v="En numéraire"/>
    <m/>
    <n v="1470000"/>
    <x v="1"/>
    <x v="0"/>
    <s v="NC"/>
  </r>
  <r>
    <s v="AUCAM SA"/>
    <s v="Redevance Superficiaire"/>
    <s v="DGI/DGE"/>
    <x v="2"/>
    <s v="En numéraire"/>
    <m/>
    <n v="6300000"/>
    <x v="1"/>
    <x v="0"/>
    <s v="NC"/>
  </r>
  <r>
    <s v="AUCAM SA"/>
    <s v="Redevance Superficiaire"/>
    <s v="DGI/DGE"/>
    <x v="2"/>
    <s v="En numéraire"/>
    <m/>
    <n v="3720000"/>
    <x v="1"/>
    <x v="0"/>
    <s v="NC"/>
  </r>
  <r>
    <s v="BAYIHA SERGE ADA M"/>
    <s v="Taxes à l'extraction"/>
    <s v="DGI/DGE"/>
    <x v="2"/>
    <s v="En numéraire"/>
    <m/>
    <n v="50000"/>
    <x v="1"/>
    <x v="0"/>
    <s v="NC"/>
  </r>
  <r>
    <s v="BAYIHA SERGE ADA M"/>
    <s v="Taxes à l'extraction"/>
    <s v="DGI/DGE"/>
    <x v="2"/>
    <s v="En numéraire"/>
    <m/>
    <n v="40000"/>
    <x v="1"/>
    <x v="0"/>
    <s v="NC"/>
  </r>
  <r>
    <s v="BAYIHA SERGE ADA M"/>
    <s v="Taxes à l'extraction"/>
    <s v="DGI/DGE"/>
    <x v="2"/>
    <s v="En numéraire"/>
    <m/>
    <n v="30000"/>
    <x v="1"/>
    <x v="0"/>
    <s v="NC"/>
  </r>
  <r>
    <s v="BAYIHA SERGE ADA M"/>
    <s v="Taxes à l'extraction"/>
    <s v="DGI/DGE"/>
    <x v="2"/>
    <s v="En numéraire"/>
    <m/>
    <n v="15000"/>
    <x v="1"/>
    <x v="0"/>
    <s v="NC"/>
  </r>
  <r>
    <s v="BAYIHA SERGE ADA M"/>
    <s v="Taxes à l'extraction"/>
    <s v="DGI/DGE"/>
    <x v="2"/>
    <s v="En numéraire"/>
    <m/>
    <n v="15000"/>
    <x v="1"/>
    <x v="0"/>
    <s v="NC"/>
  </r>
  <r>
    <s v="BAYIHA SERGE ADA M"/>
    <s v="Taxes à l'extraction"/>
    <s v="DGI/DGE"/>
    <x v="2"/>
    <s v="En numéraire"/>
    <m/>
    <n v="20000"/>
    <x v="1"/>
    <x v="0"/>
    <s v="NC"/>
  </r>
  <r>
    <s v="BAYIHA SERGE ADA M"/>
    <s v="Taxes à l'extraction"/>
    <s v="DGI/DGE"/>
    <x v="2"/>
    <s v="En numéraire"/>
    <m/>
    <n v="30000"/>
    <x v="1"/>
    <x v="0"/>
    <s v="NC"/>
  </r>
  <r>
    <s v="BWA RESOURCES CAMEROON LIMITED SARL"/>
    <s v="Redevance Superficiaire"/>
    <s v="DGI/DGE"/>
    <x v="2"/>
    <s v="En numéraire"/>
    <m/>
    <n v="1464000"/>
    <x v="1"/>
    <x v="0"/>
    <s v="NC"/>
  </r>
  <r>
    <s v="BWA RESOURCES CAMEROON LIMITED SARL"/>
    <s v="Redevance Superficiaire"/>
    <s v="DGI/DGE"/>
    <x v="2"/>
    <s v="En numéraire"/>
    <m/>
    <n v="324000"/>
    <x v="1"/>
    <x v="0"/>
    <s v="NC"/>
  </r>
  <r>
    <s v="BWA RESOURCES CAMEROON LIMITED SARL"/>
    <s v="Redevance Superficiaire"/>
    <s v="DGI/DGE"/>
    <x v="2"/>
    <s v="En numéraire"/>
    <m/>
    <n v="2964000"/>
    <x v="1"/>
    <x v="0"/>
    <s v="NC"/>
  </r>
  <r>
    <s v="BWA RESOURCES CAMEROON LIMITED SARL"/>
    <s v="Redevance Superficiaire"/>
    <s v="DGI/DGE"/>
    <x v="2"/>
    <s v="En numéraire"/>
    <m/>
    <n v="1220000"/>
    <x v="1"/>
    <x v="0"/>
    <s v="NC"/>
  </r>
  <r>
    <s v="BWA RESOURCES CAMEROON LIMITED SARL"/>
    <s v="Redevance Superficiaire"/>
    <s v="DGI/DGE"/>
    <x v="2"/>
    <s v="En numéraire"/>
    <m/>
    <n v="270000"/>
    <x v="1"/>
    <x v="0"/>
    <s v="NC"/>
  </r>
  <r>
    <s v="BWA RESOURCES CAMEROON LIMITED SARL"/>
    <s v="Redevance Superficiaire"/>
    <s v="DGI/DGE"/>
    <x v="2"/>
    <s v="En numéraire"/>
    <m/>
    <n v="2470000"/>
    <x v="1"/>
    <x v="0"/>
    <s v="NC"/>
  </r>
  <r>
    <s v="CAMALCO CAMEROON SA"/>
    <s v="Redevance Superficiaire"/>
    <s v="DGI/DGE"/>
    <x v="2"/>
    <s v="En numéraire"/>
    <m/>
    <n v="2700000"/>
    <x v="1"/>
    <x v="0"/>
    <s v="NC"/>
  </r>
  <r>
    <s v="CAMEROON MINING GROUP"/>
    <s v="Taxes à l'extraction"/>
    <s v="DGI/DGE"/>
    <x v="2"/>
    <s v="En numéraire"/>
    <m/>
    <n v="91200"/>
    <x v="1"/>
    <x v="0"/>
    <s v="NC"/>
  </r>
  <r>
    <s v="CAMEROON MINING GROUP"/>
    <s v="Taxes à l'extraction"/>
    <s v="DGI/DGE"/>
    <x v="2"/>
    <s v="En numéraire"/>
    <m/>
    <n v="114200"/>
    <x v="1"/>
    <x v="0"/>
    <s v="NC"/>
  </r>
  <r>
    <s v="CAMEROON MINING GROUP"/>
    <s v="Taxes à l'extraction"/>
    <s v="DGI/DGE"/>
    <x v="2"/>
    <s v="En numéraire"/>
    <m/>
    <n v="12400"/>
    <x v="1"/>
    <x v="0"/>
    <s v="NC"/>
  </r>
  <r>
    <s v="CAMEROON MINING GROUP"/>
    <s v="Redevance Superficiaire"/>
    <s v="DGI/DGE"/>
    <x v="2"/>
    <s v="En numéraire"/>
    <m/>
    <n v="2604950"/>
    <x v="1"/>
    <x v="0"/>
    <s v="NC"/>
  </r>
  <r>
    <s v="CAMEROON MINING GROUP"/>
    <s v="Redevance Superficiaire"/>
    <s v="DGI/DGE"/>
    <x v="2"/>
    <s v="En numéraire"/>
    <m/>
    <n v="932790"/>
    <x v="1"/>
    <x v="0"/>
    <s v="NC"/>
  </r>
  <r>
    <s v="CAMEROON MINING GROUP"/>
    <s v="Impôts sur les sociétés y compris les acomptes (pétrolier et non pétrolier)"/>
    <s v="DGI/DGE"/>
    <x v="2"/>
    <s v="En numéraire"/>
    <m/>
    <n v="213615"/>
    <x v="1"/>
    <x v="0"/>
    <s v="NC"/>
  </r>
  <r>
    <s v="CAMEROON MINING GROUP"/>
    <s v="Impôts sur les sociétés y compris les acomptes (pétrolier et non pétrolier)"/>
    <s v="DGI/DGE"/>
    <x v="2"/>
    <s v="En numéraire"/>
    <m/>
    <n v="197818"/>
    <x v="1"/>
    <x v="0"/>
    <s v="NC"/>
  </r>
  <r>
    <s v="CAMEROON MINING GROUP"/>
    <s v="Impôts sur les sociétés y compris les acomptes (pétrolier et non pétrolier)"/>
    <s v="DGI/DGE"/>
    <x v="2"/>
    <s v="En numéraire"/>
    <m/>
    <n v="218960"/>
    <x v="1"/>
    <x v="0"/>
    <s v="NC"/>
  </r>
  <r>
    <s v="CAMEROON MINING GROUP"/>
    <s v="Impôts sur les sociétés y compris les acomptes (pétrolier et non pétrolier)"/>
    <s v="DGI/DGE"/>
    <x v="2"/>
    <s v="En numéraire"/>
    <m/>
    <n v="169475"/>
    <x v="1"/>
    <x v="0"/>
    <s v="NC"/>
  </r>
  <r>
    <s v="CAMEROON MINING GROUP"/>
    <s v="Impôts sur les sociétés y compris les acomptes (pétrolier et non pétrolier)"/>
    <s v="DGI/DGE"/>
    <x v="2"/>
    <s v="En numéraire"/>
    <m/>
    <n v="184233"/>
    <x v="1"/>
    <x v="0"/>
    <s v="NC"/>
  </r>
  <r>
    <s v="CAMEROON MINING GROUP"/>
    <s v="Impôts sur les sociétés y compris les acomptes (pétrolier et non pétrolier)"/>
    <s v="DGI/DGE"/>
    <x v="2"/>
    <s v="En numéraire"/>
    <m/>
    <n v="231362"/>
    <x v="1"/>
    <x v="0"/>
    <s v="NC"/>
  </r>
  <r>
    <s v="CAMEROON MINING GROUP"/>
    <s v="Impôts sur les sociétés y compris les acomptes (pétrolier et non pétrolier)"/>
    <s v="DGI/DGE"/>
    <x v="2"/>
    <s v="En numéraire"/>
    <m/>
    <n v="209559"/>
    <x v="1"/>
    <x v="0"/>
    <s v="NC"/>
  </r>
  <r>
    <s v="CAMEROON MINING GROUP"/>
    <s v="Impôts sur les sociétés y compris les acomptes (pétrolier et non pétrolier)"/>
    <s v="DGI/DGE"/>
    <x v="2"/>
    <s v="En numéraire"/>
    <m/>
    <n v="186917"/>
    <x v="1"/>
    <x v="0"/>
    <s v="NC"/>
  </r>
  <r>
    <s v="CAMEROON MINING GROUP"/>
    <s v="Impôts sur les sociétés y compris les acomptes (pétrolier et non pétrolier)"/>
    <s v="DGI/DGE"/>
    <x v="2"/>
    <s v="En numéraire"/>
    <m/>
    <n v="98028"/>
    <x v="1"/>
    <x v="0"/>
    <s v="NC"/>
  </r>
  <r>
    <s v="CAMEROON MINING GROUP"/>
    <s v="Taxes à l'extraction"/>
    <s v="DGI/DGE"/>
    <x v="2"/>
    <s v="En numéraire"/>
    <m/>
    <n v="153400"/>
    <x v="1"/>
    <x v="0"/>
    <s v="NC"/>
  </r>
  <r>
    <s v="CANA BOIS SARL"/>
    <s v="Taxes à l'extraction"/>
    <s v="DGI/DGE"/>
    <x v="2"/>
    <s v="En numéraire"/>
    <m/>
    <n v="200000"/>
    <x v="1"/>
    <x v="0"/>
    <s v="NC"/>
  </r>
  <r>
    <s v="CANA BOIS SARL"/>
    <s v="Taxes à l'extraction"/>
    <s v="DGI/DGE"/>
    <x v="2"/>
    <s v="En numéraire"/>
    <m/>
    <n v="251300"/>
    <x v="1"/>
    <x v="0"/>
    <s v="NC"/>
  </r>
  <r>
    <s v="CANA BOIS SARL"/>
    <s v="Taxes à l'extraction"/>
    <s v="DGI/DGE"/>
    <x v="2"/>
    <s v="En numéraire"/>
    <m/>
    <n v="205000"/>
    <x v="1"/>
    <x v="0"/>
    <s v="NC"/>
  </r>
  <r>
    <s v="CANA BOIS SARL"/>
    <s v="Taxes à l'extraction"/>
    <s v="DGI/DGE"/>
    <x v="2"/>
    <s v="En numéraire"/>
    <m/>
    <n v="150000"/>
    <x v="1"/>
    <x v="0"/>
    <s v="NC"/>
  </r>
  <r>
    <s v="CANA BOIS SARL"/>
    <s v="Droits Fixes (y compris droits pour attribution ou renouvellement de permis)"/>
    <s v="DGI/DGE"/>
    <x v="2"/>
    <s v="En numéraire"/>
    <m/>
    <n v="1000000"/>
    <x v="0"/>
    <x v="0"/>
    <s v="N/A"/>
  </r>
  <r>
    <s v="CANA BOIS SARL"/>
    <s v="Droits Fixes (y compris droits pour attribution ou renouvellement de permis)"/>
    <s v="DGI/DGE"/>
    <x v="2"/>
    <s v="En numéraire"/>
    <m/>
    <n v="1000000"/>
    <x v="0"/>
    <x v="0"/>
    <s v="N/A"/>
  </r>
  <r>
    <s v="CANA BOIS SARL"/>
    <s v="Taxes à l'extraction"/>
    <s v="DGI/DGE"/>
    <x v="2"/>
    <s v="En numéraire"/>
    <m/>
    <n v="140000"/>
    <x v="1"/>
    <x v="0"/>
    <s v="NC"/>
  </r>
  <r>
    <s v="CANA BOIS SARL"/>
    <s v="Taxes à l'extraction"/>
    <s v="DGI/DGE"/>
    <x v="2"/>
    <s v="En numéraire"/>
    <m/>
    <n v="546875"/>
    <x v="1"/>
    <x v="0"/>
    <s v="NC"/>
  </r>
  <r>
    <s v="CANA BOIS SARL"/>
    <s v="Taxes à l'extraction"/>
    <s v="DGI/DGE"/>
    <x v="2"/>
    <s v="En numéraire"/>
    <m/>
    <n v="200000"/>
    <x v="1"/>
    <x v="0"/>
    <s v="NC"/>
  </r>
  <r>
    <s v="CANA BOIS SARL"/>
    <s v="Taxes à l'extraction"/>
    <s v="DGI/DGE"/>
    <x v="2"/>
    <s v="En numéraire"/>
    <m/>
    <n v="160000"/>
    <x v="1"/>
    <x v="0"/>
    <s v="NC"/>
  </r>
  <r>
    <s v="CANA BOIS SARL"/>
    <s v="Taxes à l'extraction"/>
    <s v="DGI/DGE"/>
    <x v="2"/>
    <s v="En numéraire"/>
    <m/>
    <n v="400000"/>
    <x v="1"/>
    <x v="0"/>
    <s v="NC"/>
  </r>
  <r>
    <s v="CANA BOIS SARL"/>
    <s v="Taxes à l'extraction"/>
    <s v="DGI/DGE"/>
    <x v="2"/>
    <s v="En numéraire"/>
    <m/>
    <n v="300000"/>
    <x v="1"/>
    <x v="0"/>
    <s v="NC"/>
  </r>
  <r>
    <s v="CANA BOIS SARL"/>
    <s v="Taxes à l'extraction"/>
    <s v="DGI/DGE"/>
    <x v="2"/>
    <s v="En numéraire"/>
    <m/>
    <n v="505000"/>
    <x v="1"/>
    <x v="0"/>
    <s v="NC"/>
  </r>
  <r>
    <s v="CANA BOIS SARL"/>
    <s v="Droits Fixes (y compris droits pour attribution ou renouvellement de permis)"/>
    <s v="DGI/DGE"/>
    <x v="2"/>
    <s v="En numéraire"/>
    <m/>
    <n v="500000"/>
    <x v="0"/>
    <x v="0"/>
    <s v="N/A"/>
  </r>
  <r>
    <s v="CANA BOIS SARL"/>
    <s v="Taxes à l'extraction"/>
    <s v="DGI/DGE"/>
    <x v="2"/>
    <s v="En numéraire"/>
    <m/>
    <n v="300000"/>
    <x v="1"/>
    <x v="0"/>
    <s v="NC"/>
  </r>
  <r>
    <s v="CANA BOIS SARL"/>
    <s v="Droits Fixes (y compris droits pour attribution ou renouvellement de permis)"/>
    <s v="DGI/DGE"/>
    <x v="2"/>
    <s v="En numéraire"/>
    <m/>
    <n v="500000"/>
    <x v="0"/>
    <x v="0"/>
    <s v="N/A"/>
  </r>
  <r>
    <s v="CANA BOIS SARL"/>
    <s v="Taxes à l'extraction"/>
    <s v="DGI/DGE"/>
    <x v="2"/>
    <s v="En numéraire"/>
    <m/>
    <n v="305000"/>
    <x v="1"/>
    <x v="0"/>
    <s v="NC"/>
  </r>
  <r>
    <s v="CANA BOIS SARL"/>
    <s v="Taxes à l'extraction"/>
    <s v="DGI/DGE"/>
    <x v="2"/>
    <s v="En numéraire"/>
    <m/>
    <n v="492000"/>
    <x v="1"/>
    <x v="0"/>
    <s v="NC"/>
  </r>
  <r>
    <s v="CANA BOIS SARL"/>
    <s v="Taxes à l'extraction"/>
    <s v="DGI/DGE"/>
    <x v="2"/>
    <s v="En numéraire"/>
    <m/>
    <n v="251300"/>
    <x v="1"/>
    <x v="0"/>
    <s v="NC"/>
  </r>
  <r>
    <s v="CANA BOIS SARL"/>
    <s v="Taxes à l'extraction"/>
    <s v="DGI/DGE"/>
    <x v="2"/>
    <s v="En numéraire"/>
    <m/>
    <n v="500000"/>
    <x v="1"/>
    <x v="0"/>
    <s v="NC"/>
  </r>
  <r>
    <s v="CANA BOIS SARL"/>
    <s v="Taxes à l'extraction"/>
    <s v="DGI/DGE"/>
    <x v="2"/>
    <s v="En numéraire"/>
    <m/>
    <n v="315000"/>
    <x v="1"/>
    <x v="0"/>
    <s v="NC"/>
  </r>
  <r>
    <s v="CANA BOIS SARL"/>
    <s v="Taxes à l'extraction"/>
    <s v="DGI/DGE"/>
    <x v="2"/>
    <s v="En numéraire"/>
    <m/>
    <n v="367500"/>
    <x v="1"/>
    <x v="0"/>
    <s v="NC"/>
  </r>
  <r>
    <s v="CANA BOIS SARL"/>
    <s v="Taxes à l'extraction"/>
    <s v="DGI/DGE"/>
    <x v="2"/>
    <s v="En numéraire"/>
    <m/>
    <n v="510000"/>
    <x v="1"/>
    <x v="0"/>
    <s v="NC"/>
  </r>
  <r>
    <s v="CHINA LINXIANG CAMEROUN"/>
    <s v="Taxes à l'extraction"/>
    <s v="DGI/DGE"/>
    <x v="2"/>
    <s v="En numéraire"/>
    <m/>
    <n v="1274235"/>
    <x v="1"/>
    <x v="0"/>
    <s v="NC"/>
  </r>
  <r>
    <s v="CHINA LINXIANG CAMEROUN"/>
    <s v="Droits Fixes (y compris droits pour attribution ou renouvellement de permis)"/>
    <s v="DGI/DGE"/>
    <x v="2"/>
    <s v="En numéraire"/>
    <m/>
    <n v="2243350"/>
    <x v="0"/>
    <x v="0"/>
    <s v="N/A"/>
  </r>
  <r>
    <s v="CHINA LINXIANG CAMEROUN"/>
    <s v="Taxes à l'extraction"/>
    <s v="DGI/DGE"/>
    <x v="2"/>
    <s v="En numéraire"/>
    <m/>
    <n v="1185825"/>
    <x v="1"/>
    <x v="0"/>
    <s v="NC"/>
  </r>
  <r>
    <s v="CHINA LINXIANG CAMEROUN"/>
    <s v="Taxes à l'extraction"/>
    <s v="DGI/DGE"/>
    <x v="2"/>
    <s v="En numéraire"/>
    <m/>
    <n v="1059085"/>
    <x v="1"/>
    <x v="0"/>
    <s v="NC"/>
  </r>
  <r>
    <s v="CHINA LINXIANG CAMEROUN"/>
    <s v="Taxes à l'extraction"/>
    <s v="DGI/DGE"/>
    <x v="2"/>
    <s v="En numéraire"/>
    <m/>
    <n v="1320080"/>
    <x v="1"/>
    <x v="0"/>
    <s v="NC"/>
  </r>
  <r>
    <s v="CHINA LINXIANG CAMEROUN"/>
    <s v="Taxes à l'extraction"/>
    <s v="DGI/DGE"/>
    <x v="2"/>
    <s v="En numéraire"/>
    <m/>
    <n v="1083480"/>
    <x v="1"/>
    <x v="0"/>
    <s v="NC"/>
  </r>
  <r>
    <s v="CHINA LINXIANG CAMEROUN"/>
    <s v="Taxes à l'extraction"/>
    <s v="DGI/DGE"/>
    <x v="2"/>
    <s v="En numéraire"/>
    <m/>
    <n v="1077985"/>
    <x v="1"/>
    <x v="0"/>
    <s v="NC"/>
  </r>
  <r>
    <s v="CHINA LINXIANG CAMEROUN"/>
    <s v="Taxes à l'extraction"/>
    <s v="DGI/DGE"/>
    <x v="2"/>
    <s v="En numéraire"/>
    <m/>
    <n v="1265520"/>
    <x v="1"/>
    <x v="0"/>
    <s v="NC"/>
  </r>
  <r>
    <s v="CHINA LINXIANG CAMEROUN"/>
    <s v="Taxes à l'extraction"/>
    <s v="DGI/DGE"/>
    <x v="2"/>
    <s v="En numéraire"/>
    <m/>
    <n v="1362505"/>
    <x v="1"/>
    <x v="0"/>
    <s v="NC"/>
  </r>
  <r>
    <s v="CHINA LINXIANG CAMEROUN"/>
    <s v="Taxes à l'extraction"/>
    <s v="DGI/DGE"/>
    <x v="2"/>
    <s v="En numéraire"/>
    <m/>
    <n v="1571810"/>
    <x v="1"/>
    <x v="0"/>
    <s v="NC"/>
  </r>
  <r>
    <s v="CHINA LINXIANG CAMEROUN"/>
    <s v="Taxes à l'extraction"/>
    <s v="DGI/DGE"/>
    <x v="2"/>
    <s v="En numéraire"/>
    <m/>
    <n v="1676250"/>
    <x v="1"/>
    <x v="0"/>
    <s v="NC"/>
  </r>
  <r>
    <s v="CHINA LINXIANG CAMEROUN"/>
    <s v="Taxes à l'extraction"/>
    <s v="DGI/DGE"/>
    <x v="2"/>
    <s v="En numéraire"/>
    <m/>
    <n v="1550850"/>
    <x v="1"/>
    <x v="0"/>
    <s v="NC"/>
  </r>
  <r>
    <s v="CHINA LINXIANG CAMEROUN"/>
    <s v="Taxes à l'extraction"/>
    <s v="DGI/DGE"/>
    <x v="2"/>
    <s v="En numéraire"/>
    <m/>
    <n v="1288200"/>
    <x v="1"/>
    <x v="0"/>
    <s v="NC"/>
  </r>
  <r>
    <s v="CHINA LINXIANG CAMEROUN"/>
    <s v="Taxes à l'extraction"/>
    <s v="DGI/DGE"/>
    <x v="2"/>
    <s v="En numéraire"/>
    <m/>
    <n v="1282050"/>
    <x v="1"/>
    <x v="0"/>
    <s v="NC"/>
  </r>
  <r>
    <s v="CHINA MEILAN CAMEROON COMPANY SARL )CMCC SARL)"/>
    <s v="Taxes à l'extraction"/>
    <s v="DGI/DGE"/>
    <x v="2"/>
    <s v="En numéraire"/>
    <m/>
    <n v="888900"/>
    <x v="1"/>
    <x v="0"/>
    <s v="NC"/>
  </r>
  <r>
    <s v="CHINA MEILAN CAMEROON COMPANY SARL )CMCC SARL)"/>
    <s v="Droits Fixes (y compris droits pour attribution ou renouvellement de permis)"/>
    <s v="DGI/DGE"/>
    <x v="2"/>
    <s v="En numéraire"/>
    <m/>
    <n v="3168900"/>
    <x v="0"/>
    <x v="0"/>
    <s v="N/A"/>
  </r>
  <r>
    <s v="CHINA MEILAN CAMEROON COMPANY SARL )CMCC SARL)"/>
    <s v="Taxes à l'extraction"/>
    <s v="DGI/DGE"/>
    <x v="2"/>
    <s v="En numéraire"/>
    <m/>
    <n v="920450"/>
    <x v="1"/>
    <x v="0"/>
    <s v="NC"/>
  </r>
  <r>
    <s v="CHINA MEILAN CAMEROON COMPANY SARL )CMCC SARL)"/>
    <s v="Taxes à l'extraction"/>
    <s v="DGI/DGE"/>
    <x v="2"/>
    <s v="En numéraire"/>
    <m/>
    <n v="893550"/>
    <x v="1"/>
    <x v="0"/>
    <s v="NC"/>
  </r>
  <r>
    <s v="CHINA MEILAN CAMEROON COMPANY SARL )CMCC SARL)"/>
    <s v="Taxes à l'extraction"/>
    <s v="DGI/DGE"/>
    <x v="2"/>
    <s v="En numéraire"/>
    <m/>
    <n v="904000"/>
    <x v="1"/>
    <x v="0"/>
    <s v="NC"/>
  </r>
  <r>
    <s v="CHINA MEILAN CAMEROON COMPANY SARL )CMCC SARL)"/>
    <s v="Taxes à l'extraction"/>
    <s v="DGI/DGE"/>
    <x v="2"/>
    <s v="En numéraire"/>
    <m/>
    <n v="868000"/>
    <x v="1"/>
    <x v="0"/>
    <s v="NC"/>
  </r>
  <r>
    <s v="CHINA MEILAN CAMEROON COMPANY SARL )CMCC SARL)"/>
    <s v="Taxes à l'extraction"/>
    <s v="DGI/DGE"/>
    <x v="2"/>
    <s v="En numéraire"/>
    <m/>
    <n v="952050"/>
    <x v="1"/>
    <x v="0"/>
    <s v="NC"/>
  </r>
  <r>
    <s v="CHINA MEILAN CAMEROON COMPANY SARL )CMCC SARL)"/>
    <s v="Taxes à l'extraction"/>
    <s v="DGI/DGE"/>
    <x v="2"/>
    <s v="En numéraire"/>
    <m/>
    <n v="966200"/>
    <x v="1"/>
    <x v="0"/>
    <s v="NC"/>
  </r>
  <r>
    <s v="CHINA MEILAN CAMEROON COMPANY SARL )CMCC SARL)"/>
    <s v="Taxes à l'extraction"/>
    <s v="DGI/DGE"/>
    <x v="2"/>
    <s v="En numéraire"/>
    <m/>
    <n v="953300"/>
    <x v="1"/>
    <x v="0"/>
    <s v="NC"/>
  </r>
  <r>
    <s v="CHINA MEILAN CAMEROON COMPANY SARL )CMCC SARL)"/>
    <s v="Taxes à l'extraction"/>
    <s v="DGI/DGE"/>
    <x v="2"/>
    <s v="En numéraire"/>
    <m/>
    <n v="1772600"/>
    <x v="1"/>
    <x v="0"/>
    <s v="NC"/>
  </r>
  <r>
    <s v="CHINA MEILAN CAMEROON COMPANY SARL )CMCC SARL)"/>
    <s v="Taxes à l'extraction"/>
    <s v="DGI/DGE"/>
    <x v="2"/>
    <s v="En numéraire"/>
    <m/>
    <n v="1819550"/>
    <x v="1"/>
    <x v="0"/>
    <s v="NC"/>
  </r>
  <r>
    <s v="CHINA MEILAN CAMEROON COMPANY SARL )CMCC SARL)"/>
    <s v="Taxes à l'extraction"/>
    <s v="DGI/DGE"/>
    <x v="2"/>
    <s v="En numéraire"/>
    <m/>
    <n v="1678900"/>
    <x v="1"/>
    <x v="0"/>
    <s v="NC"/>
  </r>
  <r>
    <s v="CHINA MEILAN CAMEROON COMPANY SARL )CMCC SARL)"/>
    <s v="Taxes à l'extraction"/>
    <s v="DGI/DGE"/>
    <x v="2"/>
    <s v="En numéraire"/>
    <m/>
    <n v="1678900"/>
    <x v="1"/>
    <x v="0"/>
    <s v="NC"/>
  </r>
  <r>
    <s v="CHINA MEILAN CAMEROON COMPANY SARL )CMCC SARL)"/>
    <s v="Taxes à l'extraction"/>
    <s v="DGI/DGE"/>
    <x v="2"/>
    <s v="En numéraire"/>
    <m/>
    <n v="1678900"/>
    <x v="1"/>
    <x v="0"/>
    <s v="NC"/>
  </r>
  <r>
    <s v="COMPAGNY OF TRANSPORT AND FAIR TRADE (COTRAF SARL)"/>
    <s v="Taxes à l'extraction"/>
    <s v="DGI/DGE"/>
    <x v="2"/>
    <s v="En numéraire"/>
    <m/>
    <n v="73190"/>
    <x v="1"/>
    <x v="0"/>
    <s v="NC"/>
  </r>
  <r>
    <s v="COMPAGNY OF TRANSPORT AND FAIR TRADE (COTRAF SARL)"/>
    <s v="Taxes Ad Valorem (y compris les redevances sur production des eaux)"/>
    <s v="DGI/DGE"/>
    <x v="2"/>
    <s v="En numéraire"/>
    <m/>
    <n v="39412"/>
    <x v="1"/>
    <x v="0"/>
    <s v="NC"/>
  </r>
  <r>
    <s v="EMERGING AFRICA COMMODITIES S.A (EMAC S.A)"/>
    <s v="Droits Fixes (y compris droits pour attribution ou renouvellement de permis)"/>
    <s v="DGI/DGE"/>
    <x v="2"/>
    <s v="En numéraire"/>
    <m/>
    <n v="1398000"/>
    <x v="0"/>
    <x v="0"/>
    <s v="N/A"/>
  </r>
  <r>
    <s v="ERAMET CAMEROUN SA"/>
    <s v="Droits Fixes (y compris droits pour attribution ou renouvellement de permis)"/>
    <s v="DGI/DGE"/>
    <x v="2"/>
    <s v="En numéraire"/>
    <m/>
    <n v="21967000"/>
    <x v="0"/>
    <x v="0"/>
    <s v="N/A"/>
  </r>
  <r>
    <s v="ERAMET CAMEROUN SA"/>
    <s v="Impôts sur les sociétés y compris les acomptes (pétrolier et non pétrolier)"/>
    <s v="DGI/DGE"/>
    <x v="2"/>
    <s v="En numéraire"/>
    <m/>
    <n v="2451921"/>
    <x v="1"/>
    <x v="0"/>
    <s v="NC"/>
  </r>
  <r>
    <s v="ERAMET CAMEROUN SA"/>
    <s v="Impôts sur les sociétés y compris les acomptes (pétrolier et non pétrolier)"/>
    <s v="DGI/DGE"/>
    <x v="2"/>
    <s v="En numéraire"/>
    <m/>
    <n v="35097975"/>
    <x v="1"/>
    <x v="0"/>
    <s v="NC"/>
  </r>
  <r>
    <s v="ERAMET CAMEROUN SA"/>
    <s v="Impôts sur les sociétés y compris les acomptes (pétrolier et non pétrolier)"/>
    <s v="DGI/DGE"/>
    <x v="2"/>
    <s v="En numéraire"/>
    <m/>
    <n v="3338441"/>
    <x v="1"/>
    <x v="0"/>
    <s v="NC"/>
  </r>
  <r>
    <s v="ERAMET CAMEROUN SA"/>
    <s v="Impôts sur les sociétés y compris les acomptes (pétrolier et non pétrolier)"/>
    <s v="DGI/DGE"/>
    <x v="2"/>
    <s v="En numéraire"/>
    <m/>
    <n v="551974"/>
    <x v="1"/>
    <x v="0"/>
    <s v="NC"/>
  </r>
  <r>
    <s v="ERAMET CAMEROUN SA"/>
    <s v="Droits Fixes (y compris droits pour attribution ou renouvellement de permis)"/>
    <s v="DGI/DGE"/>
    <x v="2"/>
    <s v="En numéraire"/>
    <m/>
    <n v="7500000"/>
    <x v="0"/>
    <x v="0"/>
    <s v="N/A"/>
  </r>
  <r>
    <s v="ERAMET CAMEROUN SA"/>
    <s v="Droits Fixes (y compris droits pour attribution ou renouvellement de permis)"/>
    <s v="DGI/DGE"/>
    <x v="2"/>
    <s v="En numéraire"/>
    <m/>
    <n v="7500000"/>
    <x v="0"/>
    <x v="0"/>
    <s v="N/A"/>
  </r>
  <r>
    <s v="ERAMET CAMEROUN SA"/>
    <s v="Droits Fixes (y compris droits pour attribution ou renouvellement de permis)"/>
    <s v="DGI/DGE"/>
    <x v="2"/>
    <s v="En numéraire"/>
    <m/>
    <n v="7500000"/>
    <x v="0"/>
    <x v="0"/>
    <s v="N/A"/>
  </r>
  <r>
    <s v="ERAMET CAMEROUN SA"/>
    <s v="Droits Fixes (y compris droits pour attribution ou renouvellement de permis)"/>
    <s v="DGI/DGE"/>
    <x v="2"/>
    <s v="En numéraire"/>
    <m/>
    <n v="7500000"/>
    <x v="0"/>
    <x v="0"/>
    <s v="N/A"/>
  </r>
  <r>
    <s v="ERAMET CAMEROUN SA"/>
    <s v="Droits Fixes (y compris droits pour attribution ou renouvellement de permis)"/>
    <s v="DGI/DGE"/>
    <x v="2"/>
    <s v="En numéraire"/>
    <m/>
    <n v="7500000"/>
    <x v="0"/>
    <x v="0"/>
    <s v="N/A"/>
  </r>
  <r>
    <s v="ERAMET CAMEROUN SA"/>
    <s v="Droits Fixes (y compris droits pour attribution ou renouvellement de permis)"/>
    <s v="DGI/DGE"/>
    <x v="2"/>
    <s v="En numéraire"/>
    <m/>
    <n v="7500000"/>
    <x v="0"/>
    <x v="0"/>
    <s v="N/A"/>
  </r>
  <r>
    <s v="ERAMET CAMEROUN SA"/>
    <s v="Droits Fixes (y compris droits pour attribution ou renouvellement de permis)"/>
    <s v="DGI/DGE"/>
    <x v="2"/>
    <s v="En numéraire"/>
    <m/>
    <n v="7500000"/>
    <x v="0"/>
    <x v="0"/>
    <s v="N/A"/>
  </r>
  <r>
    <s v="ERAMET CAMEROUN SA"/>
    <s v="Droits Fixes (y compris droits pour attribution ou renouvellement de permis)"/>
    <s v="DGI/DGE"/>
    <x v="2"/>
    <s v="En numéraire"/>
    <m/>
    <n v="7500000"/>
    <x v="0"/>
    <x v="0"/>
    <s v="N/A"/>
  </r>
  <r>
    <s v="ERAMET CAMEROUN SA"/>
    <s v="Droits Fixes (y compris droits pour attribution ou renouvellement de permis)"/>
    <s v="DGI/DGE"/>
    <x v="2"/>
    <s v="En numéraire"/>
    <m/>
    <n v="7500000"/>
    <x v="0"/>
    <x v="0"/>
    <s v="N/A"/>
  </r>
  <r>
    <s v="ERAMET CAMEROUN SA"/>
    <s v="Droits Fixes (y compris droits pour attribution ou renouvellement de permis)"/>
    <s v="DGI/DGE"/>
    <x v="2"/>
    <s v="En numéraire"/>
    <m/>
    <n v="7500000"/>
    <x v="0"/>
    <x v="0"/>
    <s v="N/A"/>
  </r>
  <r>
    <s v="ERAMET CAMEROUN SA"/>
    <s v="Impôts sur les sociétés y compris les acomptes (pétrolier et non pétrolier)"/>
    <s v="DGI/DGE"/>
    <x v="2"/>
    <s v="En numéraire"/>
    <m/>
    <n v="21308851"/>
    <x v="1"/>
    <x v="0"/>
    <s v="NC"/>
  </r>
  <r>
    <s v="ERAMET CAMEROUN SA"/>
    <s v="Impôts sur les sociétés y compris les acomptes (pétrolier et non pétrolier)"/>
    <s v="DGI/DGE"/>
    <x v="2"/>
    <s v="En numéraire"/>
    <m/>
    <n v="2283438"/>
    <x v="1"/>
    <x v="0"/>
    <s v="NC"/>
  </r>
  <r>
    <s v="ERAMET CAMEROUN SA"/>
    <s v="Impôts sur les sociétés y compris les acomptes (pétrolier et non pétrolier)"/>
    <s v="DGI/DGE"/>
    <x v="2"/>
    <s v="En numéraire"/>
    <m/>
    <n v="8106182"/>
    <x v="1"/>
    <x v="0"/>
    <s v="NC"/>
  </r>
  <r>
    <s v="ERAMET CAMEROUN SA"/>
    <s v="Impôts sur les sociétés y compris les acomptes (pétrolier et non pétrolier)"/>
    <s v="DGI/DGE"/>
    <x v="2"/>
    <s v="En numéraire"/>
    <m/>
    <n v="5146771"/>
    <x v="1"/>
    <x v="0"/>
    <s v="NC"/>
  </r>
  <r>
    <s v="ERAMET CAMEROUN SA"/>
    <s v="Impôts sur les sociétés y compris les acomptes (pétrolier et non pétrolier)"/>
    <s v="DGI/DGE"/>
    <x v="2"/>
    <s v="En numéraire"/>
    <m/>
    <n v="3263873"/>
    <x v="1"/>
    <x v="0"/>
    <s v="NC"/>
  </r>
  <r>
    <s v="ERAMET EXPLORATION CAMEROON"/>
    <s v="Redevance Superficiaire"/>
    <s v="DGI/DGE"/>
    <x v="2"/>
    <s v="En numéraire"/>
    <m/>
    <n v="2916000"/>
    <x v="1"/>
    <x v="0"/>
    <s v="NC"/>
  </r>
  <r>
    <s v="ERAMET MINES CAMEROUN SA"/>
    <s v="Redevance Superficiaire"/>
    <s v="DGI/DGE"/>
    <x v="2"/>
    <s v="En numéraire"/>
    <m/>
    <n v="14718000"/>
    <x v="1"/>
    <x v="0"/>
    <s v="NC"/>
  </r>
  <r>
    <s v="ERAMET MINING CAMEROON"/>
    <s v="Redevance Superficiaire"/>
    <s v="DGI/DGE"/>
    <x v="2"/>
    <s v="En numéraire"/>
    <m/>
    <n v="18810000"/>
    <x v="1"/>
    <x v="0"/>
    <s v="NC"/>
  </r>
  <r>
    <s v="FERREIRA SARL"/>
    <s v="Taxes à l'extraction"/>
    <s v="DGI/DGE"/>
    <x v="2"/>
    <s v="En numéraire"/>
    <m/>
    <n v="746873"/>
    <x v="1"/>
    <x v="0"/>
    <s v="NC"/>
  </r>
  <r>
    <s v="FERREIRA SARL"/>
    <s v="Taxes à l'extraction"/>
    <s v="DGI/DGE"/>
    <x v="2"/>
    <s v="En numéraire"/>
    <m/>
    <n v="794950"/>
    <x v="1"/>
    <x v="0"/>
    <s v="NC"/>
  </r>
  <r>
    <s v="FERREIRA SARL"/>
    <s v="Taxes à l'extraction"/>
    <s v="DGI/DGE"/>
    <x v="2"/>
    <s v="En numéraire"/>
    <m/>
    <n v="765278"/>
    <x v="1"/>
    <x v="0"/>
    <s v="NC"/>
  </r>
  <r>
    <s v="FERREIRA SARL"/>
    <s v="Taxes à l'extraction"/>
    <s v="DGI/DGE"/>
    <x v="2"/>
    <s v="En numéraire"/>
    <m/>
    <n v="781073"/>
    <x v="1"/>
    <x v="0"/>
    <s v="NC"/>
  </r>
  <r>
    <s v="FERREIRA SARL"/>
    <s v="Taxes à l'extraction"/>
    <s v="DGI/DGE"/>
    <x v="2"/>
    <s v="En numéraire"/>
    <m/>
    <n v="822543"/>
    <x v="1"/>
    <x v="0"/>
    <s v="NC"/>
  </r>
  <r>
    <s v="FERREIRA SARL"/>
    <s v="Taxes à l'extraction"/>
    <s v="DGI/DGE"/>
    <x v="2"/>
    <s v="En numéraire"/>
    <m/>
    <n v="455520"/>
    <x v="1"/>
    <x v="0"/>
    <s v="NC"/>
  </r>
  <r>
    <s v="FERREIRA SARL"/>
    <s v="Taxes à l'extraction"/>
    <s v="DGI/DGE"/>
    <x v="2"/>
    <s v="En numéraire"/>
    <m/>
    <n v="611975"/>
    <x v="1"/>
    <x v="0"/>
    <s v="NC"/>
  </r>
  <r>
    <s v="FERREIRA SARL"/>
    <s v="Taxes Ad Valorem (y compris les redevances sur production des eaux)"/>
    <s v="DGI/DGE"/>
    <x v="2"/>
    <s v="En numéraire"/>
    <m/>
    <n v="402163"/>
    <x v="1"/>
    <x v="0"/>
    <s v="NC"/>
  </r>
  <r>
    <s v="FERREIRA SARL"/>
    <s v="Taxes Ad Valorem (y compris les redevances sur production des eaux)"/>
    <s v="DGI/DGE"/>
    <x v="2"/>
    <s v="En numéraire"/>
    <m/>
    <n v="428050"/>
    <x v="1"/>
    <x v="0"/>
    <s v="NC"/>
  </r>
  <r>
    <s v="FERREIRA SARL"/>
    <s v="Taxes Ad Valorem (y compris les redevances sur production des eaux)"/>
    <s v="DGI/DGE"/>
    <x v="2"/>
    <s v="En numéraire"/>
    <m/>
    <n v="412074"/>
    <x v="1"/>
    <x v="0"/>
    <s v="NC"/>
  </r>
  <r>
    <s v="FERREIRA SARL"/>
    <s v="Taxes Ad Valorem (y compris les redevances sur production des eaux)"/>
    <s v="DGI/DGE"/>
    <x v="2"/>
    <s v="En numéraire"/>
    <m/>
    <n v="420579"/>
    <x v="1"/>
    <x v="0"/>
    <s v="NC"/>
  </r>
  <r>
    <s v="FERREIRA SARL"/>
    <s v="Taxes Ad Valorem (y compris les redevances sur production des eaux)"/>
    <s v="DGI/DGE"/>
    <x v="2"/>
    <s v="En numéraire"/>
    <m/>
    <n v="442909"/>
    <x v="1"/>
    <x v="0"/>
    <s v="NC"/>
  </r>
  <r>
    <s v="FERREIRA SARL"/>
    <s v="Taxes Ad Valorem (y compris les redevances sur production des eaux)"/>
    <s v="DGI/DGE"/>
    <x v="2"/>
    <s v="En numéraire"/>
    <m/>
    <n v="245280"/>
    <x v="1"/>
    <x v="0"/>
    <s v="NC"/>
  </r>
  <r>
    <s v="FERREIRA SARL"/>
    <s v="Taxes Ad Valorem (y compris les redevances sur production des eaux)"/>
    <s v="DGI/DGE"/>
    <x v="2"/>
    <s v="En numéraire"/>
    <m/>
    <n v="329525"/>
    <x v="1"/>
    <x v="0"/>
    <s v="NC"/>
  </r>
  <r>
    <s v="FERREIRA SARL"/>
    <s v="Redevance Superficiaire"/>
    <s v="DGI/DGE"/>
    <x v="2"/>
    <s v="En numéraire"/>
    <m/>
    <n v="4475000"/>
    <x v="1"/>
    <x v="0"/>
    <s v="NC"/>
  </r>
  <r>
    <s v="GAODA INTERNAT. INVEST.TRADING SARL"/>
    <s v="Taxes à l'extraction"/>
    <s v="DGI/DGE"/>
    <x v="2"/>
    <s v="En numéraire"/>
    <m/>
    <n v="5445500"/>
    <x v="1"/>
    <x v="0"/>
    <s v="NC"/>
  </r>
  <r>
    <s v="GAODA INTERNAT. INVEST.TRADING SARL"/>
    <s v="Taxes à l'extraction"/>
    <s v="DGI/DGE"/>
    <x v="2"/>
    <s v="En numéraire"/>
    <m/>
    <n v="3425250"/>
    <x v="1"/>
    <x v="0"/>
    <s v="NC"/>
  </r>
  <r>
    <s v="GAODA INTERNAT. INVEST.TRADING SARL"/>
    <s v="Taxes à l'extraction"/>
    <s v="DGI/DGE"/>
    <x v="2"/>
    <s v="En numéraire"/>
    <m/>
    <n v="1653500"/>
    <x v="1"/>
    <x v="0"/>
    <s v="NC"/>
  </r>
  <r>
    <s v="GAODA INTERNAT. INVEST.TRADING SARL"/>
    <s v="Taxes à l'extraction"/>
    <s v="DGI/DGE"/>
    <x v="2"/>
    <s v="En numéraire"/>
    <m/>
    <n v="1471000"/>
    <x v="1"/>
    <x v="0"/>
    <s v="NC"/>
  </r>
  <r>
    <s v="GAODA INTERNAT. INVEST.TRADING SARL"/>
    <s v="Taxes à l'extraction"/>
    <s v="DGI/DGE"/>
    <x v="2"/>
    <s v="En numéraire"/>
    <m/>
    <n v="1930750"/>
    <x v="1"/>
    <x v="0"/>
    <s v="NC"/>
  </r>
  <r>
    <s v="GAODA INTERNAT. INVEST.TRADING SARL"/>
    <s v="Droits Fixes (y compris droits pour attribution ou renouvellement de permis)"/>
    <s v="DGI/DGE"/>
    <x v="2"/>
    <s v="En numéraire"/>
    <m/>
    <n v="250000"/>
    <x v="0"/>
    <x v="0"/>
    <s v="N/A"/>
  </r>
  <r>
    <s v="GAODA INTERNAT. INVEST.TRADING SARL"/>
    <s v="Taxes à l'extraction"/>
    <s v="DGI/DGE"/>
    <x v="2"/>
    <s v="En numéraire"/>
    <m/>
    <n v="1393750"/>
    <x v="1"/>
    <x v="0"/>
    <s v="NC"/>
  </r>
  <r>
    <s v="GAODA INTERNAT. INVEST.TRADING SARL"/>
    <s v="Taxes à l'extraction"/>
    <s v="DGI/DGE"/>
    <x v="2"/>
    <s v="En numéraire"/>
    <m/>
    <n v="1650250"/>
    <x v="1"/>
    <x v="0"/>
    <s v="NC"/>
  </r>
  <r>
    <s v="GAODA INTERNAT. INVEST.TRADING SARL"/>
    <s v="Taxes à l'extraction"/>
    <s v="DGI/DGE"/>
    <x v="2"/>
    <s v="En numéraire"/>
    <m/>
    <n v="700000"/>
    <x v="1"/>
    <x v="0"/>
    <s v="NC"/>
  </r>
  <r>
    <s v="GAODA INTERNAT. INVEST.TRADING SARL"/>
    <s v="Taxes à l'extraction"/>
    <s v="DGI/DGE"/>
    <x v="2"/>
    <s v="En numéraire"/>
    <m/>
    <n v="1846250"/>
    <x v="1"/>
    <x v="0"/>
    <s v="NC"/>
  </r>
  <r>
    <s v="GAODA INTERNAT. INVEST.TRADING SARL"/>
    <s v="Taxes à l'extraction"/>
    <s v="DGI/DGE"/>
    <x v="2"/>
    <s v="En numéraire"/>
    <m/>
    <n v="700000"/>
    <x v="1"/>
    <x v="0"/>
    <s v="NC"/>
  </r>
  <r>
    <s v="GAODA INTERNAT. INVEST.TRADING SARL"/>
    <s v="Taxes à l'extraction"/>
    <s v="DGI/DGE"/>
    <x v="2"/>
    <s v="En numéraire"/>
    <m/>
    <n v="2887500"/>
    <x v="1"/>
    <x v="0"/>
    <s v="NC"/>
  </r>
  <r>
    <s v="GAODA INTERNAT. INVEST.TRADING SARL"/>
    <s v="Taxes à l'extraction"/>
    <s v="DGI/DGE"/>
    <x v="2"/>
    <s v="En numéraire"/>
    <m/>
    <n v="1596500"/>
    <x v="1"/>
    <x v="0"/>
    <s v="NC"/>
  </r>
  <r>
    <s v="GAODA INTERNAT. INVEST.TRADING SARL"/>
    <s v="Taxes à l'extraction"/>
    <s v="DGI/DGE"/>
    <x v="2"/>
    <s v="En numéraire"/>
    <m/>
    <n v="1592000"/>
    <x v="1"/>
    <x v="0"/>
    <s v="NC"/>
  </r>
  <r>
    <s v="GAODA INTERNAT. INVEST.TRADING SARL"/>
    <s v="Taxes à l'extraction"/>
    <s v="DGI/DGE"/>
    <x v="2"/>
    <s v="En numéraire"/>
    <m/>
    <n v="1803000"/>
    <x v="1"/>
    <x v="0"/>
    <s v="NC"/>
  </r>
  <r>
    <s v="GIC ESABOD"/>
    <s v="Taxes Ad Valorem (y compris les redevances sur production des eaux)"/>
    <s v="DGI/DGE"/>
    <x v="2"/>
    <s v="En numéraire"/>
    <m/>
    <n v="50000"/>
    <x v="1"/>
    <x v="0"/>
    <s v="NC"/>
  </r>
  <r>
    <s v="GIC ESABOD"/>
    <s v="Taxes Ad Valorem (y compris les redevances sur production des eaux)"/>
    <s v="DGI/DGE"/>
    <x v="2"/>
    <s v="En numéraire"/>
    <m/>
    <n v="50000"/>
    <x v="1"/>
    <x v="0"/>
    <s v="NC"/>
  </r>
  <r>
    <s v="GIC ESABOD"/>
    <s v="Taxes Ad Valorem (y compris les redevances sur production des eaux)"/>
    <s v="DGI/DGE"/>
    <x v="2"/>
    <s v="En numéraire"/>
    <m/>
    <n v="67000"/>
    <x v="1"/>
    <x v="0"/>
    <s v="NC"/>
  </r>
  <r>
    <s v="GIC ESABOD"/>
    <s v="Taxes Ad Valorem (y compris les redevances sur production des eaux)"/>
    <s v="DGI/DGE"/>
    <x v="2"/>
    <s v="En numéraire"/>
    <m/>
    <n v="60000"/>
    <x v="1"/>
    <x v="0"/>
    <s v="NC"/>
  </r>
  <r>
    <s v="GIC ESABOD"/>
    <s v="Taxes Ad Valorem (y compris les redevances sur production des eaux)"/>
    <s v="DGI/DGE"/>
    <x v="2"/>
    <s v="En numéraire"/>
    <m/>
    <n v="60000"/>
    <x v="1"/>
    <x v="0"/>
    <s v="NC"/>
  </r>
  <r>
    <s v="GOLD LABEL MINING SARL"/>
    <s v="Redevance Superficiaire"/>
    <s v="DGI/DGE"/>
    <x v="2"/>
    <s v="En numéraire"/>
    <m/>
    <n v="3248000"/>
    <x v="1"/>
    <x v="0"/>
    <s v="NC"/>
  </r>
  <r>
    <s v="GROUPE LE ROCHER"/>
    <s v="Taxes à l'extraction"/>
    <s v="DGI/DGE"/>
    <x v="2"/>
    <s v="En numéraire"/>
    <m/>
    <n v="25870"/>
    <x v="1"/>
    <x v="0"/>
    <s v="NC"/>
  </r>
  <r>
    <s v="GROUPE LE ROCHER"/>
    <s v="Taxes à l'extraction"/>
    <s v="DGI/DGE"/>
    <x v="2"/>
    <s v="En numéraire"/>
    <m/>
    <n v="6500"/>
    <x v="1"/>
    <x v="0"/>
    <s v="NC"/>
  </r>
  <r>
    <s v="GROUPE LE ROCHER"/>
    <s v="Taxes à l'extraction"/>
    <s v="DGI/DGE"/>
    <x v="2"/>
    <s v="En numéraire"/>
    <m/>
    <n v="40040"/>
    <x v="1"/>
    <x v="0"/>
    <s v="NC"/>
  </r>
  <r>
    <s v="GROUPE LE ROCHER"/>
    <s v="Taxes à l'extraction"/>
    <s v="DGI/DGE"/>
    <x v="2"/>
    <s v="En numéraire"/>
    <m/>
    <n v="80600"/>
    <x v="1"/>
    <x v="0"/>
    <s v="NC"/>
  </r>
  <r>
    <s v="GROUPE LE ROCHER"/>
    <s v="Taxes à l'extraction"/>
    <s v="DGI/DGE"/>
    <x v="2"/>
    <s v="En numéraire"/>
    <m/>
    <n v="65130"/>
    <x v="1"/>
    <x v="0"/>
    <s v="NC"/>
  </r>
  <r>
    <s v="GROUPE LE ROCHER"/>
    <s v="Taxes à l'extraction"/>
    <s v="DGI/DGE"/>
    <x v="2"/>
    <s v="En numéraire"/>
    <m/>
    <n v="68900"/>
    <x v="1"/>
    <x v="0"/>
    <s v="NC"/>
  </r>
  <r>
    <s v="GROUPE LE ROCHER"/>
    <s v="Taxes à l'extraction"/>
    <s v="DGI/DGE"/>
    <x v="2"/>
    <s v="En numéraire"/>
    <m/>
    <n v="71500"/>
    <x v="1"/>
    <x v="0"/>
    <s v="NC"/>
  </r>
  <r>
    <s v="GROUPE LE ROCHER"/>
    <s v="Taxes à l'extraction"/>
    <s v="DGI/DGE"/>
    <x v="2"/>
    <s v="En numéraire"/>
    <m/>
    <n v="78780"/>
    <x v="1"/>
    <x v="0"/>
    <s v="NC"/>
  </r>
  <r>
    <s v="GROUPE LE ROCHER"/>
    <s v="Taxes à l'extraction"/>
    <s v="DGI/DGE"/>
    <x v="2"/>
    <s v="En numéraire"/>
    <m/>
    <n v="94640"/>
    <x v="1"/>
    <x v="0"/>
    <s v="NC"/>
  </r>
  <r>
    <s v="GROUPE LE ROCHER"/>
    <s v="Taxes à l'extraction"/>
    <s v="DGI/DGE"/>
    <x v="2"/>
    <s v="En numéraire"/>
    <m/>
    <n v="30485"/>
    <x v="1"/>
    <x v="0"/>
    <s v="NC"/>
  </r>
  <r>
    <s v="GROUPE LE ROCHER"/>
    <s v="Taxes Ad Valorem (y compris les redevances sur production des eaux)"/>
    <s v="DGI/DGE"/>
    <x v="2"/>
    <s v="En numéraire"/>
    <m/>
    <n v="13930"/>
    <x v="1"/>
    <x v="0"/>
    <s v="NC"/>
  </r>
  <r>
    <s v="GROUPE LE ROCHER"/>
    <s v="Taxes Ad Valorem (y compris les redevances sur production des eaux)"/>
    <s v="DGI/DGE"/>
    <x v="2"/>
    <s v="En numéraire"/>
    <m/>
    <n v="3500"/>
    <x v="1"/>
    <x v="0"/>
    <s v="NC"/>
  </r>
  <r>
    <s v="GROUPE LE ROCHER"/>
    <s v="Taxes Ad Valorem (y compris les redevances sur production des eaux)"/>
    <s v="DGI/DGE"/>
    <x v="2"/>
    <s v="En numéraire"/>
    <m/>
    <n v="21560"/>
    <x v="1"/>
    <x v="0"/>
    <s v="NC"/>
  </r>
  <r>
    <s v="GROUPE LE ROCHER"/>
    <s v="Taxes Ad Valorem (y compris les redevances sur production des eaux)"/>
    <s v="DGI/DGE"/>
    <x v="2"/>
    <s v="En numéraire"/>
    <m/>
    <n v="43400"/>
    <x v="1"/>
    <x v="0"/>
    <s v="NC"/>
  </r>
  <r>
    <s v="GROUPE LE ROCHER"/>
    <s v="Taxes Ad Valorem (y compris les redevances sur production des eaux)"/>
    <s v="DGI/DGE"/>
    <x v="2"/>
    <s v="En numéraire"/>
    <m/>
    <n v="35070"/>
    <x v="1"/>
    <x v="0"/>
    <s v="NC"/>
  </r>
  <r>
    <s v="GROUPE LE ROCHER"/>
    <s v="Taxes Ad Valorem (y compris les redevances sur production des eaux)"/>
    <s v="DGI/DGE"/>
    <x v="2"/>
    <s v="En numéraire"/>
    <m/>
    <n v="37100"/>
    <x v="1"/>
    <x v="0"/>
    <s v="NC"/>
  </r>
  <r>
    <s v="GROUPE LE ROCHER"/>
    <s v="Taxes Ad Valorem (y compris les redevances sur production des eaux)"/>
    <s v="DGI/DGE"/>
    <x v="2"/>
    <s v="En numéraire"/>
    <m/>
    <n v="38500"/>
    <x v="1"/>
    <x v="0"/>
    <s v="NC"/>
  </r>
  <r>
    <s v="GROUPE LE ROCHER"/>
    <s v="Taxes Ad Valorem (y compris les redevances sur production des eaux)"/>
    <s v="DGI/DGE"/>
    <x v="2"/>
    <s v="En numéraire"/>
    <m/>
    <n v="42420"/>
    <x v="1"/>
    <x v="0"/>
    <s v="NC"/>
  </r>
  <r>
    <s v="GROUPE LE ROCHER"/>
    <s v="Taxes Ad Valorem (y compris les redevances sur production des eaux)"/>
    <s v="DGI/DGE"/>
    <x v="2"/>
    <s v="En numéraire"/>
    <m/>
    <n v="14924"/>
    <x v="1"/>
    <x v="0"/>
    <s v="NC"/>
  </r>
  <r>
    <s v="GROUPE LE ROCHER"/>
    <s v="Taxes Ad Valorem (y compris les redevances sur production des eaux)"/>
    <s v="DGI/DGE"/>
    <x v="2"/>
    <s v="En numéraire"/>
    <m/>
    <n v="16415"/>
    <x v="1"/>
    <x v="0"/>
    <s v="NC"/>
  </r>
  <r>
    <s v="GUANG FA SARL"/>
    <s v="Taxes à l'extraction"/>
    <s v="DGI/DGE"/>
    <x v="2"/>
    <s v="En numéraire"/>
    <m/>
    <n v="37050"/>
    <x v="1"/>
    <x v="0"/>
    <s v="NC"/>
  </r>
  <r>
    <s v="GUANG FA SARL"/>
    <s v="Taxes à l'extraction"/>
    <s v="DGI/DGE"/>
    <x v="2"/>
    <s v="En numéraire"/>
    <m/>
    <n v="93046"/>
    <x v="1"/>
    <x v="0"/>
    <s v="NC"/>
  </r>
  <r>
    <s v="GUANG FA SARL"/>
    <s v="Taxes à l'extraction"/>
    <s v="DGI/DGE"/>
    <x v="2"/>
    <s v="En numéraire"/>
    <m/>
    <n v="10500"/>
    <x v="1"/>
    <x v="0"/>
    <s v="NC"/>
  </r>
  <r>
    <s v="GUANG FA SARL"/>
    <s v="Taxes à l'extraction"/>
    <s v="DGI/DGE"/>
    <x v="2"/>
    <s v="En numéraire"/>
    <m/>
    <n v="13125"/>
    <x v="1"/>
    <x v="0"/>
    <s v="NC"/>
  </r>
  <r>
    <s v="GUANG FA SARL"/>
    <s v="Taxes à l'extraction"/>
    <s v="DGI/DGE"/>
    <x v="2"/>
    <s v="En numéraire"/>
    <m/>
    <n v="13125"/>
    <x v="1"/>
    <x v="0"/>
    <s v="NC"/>
  </r>
  <r>
    <s v="GUANG FA SARL"/>
    <s v="Taxes Ad Valorem (y compris les redevances sur production des eaux)"/>
    <s v="DGI/DGE"/>
    <x v="2"/>
    <s v="En numéraire"/>
    <m/>
    <n v="57000"/>
    <x v="1"/>
    <x v="0"/>
    <s v="NC"/>
  </r>
  <r>
    <s v="GUANG FA SARL"/>
    <s v="Taxes Ad Valorem (y compris les redevances sur production des eaux)"/>
    <s v="DGI/DGE"/>
    <x v="2"/>
    <s v="En numéraire"/>
    <m/>
    <n v="143148"/>
    <x v="1"/>
    <x v="0"/>
    <s v="NC"/>
  </r>
  <r>
    <s v="GUANG FA SARL"/>
    <s v="Taxes Ad Valorem (y compris les redevances sur production des eaux)"/>
    <s v="DGI/DGE"/>
    <x v="2"/>
    <s v="En numéraire"/>
    <m/>
    <n v="16154"/>
    <x v="1"/>
    <x v="0"/>
    <s v="NC"/>
  </r>
  <r>
    <s v="GUANG FA SARL"/>
    <s v="Taxes Ad Valorem (y compris les redevances sur production des eaux)"/>
    <s v="DGI/DGE"/>
    <x v="2"/>
    <s v="En numéraire"/>
    <m/>
    <n v="20193"/>
    <x v="1"/>
    <x v="0"/>
    <s v="NC"/>
  </r>
  <r>
    <s v="GUANG FA SARL"/>
    <s v="Taxes Ad Valorem (y compris les redevances sur production des eaux)"/>
    <s v="DGI/DGE"/>
    <x v="2"/>
    <s v="En numéraire"/>
    <m/>
    <n v="20193"/>
    <x v="1"/>
    <x v="0"/>
    <s v="NC"/>
  </r>
  <r>
    <s v="HUAYANG PIERRE"/>
    <s v="Taxes à l'extraction"/>
    <s v="DGI/DGE"/>
    <x v="2"/>
    <s v="En numéraire"/>
    <m/>
    <n v="1491100"/>
    <x v="1"/>
    <x v="0"/>
    <s v="NC"/>
  </r>
  <r>
    <s v="HUAYANG PIERRE"/>
    <s v="Taxes à l'extraction"/>
    <s v="DGI/DGE"/>
    <x v="2"/>
    <s v="En numéraire"/>
    <m/>
    <n v="2730358"/>
    <x v="1"/>
    <x v="0"/>
    <s v="NC"/>
  </r>
  <r>
    <s v="HUAYANG PIERRE"/>
    <s v="Taxes à l'extraction"/>
    <s v="DGI/DGE"/>
    <x v="2"/>
    <s v="En numéraire"/>
    <m/>
    <n v="1015138"/>
    <x v="1"/>
    <x v="0"/>
    <s v="NC"/>
  </r>
  <r>
    <s v="HUAYANG PIERRE"/>
    <s v="Taxes à l'extraction"/>
    <s v="DGI/DGE"/>
    <x v="2"/>
    <s v="En numéraire"/>
    <m/>
    <n v="1013415"/>
    <x v="1"/>
    <x v="0"/>
    <s v="NC"/>
  </r>
  <r>
    <s v="HUAYANG PIERRE"/>
    <s v="Taxes à l'extraction"/>
    <s v="DGI/DGE"/>
    <x v="2"/>
    <s v="En numéraire"/>
    <m/>
    <n v="325000"/>
    <x v="1"/>
    <x v="0"/>
    <s v="NC"/>
  </r>
  <r>
    <s v="HUAYANG PIERRE"/>
    <s v="Taxes à l'extraction"/>
    <s v="DGI/DGE"/>
    <x v="2"/>
    <s v="En numéraire"/>
    <m/>
    <n v="1473485"/>
    <x v="1"/>
    <x v="0"/>
    <s v="NC"/>
  </r>
  <r>
    <s v="HUAYANG PIERRE"/>
    <s v="Taxes à l'extraction"/>
    <s v="DGI/DGE"/>
    <x v="2"/>
    <s v="En numéraire"/>
    <m/>
    <n v="2862990"/>
    <x v="1"/>
    <x v="0"/>
    <s v="NC"/>
  </r>
  <r>
    <s v="HUAYANG PIERRE"/>
    <s v="Taxes à l'extraction"/>
    <s v="DGI/DGE"/>
    <x v="2"/>
    <s v="En numéraire"/>
    <m/>
    <n v="359743"/>
    <x v="1"/>
    <x v="0"/>
    <s v="NC"/>
  </r>
  <r>
    <s v="HUAYANG PIERRE"/>
    <s v="Taxes à l'extraction"/>
    <s v="DGI/DGE"/>
    <x v="2"/>
    <s v="En numéraire"/>
    <m/>
    <n v="3545815"/>
    <x v="1"/>
    <x v="0"/>
    <s v="NC"/>
  </r>
  <r>
    <s v="HUAYANG PIERRE"/>
    <s v="Taxes à l'extraction"/>
    <s v="DGI/DGE"/>
    <x v="2"/>
    <s v="En numéraire"/>
    <m/>
    <n v="6529250"/>
    <x v="1"/>
    <x v="0"/>
    <s v="NC"/>
  </r>
  <r>
    <s v="HUAYANG PIERRE"/>
    <s v="Taxes à l'extraction"/>
    <s v="DGI/DGE"/>
    <x v="2"/>
    <s v="En numéraire"/>
    <m/>
    <n v="520520"/>
    <x v="1"/>
    <x v="0"/>
    <s v="NC"/>
  </r>
  <r>
    <s v="HUAYANG PIERRE"/>
    <s v="Taxes Ad Valorem (y compris les redevances sur production des eaux)"/>
    <s v="DGI/DGE"/>
    <x v="2"/>
    <s v="En numéraire"/>
    <m/>
    <n v="802900"/>
    <x v="1"/>
    <x v="0"/>
    <s v="NC"/>
  </r>
  <r>
    <s v="HUAYANG PIERRE"/>
    <s v="Taxes Ad Valorem (y compris les redevances sur production des eaux)"/>
    <s v="DGI/DGE"/>
    <x v="2"/>
    <s v="En numéraire"/>
    <m/>
    <n v="1470196"/>
    <x v="1"/>
    <x v="0"/>
    <s v="NC"/>
  </r>
  <r>
    <s v="HUAYANG PIERRE"/>
    <s v="Taxes Ad Valorem (y compris les redevances sur production des eaux)"/>
    <s v="DGI/DGE"/>
    <x v="2"/>
    <s v="En numéraire"/>
    <m/>
    <n v="546616"/>
    <x v="1"/>
    <x v="0"/>
    <s v="NC"/>
  </r>
  <r>
    <s v="HUAYANG PIERRE"/>
    <s v="Taxes Ad Valorem (y compris les redevances sur production des eaux)"/>
    <s v="DGI/DGE"/>
    <x v="2"/>
    <s v="En numéraire"/>
    <m/>
    <n v="545685"/>
    <x v="1"/>
    <x v="0"/>
    <s v="NC"/>
  </r>
  <r>
    <s v="HUAYANG PIERRE"/>
    <s v="Taxes Ad Valorem (y compris les redevances sur production des eaux)"/>
    <s v="DGI/DGE"/>
    <x v="2"/>
    <s v="En numéraire"/>
    <m/>
    <n v="175000"/>
    <x v="1"/>
    <x v="0"/>
    <s v="NC"/>
  </r>
  <r>
    <s v="HUAYANG PIERRE"/>
    <s v="Taxes Ad Valorem (y compris les redevances sur production des eaux)"/>
    <s v="DGI/DGE"/>
    <x v="2"/>
    <s v="En numéraire"/>
    <m/>
    <n v="793415"/>
    <x v="1"/>
    <x v="0"/>
    <s v="NC"/>
  </r>
  <r>
    <s v="HUAYANG PIERRE"/>
    <s v="Taxes Ad Valorem (y compris les redevances sur production des eaux)"/>
    <s v="DGI/DGE"/>
    <x v="2"/>
    <s v="En numéraire"/>
    <m/>
    <n v="1541610"/>
    <x v="1"/>
    <x v="0"/>
    <s v="NC"/>
  </r>
  <r>
    <s v="HUAYANG PIERRE"/>
    <s v="Taxes Ad Valorem (y compris les redevances sur production des eaux)"/>
    <s v="DGI/DGE"/>
    <x v="2"/>
    <s v="En numéraire"/>
    <m/>
    <n v="193711"/>
    <x v="1"/>
    <x v="0"/>
    <s v="NC"/>
  </r>
  <r>
    <s v="HUAYANG PIERRE"/>
    <s v="Taxes Ad Valorem (y compris les redevances sur production des eaux)"/>
    <s v="DGI/DGE"/>
    <x v="2"/>
    <s v="En numéraire"/>
    <m/>
    <n v="1909285"/>
    <x v="1"/>
    <x v="0"/>
    <s v="NC"/>
  </r>
  <r>
    <s v="HUAYANG PIERRE"/>
    <s v="Taxes Ad Valorem (y compris les redevances sur production des eaux)"/>
    <s v="DGI/DGE"/>
    <x v="2"/>
    <s v="En numéraire"/>
    <m/>
    <n v="3515750"/>
    <x v="1"/>
    <x v="0"/>
    <s v="NC"/>
  </r>
  <r>
    <s v="HUAYANG PIERRE"/>
    <s v="Redevance Superficiaire"/>
    <s v="DGI/DGE"/>
    <x v="2"/>
    <s v="En numéraire"/>
    <m/>
    <n v="5766575"/>
    <x v="1"/>
    <x v="0"/>
    <s v="NC"/>
  </r>
  <r>
    <s v="IHCM SARL"/>
    <s v="Taxes à l'extraction"/>
    <s v="DGI/DGE"/>
    <x v="2"/>
    <s v="En numéraire"/>
    <m/>
    <n v="150540"/>
    <x v="1"/>
    <x v="0"/>
    <s v="NC"/>
  </r>
  <r>
    <s v="IHCM SARL"/>
    <s v="Taxes à l'extraction"/>
    <s v="DGI/DGE"/>
    <x v="2"/>
    <s v="En numéraire"/>
    <m/>
    <n v="293410"/>
    <x v="1"/>
    <x v="0"/>
    <s v="NC"/>
  </r>
  <r>
    <s v="IHCM SARL"/>
    <s v="Taxes à l'extraction"/>
    <s v="DGI/DGE"/>
    <x v="2"/>
    <s v="En numéraire"/>
    <m/>
    <n v="326170"/>
    <x v="1"/>
    <x v="0"/>
    <s v="NC"/>
  </r>
  <r>
    <s v="IHCM SARL"/>
    <s v="Taxes à l'extraction"/>
    <s v="DGI/DGE"/>
    <x v="2"/>
    <s v="En numéraire"/>
    <m/>
    <n v="386750"/>
    <x v="1"/>
    <x v="0"/>
    <s v="NC"/>
  </r>
  <r>
    <s v="IHCM SARL"/>
    <s v="Taxes à l'extraction"/>
    <s v="DGI/DGE"/>
    <x v="2"/>
    <s v="En numéraire"/>
    <m/>
    <n v="238940"/>
    <x v="1"/>
    <x v="0"/>
    <s v="NC"/>
  </r>
  <r>
    <s v="IHCM SARL"/>
    <s v="Taxes à l'extraction"/>
    <s v="DGI/DGE"/>
    <x v="2"/>
    <s v="En numéraire"/>
    <m/>
    <n v="327210"/>
    <x v="1"/>
    <x v="0"/>
    <s v="NC"/>
  </r>
  <r>
    <s v="IHCM SARL"/>
    <s v="Taxes à l'extraction"/>
    <s v="DGI/DGE"/>
    <x v="2"/>
    <s v="En numéraire"/>
    <m/>
    <n v="265200"/>
    <x v="1"/>
    <x v="0"/>
    <s v="NC"/>
  </r>
  <r>
    <s v="IHCM SARL"/>
    <s v="Taxes à l'extraction"/>
    <s v="DGI/DGE"/>
    <x v="2"/>
    <s v="En numéraire"/>
    <m/>
    <n v="310180"/>
    <x v="1"/>
    <x v="0"/>
    <s v="NC"/>
  </r>
  <r>
    <s v="IHCM SARL"/>
    <s v="Taxes à l'extraction"/>
    <s v="DGI/DGE"/>
    <x v="2"/>
    <s v="En numéraire"/>
    <m/>
    <n v="217230"/>
    <x v="1"/>
    <x v="0"/>
    <s v="NC"/>
  </r>
  <r>
    <s v="IHCM SARL"/>
    <s v="Taxes à l'extraction"/>
    <s v="DGI/DGE"/>
    <x v="2"/>
    <s v="En numéraire"/>
    <m/>
    <n v="216450"/>
    <x v="1"/>
    <x v="0"/>
    <s v="NC"/>
  </r>
  <r>
    <s v="IHCM SARL"/>
    <s v="Taxes Ad Valorem (y compris les redevances sur production des eaux)"/>
    <s v="DGI/DGE"/>
    <x v="2"/>
    <s v="En numéraire"/>
    <m/>
    <n v="81060"/>
    <x v="1"/>
    <x v="0"/>
    <s v="NC"/>
  </r>
  <r>
    <s v="IHCM SARL"/>
    <s v="Taxes Ad Valorem (y compris les redevances sur production des eaux)"/>
    <s v="DGI/DGE"/>
    <x v="2"/>
    <s v="En numéraire"/>
    <m/>
    <n v="157990"/>
    <x v="1"/>
    <x v="0"/>
    <s v="NC"/>
  </r>
  <r>
    <s v="IHCM SARL"/>
    <s v="Taxes Ad Valorem (y compris les redevances sur production des eaux)"/>
    <s v="DGI/DGE"/>
    <x v="2"/>
    <s v="En numéraire"/>
    <m/>
    <n v="175630"/>
    <x v="1"/>
    <x v="0"/>
    <s v="NC"/>
  </r>
  <r>
    <s v="IHCM SARL"/>
    <s v="Taxes Ad Valorem (y compris les redevances sur production des eaux)"/>
    <s v="DGI/DGE"/>
    <x v="2"/>
    <s v="En numéraire"/>
    <m/>
    <n v="208250"/>
    <x v="1"/>
    <x v="0"/>
    <s v="NC"/>
  </r>
  <r>
    <s v="IHCM SARL"/>
    <s v="Taxes Ad Valorem (y compris les redevances sur production des eaux)"/>
    <s v="DGI/DGE"/>
    <x v="2"/>
    <s v="En numéraire"/>
    <m/>
    <n v="128660"/>
    <x v="1"/>
    <x v="0"/>
    <s v="NC"/>
  </r>
  <r>
    <s v="IHCM SARL"/>
    <s v="Taxes Ad Valorem (y compris les redevances sur production des eaux)"/>
    <s v="DGI/DGE"/>
    <x v="2"/>
    <s v="En numéraire"/>
    <m/>
    <n v="176190"/>
    <x v="1"/>
    <x v="0"/>
    <s v="NC"/>
  </r>
  <r>
    <s v="IHCM SARL"/>
    <s v="Taxes Ad Valorem (y compris les redevances sur production des eaux)"/>
    <s v="DGI/DGE"/>
    <x v="2"/>
    <s v="En numéraire"/>
    <m/>
    <n v="142800"/>
    <x v="1"/>
    <x v="0"/>
    <s v="NC"/>
  </r>
  <r>
    <s v="IHCM SARL"/>
    <s v="Taxes Ad Valorem (y compris les redevances sur production des eaux)"/>
    <s v="DGI/DGE"/>
    <x v="2"/>
    <s v="En numéraire"/>
    <m/>
    <n v="167020"/>
    <x v="1"/>
    <x v="0"/>
    <s v="NC"/>
  </r>
  <r>
    <s v="IHCM SARL"/>
    <s v="Taxes Ad Valorem (y compris les redevances sur production des eaux)"/>
    <s v="DGI/DGE"/>
    <x v="2"/>
    <s v="En numéraire"/>
    <m/>
    <n v="116970"/>
    <x v="1"/>
    <x v="0"/>
    <s v="NC"/>
  </r>
  <r>
    <s v="IHCM SARL"/>
    <s v="Taxes Ad Valorem (y compris les redevances sur production des eaux)"/>
    <s v="DGI/DGE"/>
    <x v="2"/>
    <s v="En numéraire"/>
    <m/>
    <n v="116550"/>
    <x v="1"/>
    <x v="0"/>
    <s v="NC"/>
  </r>
  <r>
    <s v="IHCM SARL"/>
    <s v="Taxes Ad Valorem (y compris les redevances sur production des eaux)"/>
    <s v="DGI/DGE"/>
    <x v="2"/>
    <s v="En numéraire"/>
    <m/>
    <n v="140140"/>
    <x v="1"/>
    <x v="0"/>
    <s v="NC"/>
  </r>
  <r>
    <s v="IHCM SARL"/>
    <s v="Redevance Superficiaire"/>
    <s v="DGI/DGE"/>
    <x v="2"/>
    <s v="En numéraire"/>
    <m/>
    <n v="180575"/>
    <x v="1"/>
    <x v="0"/>
    <s v="NC"/>
  </r>
  <r>
    <s v="JINLI CAMEROUN SARL"/>
    <s v="Taxes à l'extraction"/>
    <s v="DGI/DGE"/>
    <x v="2"/>
    <s v="En numéraire"/>
    <m/>
    <n v="327300"/>
    <x v="1"/>
    <x v="0"/>
    <s v="NC"/>
  </r>
  <r>
    <s v="JINLI CAMEROUN SARL"/>
    <s v="Taxes à l'extraction"/>
    <s v="DGI/DGE"/>
    <x v="2"/>
    <s v="En numéraire"/>
    <m/>
    <n v="5645450"/>
    <x v="1"/>
    <x v="0"/>
    <s v="NC"/>
  </r>
  <r>
    <s v="JINLI CAMEROUN SARL"/>
    <s v="Taxes à l'extraction"/>
    <s v="DGI/DGE"/>
    <x v="2"/>
    <s v="En numéraire"/>
    <m/>
    <n v="524100"/>
    <x v="1"/>
    <x v="0"/>
    <s v="NC"/>
  </r>
  <r>
    <s v="JINLI CAMEROUN SARL"/>
    <s v="Taxes à l'extraction"/>
    <s v="DGI/DGE"/>
    <x v="2"/>
    <s v="En numéraire"/>
    <m/>
    <n v="545950"/>
    <x v="1"/>
    <x v="0"/>
    <s v="NC"/>
  </r>
  <r>
    <s v="JINLI CAMEROUN SARL"/>
    <s v="Taxes à l'extraction"/>
    <s v="DGI/DGE"/>
    <x v="2"/>
    <s v="En numéraire"/>
    <m/>
    <n v="597150"/>
    <x v="1"/>
    <x v="0"/>
    <s v="NC"/>
  </r>
  <r>
    <s v="JINLI CAMEROUN SARL"/>
    <s v="Taxes à l'extraction"/>
    <s v="DGI/DGE"/>
    <x v="2"/>
    <s v="En numéraire"/>
    <m/>
    <n v="609900"/>
    <x v="1"/>
    <x v="0"/>
    <s v="NC"/>
  </r>
  <r>
    <s v="JINLI CAMEROUN SARL"/>
    <s v="Taxes à l'extraction"/>
    <s v="DGI/DGE"/>
    <x v="2"/>
    <s v="En numéraire"/>
    <m/>
    <n v="564880"/>
    <x v="1"/>
    <x v="0"/>
    <s v="NC"/>
  </r>
  <r>
    <s v="JINLI CAMEROUN SARL"/>
    <s v="Taxes à l'extraction"/>
    <s v="DGI/DGE"/>
    <x v="2"/>
    <s v="En numéraire"/>
    <m/>
    <n v="419960"/>
    <x v="1"/>
    <x v="0"/>
    <s v="NC"/>
  </r>
  <r>
    <s v="JINLI CAMEROUN SARL"/>
    <s v="Taxes à l'extraction"/>
    <s v="DGI/DGE"/>
    <x v="2"/>
    <s v="En numéraire"/>
    <m/>
    <n v="375840"/>
    <x v="1"/>
    <x v="0"/>
    <s v="NC"/>
  </r>
  <r>
    <s v="JINLI CAMEROUN SARL"/>
    <s v="Taxes à l'extraction"/>
    <s v="DGI/DGE"/>
    <x v="2"/>
    <s v="En numéraire"/>
    <m/>
    <n v="361480"/>
    <x v="1"/>
    <x v="0"/>
    <s v="NC"/>
  </r>
  <r>
    <s v="KT TRADING SARL"/>
    <s v="Droits Fixes (y compris droits pour attribution ou renouvellement de permis)"/>
    <s v="DGI/DGE"/>
    <x v="2"/>
    <s v="En numéraire"/>
    <m/>
    <n v="10410075"/>
    <x v="0"/>
    <x v="0"/>
    <s v="N/A"/>
  </r>
  <r>
    <s v="KT TRADING SARL"/>
    <s v="Taxes à l'extraction"/>
    <s v="DGI/DGE"/>
    <x v="2"/>
    <s v="En numéraire"/>
    <m/>
    <n v="342813"/>
    <x v="1"/>
    <x v="0"/>
    <s v="NC"/>
  </r>
  <r>
    <s v="KT TRADING SARL"/>
    <s v="Taxes à l'extraction"/>
    <s v="DGI/DGE"/>
    <x v="2"/>
    <s v="En numéraire"/>
    <m/>
    <n v="212188"/>
    <x v="1"/>
    <x v="0"/>
    <s v="NC"/>
  </r>
  <r>
    <s v="KT TRADING SARL"/>
    <s v="Taxes à l'extraction"/>
    <s v="DGI/DGE"/>
    <x v="2"/>
    <s v="En numéraire"/>
    <m/>
    <n v="50563"/>
    <x v="1"/>
    <x v="0"/>
    <s v="NC"/>
  </r>
  <r>
    <s v="KT TRADING SARL"/>
    <s v="Taxes à l'extraction"/>
    <s v="DGI/DGE"/>
    <x v="2"/>
    <s v="En numéraire"/>
    <m/>
    <n v="209726"/>
    <x v="1"/>
    <x v="0"/>
    <s v="NC"/>
  </r>
  <r>
    <s v="KT TRADING SARL"/>
    <s v="Taxes Ad Valorem (y compris les redevances sur production des eaux)"/>
    <s v="DGI/DGE"/>
    <x v="2"/>
    <s v="En numéraire"/>
    <m/>
    <n v="112930"/>
    <x v="1"/>
    <x v="0"/>
    <s v="NC"/>
  </r>
  <r>
    <s v="LES CARRIERES MODERNES SARL"/>
    <s v="Taxes à l'extraction"/>
    <s v="DGI/DGE"/>
    <x v="2"/>
    <s v="En numéraire"/>
    <m/>
    <n v="700000"/>
    <x v="1"/>
    <x v="0"/>
    <s v="NC"/>
  </r>
  <r>
    <s v="LES CARRIERES MODERNES SARL"/>
    <s v="Droits Fixes (y compris droits pour attribution ou renouvellement de permis)"/>
    <s v="DGI/DGE"/>
    <x v="2"/>
    <s v="En numéraire"/>
    <m/>
    <n v="3840525"/>
    <x v="0"/>
    <x v="0"/>
    <s v="N/A"/>
  </r>
  <r>
    <s v="LES CARRIERES MODERNES SARL"/>
    <s v="Taxes à l'extraction"/>
    <s v="DGI/DGE"/>
    <x v="2"/>
    <s v="En numéraire"/>
    <m/>
    <n v="550000"/>
    <x v="1"/>
    <x v="0"/>
    <s v="NC"/>
  </r>
  <r>
    <s v="LES CARRIERES MODERNES SARL"/>
    <s v="Taxes à l'extraction"/>
    <s v="DGI/DGE"/>
    <x v="2"/>
    <s v="En numéraire"/>
    <m/>
    <n v="705000"/>
    <x v="1"/>
    <x v="0"/>
    <s v="NC"/>
  </r>
  <r>
    <s v="LES CARRIERES MODERNES SARL"/>
    <s v="Taxes à l'extraction"/>
    <s v="DGI/DGE"/>
    <x v="2"/>
    <s v="En numéraire"/>
    <m/>
    <n v="600000"/>
    <x v="1"/>
    <x v="0"/>
    <s v="NC"/>
  </r>
  <r>
    <s v="LES CARRIERES MODERNES SARL"/>
    <s v="Taxes à l'extraction"/>
    <s v="DGI/DGE"/>
    <x v="2"/>
    <s v="En numéraire"/>
    <m/>
    <n v="635000"/>
    <x v="1"/>
    <x v="0"/>
    <s v="NC"/>
  </r>
  <r>
    <s v="LES CARRIERES MODERNES SARL"/>
    <s v="Taxes à l'extraction"/>
    <s v="DGI/DGE"/>
    <x v="2"/>
    <s v="En numéraire"/>
    <m/>
    <n v="685000"/>
    <x v="1"/>
    <x v="0"/>
    <s v="NC"/>
  </r>
  <r>
    <s v="LES CARRIERES MODERNES SARL"/>
    <s v="Taxes à l'extraction"/>
    <s v="DGI/DGE"/>
    <x v="2"/>
    <s v="En numéraire"/>
    <m/>
    <n v="690000"/>
    <x v="1"/>
    <x v="0"/>
    <s v="NC"/>
  </r>
  <r>
    <s v="LES CARRIERES MODERNES SARL"/>
    <s v="Taxes à l'extraction"/>
    <s v="DGI/DGE"/>
    <x v="2"/>
    <s v="En numéraire"/>
    <m/>
    <n v="1000000"/>
    <x v="1"/>
    <x v="0"/>
    <s v="NC"/>
  </r>
  <r>
    <s v="LES CARRIERES MODERNES SARL"/>
    <s v="Taxes à l'extraction"/>
    <s v="DGI/DGE"/>
    <x v="2"/>
    <s v="En numéraire"/>
    <m/>
    <n v="760000"/>
    <x v="1"/>
    <x v="0"/>
    <s v="NC"/>
  </r>
  <r>
    <s v="LES CARRIERES MODERNES SARL"/>
    <s v="Taxes à l'extraction"/>
    <s v="DGI/DGE"/>
    <x v="2"/>
    <s v="En numéraire"/>
    <m/>
    <n v="850000"/>
    <x v="1"/>
    <x v="0"/>
    <s v="NC"/>
  </r>
  <r>
    <s v="MALAIWA MINING SARL"/>
    <s v="Droits Fixes (y compris droits pour attribution ou renouvellement de permis)"/>
    <s v="DGI/DGE"/>
    <x v="2"/>
    <s v="En numéraire"/>
    <m/>
    <n v="1473000"/>
    <x v="0"/>
    <x v="0"/>
    <s v="N/A"/>
  </r>
  <r>
    <s v="NEW ERA MINERALS"/>
    <s v="Redevance Superficiaire"/>
    <s v="DGI/DGE"/>
    <x v="2"/>
    <s v="En numéraire"/>
    <m/>
    <n v="3000000"/>
    <x v="1"/>
    <x v="0"/>
    <s v="NC"/>
  </r>
  <r>
    <s v="ORIOLE CAMEROON SARL"/>
    <s v="Droits Fixes (y compris droits pour attribution ou renouvellement de permis)"/>
    <s v="DGI/DGE"/>
    <x v="2"/>
    <s v="En numéraire"/>
    <m/>
    <n v="2000000"/>
    <x v="0"/>
    <x v="0"/>
    <s v="N/A"/>
  </r>
  <r>
    <s v="ORIOLE CAMEROON SARL"/>
    <s v="Droits Fixes (y compris droits pour attribution ou renouvellement de permis)"/>
    <s v="DGI/DGE"/>
    <x v="2"/>
    <s v="En numéraire"/>
    <m/>
    <n v="1852000"/>
    <x v="0"/>
    <x v="0"/>
    <s v="N/A"/>
  </r>
  <r>
    <s v="ORIOLE CAMEROON SARL"/>
    <s v="Droits Fixes (y compris droits pour attribution ou renouvellement de permis)"/>
    <s v="DGI/DGE"/>
    <x v="2"/>
    <s v="En numéraire"/>
    <m/>
    <n v="1248000"/>
    <x v="0"/>
    <x v="0"/>
    <s v="N/A"/>
  </r>
  <r>
    <s v="ORIOLE CAMEROON SARL"/>
    <s v="Droits Fixes (y compris droits pour attribution ou renouvellement de permis)"/>
    <s v="DGI/DGE"/>
    <x v="2"/>
    <s v="En numéraire"/>
    <m/>
    <n v="1988000"/>
    <x v="0"/>
    <x v="0"/>
    <s v="N/A"/>
  </r>
  <r>
    <s v="ORIOLE CAMEROON SARL"/>
    <s v="Droits Fixes (y compris droits pour attribution ou renouvellement de permis)"/>
    <s v="DGI/DGE"/>
    <x v="2"/>
    <s v="En numéraire"/>
    <m/>
    <n v="1976000"/>
    <x v="0"/>
    <x v="0"/>
    <s v="N/A"/>
  </r>
  <r>
    <s v="ORIOLE CAMEROON SARL"/>
    <s v="Redevance Superficiaire"/>
    <s v="DGI/DGE"/>
    <x v="2"/>
    <s v="En numéraire"/>
    <m/>
    <n v="3500000"/>
    <x v="1"/>
    <x v="0"/>
    <s v="NC"/>
  </r>
  <r>
    <s v="ORIOLE CAMEROON SARL"/>
    <s v="Redevance Superficiaire"/>
    <s v="DGI/DGE"/>
    <x v="2"/>
    <s v="En numéraire"/>
    <m/>
    <n v="3241000"/>
    <x v="1"/>
    <x v="0"/>
    <s v="NC"/>
  </r>
  <r>
    <s v="ORIOLE CAMEROON SARL"/>
    <s v="Redevance Superficiaire"/>
    <s v="DGI/DGE"/>
    <x v="2"/>
    <s v="En numéraire"/>
    <m/>
    <n v="2184000"/>
    <x v="1"/>
    <x v="0"/>
    <s v="NC"/>
  </r>
  <r>
    <s v="ORIOLE CAMEROON SARL"/>
    <s v="Redevance Superficiaire"/>
    <s v="DGI/DGE"/>
    <x v="2"/>
    <s v="En numéraire"/>
    <m/>
    <n v="3479000"/>
    <x v="1"/>
    <x v="0"/>
    <s v="NC"/>
  </r>
  <r>
    <s v="ORIOLE CAMEROON SARL"/>
    <s v="Redevance Superficiaire"/>
    <s v="DGI/DGE"/>
    <x v="2"/>
    <s v="En numéraire"/>
    <m/>
    <n v="3458000"/>
    <x v="1"/>
    <x v="0"/>
    <s v="NC"/>
  </r>
  <r>
    <s v="PAFIC SARL"/>
    <s v="Taxes à l'extraction"/>
    <s v="DGI/DGE"/>
    <x v="2"/>
    <s v="En numéraire"/>
    <m/>
    <n v="177040"/>
    <x v="1"/>
    <x v="0"/>
    <s v="NC"/>
  </r>
  <r>
    <s v="ROCAGLIA"/>
    <s v="Redevance Superficiaire"/>
    <s v="DGI/DGE"/>
    <x v="2"/>
    <s v="En numéraire"/>
    <m/>
    <n v="4000000"/>
    <x v="1"/>
    <x v="0"/>
    <s v="NC"/>
  </r>
  <r>
    <s v="ROCAGLIA"/>
    <s v="Redevance Superficiaire"/>
    <s v="DGI/DGE"/>
    <x v="2"/>
    <s v="En numéraire"/>
    <m/>
    <n v="4000000"/>
    <x v="1"/>
    <x v="0"/>
    <s v="NC"/>
  </r>
  <r>
    <s v="ROCAGLIA"/>
    <s v="Taxes à l'extraction"/>
    <s v="DGI/DGE"/>
    <x v="2"/>
    <s v="En numéraire"/>
    <m/>
    <n v="352000"/>
    <x v="1"/>
    <x v="0"/>
    <s v="NC"/>
  </r>
  <r>
    <s v="ROCAGLIA"/>
    <s v="Taxes à l'extraction"/>
    <s v="DGI/DGE"/>
    <x v="2"/>
    <s v="En numéraire"/>
    <m/>
    <n v="129850"/>
    <x v="1"/>
    <x v="0"/>
    <s v="NC"/>
  </r>
  <r>
    <s v="ROCAGLIA"/>
    <s v="Taxes à l'extraction"/>
    <s v="DGI/DGE"/>
    <x v="2"/>
    <s v="En numéraire"/>
    <m/>
    <n v="240500"/>
    <x v="1"/>
    <x v="0"/>
    <s v="NC"/>
  </r>
  <r>
    <s v="ROCAGLIA"/>
    <s v="Taxes à l'extraction"/>
    <s v="DGI/DGE"/>
    <x v="2"/>
    <s v="En numéraire"/>
    <m/>
    <n v="205450"/>
    <x v="1"/>
    <x v="0"/>
    <s v="NC"/>
  </r>
  <r>
    <s v="ROCAGLIA"/>
    <s v="Taxes à l'extraction"/>
    <s v="DGI/DGE"/>
    <x v="2"/>
    <s v="En numéraire"/>
    <m/>
    <n v="229250"/>
    <x v="1"/>
    <x v="0"/>
    <s v="NC"/>
  </r>
  <r>
    <s v="ROCAGLIA"/>
    <s v="Taxes à l'extraction"/>
    <s v="DGI/DGE"/>
    <x v="2"/>
    <s v="En numéraire"/>
    <m/>
    <n v="136769"/>
    <x v="1"/>
    <x v="0"/>
    <s v="NC"/>
  </r>
  <r>
    <s v="ROCAGLIA"/>
    <s v="Taxes à l'extraction"/>
    <s v="DGI/DGE"/>
    <x v="2"/>
    <s v="En numéraire"/>
    <m/>
    <n v="283458"/>
    <x v="1"/>
    <x v="0"/>
    <s v="NC"/>
  </r>
  <r>
    <s v="ROCAGLIA"/>
    <s v="Taxes à l'extraction"/>
    <s v="DGI/DGE"/>
    <x v="2"/>
    <s v="En numéraire"/>
    <m/>
    <n v="176605"/>
    <x v="1"/>
    <x v="0"/>
    <s v="NC"/>
  </r>
  <r>
    <s v="ROCAGLIA"/>
    <s v="Taxes à l'extraction"/>
    <s v="DGI/DGE"/>
    <x v="2"/>
    <s v="En numéraire"/>
    <m/>
    <n v="111751"/>
    <x v="1"/>
    <x v="0"/>
    <s v="NC"/>
  </r>
  <r>
    <s v="ROCAGLIA"/>
    <s v="Taxes à l'extraction"/>
    <s v="DGI/DGE"/>
    <x v="2"/>
    <s v="En numéraire"/>
    <m/>
    <n v="984511"/>
    <x v="1"/>
    <x v="0"/>
    <s v="NC"/>
  </r>
  <r>
    <s v="ROCAGLIA"/>
    <s v="Taxes à l'extraction"/>
    <s v="DGI/DGE"/>
    <x v="2"/>
    <s v="En numéraire"/>
    <m/>
    <n v="230111"/>
    <x v="1"/>
    <x v="0"/>
    <s v="NC"/>
  </r>
  <r>
    <s v="ROCAGLIA"/>
    <s v="Taxes à l'extraction"/>
    <s v="DGI/DGE"/>
    <x v="2"/>
    <s v="En numéraire"/>
    <m/>
    <n v="116711"/>
    <x v="1"/>
    <x v="0"/>
    <s v="NC"/>
  </r>
  <r>
    <s v="ROYAL QUARRY"/>
    <s v="Taxes Ad Valorem (y compris les redevances sur production des eaux)"/>
    <s v="DGI/DGE"/>
    <x v="2"/>
    <s v="En numéraire"/>
    <m/>
    <n v="2072700"/>
    <x v="1"/>
    <x v="0"/>
    <s v="NC"/>
  </r>
  <r>
    <s v="ROYAL QUARRY"/>
    <s v="Taxes Ad Valorem (y compris les redevances sur production des eaux)"/>
    <s v="DGI/DGE"/>
    <x v="2"/>
    <s v="En numéraire"/>
    <m/>
    <n v="713350"/>
    <x v="1"/>
    <x v="0"/>
    <s v="NC"/>
  </r>
  <r>
    <s v="ROYAL QUARRY"/>
    <s v="Taxes Ad Valorem (y compris les redevances sur production des eaux)"/>
    <s v="DGI/DGE"/>
    <x v="2"/>
    <s v="En numéraire"/>
    <m/>
    <n v="1600000"/>
    <x v="1"/>
    <x v="0"/>
    <s v="NC"/>
  </r>
  <r>
    <s v="ROYAL QUARRY"/>
    <s v="Taxes Ad Valorem (y compris les redevances sur production des eaux)"/>
    <s v="DGI/DGE"/>
    <x v="2"/>
    <s v="En numéraire"/>
    <m/>
    <n v="1600000"/>
    <x v="1"/>
    <x v="0"/>
    <s v="NC"/>
  </r>
  <r>
    <s v="ROYAL QUARRY"/>
    <s v="Taxes Ad Valorem (y compris les redevances sur production des eaux)"/>
    <s v="DGI/DGE"/>
    <x v="2"/>
    <s v="En numéraire"/>
    <m/>
    <n v="2051100"/>
    <x v="1"/>
    <x v="0"/>
    <s v="NC"/>
  </r>
  <r>
    <s v="ROYAL QUARRY"/>
    <s v="Taxes Ad Valorem (y compris les redevances sur production des eaux)"/>
    <s v="DGI/DGE"/>
    <x v="2"/>
    <s v="En numéraire"/>
    <m/>
    <n v="997500"/>
    <x v="1"/>
    <x v="0"/>
    <s v="NC"/>
  </r>
  <r>
    <s v="SIDEMIE SA"/>
    <s v="Redevance Superficiaire"/>
    <s v="DGI/DGE"/>
    <x v="2"/>
    <s v="En numéraire"/>
    <m/>
    <n v="1382650"/>
    <x v="1"/>
    <x v="0"/>
    <s v="NC"/>
  </r>
  <r>
    <s v="SIDEMIE SA"/>
    <s v="Taxes Ad Valorem (y compris les redevances sur production des eaux)"/>
    <s v="DGI/DGE"/>
    <x v="2"/>
    <s v="En numéraire"/>
    <m/>
    <n v="60800"/>
    <x v="1"/>
    <x v="0"/>
    <s v="NC"/>
  </r>
  <r>
    <s v="SIDEMIE SA"/>
    <s v="Taxes Ad Valorem (y compris les redevances sur production des eaux)"/>
    <s v="DGI/DGE"/>
    <x v="2"/>
    <s v="En numéraire"/>
    <m/>
    <n v="84800"/>
    <x v="1"/>
    <x v="0"/>
    <s v="NC"/>
  </r>
  <r>
    <s v="SIDEMIE SA"/>
    <s v="Taxes Ad Valorem (y compris les redevances sur production des eaux)"/>
    <s v="DGI/DGE"/>
    <x v="2"/>
    <s v="En numéraire"/>
    <m/>
    <n v="90400"/>
    <x v="1"/>
    <x v="0"/>
    <s v="NC"/>
  </r>
  <r>
    <s v="SIDEMIE SA"/>
    <s v="Taxes Ad Valorem (y compris les redevances sur production des eaux)"/>
    <s v="DGI/DGE"/>
    <x v="2"/>
    <s v="En numéraire"/>
    <m/>
    <n v="86400"/>
    <x v="1"/>
    <x v="0"/>
    <s v="NC"/>
  </r>
  <r>
    <s v="SIDEMIE SA"/>
    <s v="Taxes Ad Valorem (y compris les redevances sur production des eaux)"/>
    <s v="DGI/DGE"/>
    <x v="2"/>
    <s v="En numéraire"/>
    <m/>
    <n v="87200"/>
    <x v="1"/>
    <x v="0"/>
    <s v="NC"/>
  </r>
  <r>
    <s v="SIDEMIE SA"/>
    <s v="Taxes Ad Valorem (y compris les redevances sur production des eaux)"/>
    <s v="DGI/DGE"/>
    <x v="2"/>
    <s v="En numéraire"/>
    <m/>
    <n v="70400"/>
    <x v="1"/>
    <x v="0"/>
    <s v="NC"/>
  </r>
  <r>
    <s v="SIDEMIE SA"/>
    <s v="Taxes Ad Valorem (y compris les redevances sur production des eaux)"/>
    <s v="DGI/DGE"/>
    <x v="2"/>
    <s v="En numéraire"/>
    <m/>
    <n v="68000"/>
    <x v="1"/>
    <x v="0"/>
    <s v="NC"/>
  </r>
  <r>
    <s v="SIDEMIE SA"/>
    <s v="Taxes Ad Valorem (y compris les redevances sur production des eaux)"/>
    <s v="DGI/DGE"/>
    <x v="2"/>
    <s v="En numéraire"/>
    <m/>
    <n v="69600"/>
    <x v="1"/>
    <x v="0"/>
    <s v="NC"/>
  </r>
  <r>
    <s v="SIDEMIE SA"/>
    <s v="Taxes Ad Valorem (y compris les redevances sur production des eaux)"/>
    <s v="DGI/DGE"/>
    <x v="2"/>
    <s v="En numéraire"/>
    <m/>
    <n v="66400"/>
    <x v="1"/>
    <x v="0"/>
    <s v="NC"/>
  </r>
  <r>
    <s v="SIDEMIE SA"/>
    <s v="Taxes Ad Valorem (y compris les redevances sur production des eaux)"/>
    <s v="DGI/DGE"/>
    <x v="2"/>
    <s v="En numéraire"/>
    <m/>
    <n v="84800"/>
    <x v="1"/>
    <x v="0"/>
    <s v="NC"/>
  </r>
  <r>
    <s v="SIDEMIE SA"/>
    <s v="Taxes Ad Valorem (y compris les redevances sur production des eaux)"/>
    <s v="DGI/DGE"/>
    <x v="2"/>
    <s v="En numéraire"/>
    <m/>
    <n v="79600"/>
    <x v="1"/>
    <x v="0"/>
    <s v="NC"/>
  </r>
  <r>
    <s v="SIDEMIE SA"/>
    <s v="Taxes Ad Valorem (y compris les redevances sur production des eaux)"/>
    <s v="DGI/DGE"/>
    <x v="2"/>
    <s v="En numéraire"/>
    <m/>
    <n v="78000"/>
    <x v="1"/>
    <x v="0"/>
    <s v="NC"/>
  </r>
  <r>
    <s v="SOCIETE DES MINES DE YAOUNDE/SOMIYA SARL"/>
    <s v="Taxes à l'extraction"/>
    <s v="DGI/DGE"/>
    <x v="2"/>
    <s v="En numéraire"/>
    <m/>
    <n v="691000"/>
    <x v="1"/>
    <x v="0"/>
    <s v="NC"/>
  </r>
  <r>
    <s v="SOCIETE DES MINES DE YAOUNDE/SOMIYA SARL"/>
    <s v="Taxes à l'extraction"/>
    <s v="DGI/DGE"/>
    <x v="2"/>
    <s v="En numéraire"/>
    <m/>
    <n v="1296775"/>
    <x v="1"/>
    <x v="0"/>
    <s v="NC"/>
  </r>
  <r>
    <s v="SOCIETE DES MINES DE YAOUNDE/SOMIYA SARL"/>
    <s v="Taxes à l'extraction"/>
    <s v="DGI/DGE"/>
    <x v="2"/>
    <s v="En numéraire"/>
    <m/>
    <n v="1046000"/>
    <x v="1"/>
    <x v="0"/>
    <s v="NC"/>
  </r>
  <r>
    <s v="SOCIETE DES MINES DE YAOUNDE/SOMIYA SARL"/>
    <s v="Taxes à l'extraction"/>
    <s v="DGI/DGE"/>
    <x v="2"/>
    <s v="En numéraire"/>
    <m/>
    <n v="991500"/>
    <x v="1"/>
    <x v="0"/>
    <s v="NC"/>
  </r>
  <r>
    <s v="SOCIETE DES MINES DE YAOUNDE/SOMIYA SARL"/>
    <s v="Taxes à l'extraction"/>
    <s v="DGI/DGE"/>
    <x v="2"/>
    <s v="En numéraire"/>
    <m/>
    <n v="904750"/>
    <x v="1"/>
    <x v="0"/>
    <s v="NC"/>
  </r>
  <r>
    <s v="SOCIETE DES MINES DE YAOUNDE/SOMIYA SARL"/>
    <s v="Taxes à l'extraction"/>
    <s v="DGI/DGE"/>
    <x v="2"/>
    <s v="En numéraire"/>
    <m/>
    <n v="864000"/>
    <x v="1"/>
    <x v="0"/>
    <s v="NC"/>
  </r>
  <r>
    <s v="SOCIETE DES MINES DE YAOUNDE/SOMIYA SARL"/>
    <s v="Taxes à l'extraction"/>
    <s v="DGI/DGE"/>
    <x v="2"/>
    <s v="En numéraire"/>
    <m/>
    <n v="816500"/>
    <x v="1"/>
    <x v="0"/>
    <s v="NC"/>
  </r>
  <r>
    <s v="SOCIETE DES MINES DE YAOUNDE/SOMIYA SARL"/>
    <s v="Taxes à l'extraction"/>
    <s v="DGI/DGE"/>
    <x v="2"/>
    <s v="En numéraire"/>
    <m/>
    <n v="859250"/>
    <x v="1"/>
    <x v="0"/>
    <s v="NC"/>
  </r>
  <r>
    <s v="SOCIETE DES MINES DE YAOUNDE/SOMIYA SARL"/>
    <s v="Taxes à l'extraction"/>
    <s v="DGI/DGE"/>
    <x v="2"/>
    <s v="En numéraire"/>
    <m/>
    <n v="868400"/>
    <x v="1"/>
    <x v="0"/>
    <s v="NC"/>
  </r>
  <r>
    <s v="SOCIETE DES MINES DE YAOUNDE/SOMIYA SARL"/>
    <s v="Taxes à l'extraction"/>
    <s v="DGI/DGE"/>
    <x v="2"/>
    <s v="En numéraire"/>
    <m/>
    <n v="1032500"/>
    <x v="1"/>
    <x v="0"/>
    <s v="NC"/>
  </r>
  <r>
    <s v="SOCIETE DES MINES DE YAOUNDE/SOMIYA SARL"/>
    <s v="Taxes à l'extraction"/>
    <s v="DGI/DGE"/>
    <x v="2"/>
    <s v="En numéraire"/>
    <m/>
    <n v="903000"/>
    <x v="1"/>
    <x v="0"/>
    <s v="NC"/>
  </r>
  <r>
    <s v="SOGES SARL"/>
    <s v="Taxes à l'extraction"/>
    <s v="DGI/DGE"/>
    <x v="2"/>
    <s v="En numéraire"/>
    <m/>
    <n v="156000"/>
    <x v="1"/>
    <x v="0"/>
    <s v="NC"/>
  </r>
  <r>
    <s v="SOGES SARL"/>
    <s v="Taxes à l'extraction"/>
    <s v="DGI/DGE"/>
    <x v="2"/>
    <s v="En numéraire"/>
    <m/>
    <n v="195000"/>
    <x v="1"/>
    <x v="0"/>
    <s v="NC"/>
  </r>
  <r>
    <s v="SOGES SARL"/>
    <s v="Taxes Ad Valorem (y compris les redevances sur production des eaux)"/>
    <s v="DGI/DGE"/>
    <x v="2"/>
    <s v="En numéraire"/>
    <m/>
    <n v="84000"/>
    <x v="1"/>
    <x v="0"/>
    <s v="NC"/>
  </r>
  <r>
    <s v="SOGES SARL"/>
    <s v="Taxes Ad Valorem (y compris les redevances sur production des eaux)"/>
    <s v="DGI/DGE"/>
    <x v="2"/>
    <s v="En numéraire"/>
    <m/>
    <n v="105000"/>
    <x v="1"/>
    <x v="0"/>
    <s v="NC"/>
  </r>
  <r>
    <s v="STE DES ARTS ET TECHNIQUES SARL (SOATECH SARL)"/>
    <s v="Taxes à l'extraction"/>
    <s v="DGI/DGE"/>
    <x v="2"/>
    <s v="En numéraire"/>
    <m/>
    <n v="65000"/>
    <x v="1"/>
    <x v="0"/>
    <s v="NC"/>
  </r>
  <r>
    <s v="STE DES ARTS ET TECHNIQUES SARL (SOATECH SARL)"/>
    <s v="Taxes à l'extraction"/>
    <s v="DGI/DGE"/>
    <x v="2"/>
    <s v="En numéraire"/>
    <m/>
    <n v="170300"/>
    <x v="1"/>
    <x v="0"/>
    <s v="NC"/>
  </r>
  <r>
    <s v="STE DES ARTS ET TECHNIQUES SARL (SOATECH SARL)"/>
    <s v="Taxes à l'extraction"/>
    <s v="DGI/DGE"/>
    <x v="2"/>
    <s v="En numéraire"/>
    <m/>
    <n v="198900"/>
    <x v="1"/>
    <x v="0"/>
    <s v="NC"/>
  </r>
  <r>
    <s v="STE DES ARTS ET TECHNIQUES SARL (SOATECH SARL)"/>
    <s v="Taxes à l'extraction"/>
    <s v="DGI/DGE"/>
    <x v="2"/>
    <s v="En numéraire"/>
    <m/>
    <n v="117000"/>
    <x v="1"/>
    <x v="0"/>
    <s v="NC"/>
  </r>
  <r>
    <s v="STE DES ARTS ET TECHNIQUES SARL (SOATECH SARL)"/>
    <s v="Taxes à l'extraction"/>
    <s v="DGI/DGE"/>
    <x v="2"/>
    <s v="En numéraire"/>
    <m/>
    <n v="111800"/>
    <x v="1"/>
    <x v="0"/>
    <s v="NC"/>
  </r>
  <r>
    <s v="STE DES ARTS ET TECHNIQUES SARL (SOATECH SARL)"/>
    <s v="Taxes à l'extraction"/>
    <s v="DGI/DGE"/>
    <x v="2"/>
    <s v="En numéraire"/>
    <m/>
    <n v="143000"/>
    <x v="1"/>
    <x v="0"/>
    <s v="NC"/>
  </r>
  <r>
    <s v="STE DES ARTS ET TECHNIQUES SARL (SOATECH SARL)"/>
    <s v="Taxes à l'extraction"/>
    <s v="DGI/DGE"/>
    <x v="2"/>
    <s v="En numéraire"/>
    <m/>
    <n v="146900"/>
    <x v="1"/>
    <x v="0"/>
    <s v="NC"/>
  </r>
  <r>
    <s v="STE DES ARTS ET TECHNIQUES SARL (SOATECH SARL)"/>
    <s v="Taxes à l'extraction"/>
    <s v="DGI/DGE"/>
    <x v="2"/>
    <s v="En numéraire"/>
    <m/>
    <n v="119600"/>
    <x v="1"/>
    <x v="0"/>
    <s v="NC"/>
  </r>
  <r>
    <s v="STE DES ARTS ET TECHNIQUES SARL (SOATECH SARL)"/>
    <s v="Taxes Ad Valorem (y compris les redevances sur production des eaux)"/>
    <s v="DGI/DGE"/>
    <x v="2"/>
    <s v="En numéraire"/>
    <m/>
    <n v="35000"/>
    <x v="1"/>
    <x v="0"/>
    <s v="NC"/>
  </r>
  <r>
    <s v="STE DES ARTS ET TECHNIQUES SARL (SOATECH SARL)"/>
    <s v="Taxes Ad Valorem (y compris les redevances sur production des eaux)"/>
    <s v="DGI/DGE"/>
    <x v="2"/>
    <s v="En numéraire"/>
    <m/>
    <n v="91200"/>
    <x v="1"/>
    <x v="0"/>
    <s v="NC"/>
  </r>
  <r>
    <s v="STE DES ARTS ET TECHNIQUES SARL (SOATECH SARL)"/>
    <s v="Taxes Ad Valorem (y compris les redevances sur production des eaux)"/>
    <s v="DGI/DGE"/>
    <x v="2"/>
    <s v="En numéraire"/>
    <m/>
    <n v="107100"/>
    <x v="1"/>
    <x v="0"/>
    <s v="NC"/>
  </r>
  <r>
    <s v="STE DES ARTS ET TECHNIQUES SARL (SOATECH SARL)"/>
    <s v="Taxes Ad Valorem (y compris les redevances sur production des eaux)"/>
    <s v="DGI/DGE"/>
    <x v="2"/>
    <s v="En numéraire"/>
    <m/>
    <n v="63000"/>
    <x v="1"/>
    <x v="0"/>
    <s v="NC"/>
  </r>
  <r>
    <s v="STE DES ARTS ET TECHNIQUES SARL (SOATECH SARL)"/>
    <s v="Taxes Ad Valorem (y compris les redevances sur production des eaux)"/>
    <s v="DGI/DGE"/>
    <x v="2"/>
    <s v="En numéraire"/>
    <m/>
    <n v="60200"/>
    <x v="1"/>
    <x v="0"/>
    <s v="NC"/>
  </r>
  <r>
    <s v="STE DES ARTS ET TECHNIQUES SARL (SOATECH SARL)"/>
    <s v="Taxes Ad Valorem (y compris les redevances sur production des eaux)"/>
    <s v="DGI/DGE"/>
    <x v="2"/>
    <s v="En numéraire"/>
    <m/>
    <n v="77000"/>
    <x v="1"/>
    <x v="0"/>
    <s v="NC"/>
  </r>
  <r>
    <s v="STE DES ARTS ET TECHNIQUES SARL (SOATECH SARL)"/>
    <s v="Taxes Ad Valorem (y compris les redevances sur production des eaux)"/>
    <s v="DGI/DGE"/>
    <x v="2"/>
    <s v="En numéraire"/>
    <m/>
    <n v="79100"/>
    <x v="1"/>
    <x v="0"/>
    <s v="NC"/>
  </r>
  <r>
    <s v="STE DES ARTS ET TECHNIQUES SARL (SOATECH SARL)"/>
    <s v="Taxes Ad Valorem (y compris les redevances sur production des eaux)"/>
    <s v="DGI/DGE"/>
    <x v="2"/>
    <s v="En numéraire"/>
    <m/>
    <n v="64400"/>
    <x v="1"/>
    <x v="0"/>
    <s v="NC"/>
  </r>
  <r>
    <s v="STE GOLDEN PRODUCT.CAMER SARL (SOGOPROCAM SARL)"/>
    <s v="Taxes à l'extraction"/>
    <s v="DGI/DGE"/>
    <x v="2"/>
    <s v="En numéraire"/>
    <m/>
    <n v="18304"/>
    <x v="1"/>
    <x v="0"/>
    <s v="NC"/>
  </r>
  <r>
    <s v="STE GOLDEN PRODUCT.CAMER SARL (SOGOPROCAM SARL)"/>
    <s v="Taxes Ad Valorem (y compris les redevances sur production des eaux)"/>
    <s v="DGI/DGE"/>
    <x v="2"/>
    <s v="En numéraire"/>
    <m/>
    <n v="9856"/>
    <x v="1"/>
    <x v="0"/>
    <s v="NC"/>
  </r>
  <r>
    <s v="STE GOLDEN PRODUCT.CAMER SARL (SOGOPROCAM SARL)"/>
    <s v="Taxes Ad Valorem (y compris les redevances sur production des eaux)"/>
    <s v="DGI/DGE"/>
    <x v="2"/>
    <s v="En numéraire"/>
    <m/>
    <n v="18352"/>
    <x v="1"/>
    <x v="0"/>
    <s v="NC"/>
  </r>
  <r>
    <s v="STE GOLDEN PRODUCT.CAMER SARL (SOGOPROCAM SARL)"/>
    <s v="Taxes Ad Valorem (y compris les redevances sur production des eaux)"/>
    <s v="DGI/DGE"/>
    <x v="2"/>
    <s v="En numéraire"/>
    <m/>
    <n v="10752"/>
    <x v="1"/>
    <x v="0"/>
    <s v="NC"/>
  </r>
  <r>
    <s v="STE GOLDEN PRODUCT.CAMER SARL (SOGOPROCAM SARL)"/>
    <s v="Taxes Ad Valorem (y compris les redevances sur production des eaux)"/>
    <s v="DGI/DGE"/>
    <x v="2"/>
    <s v="En numéraire"/>
    <m/>
    <n v="16912"/>
    <x v="1"/>
    <x v="0"/>
    <s v="NC"/>
  </r>
  <r>
    <s v="STE GOLDEN PRODUCT.CAMER SARL (SOGOPROCAM SARL)"/>
    <s v="Taxes Ad Valorem (y compris les redevances sur production des eaux)"/>
    <s v="DGI/DGE"/>
    <x v="2"/>
    <s v="En numéraire"/>
    <m/>
    <n v="37120"/>
    <x v="1"/>
    <x v="0"/>
    <s v="NC"/>
  </r>
  <r>
    <s v="STE GOLDEN PRODUCT.CAMER SARL (SOGOPROCAM SARL)"/>
    <s v="Taxes Ad Valorem (y compris les redevances sur production des eaux)"/>
    <s v="DGI/DGE"/>
    <x v="2"/>
    <s v="En numéraire"/>
    <m/>
    <n v="40000"/>
    <x v="1"/>
    <x v="0"/>
    <s v="NC"/>
  </r>
  <r>
    <s v="STE GOLDEN PRODUCT.CAMER SARL (SOGOPROCAM SARL)"/>
    <s v="Taxes Ad Valorem (y compris les redevances sur production des eaux)"/>
    <s v="DGI/DGE"/>
    <x v="2"/>
    <s v="En numéraire"/>
    <m/>
    <n v="34560"/>
    <x v="1"/>
    <x v="0"/>
    <s v="NC"/>
  </r>
  <r>
    <s v="STE GOLDEN PRODUCT.CAMER SARL (SOGOPROCAM SARL)"/>
    <s v="Taxes Ad Valorem (y compris les redevances sur production des eaux)"/>
    <s v="DGI/DGE"/>
    <x v="2"/>
    <s v="En numéraire"/>
    <m/>
    <n v="33280"/>
    <x v="1"/>
    <x v="0"/>
    <s v="NC"/>
  </r>
  <r>
    <s v="STE GOLDEN PRODUCT.CAMER SARL (SOGOPROCAM SARL)"/>
    <s v="Taxes Ad Valorem (y compris les redevances sur production des eaux)"/>
    <s v="DGI/DGE"/>
    <x v="2"/>
    <s v="En numéraire"/>
    <m/>
    <n v="79520"/>
    <x v="1"/>
    <x v="0"/>
    <s v="NC"/>
  </r>
  <r>
    <s v="STE GOLDEN PRODUCT.CAMER SARL (SOGOPROCAM SARL)"/>
    <s v="Taxes Ad Valorem (y compris les redevances sur production des eaux)"/>
    <s v="DGI/DGE"/>
    <x v="2"/>
    <s v="En numéraire"/>
    <m/>
    <n v="17920"/>
    <x v="1"/>
    <x v="0"/>
    <s v="NC"/>
  </r>
  <r>
    <s v="STE GOLDEN PRODUCT.CAMER SARL (SOGOPROCAM SARL)"/>
    <s v="Taxes Ad Valorem (y compris les redevances sur production des eaux)"/>
    <s v="DGI/DGE"/>
    <x v="2"/>
    <s v="En numéraire"/>
    <m/>
    <n v="94928"/>
    <x v="1"/>
    <x v="0"/>
    <s v="NC"/>
  </r>
  <r>
    <s v="STE GOLDEN PRODUCT.CAMER SARL (SOGOPROCAM SARL)"/>
    <s v="Taxes Ad Valorem (y compris les redevances sur production des eaux)"/>
    <s v="DGI/DGE"/>
    <x v="2"/>
    <s v="En numéraire"/>
    <m/>
    <n v="44800"/>
    <x v="1"/>
    <x v="0"/>
    <s v="NC"/>
  </r>
  <r>
    <s v="STE GOLDEN PRODUCT.CAMER SARL (SOGOPROCAM SARL)"/>
    <s v="Taxes Ad Valorem (y compris les redevances sur production des eaux)"/>
    <s v="DGI/DGE"/>
    <x v="2"/>
    <s v="En numéraire"/>
    <m/>
    <n v="12800"/>
    <x v="1"/>
    <x v="0"/>
    <s v="NC"/>
  </r>
  <r>
    <s v="STE GOLDEN PRODUCT.CAMER SARL (SOGOPROCAM SARL)"/>
    <s v="Taxes Ad Valorem (y compris les redevances sur production des eaux)"/>
    <s v="DGI/DGE"/>
    <x v="2"/>
    <s v="En numéraire"/>
    <m/>
    <n v="12800"/>
    <x v="1"/>
    <x v="0"/>
    <s v="NC"/>
  </r>
  <r>
    <s v="STE GOLDEN PRODUCT.CAMER SARL (SOGOPROCAM SARL)"/>
    <s v="Taxes Ad Valorem (y compris les redevances sur production des eaux)"/>
    <s v="DGI/DGE"/>
    <x v="2"/>
    <s v="En numéraire"/>
    <m/>
    <n v="32320"/>
    <x v="1"/>
    <x v="0"/>
    <s v="NC"/>
  </r>
  <r>
    <s v="STE GOLDEN PRODUCT.CAMER SARL (SOGOPROCAM SARL)"/>
    <s v="Taxes Ad Valorem (y compris les redevances sur production des eaux)"/>
    <s v="DGI/DGE"/>
    <x v="2"/>
    <s v="En numéraire"/>
    <m/>
    <n v="35120"/>
    <x v="1"/>
    <x v="0"/>
    <s v="NC"/>
  </r>
  <r>
    <s v="STE GOLDEN PRODUCT.CAMER SARL (SOGOPROCAM SARL)"/>
    <s v="Taxes Ad Valorem (y compris les redevances sur production des eaux)"/>
    <s v="DGI/DGE"/>
    <x v="2"/>
    <s v="En numéraire"/>
    <m/>
    <n v="20480"/>
    <x v="1"/>
    <x v="0"/>
    <s v="NC"/>
  </r>
  <r>
    <s v="STE GOLDEN PRODUCT.CAMER SARL (SOGOPROCAM SARL)"/>
    <s v="Redevance Superficiaire"/>
    <s v="DGI/DGE"/>
    <x v="2"/>
    <s v="En numéraire"/>
    <m/>
    <n v="75000"/>
    <x v="1"/>
    <x v="0"/>
    <s v="NC"/>
  </r>
  <r>
    <s v="STE GOLDEN PRODUCT.CAMER SARL (SOGOPROCAM SARL)"/>
    <s v="Redevance Superficiaire"/>
    <s v="DGI/DGE"/>
    <x v="2"/>
    <s v="En numéraire"/>
    <m/>
    <n v="282150"/>
    <x v="1"/>
    <x v="0"/>
    <s v="NC"/>
  </r>
  <r>
    <s v="STE GOLDEN PRODUCT.CAMER SARL (SOGOPROCAM SARL)"/>
    <s v="Taxes Ad Valorem (y compris les redevances sur production des eaux)"/>
    <s v="DGI/DGE"/>
    <x v="2"/>
    <s v="En numéraire"/>
    <m/>
    <n v="20748"/>
    <x v="1"/>
    <x v="0"/>
    <s v="NC"/>
  </r>
  <r>
    <s v="STE PERFECTO INDUSTRIAL GROUP SARL"/>
    <s v="Taxes à l'extraction"/>
    <s v="DGI/DGE"/>
    <x v="2"/>
    <s v="En numéraire"/>
    <m/>
    <n v="11180"/>
    <x v="1"/>
    <x v="0"/>
    <s v="NC"/>
  </r>
  <r>
    <s v="STE PERFECTO INDUSTRIAL GROUP SARL"/>
    <s v="Taxes Ad Valorem (y compris les redevances sur production des eaux)"/>
    <s v="DGI/DGE"/>
    <x v="2"/>
    <s v="En numéraire"/>
    <m/>
    <n v="17200"/>
    <x v="1"/>
    <x v="0"/>
    <s v="NC"/>
  </r>
  <r>
    <s v="STE ROYAL QUARRY"/>
    <s v="Taxes à l'extraction"/>
    <s v="DGI/DGE"/>
    <x v="2"/>
    <s v="En numéraire"/>
    <m/>
    <n v="1347255"/>
    <x v="1"/>
    <x v="0"/>
    <s v="NC"/>
  </r>
  <r>
    <s v="STE ROYAL QUARRY"/>
    <s v="Taxes à l'extraction"/>
    <s v="DGI/DGE"/>
    <x v="2"/>
    <s v="En numéraire"/>
    <m/>
    <n v="463678"/>
    <x v="1"/>
    <x v="0"/>
    <s v="NC"/>
  </r>
  <r>
    <s v="STE ROYAL QUARRY"/>
    <s v="Taxes à l'extraction"/>
    <s v="DGI/DGE"/>
    <x v="2"/>
    <s v="En numéraire"/>
    <m/>
    <n v="1040000"/>
    <x v="1"/>
    <x v="0"/>
    <s v="NC"/>
  </r>
  <r>
    <s v="STE ROYAL QUARRY"/>
    <s v="Taxes à l'extraction"/>
    <s v="DGI/DGE"/>
    <x v="2"/>
    <s v="En numéraire"/>
    <m/>
    <n v="1040000"/>
    <x v="1"/>
    <x v="0"/>
    <s v="NC"/>
  </r>
  <r>
    <s v="STE ROYAL QUARRY"/>
    <s v="Taxes à l'extraction"/>
    <s v="DGI/DGE"/>
    <x v="2"/>
    <s v="En numéraire"/>
    <m/>
    <n v="1333215"/>
    <x v="1"/>
    <x v="0"/>
    <s v="NC"/>
  </r>
  <r>
    <s v="STE ROYAL QUARRY"/>
    <s v="Taxes à l'extraction"/>
    <s v="DGI/DGE"/>
    <x v="2"/>
    <s v="En numéraire"/>
    <m/>
    <n v="648375"/>
    <x v="1"/>
    <x v="0"/>
    <s v="NC"/>
  </r>
  <r>
    <s v="STE ROYAL QUARRY"/>
    <s v="Taxes à l'extraction"/>
    <s v="DGI/DGE"/>
    <x v="2"/>
    <s v="En numéraire"/>
    <m/>
    <n v="1347255"/>
    <x v="1"/>
    <x v="0"/>
    <s v="NC"/>
  </r>
  <r>
    <s v="ULTIMATE SARL"/>
    <s v="Taxes à l'extraction"/>
    <s v="DGI/DGE"/>
    <x v="2"/>
    <s v="En numéraire"/>
    <m/>
    <n v="300000"/>
    <x v="1"/>
    <x v="0"/>
    <s v="NC"/>
  </r>
  <r>
    <s v="ULTIMATE SARL"/>
    <s v="Taxes à l'extraction"/>
    <s v="DGI/DGE"/>
    <x v="2"/>
    <s v="En numéraire"/>
    <m/>
    <n v="315000"/>
    <x v="1"/>
    <x v="0"/>
    <s v="NC"/>
  </r>
  <r>
    <s v="ULTIMATE SARL"/>
    <s v="Droits Fixes (y compris droits pour attribution ou renouvellement de permis)"/>
    <s v="DGI/DGE"/>
    <x v="2"/>
    <s v="En numéraire"/>
    <m/>
    <n v="1014150"/>
    <x v="0"/>
    <x v="0"/>
    <s v="N/A"/>
  </r>
  <r>
    <s v="ULTIMATE SARL"/>
    <s v="Taxes à l'extraction"/>
    <s v="DGI/DGE"/>
    <x v="2"/>
    <s v="En numéraire"/>
    <m/>
    <n v="310000"/>
    <x v="1"/>
    <x v="0"/>
    <s v="NC"/>
  </r>
  <r>
    <s v="ULTIMATE SARL"/>
    <s v="Taxes à l'extraction"/>
    <s v="DGI/DGE"/>
    <x v="2"/>
    <s v="En numéraire"/>
    <m/>
    <n v="295000"/>
    <x v="1"/>
    <x v="0"/>
    <s v="NC"/>
  </r>
  <r>
    <s v="ULTIMATE SARL"/>
    <s v="Taxes à l'extraction"/>
    <s v="DGI/DGE"/>
    <x v="2"/>
    <s v="En numéraire"/>
    <m/>
    <n v="300000"/>
    <x v="1"/>
    <x v="0"/>
    <s v="NC"/>
  </r>
  <r>
    <s v="ULTIMATE SARL"/>
    <s v="Taxes à l'extraction"/>
    <s v="DGI/DGE"/>
    <x v="2"/>
    <s v="En numéraire"/>
    <m/>
    <n v="290000"/>
    <x v="1"/>
    <x v="0"/>
    <s v="NC"/>
  </r>
  <r>
    <s v="ULTIMATE SARL"/>
    <s v="Taxes à l'extraction"/>
    <s v="DGI/DGE"/>
    <x v="2"/>
    <s v="En numéraire"/>
    <m/>
    <n v="350000"/>
    <x v="1"/>
    <x v="0"/>
    <s v="NC"/>
  </r>
  <r>
    <s v="ULTIMATE SARL"/>
    <s v="Taxes à l'extraction"/>
    <s v="DGI/DGE"/>
    <x v="2"/>
    <s v="En numéraire"/>
    <m/>
    <n v="310000"/>
    <x v="1"/>
    <x v="0"/>
    <s v="NC"/>
  </r>
  <r>
    <s v="ULTIMATE SARL"/>
    <s v="Taxes à l'extraction"/>
    <s v="DGI/DGE"/>
    <x v="2"/>
    <s v="En numéraire"/>
    <m/>
    <n v="385000"/>
    <x v="1"/>
    <x v="0"/>
    <s v="NC"/>
  </r>
  <r>
    <s v="ULTIMATE SARL"/>
    <s v="Taxes à l'extraction"/>
    <s v="DGI/DGE"/>
    <x v="2"/>
    <s v="En numéraire"/>
    <m/>
    <n v="310000"/>
    <x v="1"/>
    <x v="0"/>
    <s v="NC"/>
  </r>
  <r>
    <s v="ULTIMATE SARL"/>
    <s v="Taxes à l'extraction"/>
    <s v="DGI/DGE"/>
    <x v="2"/>
    <s v="En numéraire"/>
    <m/>
    <n v="370000"/>
    <x v="1"/>
    <x v="0"/>
    <s v="NC"/>
  </r>
  <r>
    <s v="VALCLAIR DES EAUX DE SOURCE /valclair des eaux nat"/>
    <s v="Droits Fixes (y compris droits pour attribution ou renouvellement de permis)"/>
    <s v="DGI/DGE"/>
    <x v="2"/>
    <s v="En numéraire"/>
    <m/>
    <n v="250000"/>
    <x v="0"/>
    <x v="0"/>
    <s v="N/A"/>
  </r>
  <r>
    <s v="VALCLAIR DES EAUX DE SOURCE /valclair des eaux nat"/>
    <s v="Taxes à l'extraction"/>
    <s v="DGI/DGE"/>
    <x v="2"/>
    <s v="En numéraire"/>
    <m/>
    <n v="155000"/>
    <x v="1"/>
    <x v="0"/>
    <s v="NC"/>
  </r>
  <r>
    <s v="VALCLAIR DES EAUX DE SOURCE /valclair des eaux nat"/>
    <s v="Taxes à l'extraction"/>
    <s v="DGI/DGE"/>
    <x v="2"/>
    <s v="En numéraire"/>
    <m/>
    <n v="750400"/>
    <x v="1"/>
    <x v="0"/>
    <s v="NC"/>
  </r>
  <r>
    <s v="VALCLAIR DES EAUX DE SOURCE /valclair des eaux nat"/>
    <s v="Taxes à l'extraction"/>
    <s v="DGI/DGE"/>
    <x v="2"/>
    <s v="En numéraire"/>
    <m/>
    <n v="696800"/>
    <x v="1"/>
    <x v="0"/>
    <s v="NC"/>
  </r>
  <r>
    <s v="VALCLAIR DES EAUX DE SOURCE /valclair des eaux nat"/>
    <s v="Taxes à l'extraction"/>
    <s v="DGI/DGE"/>
    <x v="2"/>
    <s v="En numéraire"/>
    <m/>
    <n v="466400"/>
    <x v="1"/>
    <x v="0"/>
    <s v="NC"/>
  </r>
  <r>
    <s v="VALCLAIR DES EAUX DE SOURCE /valclair des eaux nat"/>
    <s v="Taxes à l'extraction"/>
    <s v="DGI/DGE"/>
    <x v="2"/>
    <s v="En numéraire"/>
    <m/>
    <n v="259200"/>
    <x v="1"/>
    <x v="0"/>
    <s v="NC"/>
  </r>
  <r>
    <s v="VALCLAIR DES EAUX DE SOURCE /valclair des eaux nat"/>
    <s v="Taxes à l'extraction"/>
    <s v="DGI/DGE"/>
    <x v="2"/>
    <s v="En numéraire"/>
    <m/>
    <n v="123200"/>
    <x v="1"/>
    <x v="0"/>
    <s v="NC"/>
  </r>
  <r>
    <s v="VALCLAIR DES EAUX DE SOURCE /valclair des eaux nat"/>
    <s v="Taxes à l'extraction"/>
    <s v="DGI/DGE"/>
    <x v="2"/>
    <s v="En numéraire"/>
    <m/>
    <n v="625600"/>
    <x v="1"/>
    <x v="0"/>
    <s v="NC"/>
  </r>
  <r>
    <s v="VALCLAIR DES EAUX DE SOURCE /valclair des eaux nat"/>
    <s v="Taxes à l'extraction"/>
    <s v="DGI/DGE"/>
    <x v="2"/>
    <s v="En numéraire"/>
    <m/>
    <n v="186400"/>
    <x v="1"/>
    <x v="0"/>
    <s v="NC"/>
  </r>
  <r>
    <s v="VALCLAIR DES EAUX DE SOURCE /valclair des eaux nat"/>
    <s v="Taxes à l'extraction"/>
    <s v="DGI/DGE"/>
    <x v="2"/>
    <s v="En numéraire"/>
    <m/>
    <n v="161600"/>
    <x v="1"/>
    <x v="0"/>
    <s v="NC"/>
  </r>
  <r>
    <s v="VALCLAIR DES EAUX DE SOURCE /valclair des eaux nat"/>
    <s v="Taxes à l'extraction"/>
    <s v="DGI/DGE"/>
    <x v="2"/>
    <s v="En numéraire"/>
    <m/>
    <n v="900000"/>
    <x v="1"/>
    <x v="0"/>
    <s v="NC"/>
  </r>
  <r>
    <s v="VALNORD SA"/>
    <s v="Redevance Superficiaire"/>
    <s v="DGI/DGE"/>
    <x v="2"/>
    <s v="En numéraire"/>
    <m/>
    <n v="5859000"/>
    <x v="1"/>
    <x v="0"/>
    <s v="NC"/>
  </r>
  <r>
    <s v="VASTE SARL"/>
    <s v="Taxes à l'extraction"/>
    <s v="DGI/DGE"/>
    <x v="2"/>
    <s v="En numéraire"/>
    <m/>
    <n v="1260000"/>
    <x v="1"/>
    <x v="0"/>
    <s v="NC"/>
  </r>
  <r>
    <s v="VASTE SARL"/>
    <s v="Droits Fixes (y compris droits pour attribution ou renouvellement de permis)"/>
    <s v="DGI/DGE"/>
    <x v="2"/>
    <s v="En numéraire"/>
    <m/>
    <n v="10673225"/>
    <x v="0"/>
    <x v="0"/>
    <s v="N/A"/>
  </r>
  <r>
    <s v="VASTE SARL"/>
    <s v="Droits Fixes (y compris droits pour attribution ou renouvellement de permis)"/>
    <s v="DGI/DGE"/>
    <x v="2"/>
    <s v="En numéraire"/>
    <m/>
    <n v="3000000"/>
    <x v="0"/>
    <x v="0"/>
    <s v="N/A"/>
  </r>
  <r>
    <s v="VASTE SARL"/>
    <s v="Taxes à l'extraction"/>
    <s v="DGI/DGE"/>
    <x v="2"/>
    <s v="En numéraire"/>
    <m/>
    <n v="1000000"/>
    <x v="1"/>
    <x v="0"/>
    <s v="NC"/>
  </r>
  <r>
    <s v="VASTE SARL"/>
    <s v="Taxes à l'extraction"/>
    <s v="DGI/DGE"/>
    <x v="2"/>
    <s v="En numéraire"/>
    <m/>
    <n v="1050600"/>
    <x v="1"/>
    <x v="0"/>
    <s v="NC"/>
  </r>
  <r>
    <s v="VASTE SARL"/>
    <s v="Droits Fixes (y compris droits pour attribution ou renouvellement de permis)"/>
    <s v="DGI/DGE"/>
    <x v="2"/>
    <s v="En numéraire"/>
    <m/>
    <n v="3400830"/>
    <x v="0"/>
    <x v="0"/>
    <s v="N/A"/>
  </r>
  <r>
    <s v="VASTE SARL"/>
    <s v="Taxes à l'extraction"/>
    <s v="DGI/DGE"/>
    <x v="2"/>
    <s v="En numéraire"/>
    <m/>
    <n v="1041200"/>
    <x v="1"/>
    <x v="0"/>
    <s v="NC"/>
  </r>
  <r>
    <s v="VASTE SARL"/>
    <s v="Taxes à l'extraction"/>
    <s v="DGI/DGE"/>
    <x v="2"/>
    <s v="En numéraire"/>
    <m/>
    <n v="1026000"/>
    <x v="1"/>
    <x v="0"/>
    <s v="NC"/>
  </r>
  <r>
    <s v="VASTE SARL"/>
    <s v="Taxes à l'extraction"/>
    <s v="DGI/DGE"/>
    <x v="2"/>
    <s v="En numéraire"/>
    <m/>
    <n v="948000"/>
    <x v="1"/>
    <x v="0"/>
    <s v="NC"/>
  </r>
  <r>
    <s v="VASTE SARL"/>
    <s v="Taxes à l'extraction"/>
    <s v="DGI/DGE"/>
    <x v="2"/>
    <s v="En numéraire"/>
    <m/>
    <n v="1030000"/>
    <x v="1"/>
    <x v="0"/>
    <s v="NC"/>
  </r>
  <r>
    <s v="VASTE SARL"/>
    <s v="Taxes à l'extraction"/>
    <s v="DGI/DGE"/>
    <x v="2"/>
    <s v="En numéraire"/>
    <m/>
    <n v="1512000"/>
    <x v="1"/>
    <x v="0"/>
    <s v="NC"/>
  </r>
  <r>
    <s v="VASTE SARL"/>
    <s v="Taxes à l'extraction"/>
    <s v="DGI/DGE"/>
    <x v="2"/>
    <s v="En numéraire"/>
    <m/>
    <n v="1526000"/>
    <x v="1"/>
    <x v="0"/>
    <s v="NC"/>
  </r>
  <r>
    <s v="VASTE SARL"/>
    <s v="Taxes à l'extraction"/>
    <s v="DGI/DGE"/>
    <x v="2"/>
    <s v="En numéraire"/>
    <m/>
    <n v="1302000"/>
    <x v="1"/>
    <x v="0"/>
    <s v="NC"/>
  </r>
  <r>
    <s v="VASTE SARL"/>
    <s v="Taxes à l'extraction"/>
    <s v="DGI/DGE"/>
    <x v="2"/>
    <s v="En numéraire"/>
    <m/>
    <n v="1502200"/>
    <x v="1"/>
    <x v="0"/>
    <s v="NC"/>
  </r>
  <r>
    <s v="VASTE SARL"/>
    <s v="Taxes à l'extraction"/>
    <s v="DGI/DGE"/>
    <x v="2"/>
    <s v="En numéraire"/>
    <m/>
    <n v="1302000"/>
    <x v="1"/>
    <x v="0"/>
    <s v="NC"/>
  </r>
  <r>
    <s v="ZHONG GUO WU HUANG KUANG YE SARL"/>
    <s v="Droits Fixes (y compris droits pour attribution ou renouvellement de permis)"/>
    <s v="DGI/DGE"/>
    <x v="2"/>
    <s v="En numéraire"/>
    <m/>
    <n v="5871500"/>
    <x v="0"/>
    <x v="0"/>
    <s v="N/A"/>
  </r>
  <r>
    <s v="ZHONG GUO WU HUANG KUANG YE SARL"/>
    <s v="Taxes à l'extraction"/>
    <s v="DGI/DGE"/>
    <x v="2"/>
    <s v="En numéraire"/>
    <m/>
    <n v="731450"/>
    <x v="1"/>
    <x v="0"/>
    <s v="NC"/>
  </r>
  <r>
    <s v="ZHONG GUO WU HUANG KUANG YE SARL"/>
    <s v="Taxes à l'extraction"/>
    <s v="DGI/DGE"/>
    <x v="2"/>
    <s v="En numéraire"/>
    <m/>
    <n v="748350"/>
    <x v="1"/>
    <x v="0"/>
    <s v="NC"/>
  </r>
  <r>
    <s v="ZHONG GUO WU HUANG KUANG YE SARL"/>
    <s v="Taxes à l'extraction"/>
    <s v="DGI/DGE"/>
    <x v="2"/>
    <s v="En numéraire"/>
    <m/>
    <n v="656950"/>
    <x v="1"/>
    <x v="0"/>
    <s v="NC"/>
  </r>
  <r>
    <s v="ZHONG GUO WU HUANG KUANG YE SARL"/>
    <s v="Taxes à l'extraction"/>
    <s v="DGI/DGE"/>
    <x v="2"/>
    <s v="En numéraire"/>
    <m/>
    <n v="645650"/>
    <x v="1"/>
    <x v="0"/>
    <s v="NC"/>
  </r>
  <r>
    <s v="ZHONG GUO WU HUANG KUANG YE SARL"/>
    <s v="Taxes à l'extraction"/>
    <s v="DGI/DGE"/>
    <x v="2"/>
    <s v="En numéraire"/>
    <m/>
    <n v="664900"/>
    <x v="1"/>
    <x v="0"/>
    <s v="NC"/>
  </r>
  <r>
    <s v="ZHONG GUO WU HUANG KUANG YE SARL"/>
    <s v="Taxes à l'extraction"/>
    <s v="DGI/DGE"/>
    <x v="2"/>
    <s v="En numéraire"/>
    <m/>
    <n v="709250"/>
    <x v="1"/>
    <x v="0"/>
    <s v="NC"/>
  </r>
  <r>
    <s v="ZHONG GUO WU HUANG KUANG YE SARL"/>
    <s v="Taxes à l'extraction"/>
    <s v="DGI/DGE"/>
    <x v="2"/>
    <s v="En numéraire"/>
    <m/>
    <n v="650500"/>
    <x v="1"/>
    <x v="0"/>
    <s v="NC"/>
  </r>
  <r>
    <s v="ZHONG GUO WU HUANG KUANG YE SARL"/>
    <s v="Taxes à l'extraction"/>
    <s v="DGI/DGE"/>
    <x v="2"/>
    <s v="En numéraire"/>
    <m/>
    <n v="3874850"/>
    <x v="1"/>
    <x v="0"/>
    <s v="NC"/>
  </r>
  <r>
    <s v="ZHONG GUO WU HUANG KUANG YE SARL"/>
    <s v="Taxes à l'extraction"/>
    <s v="DGI/DGE"/>
    <x v="2"/>
    <s v="En numéraire"/>
    <m/>
    <n v="476350"/>
    <x v="1"/>
    <x v="0"/>
    <s v="NC"/>
  </r>
  <r>
    <s v="ZHONG GUO WU HUANG KUANG YE SARL"/>
    <s v="Taxes à l'extraction"/>
    <s v="DGI/DGE"/>
    <x v="2"/>
    <s v="En numéraire"/>
    <m/>
    <n v="709800"/>
    <x v="1"/>
    <x v="0"/>
    <s v="NC"/>
  </r>
  <r>
    <s v="ZHONG GUO WU HUANG KUANG YE SARL"/>
    <s v="Taxes à l'extraction"/>
    <s v="DGI/DGE"/>
    <x v="2"/>
    <s v="En numéraire"/>
    <m/>
    <n v="842450"/>
    <x v="1"/>
    <x v="0"/>
    <s v="NC"/>
  </r>
  <r>
    <s v="ZHONG GUO WU HUANG KUANG YE SARL"/>
    <s v="Taxes à l'extraction"/>
    <s v="DGI/DGE"/>
    <x v="2"/>
    <s v="En numéraire"/>
    <m/>
    <n v="757400"/>
    <x v="1"/>
    <x v="0"/>
    <s v="NC"/>
  </r>
  <r>
    <s v="RAZEL"/>
    <s v="Examen de rapports  d'étude d'impact environnemental et social et audit environnemental"/>
    <s v="FNEDD"/>
    <x v="2"/>
    <s v="En numéraire"/>
    <m/>
    <n v="5000000"/>
    <x v="0"/>
    <x v="0"/>
    <s v="N/A"/>
  </r>
  <r>
    <s v="BOCOM PETRELIUM SA"/>
    <s v="Examen de rapports  d'étude d'impact environnemental et social et audit environnemental"/>
    <s v="FNEDD"/>
    <x v="2"/>
    <s v="En numéraire"/>
    <m/>
    <n v="5000000"/>
    <x v="0"/>
    <x v="0"/>
    <s v="N/A"/>
  </r>
  <r>
    <s v="E&amp;M GLOBAL MINING SARL "/>
    <s v="Examen de rapports  d'étude d'impact environnemental et social et audit environnemental"/>
    <s v="FNEDD"/>
    <x v="2"/>
    <s v="En numéraire"/>
    <m/>
    <n v="5000000"/>
    <x v="0"/>
    <x v="0"/>
    <s v="N/A"/>
  </r>
  <r>
    <s v="SOCIETE MIRA "/>
    <s v="Examen de rapports  d'étude d'impact environnemental et social et audit environnemental"/>
    <s v="FNEDD"/>
    <x v="2"/>
    <s v="En numéraire"/>
    <m/>
    <n v="5000000"/>
    <x v="0"/>
    <x v="0"/>
    <s v="N/A"/>
  </r>
  <r>
    <s v="BOCOM PETRELIUM SA"/>
    <s v="TDR d'étude d'impact environnemental et social"/>
    <s v="FNEDD"/>
    <x v="2"/>
    <s v="En numéraire"/>
    <m/>
    <n v="1500000"/>
    <x v="0"/>
    <x v="0"/>
    <s v="N/A"/>
  </r>
  <r>
    <s v="PERENCO CAM"/>
    <s v="TDR d'étude d'impact environnemental et social"/>
    <s v="FNEDD"/>
    <x v="0"/>
    <s v="En numéraire"/>
    <m/>
    <n v="1500000"/>
    <x v="0"/>
    <x v="0"/>
    <s v="N/A"/>
  </r>
  <r>
    <s v="BOCOM PETRELIUM SA"/>
    <s v="TDR d'étude d'impact environnemental et social"/>
    <s v="FNEDD"/>
    <x v="2"/>
    <s v="En numéraire"/>
    <m/>
    <n v="1500000"/>
    <x v="0"/>
    <x v="0"/>
    <s v="N/A"/>
  </r>
  <r>
    <s v="BOCOM PETRELIUM SA"/>
    <s v="TDR d'étude d'impact environnemental et social"/>
    <s v="FNEDD"/>
    <x v="2"/>
    <s v="En numéraire"/>
    <m/>
    <n v="1500000"/>
    <x v="0"/>
    <x v="0"/>
    <s v="N/A"/>
  </r>
  <r>
    <s v="PERENCO CAM"/>
    <s v="TDR d'étude d'impact environnemental et social"/>
    <s v="FNEDD"/>
    <x v="0"/>
    <s v="En numéraire"/>
    <m/>
    <n v="2000000"/>
    <x v="0"/>
    <x v="0"/>
    <s v="N/A"/>
  </r>
  <r>
    <s v="Autres (Producteurs d'Or)"/>
    <s v="Prélèvements d’or pour le compte de l’État"/>
    <s v="SONAMINES"/>
    <x v="2"/>
    <s v="En nature"/>
    <n v="273922.03999999998"/>
    <n v="10287000765.25"/>
    <x v="0"/>
    <x v="0"/>
    <s v="N/A"/>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6">
  <r>
    <x v="0"/>
    <s v="2088/ka02/2023"/>
    <x v="0"/>
    <d v="2023-02-12T00:00:00"/>
    <n v="994733"/>
    <s v="bbls"/>
    <s v="Kole Crude Oil"/>
    <n v="82.49"/>
    <n v="-2.5"/>
    <n v="79568692.670000002"/>
    <n v="48084952354.334404"/>
    <m/>
    <s v="Unipec UK Company Limited"/>
    <s v="India"/>
  </r>
  <r>
    <x v="0"/>
    <s v="793/LA/23"/>
    <x v="1"/>
    <d v="2023-07-22T00:00:00"/>
    <n v="657223"/>
    <s v="bbls"/>
    <s v="Lokele Crude Oil"/>
    <n v="80.05"/>
    <n v="-3.3"/>
    <n v="50441865.25"/>
    <n v="30483028007.880001"/>
    <m/>
    <s v="Unipec UK Company Limited"/>
    <s v="Netherlands"/>
  </r>
  <r>
    <x v="0"/>
    <s v="2096/KA10/2023"/>
    <x v="0"/>
    <d v="2023-08-13T00:00:00"/>
    <n v="956062"/>
    <s v="bbls"/>
    <s v="Kole Crude Oil"/>
    <n v="86.22"/>
    <n v="-0.45"/>
    <n v="82001437.739999995"/>
    <n v="49555108855.036804"/>
    <m/>
    <s v="Unipec UK Company Limited"/>
    <s v="China"/>
  </r>
  <r>
    <x v="1"/>
    <s v="790/LA/2023"/>
    <x v="2"/>
    <d v="2023-04-11T00:00:00"/>
    <n v="681888"/>
    <s v="bbls"/>
    <s v="Lokele Crude Oil"/>
    <n v="84.94"/>
    <n v="-5"/>
    <n v="54510126.719999999"/>
    <n v="32941559779.430401"/>
    <m/>
    <s v="UNIPEC UK Cameroon Limited"/>
    <s v="UK"/>
  </r>
  <r>
    <x v="1"/>
    <s v="796/LA/2023"/>
    <x v="2"/>
    <d v="2023-10-28T00:00:00"/>
    <n v="649437"/>
    <s v="bbls"/>
    <s v="Lokele Crude Oil"/>
    <n v="91.05"/>
    <n v="-4.5999999999999996"/>
    <n v="56143828.649999999"/>
    <n v="33928838529.768002"/>
    <m/>
    <s v="UNIPEC UK Cameroon Limited"/>
    <s v="FRANCE"/>
  </r>
  <r>
    <x v="2"/>
    <s v="2087/KS01/2023"/>
    <x v="3"/>
    <d v="2023-01-20T00:00:00"/>
    <n v="8400"/>
    <s v="bbls"/>
    <s v="MOUDI D1"/>
    <n v="82.776899999999998"/>
    <n v="-3.0768999999999949"/>
    <n v="669480"/>
    <n v="404580153.60000002"/>
    <m/>
    <s v="SNH"/>
    <s v="AFRIQUE DU SUD"/>
  </r>
  <r>
    <x v="2"/>
    <s v="2089/KS03/2023"/>
    <x v="3"/>
    <d v="2023-03-08T00:00:00"/>
    <n v="9500"/>
    <s v="bbls"/>
    <s v="MOUDI D1"/>
    <n v="78.56"/>
    <n v="-0.70000000000000284"/>
    <n v="739670"/>
    <n v="446997374.40000004"/>
    <m/>
    <s v="SNH"/>
    <s v="CHINE"/>
  </r>
  <r>
    <x v="2"/>
    <s v="2090/KS04/2023"/>
    <x v="3"/>
    <d v="2023-03-26T00:00:00"/>
    <n v="5000"/>
    <s v="bbls"/>
    <s v="MOUDI D1"/>
    <n v="78.56"/>
    <n v="-0.70000000000000284"/>
    <n v="389300"/>
    <n v="235261776.00000003"/>
    <m/>
    <s v="SNH"/>
    <s v="PAYS-BAS"/>
  </r>
  <r>
    <x v="2"/>
    <s v="2093/KS07/2023"/>
    <x v="3"/>
    <d v="2023-06-04T00:00:00"/>
    <n v="14000"/>
    <s v="bbls"/>
    <s v="MOUDI D1"/>
    <n v="74.695909090909097"/>
    <n v="-0.85590909090909406"/>
    <n v="1033760"/>
    <n v="624721843.20000005"/>
    <m/>
    <s v="SNH"/>
    <s v="INDONESIE"/>
  </r>
  <r>
    <x v="2"/>
    <s v="2094/KS08/2023"/>
    <x v="3"/>
    <d v="2023-06-27T00:00:00"/>
    <n v="14500"/>
    <s v="bbls"/>
    <s v="MOUDI D1"/>
    <n v="74.695909090909097"/>
    <n v="-0.85590909090909406"/>
    <n v="1070680"/>
    <n v="647033337.60000002"/>
    <m/>
    <s v="SNH"/>
    <s v="INDE"/>
  </r>
  <r>
    <x v="2"/>
    <s v="2095/KS09/2023"/>
    <x v="3"/>
    <d v="2023-07-17T00:00:00"/>
    <n v="11000"/>
    <s v="bbls"/>
    <s v="MOUDI D1"/>
    <n v="80.051428571428559"/>
    <n v="-1.4714285714285609"/>
    <n v="864380"/>
    <n v="522362121.60000002"/>
    <m/>
    <s v="SNH"/>
    <s v="CHINE"/>
  </r>
  <r>
    <x v="2"/>
    <s v="2097/KS09/2023"/>
    <x v="3"/>
    <d v="2023-09-07T00:00:00"/>
    <n v="25000"/>
    <s v="bbls"/>
    <s v="MOUDI D1"/>
    <n v="94.001666666666665"/>
    <n v="0.8783333333333303"/>
    <n v="2372000"/>
    <n v="1433447040"/>
    <m/>
    <s v="SNH"/>
    <s v="INDE"/>
  </r>
  <r>
    <x v="2"/>
    <s v="2099/KS13/2023"/>
    <x v="3"/>
    <d v="2023-10-20T00:00:00"/>
    <n v="13000"/>
    <s v="bbls"/>
    <s v="MOUDI D1"/>
    <n v="91.046818181818196"/>
    <n v="1.6831818181818079"/>
    <n v="1205490"/>
    <n v="728501716.80000007"/>
    <m/>
    <s v="SNH"/>
    <s v="PAYS-BAS"/>
  </r>
  <r>
    <x v="2"/>
    <s v="2100/KS14/2023"/>
    <x v="3"/>
    <d v="2023-11-17T00:00:00"/>
    <n v="12000"/>
    <s v="bbls"/>
    <s v="MOUDI D1"/>
    <n v="83.177727272727282"/>
    <n v="1.6822727272727178"/>
    <n v="1018320"/>
    <n v="615391142.4000001"/>
    <m/>
    <s v="SNH"/>
    <s v="PAYS-BAS"/>
  </r>
  <r>
    <x v="2"/>
    <s v="2101/KS15/2023"/>
    <x v="3"/>
    <d v="2023-12-11T00:00:00"/>
    <n v="12000"/>
    <s v="bbls"/>
    <s v="MOUDI D1"/>
    <n v="77.911052631578968"/>
    <n v="-1.9810526315789616"/>
    <n v="911160.00000000012"/>
    <n v="550632211.20000017"/>
    <m/>
    <s v="SNH"/>
    <s v="PAYS-BAS"/>
  </r>
  <r>
    <x v="2"/>
    <s v="2087/KS01/2023"/>
    <x v="4"/>
    <d v="2023-01-20T00:00:00"/>
    <n v="74300"/>
    <s v="bbls"/>
    <s v=" MOABI"/>
    <n v="82.776899999999998"/>
    <n v="-3.0768999999999949"/>
    <n v="5921710"/>
    <n v="3578607787.2000003"/>
    <m/>
    <s v="SNH"/>
    <s v="AFRIQUE DU SUD"/>
  </r>
  <r>
    <x v="2"/>
    <s v="2089/KS03/2023"/>
    <x v="4"/>
    <d v="2023-03-08T00:00:00"/>
    <n v="69000"/>
    <s v="bbls"/>
    <s v=" MOABI"/>
    <n v="78.56"/>
    <n v="-0.70000000000000284"/>
    <n v="5372340"/>
    <n v="3246612508.8000002"/>
    <m/>
    <s v="SNH"/>
    <s v="CHINE"/>
  </r>
  <r>
    <x v="2"/>
    <s v="2090/KS04/2023"/>
    <x v="4"/>
    <d v="2023-03-26T00:00:00"/>
    <n v="77500"/>
    <s v="bbls"/>
    <s v=" MOABI"/>
    <n v="78.56"/>
    <n v="-0.70000000000000284"/>
    <n v="6034150"/>
    <n v="3646557528.0000005"/>
    <m/>
    <s v="SNH"/>
    <s v="PAYS-BAS"/>
  </r>
  <r>
    <x v="2"/>
    <s v="2093/KS07/2023"/>
    <x v="4"/>
    <d v="2023-06-04T00:00:00"/>
    <n v="83000"/>
    <s v="bbls"/>
    <s v=" MOABI"/>
    <n v="74.695909090909097"/>
    <n v="-0.85590909090909406"/>
    <n v="6128720"/>
    <n v="3703708070.4000001"/>
    <m/>
    <s v="SNH"/>
    <s v="INDONESIE"/>
  </r>
  <r>
    <x v="2"/>
    <s v="2094/KS08/2023"/>
    <x v="4"/>
    <d v="2023-06-27T00:00:00"/>
    <n v="88000"/>
    <s v="bbls"/>
    <s v=" MOABI"/>
    <n v="74.695909090909097"/>
    <n v="-0.85590909090909406"/>
    <n v="6497920"/>
    <n v="3926823014.4000001"/>
    <m/>
    <s v="SNH"/>
    <s v="INDE"/>
  </r>
  <r>
    <x v="2"/>
    <s v="2095/KS09/2023"/>
    <x v="4"/>
    <d v="2023-07-17T00:00:00"/>
    <n v="60000"/>
    <s v="bbls"/>
    <s v=" MOABI"/>
    <n v="80.051428571428559"/>
    <n v="-1.4714285714285609"/>
    <n v="4714800"/>
    <n v="2849247936"/>
    <m/>
    <s v="SNH"/>
    <s v="CHINE"/>
  </r>
  <r>
    <x v="2"/>
    <s v="2097/KS09/2023"/>
    <x v="4"/>
    <d v="2023-09-07T00:00:00"/>
    <n v="106000"/>
    <s v="bbls"/>
    <s v=" MOABI"/>
    <n v="94.001666666666665"/>
    <n v="0.8783333333333303"/>
    <n v="10057280"/>
    <n v="6077815449.6000004"/>
    <m/>
    <s v="SNH"/>
    <s v="INDE"/>
  </r>
  <r>
    <x v="2"/>
    <s v="2099/KS13/2023"/>
    <x v="4"/>
    <d v="2023-10-20T00:00:00"/>
    <n v="58550"/>
    <s v="bbls"/>
    <s v=" MOABI"/>
    <n v="91.046818181818196"/>
    <n v="1.6831818181818079"/>
    <n v="5429341.5"/>
    <n v="3281059655.2800002"/>
    <m/>
    <s v="SNH"/>
    <s v="PAYS-BAS"/>
  </r>
  <r>
    <x v="2"/>
    <s v="2100/KS14/2023"/>
    <x v="4"/>
    <d v="2023-11-17T00:00:00"/>
    <n v="55500"/>
    <s v="bbls"/>
    <s v=" MOABI"/>
    <n v="83.177727272727282"/>
    <n v="1.6822727272727178"/>
    <n v="4709730"/>
    <n v="2846184033.6000004"/>
    <m/>
    <s v="SNH"/>
    <s v="PAYS-BAS"/>
  </r>
  <r>
    <x v="2"/>
    <s v="2101/KS15/2023"/>
    <x v="4"/>
    <d v="2023-12-11T00:00:00"/>
    <n v="55000"/>
    <s v="bbls"/>
    <s v=" MOABI"/>
    <n v="77.911052631578968"/>
    <n v="-1.9810526315789616"/>
    <n v="4176150.0000000005"/>
    <n v="2523730968.0000005"/>
    <m/>
    <s v="SNH"/>
    <s v="PAYS-BAS"/>
  </r>
  <r>
    <x v="2"/>
    <s v="130-S"/>
    <x v="5"/>
    <d v="2023-02-13T00:00:00"/>
    <n v="40636"/>
    <s v="bbls"/>
    <s v="EBOME"/>
    <n v="82.486000000000004"/>
    <n v="-18.73"/>
    <n v="2590788.8160000001"/>
    <n v="1565665497.2851202"/>
    <m/>
    <s v="SNH"/>
    <s v="PAYS-BAS"/>
  </r>
  <r>
    <x v="2"/>
    <s v="131-S"/>
    <x v="5"/>
    <d v="2023-05-19T00:00:00"/>
    <n v="54258"/>
    <s v="bbls"/>
    <s v="EBOME"/>
    <n v="75.55125000000001"/>
    <n v="-19.43"/>
    <n v="3045026.7825000007"/>
    <n v="1840170585.2004006"/>
    <m/>
    <s v="SNH"/>
    <s v="PAYS-BAS"/>
  </r>
  <r>
    <x v="2"/>
    <s v="132-S"/>
    <x v="5"/>
    <d v="2023-08-24T00:00:00"/>
    <n v="28976"/>
    <s v="bbls"/>
    <s v="EBOME"/>
    <n v="86.216590909090897"/>
    <n v="-13.98"/>
    <n v="2093127.4581818178"/>
    <n v="1264918785.5284362"/>
    <m/>
    <s v="SNH"/>
    <s v="PAYS-BAS"/>
  </r>
  <r>
    <x v="2"/>
    <s v="133-S"/>
    <x v="5"/>
    <d v="2023-12-05T00:00:00"/>
    <n v="6784"/>
    <s v="bbls"/>
    <s v="EBOME"/>
    <n v="77.911052631578968"/>
    <n v="-14.62"/>
    <n v="429366.50105263176"/>
    <n v="259474763.91612646"/>
    <m/>
    <s v="SNH"/>
    <s v="PAYS-BAS"/>
  </r>
  <r>
    <x v="2"/>
    <s v="130-S"/>
    <x v="6"/>
    <d v="2023-02-13T00:00:00"/>
    <n v="26300"/>
    <s v="bbls"/>
    <s v="CONDENSAT KPDC"/>
    <n v="82.486000000000004"/>
    <n v="-18.73"/>
    <n v="1676782.8"/>
    <n v="1013313381.6960001"/>
    <m/>
    <s v="SNH"/>
    <s v="PAYS-BAS"/>
  </r>
  <r>
    <x v="2"/>
    <s v="131-S"/>
    <x v="6"/>
    <d v="2023-05-19T00:00:00"/>
    <n v="11938"/>
    <s v="bbls"/>
    <s v="CONDENSAT KPDC"/>
    <n v="75.55125000000001"/>
    <n v="-19.43"/>
    <n v="669975.48250000016"/>
    <n v="404879583.58440012"/>
    <m/>
    <s v="SNH"/>
    <s v="PAYS-BAS"/>
  </r>
  <r>
    <x v="2"/>
    <s v="132-S"/>
    <x v="6"/>
    <d v="2023-08-24T00:00:00"/>
    <n v="17540"/>
    <s v="bbls"/>
    <s v="CONDENSAT KPDC"/>
    <n v="86.216590909090897"/>
    <n v="-13.98"/>
    <n v="1267029.8045454542"/>
    <n v="765691451.48290896"/>
    <m/>
    <s v="SNH"/>
    <s v="PAYS-BAS"/>
  </r>
  <r>
    <x v="2"/>
    <s v="133-S"/>
    <x v="6"/>
    <d v="2023-12-05T00:00:00"/>
    <n v="18204"/>
    <s v="bbls"/>
    <s v="CONDENSAT KPDC"/>
    <n v="77.911052631578968"/>
    <n v="-14.62"/>
    <n v="1152150.3221052636"/>
    <n v="696267482.65465295"/>
    <m/>
    <s v="SNH"/>
    <s v="PAYS-BAS"/>
  </r>
  <r>
    <x v="2"/>
    <s v="130-S"/>
    <x v="6"/>
    <d v="2023-02-13T00:00:00"/>
    <n v="186564"/>
    <s v="bbls"/>
    <s v="CONDENSAT FLNG"/>
    <n v="82.486000000000004"/>
    <n v="-18.73"/>
    <n v="11894574.384"/>
    <n v="7188129191.7388802"/>
    <m/>
    <s v="SNH"/>
    <s v="PAYS-BAS"/>
  </r>
  <r>
    <x v="2"/>
    <s v="131-S"/>
    <x v="6"/>
    <d v="2023-05-19T00:00:00"/>
    <n v="103804"/>
    <s v="bbls"/>
    <s v="CONDENSAT FLNG"/>
    <n v="75.55125000000001"/>
    <n v="-19.43"/>
    <n v="5825610.2350000013"/>
    <n v="3520532777.2152009"/>
    <m/>
    <s v="SNH"/>
    <s v="PAYS-BAS"/>
  </r>
  <r>
    <x v="2"/>
    <s v="132-S"/>
    <x v="6"/>
    <d v="2023-08-24T00:00:00"/>
    <n v="146984"/>
    <s v="bbls"/>
    <s v="CONDENSAT FLNG"/>
    <n v="86.216590909090897"/>
    <n v="-13.98"/>
    <n v="10617623.078181816"/>
    <n v="6416441978.6068354"/>
    <m/>
    <s v="SNH"/>
    <s v="PAYS-BAS"/>
  </r>
  <r>
    <x v="2"/>
    <s v="133-S"/>
    <x v="6"/>
    <d v="2023-12-05T00:00:00"/>
    <n v="194838"/>
    <s v="bbls"/>
    <s v="CONDENSAT FLNG"/>
    <n v="77.911052631578968"/>
    <n v="-14.62"/>
    <n v="12331502.112631584"/>
    <n v="7452173356.7055197"/>
    <m/>
    <s v="SNH"/>
    <s v="PAYS-BAS"/>
  </r>
  <r>
    <x v="3"/>
    <s v="2092/KP06/2023"/>
    <x v="7"/>
    <d v="2023-05-15T00:00:00"/>
    <n v="597795.000067521"/>
    <s v="bbls"/>
    <s v="KOLE RDR"/>
    <n v="75.551000000000002"/>
    <n v="-1.5"/>
    <n v="44267317.549999997"/>
    <n v="26751625341.816002"/>
    <m/>
    <s v="GLENCORE Energy UK LTD"/>
    <s v="India"/>
  </r>
  <r>
    <x v="3"/>
    <s v="2098/KP12/2023"/>
    <x v="7"/>
    <d v="2023-09-28T00:00:00"/>
    <n v="714376.9999580062"/>
    <s v="bbls"/>
    <s v="KOLE RDR"/>
    <n v="94.001999999999995"/>
    <n v="0.88"/>
    <n v="67781518.510015532"/>
    <n v="40961727265.972588"/>
    <m/>
    <s v="ExxonMobil Sales and Supply LLC"/>
    <s v="FRANCE"/>
  </r>
  <r>
    <x v="3"/>
    <s v="2092/KP06/2023"/>
    <x v="8"/>
    <d v="2023-05-15T00:00:00"/>
    <n v="82641.999972991587"/>
    <s v="bbls"/>
    <s v="KOLE RDR"/>
    <n v="75.551000000000002"/>
    <n v="-1.5"/>
    <n v="6119722.7400000002"/>
    <n v="3698270846.2368007"/>
    <m/>
    <s v="GLENCORE Energy UK LTD"/>
    <s v="India"/>
  </r>
  <r>
    <x v="3"/>
    <s v="2098/KP12/2023"/>
    <x v="8"/>
    <d v="2023-09-28T00:00:00"/>
    <n v="56044.000020996937"/>
    <s v="bbls"/>
    <s v="KOLE RDR"/>
    <n v="94.001999999999995"/>
    <n v="0.88"/>
    <n v="5317566.8099922305"/>
    <n v="3213511974.6145048"/>
    <m/>
    <s v="ExxonMobil Sales and Supply LLC"/>
    <s v="FRANCE"/>
  </r>
  <r>
    <x v="3"/>
    <s v="2092/KP06/2023"/>
    <x v="9"/>
    <d v="2023-05-15T00:00:00"/>
    <n v="305000"/>
    <s v="bbls"/>
    <s v="KOLE RDR"/>
    <n v="75.551000000000002"/>
    <n v="-1.5"/>
    <n v="22585555"/>
    <n v="13648902597.6"/>
    <m/>
    <s v="GLENCORE Energy UK LTD"/>
    <s v="India"/>
  </r>
  <r>
    <x v="3"/>
    <s v="2098/KP12/2023"/>
    <x v="9"/>
    <d v="2023-09-28T00:00:00"/>
    <n v="183500"/>
    <s v="bbls"/>
    <s v="KOLE RDR"/>
    <n v="94.001999999999995"/>
    <n v="0.88"/>
    <n v="17410847"/>
    <n v="10521723059.040001"/>
    <m/>
    <s v="ExxonMobil Sales and Supply LLC"/>
    <s v="FRANCE"/>
  </r>
  <r>
    <x v="4"/>
    <s v="23/02/2087-KS01/02"/>
    <x v="10"/>
    <d v="2023-01-20T00:00:00"/>
    <n v="665540"/>
    <s v="bbls"/>
    <s v="KOLE"/>
    <n v="79.697000000000003"/>
    <m/>
    <n v="53041541.380000003"/>
    <n v="32054064286.761604"/>
    <m/>
    <s v="SHELL"/>
    <s v="AFRIQUE DU SUD"/>
  </r>
  <r>
    <x v="4"/>
    <m/>
    <x v="11"/>
    <m/>
    <n v="111803"/>
    <s v="bbls"/>
    <s v="KOLE"/>
    <n v="79.697000000000003"/>
    <m/>
    <n v="8910363.6909999996"/>
    <n v="5384710985.74512"/>
    <m/>
    <m/>
    <m/>
  </r>
  <r>
    <x v="4"/>
    <m/>
    <x v="12"/>
    <m/>
    <n v="6878"/>
    <s v="bbls"/>
    <s v="KOLE"/>
    <n v="79.697000000000003"/>
    <m/>
    <n v="548155.96600000001"/>
    <n v="331261613.37312001"/>
    <m/>
    <m/>
    <m/>
  </r>
  <r>
    <x v="4"/>
    <m/>
    <x v="8"/>
    <m/>
    <n v="48600"/>
    <s v="bbls"/>
    <s v="KOLE"/>
    <n v="79.697000000000003"/>
    <m/>
    <n v="3873274.2"/>
    <n v="2340697064.5440001"/>
    <m/>
    <m/>
    <m/>
  </r>
  <r>
    <x v="4"/>
    <m/>
    <x v="13"/>
    <m/>
    <n v="10400"/>
    <s v="bbls"/>
    <s v="KOLE"/>
    <n v="79.697000000000003"/>
    <m/>
    <n v="828848.8"/>
    <n v="500889906.81600004"/>
    <m/>
    <m/>
    <m/>
  </r>
  <r>
    <x v="4"/>
    <m/>
    <x v="14"/>
    <m/>
    <n v="31200"/>
    <s v="bbls"/>
    <s v="KOLE"/>
    <n v="79.697000000000003"/>
    <m/>
    <n v="2486546.4"/>
    <n v="1502669720.448"/>
    <m/>
    <m/>
    <m/>
  </r>
  <r>
    <x v="4"/>
    <m/>
    <x v="9"/>
    <m/>
    <n v="34500"/>
    <s v="bbls"/>
    <s v="KOLE"/>
    <n v="79.697000000000003"/>
    <m/>
    <n v="2749546.5"/>
    <n v="1661605940.8800001"/>
    <m/>
    <m/>
    <m/>
  </r>
  <r>
    <x v="4"/>
    <s v="23/03/788-LS/04"/>
    <x v="15"/>
    <d v="2023-02-06T00:00:00"/>
    <n v="243238"/>
    <s v="bbls"/>
    <s v="LOKELE"/>
    <n v="77.536000000000001"/>
    <m/>
    <n v="18859701.568"/>
    <n v="11397294851.573761"/>
    <m/>
    <s v="PETRACO"/>
    <s v="Italie "/>
  </r>
  <r>
    <x v="4"/>
    <m/>
    <x v="16"/>
    <m/>
    <n v="131914"/>
    <s v="bbls"/>
    <s v="LOKELE"/>
    <n v="77.536000000000001"/>
    <m/>
    <n v="10228083.904000001"/>
    <n v="6181035664.8652811"/>
    <m/>
    <m/>
    <m/>
  </r>
  <r>
    <x v="4"/>
    <m/>
    <x v="2"/>
    <m/>
    <n v="194465"/>
    <s v="bbls"/>
    <s v="LOKELE"/>
    <n v="77.536000000000001"/>
    <m/>
    <n v="15078038.24"/>
    <n v="9111960069.1968002"/>
    <m/>
    <m/>
    <m/>
  </r>
  <r>
    <x v="4"/>
    <s v="23/03/130-S/03"/>
    <x v="17"/>
    <d v="2023-02-12T00:00:00"/>
    <n v="53713"/>
    <s v="bbls"/>
    <s v="EBOME"/>
    <n v="63.756"/>
    <m/>
    <n v="3424526.0279999999"/>
    <n v="2069509569.2409601"/>
    <m/>
    <s v="VITOL"/>
    <s v="Pays Bas"/>
  </r>
  <r>
    <x v="4"/>
    <m/>
    <x v="18"/>
    <m/>
    <n v="10710"/>
    <s v="bbls"/>
    <s v="EBOME"/>
    <n v="63.756"/>
    <m/>
    <n v="682826.76"/>
    <n v="412645867.60320002"/>
    <m/>
    <m/>
    <m/>
  </r>
  <r>
    <x v="4"/>
    <m/>
    <x v="19"/>
    <m/>
    <n v="75970"/>
    <s v="bbls"/>
    <s v="EBOME"/>
    <n v="63.756"/>
    <m/>
    <n v="4843543.32"/>
    <n v="2927050099.1424003"/>
    <m/>
    <m/>
    <m/>
  </r>
  <r>
    <x v="4"/>
    <s v="23/04/789-LS/05"/>
    <x v="20"/>
    <d v="2023-03-03T00:00:00"/>
    <n v="485799"/>
    <s v="bbls"/>
    <m/>
    <n v="77.569999999999993"/>
    <m/>
    <n v="37683428.43"/>
    <n v="22772849468.8176"/>
    <m/>
    <s v="EXXONMOBIL"/>
    <s v="FRANCE"/>
  </r>
  <r>
    <x v="4"/>
    <m/>
    <x v="21"/>
    <m/>
    <n v="42844"/>
    <s v="bbls"/>
    <m/>
    <n v="77.569999999999993"/>
    <m/>
    <n v="3323409.0799999996"/>
    <n v="2008402575.2256"/>
    <m/>
    <m/>
    <m/>
  </r>
  <r>
    <x v="4"/>
    <m/>
    <x v="2"/>
    <m/>
    <n v="82310"/>
    <s v="bbls"/>
    <m/>
    <n v="77.569999999999993"/>
    <m/>
    <n v="6384786.6999999993"/>
    <n v="3858454298.5439997"/>
    <m/>
    <m/>
    <m/>
  </r>
  <r>
    <x v="4"/>
    <s v="23/04/2089-KS03/06"/>
    <x v="10"/>
    <d v="2023-03-08T00:00:00"/>
    <n v="605102.37"/>
    <s v="bbls"/>
    <s v="KOLE"/>
    <n v="77.680000000000007"/>
    <m/>
    <n v="47004352.101600006"/>
    <n v="28405670062.038918"/>
    <m/>
    <s v="UNIPEC"/>
    <s v="Chine "/>
  </r>
  <r>
    <x v="4"/>
    <m/>
    <x v="11"/>
    <m/>
    <n v="94968.69"/>
    <s v="bbls"/>
    <s v="KOLE"/>
    <n v="77.680000000000007"/>
    <m/>
    <n v="7377167.8392000012"/>
    <n v="4458170068.5853453"/>
    <m/>
    <m/>
    <m/>
  </r>
  <r>
    <x v="4"/>
    <m/>
    <x v="12"/>
    <m/>
    <n v="6837.11"/>
    <s v="bbls"/>
    <s v="KOLE"/>
    <n v="77.680000000000007"/>
    <m/>
    <n v="531106.70480000007"/>
    <n v="320958403.84473604"/>
    <m/>
    <m/>
    <m/>
  </r>
  <r>
    <x v="4"/>
    <m/>
    <x v="8"/>
    <m/>
    <n v="43898.84"/>
    <s v="bbls"/>
    <s v="KOLE"/>
    <n v="77.680000000000007"/>
    <m/>
    <n v="3410061.8912"/>
    <n v="2060768602.0899842"/>
    <m/>
    <m/>
    <m/>
  </r>
  <r>
    <x v="4"/>
    <m/>
    <x v="13"/>
    <m/>
    <n v="12000"/>
    <s v="bbls"/>
    <s v="KOLE"/>
    <n v="77.680000000000007"/>
    <m/>
    <n v="932160.00000000012"/>
    <n v="563322931.20000017"/>
    <m/>
    <m/>
    <m/>
  </r>
  <r>
    <x v="4"/>
    <m/>
    <x v="14"/>
    <m/>
    <n v="37500"/>
    <s v="bbls"/>
    <s v="KOLE"/>
    <n v="77.680000000000007"/>
    <m/>
    <n v="2913000.0000000005"/>
    <n v="1760384160.0000005"/>
    <m/>
    <m/>
    <m/>
  </r>
  <r>
    <x v="4"/>
    <m/>
    <x v="9"/>
    <m/>
    <n v="25000"/>
    <s v="bbls"/>
    <s v="KOLE"/>
    <n v="77.680000000000007"/>
    <m/>
    <n v="1942000.0000000002"/>
    <n v="1173589440.0000002"/>
    <m/>
    <m/>
    <m/>
  </r>
  <r>
    <x v="4"/>
    <s v="23/04/2090-KS04/07"/>
    <x v="10"/>
    <d v="2023-03-26T00:00:00"/>
    <n v="605437.63"/>
    <s v="bbls"/>
    <s v="KOLE"/>
    <n v="78.08"/>
    <m/>
    <n v="47272570.150399998"/>
    <n v="28567759593.28973"/>
    <m/>
    <s v="SHELL"/>
    <s v="Pays - Bas"/>
  </r>
  <r>
    <x v="4"/>
    <m/>
    <x v="11"/>
    <m/>
    <n v="95021.31"/>
    <s v="bbls"/>
    <s v="KOLE"/>
    <n v="78.08"/>
    <m/>
    <n v="7419263.8848000001"/>
    <n v="4483609550.8623362"/>
    <m/>
    <m/>
    <m/>
  </r>
  <r>
    <x v="4"/>
    <m/>
    <x v="12"/>
    <m/>
    <n v="6840.89"/>
    <s v="bbls"/>
    <s v="KOLE"/>
    <n v="78.08"/>
    <m/>
    <n v="534136.6912"/>
    <n v="322789485.22598404"/>
    <m/>
    <m/>
    <m/>
  </r>
  <r>
    <x v="4"/>
    <m/>
    <x v="8"/>
    <m/>
    <n v="43923"/>
    <s v="bbls"/>
    <s v="KOLE"/>
    <n v="78.08"/>
    <m/>
    <n v="3429507.84"/>
    <n v="2072520177.8688002"/>
    <m/>
    <m/>
    <m/>
  </r>
  <r>
    <x v="4"/>
    <m/>
    <x v="13"/>
    <m/>
    <n v="6000"/>
    <s v="bbls"/>
    <s v="KOLE"/>
    <n v="78.08"/>
    <m/>
    <n v="468480"/>
    <n v="283111833.60000002"/>
    <m/>
    <m/>
    <m/>
  </r>
  <r>
    <x v="4"/>
    <m/>
    <x v="14"/>
    <m/>
    <n v="24000"/>
    <s v="bbls"/>
    <s v="KOLE"/>
    <n v="78.08"/>
    <m/>
    <n v="1873920"/>
    <n v="1132447334.4000001"/>
    <m/>
    <m/>
    <m/>
  </r>
  <r>
    <x v="4"/>
    <m/>
    <x v="9"/>
    <m/>
    <n v="40000"/>
    <s v="bbls"/>
    <s v="KOLE"/>
    <n v="78.08"/>
    <m/>
    <n v="3123200"/>
    <n v="1887412224.0000002"/>
    <m/>
    <m/>
    <m/>
  </r>
  <r>
    <x v="4"/>
    <s v="23/06/791-LS/08"/>
    <x v="22"/>
    <d v="2023-05-09T00:00:00"/>
    <n v="310764"/>
    <s v="bbls"/>
    <s v="LOKELLE"/>
    <n v="71.600999999999999"/>
    <m/>
    <n v="22251013.164000001"/>
    <n v="13446732275.268482"/>
    <m/>
    <s v="SHELL"/>
    <s v="Angleterre"/>
  </r>
  <r>
    <x v="4"/>
    <m/>
    <x v="23"/>
    <m/>
    <n v="0"/>
    <s v="bbls"/>
    <s v="LOKELLE"/>
    <n v="71.600999999999999"/>
    <m/>
    <n v="0"/>
    <n v="0"/>
    <m/>
    <m/>
    <m/>
  </r>
  <r>
    <x v="4"/>
    <m/>
    <x v="2"/>
    <m/>
    <n v="300249"/>
    <s v="bbls"/>
    <s v="LOKELLE"/>
    <n v="71.600999999999999"/>
    <m/>
    <n v="21498128.649"/>
    <n v="12991749105.163681"/>
    <m/>
    <m/>
    <m/>
  </r>
  <r>
    <x v="4"/>
    <s v="23/06/131-S/09"/>
    <x v="17"/>
    <d v="2023-05-19T00:00:00"/>
    <n v="82546"/>
    <s v="bbls"/>
    <s v="EBOME"/>
    <n v="56.121000000000002"/>
    <m/>
    <n v="4632564.0660000006"/>
    <n v="2799551116.3651204"/>
    <m/>
    <s v="VITOL"/>
    <s v="Pays - Bas"/>
  </r>
  <r>
    <x v="4"/>
    <m/>
    <x v="18"/>
    <m/>
    <n v="10809"/>
    <s v="bbls"/>
    <s v="EBOME"/>
    <n v="56.121000000000002"/>
    <m/>
    <n v="606611.88899999997"/>
    <n v="366587696.76047999"/>
    <m/>
    <m/>
    <m/>
  </r>
  <r>
    <x v="4"/>
    <m/>
    <x v="19"/>
    <m/>
    <n v="107364"/>
    <s v="bbls"/>
    <s v="EBOME"/>
    <n v="56.121000000000002"/>
    <m/>
    <n v="6025375.0440000007"/>
    <n v="3641254646.5900807"/>
    <m/>
    <m/>
    <m/>
  </r>
  <r>
    <x v="4"/>
    <s v="23/06/2093-KS07/10"/>
    <x v="24"/>
    <d v="2023-06-04T00:00:00"/>
    <n v="621543.22"/>
    <s v="bbls"/>
    <s v="KOLE"/>
    <n v="73.465999999999994"/>
    <m/>
    <n v="45662294.200519994"/>
    <n v="27594637631.258244"/>
    <m/>
    <s v="UNIPEC"/>
    <s v="Indonésie"/>
  </r>
  <r>
    <x v="4"/>
    <m/>
    <x v="25"/>
    <m/>
    <n v="72019.7"/>
    <s v="bbls"/>
    <s v="KOLE"/>
    <n v="73.465999999999994"/>
    <m/>
    <n v="5290999.280199999"/>
    <n v="3197456685.0104637"/>
    <m/>
    <m/>
    <m/>
  </r>
  <r>
    <x v="4"/>
    <m/>
    <x v="26"/>
    <m/>
    <n v="0"/>
    <s v="bbls"/>
    <s v="KOLE"/>
    <n v="73.465999999999994"/>
    <m/>
    <n v="0"/>
    <n v="0"/>
    <m/>
    <m/>
    <m/>
  </r>
  <r>
    <x v="4"/>
    <m/>
    <x v="8"/>
    <m/>
    <n v="60099.08"/>
    <s v="bbls"/>
    <s v="KOLE"/>
    <n v="73.465999999999994"/>
    <m/>
    <n v="4415239.0112800002"/>
    <n v="2668217239.29673"/>
    <m/>
    <m/>
    <m/>
  </r>
  <r>
    <x v="4"/>
    <m/>
    <x v="13"/>
    <m/>
    <n v="17000"/>
    <s v="bbls"/>
    <s v="KOLE"/>
    <n v="73.465999999999994"/>
    <m/>
    <n v="1248922"/>
    <n v="754748543.04000008"/>
    <m/>
    <m/>
    <m/>
  </r>
  <r>
    <x v="4"/>
    <m/>
    <x v="14"/>
    <m/>
    <n v="39500"/>
    <s v="bbls"/>
    <s v="KOLE"/>
    <n v="73.465999999999994"/>
    <m/>
    <n v="2901906.9999999995"/>
    <n v="1753680438.2399998"/>
    <m/>
    <m/>
    <m/>
  </r>
  <r>
    <x v="4"/>
    <m/>
    <x v="9"/>
    <m/>
    <n v="43000"/>
    <s v="bbls"/>
    <s v="KOLE"/>
    <n v="73.465999999999994"/>
    <m/>
    <n v="3159037.9999999995"/>
    <n v="1909069844.1599998"/>
    <m/>
    <m/>
    <m/>
  </r>
  <r>
    <x v="4"/>
    <s v="23/07/792-LS/11"/>
    <x v="22"/>
    <d v="2023-06-19T00:00:00"/>
    <n v="443493"/>
    <s v="bbls"/>
    <s v="KOLE"/>
    <n v="73.945999999999998"/>
    <m/>
    <n v="32794533.377999999"/>
    <n v="19818392410.992962"/>
    <m/>
    <s v="SARAS"/>
    <s v="Italie "/>
  </r>
  <r>
    <x v="4"/>
    <m/>
    <x v="23"/>
    <m/>
    <n v="90329"/>
    <s v="bbls"/>
    <s v="KOLE"/>
    <n v="73.945999999999998"/>
    <m/>
    <n v="6679468.2340000002"/>
    <n v="4036536243.1708803"/>
    <m/>
    <m/>
    <m/>
  </r>
  <r>
    <x v="4"/>
    <m/>
    <x v="2"/>
    <m/>
    <n v="108187"/>
    <s v="bbls"/>
    <s v="KOLE"/>
    <n v="73.945999999999998"/>
    <m/>
    <n v="7999995.9019999998"/>
    <n v="4834557523.4966402"/>
    <m/>
    <m/>
    <m/>
  </r>
  <r>
    <x v="4"/>
    <s v="23/07/2094-KS08/12"/>
    <x v="24"/>
    <d v="2023-06-27T00:00:00"/>
    <n v="625388.78"/>
    <s v="bbls"/>
    <s v="KOLE"/>
    <n v="74.215999999999994"/>
    <m/>
    <n v="46413853.696479999"/>
    <n v="28048820065.856796"/>
    <m/>
    <s v="SHELL"/>
    <s v="INDE"/>
  </r>
  <r>
    <x v="4"/>
    <m/>
    <x v="25"/>
    <m/>
    <n v="72465.3"/>
    <s v="bbls"/>
    <s v="KOLE"/>
    <n v="74.215999999999994"/>
    <m/>
    <n v="5378084.7047999995"/>
    <n v="3250084148.8047361"/>
    <m/>
    <m/>
    <m/>
  </r>
  <r>
    <x v="4"/>
    <m/>
    <x v="12"/>
    <m/>
    <n v="0"/>
    <s v="bbls"/>
    <s v="KOLE"/>
    <n v="74.215999999999994"/>
    <m/>
    <n v="0"/>
    <n v="0"/>
    <m/>
    <m/>
    <m/>
  </r>
  <r>
    <x v="4"/>
    <m/>
    <x v="8"/>
    <m/>
    <n v="60470.92"/>
    <s v="bbls"/>
    <s v="KOLE"/>
    <n v="74.215999999999994"/>
    <m/>
    <n v="4487909.7987199994"/>
    <n v="2712133649.5624704"/>
    <m/>
    <m/>
    <m/>
  </r>
  <r>
    <x v="4"/>
    <m/>
    <x v="13"/>
    <m/>
    <n v="19000"/>
    <s v="bbls"/>
    <s v="KOLE"/>
    <n v="74.215999999999994"/>
    <m/>
    <n v="1410104"/>
    <n v="852154049.28000009"/>
    <m/>
    <m/>
    <m/>
  </r>
  <r>
    <x v="4"/>
    <m/>
    <x v="14"/>
    <m/>
    <n v="69000"/>
    <s v="bbls"/>
    <s v="KOLE"/>
    <n v="74.215999999999994"/>
    <m/>
    <n v="5120904"/>
    <n v="3094664705.2800002"/>
    <m/>
    <m/>
    <m/>
  </r>
  <r>
    <x v="4"/>
    <m/>
    <x v="9"/>
    <m/>
    <n v="42000"/>
    <s v="bbls"/>
    <s v="KOLE"/>
    <n v="74.215999999999994"/>
    <m/>
    <n v="3117071.9999999995"/>
    <n v="1883708951.04"/>
    <m/>
    <m/>
    <m/>
  </r>
  <r>
    <x v="4"/>
    <s v="23/08/2095-KS09/13"/>
    <x v="24"/>
    <d v="2023-07-17T00:00:00"/>
    <n v="692940"/>
    <s v="bbls"/>
    <s v="KOLE"/>
    <n v="78.581000000000003"/>
    <m/>
    <n v="54451918.140000001"/>
    <n v="32906383170.364803"/>
    <m/>
    <s v="UNIPEC"/>
    <s v="CHINE"/>
  </r>
  <r>
    <x v="4"/>
    <m/>
    <x v="25"/>
    <m/>
    <n v="73160"/>
    <s v="bbls"/>
    <s v="KOLE"/>
    <n v="78.581000000000003"/>
    <m/>
    <n v="5748985.96"/>
    <n v="3474227195.3472004"/>
    <m/>
    <m/>
    <m/>
  </r>
  <r>
    <x v="4"/>
    <m/>
    <x v="12"/>
    <m/>
    <n v="0"/>
    <s v="bbls"/>
    <s v="KOLE"/>
    <n v="78.581000000000003"/>
    <m/>
    <n v="0"/>
    <n v="0"/>
    <m/>
    <m/>
    <m/>
  </r>
  <r>
    <x v="4"/>
    <m/>
    <x v="8"/>
    <m/>
    <n v="42928"/>
    <s v="bbls"/>
    <s v="KOLE"/>
    <n v="78.581000000000003"/>
    <m/>
    <n v="3373325.1680000001"/>
    <n v="2038567865.5257602"/>
    <m/>
    <m/>
    <m/>
  </r>
  <r>
    <x v="4"/>
    <m/>
    <x v="13"/>
    <m/>
    <n v="13500"/>
    <s v="bbls"/>
    <s v="KOLE"/>
    <n v="78.581000000000003"/>
    <m/>
    <n v="1060843.5"/>
    <n v="641088943.92000008"/>
    <m/>
    <m/>
    <m/>
  </r>
  <r>
    <x v="4"/>
    <m/>
    <x v="14"/>
    <m/>
    <n v="29000"/>
    <s v="bbls"/>
    <s v="KOLE"/>
    <n v="78.581000000000003"/>
    <m/>
    <n v="2278849"/>
    <n v="1377154027.6800001"/>
    <m/>
    <m/>
    <m/>
  </r>
  <r>
    <x v="4"/>
    <m/>
    <x v="9"/>
    <m/>
    <n v="27000"/>
    <s v="bbls"/>
    <s v="KOLE"/>
    <n v="78.581000000000003"/>
    <m/>
    <n v="2121687"/>
    <n v="1282177887.8400002"/>
    <m/>
    <m/>
    <m/>
  </r>
  <r>
    <x v="4"/>
    <s v="23/09/132-S/14"/>
    <x v="17"/>
    <d v="2023-08-24T00:00:00"/>
    <n v="86403.4"/>
    <s v="bbls"/>
    <m/>
    <n v="72.236999999999995"/>
    <m/>
    <n v="6241522.4057999989"/>
    <n v="3771876820.2730556"/>
    <m/>
    <s v="SHELL"/>
    <s v="Pays - Bas"/>
  </r>
  <r>
    <x v="4"/>
    <m/>
    <x v="18"/>
    <m/>
    <n v="7143"/>
    <s v="bbls"/>
    <m/>
    <n v="72.236999999999995"/>
    <m/>
    <n v="515988.89099999995"/>
    <n v="311822406.60912001"/>
    <m/>
    <m/>
    <m/>
  </r>
  <r>
    <x v="4"/>
    <m/>
    <x v="19"/>
    <m/>
    <n v="59852"/>
    <s v="bbls"/>
    <m/>
    <n v="72.236999999999995"/>
    <m/>
    <n v="4323528.9239999996"/>
    <n v="2612794999.3516798"/>
    <m/>
    <m/>
    <m/>
  </r>
  <r>
    <x v="4"/>
    <s v="23/09/794-LS/15A"/>
    <x v="22"/>
    <d v="2023-08-27T00:00:00"/>
    <n v="342872"/>
    <s v="bbls"/>
    <m/>
    <n v="85.537000000000006"/>
    <m/>
    <n v="29328242.264000002"/>
    <n v="17723643364.980484"/>
    <m/>
    <s v="SHELL"/>
    <s v="Allemagne"/>
  </r>
  <r>
    <x v="4"/>
    <m/>
    <x v="23"/>
    <m/>
    <n v="126575"/>
    <s v="bbls"/>
    <m/>
    <n v="85.537000000000006"/>
    <m/>
    <n v="10826845.775"/>
    <n v="6542879438.7480011"/>
    <m/>
    <m/>
    <m/>
  </r>
  <r>
    <x v="4"/>
    <m/>
    <x v="2"/>
    <m/>
    <n v="102904"/>
    <s v="bbls"/>
    <m/>
    <n v="85.537000000000006"/>
    <m/>
    <n v="8802099.4480000008"/>
    <n v="5319284738.4153605"/>
    <m/>
    <m/>
    <m/>
  </r>
  <r>
    <x v="4"/>
    <s v="23/10/2097-KS11/14"/>
    <x v="24"/>
    <d v="2023-09-07T00:00:00"/>
    <n v="389850"/>
    <s v="bbls"/>
    <m/>
    <n v="94.882000000000005"/>
    <m/>
    <n v="36989747.700000003"/>
    <n v="22353644330.064003"/>
    <m/>
    <s v="SHELL"/>
    <s v="INDE"/>
  </r>
  <r>
    <x v="4"/>
    <m/>
    <x v="25"/>
    <m/>
    <n v="174571"/>
    <s v="bbls"/>
    <m/>
    <n v="94.882000000000005"/>
    <m/>
    <n v="16563645.622000001"/>
    <n v="10009742322.287041"/>
    <m/>
    <m/>
    <m/>
  </r>
  <r>
    <x v="4"/>
    <m/>
    <x v="8"/>
    <m/>
    <n v="90307"/>
    <s v="bbls"/>
    <m/>
    <n v="94.882000000000005"/>
    <m/>
    <n v="8568508.7740000002"/>
    <n v="5178121222.3036804"/>
    <m/>
    <m/>
    <m/>
  </r>
  <r>
    <x v="4"/>
    <m/>
    <x v="13"/>
    <m/>
    <n v="31000"/>
    <s v="bbls"/>
    <m/>
    <n v="94.882000000000005"/>
    <m/>
    <n v="2941342"/>
    <n v="1777511797.4400001"/>
    <m/>
    <m/>
    <m/>
  </r>
  <r>
    <x v="4"/>
    <m/>
    <x v="14"/>
    <m/>
    <n v="64000"/>
    <s v="bbls"/>
    <m/>
    <n v="94.882000000000005"/>
    <m/>
    <n v="6072448"/>
    <n v="3669701775.3600001"/>
    <m/>
    <m/>
    <m/>
  </r>
  <r>
    <x v="4"/>
    <m/>
    <x v="9"/>
    <m/>
    <n v="60000"/>
    <s v="bbls"/>
    <m/>
    <n v="94.882000000000005"/>
    <m/>
    <n v="5692920"/>
    <n v="3440345414.4000001"/>
    <m/>
    <m/>
    <m/>
  </r>
  <r>
    <x v="4"/>
    <s v="23/10/785-LS/15"/>
    <x v="22"/>
    <d v="2023-09-25T00:00:00"/>
    <n v="443576"/>
    <s v="bbls"/>
    <m/>
    <n v="91.522000000000006"/>
    <m/>
    <n v="40596962.672000006"/>
    <n v="24533556481.943047"/>
    <m/>
    <s v="SHELL"/>
    <s v="allemange"/>
  </r>
  <r>
    <x v="4"/>
    <m/>
    <x v="23"/>
    <m/>
    <n v="68737"/>
    <s v="bbls"/>
    <m/>
    <n v="91.522000000000006"/>
    <m/>
    <n v="6290947.7140000006"/>
    <n v="3801745522.5244808"/>
    <m/>
    <m/>
    <m/>
  </r>
  <r>
    <x v="4"/>
    <m/>
    <x v="2"/>
    <m/>
    <n v="70833"/>
    <s v="bbls"/>
    <m/>
    <n v="91.522000000000006"/>
    <m/>
    <n v="6482777.8260000004"/>
    <n v="3917672295.8083205"/>
    <m/>
    <m/>
    <m/>
  </r>
  <r>
    <x v="4"/>
    <s v="23/11/2099-KS13/16"/>
    <x v="24"/>
    <d v="2023-10-20T00:00:00"/>
    <n v="691620"/>
    <s v="bbls"/>
    <m/>
    <n v="92.727000000000004"/>
    <m/>
    <n v="64131847.740000002"/>
    <n v="38756158226.236801"/>
    <m/>
    <s v="SHELL"/>
    <s v="Pays - Bas"/>
  </r>
  <r>
    <x v="4"/>
    <m/>
    <x v="25"/>
    <m/>
    <n v="116140"/>
    <s v="bbls"/>
    <m/>
    <n v="92.727000000000004"/>
    <m/>
    <n v="10769313.780000001"/>
    <n v="6508111703.5296011"/>
    <m/>
    <m/>
    <m/>
  </r>
  <r>
    <x v="4"/>
    <m/>
    <x v="8"/>
    <m/>
    <n v="45709"/>
    <s v="bbls"/>
    <m/>
    <n v="92.727000000000004"/>
    <m/>
    <n v="4238458.443"/>
    <n v="2561385206.2737603"/>
    <m/>
    <m/>
    <m/>
  </r>
  <r>
    <x v="4"/>
    <m/>
    <x v="13"/>
    <m/>
    <n v="16500"/>
    <s v="bbls"/>
    <m/>
    <n v="92.727000000000004"/>
    <m/>
    <n v="1529995.5"/>
    <n v="924606880.56000006"/>
    <m/>
    <m/>
    <m/>
  </r>
  <r>
    <x v="4"/>
    <m/>
    <x v="14"/>
    <m/>
    <n v="28650"/>
    <s v="bbls"/>
    <m/>
    <n v="92.727000000000004"/>
    <m/>
    <n v="2656628.5500000003"/>
    <n v="1605453765.3360002"/>
    <m/>
    <m/>
    <m/>
  </r>
  <r>
    <x v="4"/>
    <m/>
    <x v="9"/>
    <m/>
    <n v="22000"/>
    <s v="bbls"/>
    <m/>
    <n v="92.727000000000004"/>
    <m/>
    <n v="2039994"/>
    <n v="1232809174.0800002"/>
    <m/>
    <m/>
    <m/>
  </r>
  <r>
    <x v="4"/>
    <s v="23/12/2100-KS14/17"/>
    <x v="24"/>
    <d v="2023-11-17T00:00:00"/>
    <n v="702491"/>
    <s v="bbls"/>
    <m/>
    <n v="84.858000000000004"/>
    <m/>
    <n v="59611981.278000005"/>
    <n v="36024712525.920967"/>
    <m/>
    <s v="SHELL"/>
    <s v="Pays - Bas"/>
  </r>
  <r>
    <x v="4"/>
    <m/>
    <x v="25"/>
    <m/>
    <n v="117023"/>
    <s v="bbls"/>
    <m/>
    <n v="84.858000000000004"/>
    <m/>
    <n v="9930337.7340000011"/>
    <n v="6001101699.410881"/>
    <m/>
    <m/>
    <m/>
  </r>
  <r>
    <x v="4"/>
    <m/>
    <x v="8"/>
    <m/>
    <n v="40208"/>
    <s v="bbls"/>
    <m/>
    <n v="84.858000000000004"/>
    <m/>
    <n v="3411970.4640000002"/>
    <n v="2061921990.8044803"/>
    <m/>
    <m/>
    <m/>
  </r>
  <r>
    <x v="4"/>
    <m/>
    <x v="13"/>
    <m/>
    <n v="15000"/>
    <s v="bbls"/>
    <m/>
    <n v="84.858000000000004"/>
    <m/>
    <n v="1272870"/>
    <n v="769220798.4000001"/>
    <m/>
    <m/>
    <m/>
  </r>
  <r>
    <x v="4"/>
    <m/>
    <x v="14"/>
    <m/>
    <n v="26500"/>
    <s v="bbls"/>
    <m/>
    <n v="84.858000000000004"/>
    <m/>
    <n v="2248737"/>
    <n v="1358956743.8400002"/>
    <m/>
    <m/>
    <m/>
  </r>
  <r>
    <x v="4"/>
    <m/>
    <x v="9"/>
    <m/>
    <n v="20500"/>
    <s v="bbls"/>
    <m/>
    <n v="84.858000000000004"/>
    <m/>
    <n v="1739589"/>
    <n v="1051268424.4800001"/>
    <m/>
    <m/>
    <m/>
  </r>
  <r>
    <x v="4"/>
    <s v="24/01/797-LS/01"/>
    <x v="27"/>
    <d v="2023-12-05T00:00:00"/>
    <n v="151233"/>
    <s v="bbls"/>
    <m/>
    <n v="74.156000000000006"/>
    <m/>
    <n v="11214834.348000001"/>
    <n v="6777348693.1833611"/>
    <m/>
    <s v="PETRACO"/>
    <s v="Italie"/>
  </r>
  <r>
    <x v="4"/>
    <m/>
    <x v="28"/>
    <m/>
    <n v="0"/>
    <s v="bbls"/>
    <m/>
    <n v="74.156000000000006"/>
    <m/>
    <n v="0"/>
    <n v="0"/>
    <m/>
    <m/>
    <m/>
  </r>
  <r>
    <x v="4"/>
    <m/>
    <x v="2"/>
    <m/>
    <n v="388049"/>
    <s v="bbls"/>
    <m/>
    <n v="74.156000000000006"/>
    <m/>
    <n v="28776161.644000001"/>
    <n v="17390010004.702084"/>
    <m/>
    <m/>
    <m/>
  </r>
  <r>
    <x v="4"/>
    <s v="24/01/133-S/02"/>
    <x v="17"/>
    <d v="2023-12-05T00:00:00"/>
    <n v="65208"/>
    <s v="bbls"/>
    <m/>
    <n v="63.290999999999997"/>
    <m/>
    <n v="4127079.5279999999"/>
    <n v="2494076700.36096"/>
    <m/>
    <s v="VITOL"/>
    <s v="Pays - Bas"/>
  </r>
  <r>
    <x v="4"/>
    <m/>
    <x v="18"/>
    <m/>
    <n v="7413"/>
    <s v="bbls"/>
    <m/>
    <n v="63.290999999999997"/>
    <m/>
    <n v="469176.18299999996"/>
    <n v="283532550.91056001"/>
    <m/>
    <m/>
    <m/>
  </r>
  <r>
    <x v="4"/>
    <m/>
    <x v="19"/>
    <m/>
    <n v="79340"/>
    <s v="bbls"/>
    <m/>
    <n v="63.290999999999997"/>
    <m/>
    <n v="5021507.9399999995"/>
    <n v="3034597678.3007998"/>
    <m/>
    <m/>
    <m/>
  </r>
  <r>
    <x v="4"/>
    <s v="24/01/2101-KS15/03"/>
    <x v="24"/>
    <d v="2023-12-11T00:00:00"/>
    <n v="682737"/>
    <s v="bbls"/>
    <m/>
    <n v="75.930999999999997"/>
    <m/>
    <n v="51840903.147"/>
    <n v="31328494589.795044"/>
    <m/>
    <s v="SHELL"/>
    <s v="Pays - Bas"/>
  </r>
  <r>
    <x v="4"/>
    <m/>
    <x v="25"/>
    <m/>
    <n v="135702"/>
    <s v="bbls"/>
    <m/>
    <n v="75.930999999999997"/>
    <m/>
    <n v="10303988.561999999"/>
    <n v="6226906367.7878399"/>
    <m/>
    <m/>
    <m/>
  </r>
  <r>
    <x v="4"/>
    <m/>
    <x v="8"/>
    <m/>
    <n v="45649"/>
    <s v="bbls"/>
    <m/>
    <n v="75.930999999999997"/>
    <m/>
    <n v="3466174.219"/>
    <n v="2094678404.0260801"/>
    <m/>
    <m/>
    <m/>
  </r>
  <r>
    <x v="4"/>
    <m/>
    <x v="13"/>
    <m/>
    <n v="15000"/>
    <s v="bbls"/>
    <m/>
    <n v="75.930999999999997"/>
    <m/>
    <n v="1138965"/>
    <n v="688299328.80000007"/>
    <m/>
    <m/>
    <m/>
  </r>
  <r>
    <x v="4"/>
    <m/>
    <x v="14"/>
    <m/>
    <n v="26000"/>
    <s v="bbls"/>
    <m/>
    <n v="75.930999999999997"/>
    <m/>
    <n v="1974206"/>
    <n v="1193052169.9200001"/>
    <m/>
    <m/>
    <m/>
  </r>
  <r>
    <x v="4"/>
    <m/>
    <x v="9"/>
    <m/>
    <n v="20500"/>
    <s v="bbls"/>
    <m/>
    <n v="75.930999999999997"/>
    <m/>
    <n v="1556585.5"/>
    <n v="940675749.36000013"/>
    <m/>
    <m/>
    <m/>
  </r>
  <r>
    <x v="5"/>
    <s v="23/02/2087-KS01/02"/>
    <x v="13"/>
    <d v="2023-01-20T00:00:00"/>
    <n v="2200"/>
    <s v="bbls"/>
    <s v="KOLE"/>
    <n v="79.697000000000003"/>
    <m/>
    <n v="175333.4"/>
    <n v="105957480.288"/>
    <m/>
    <s v="SHELL"/>
    <s v="AFRIQUE DU SUD"/>
  </r>
  <r>
    <x v="5"/>
    <s v="23/03/130-S/03"/>
    <x v="17"/>
    <d v="2023-02-12T00:00:00"/>
    <n v="23097"/>
    <s v="bbls"/>
    <s v="EBOME"/>
    <n v="63.756"/>
    <m/>
    <n v="1472572.3319999999"/>
    <n v="889904911.67423999"/>
    <m/>
    <s v="VITOL"/>
    <s v="Pays Bas"/>
  </r>
  <r>
    <x v="5"/>
    <s v="23/04/2089-KS03/06"/>
    <x v="13"/>
    <d v="2023-03-08T00:00:00"/>
    <n v="2000"/>
    <s v="bbls"/>
    <s v="KOLE"/>
    <n v="77.680000000000007"/>
    <m/>
    <n v="155360"/>
    <n v="93887155.200000003"/>
    <m/>
    <s v="UNIPEC"/>
    <s v="Chine "/>
  </r>
  <r>
    <x v="5"/>
    <s v="23/04/2090-KS04/07"/>
    <x v="13"/>
    <d v="2023-03-26T00:00:00"/>
    <n v="1500"/>
    <s v="bbls"/>
    <s v="KOLE"/>
    <n v="78.08"/>
    <m/>
    <n v="117120"/>
    <n v="70777958.400000006"/>
    <m/>
    <s v="SHELL"/>
    <s v="Pays - Bas"/>
  </r>
  <r>
    <x v="5"/>
    <s v="23/06/131-S/09"/>
    <x v="17"/>
    <d v="2023-05-19T00:00:00"/>
    <n v="35495"/>
    <s v="bbls"/>
    <s v="EBOME"/>
    <n v="56.121000000000002"/>
    <m/>
    <n v="1992014.895"/>
    <n v="1203814441.3464"/>
    <m/>
    <s v="VITOL"/>
    <s v="Pays - Bas"/>
  </r>
  <r>
    <x v="5"/>
    <s v="23/06/2093-KS07/10"/>
    <x v="13"/>
    <d v="2023-06-04T00:00:00"/>
    <n v="3500"/>
    <s v="bbls"/>
    <s v="KOLE"/>
    <n v="73.465999999999994"/>
    <m/>
    <n v="257130.99999999997"/>
    <n v="155389405.91999999"/>
    <m/>
    <s v="UNIPEC"/>
    <s v="Indonésie"/>
  </r>
  <r>
    <x v="5"/>
    <s v="23/07/2094-KS08/12"/>
    <x v="13"/>
    <d v="2023-06-27T00:00:00"/>
    <n v="3500"/>
    <s v="bbls"/>
    <s v="KOLE"/>
    <n v="74.215999999999994"/>
    <m/>
    <n v="259755.99999999997"/>
    <n v="156975745.91999999"/>
    <m/>
    <s v="SHELL"/>
    <s v="INDE"/>
  </r>
  <r>
    <x v="5"/>
    <s v="23/08/2095-KS09/13"/>
    <x v="13"/>
    <d v="2023-07-17T00:00:00"/>
    <n v="3000"/>
    <s v="bbls"/>
    <s v="KOLE"/>
    <n v="78.581000000000003"/>
    <m/>
    <n v="235743"/>
    <n v="142464209.76000002"/>
    <m/>
    <s v="UNIPEC"/>
    <s v="CHINE"/>
  </r>
  <r>
    <x v="5"/>
    <s v="23/09/132-S/14"/>
    <x v="17"/>
    <d v="2023-08-24T00:00:00"/>
    <n v="37153.5"/>
    <s v="bbls"/>
    <s v="EBOME"/>
    <n v="72.236999999999995"/>
    <m/>
    <n v="2683857.3794999998"/>
    <n v="1621908691.5794401"/>
    <m/>
    <s v="SHELL"/>
    <s v="Pays - Bas"/>
  </r>
  <r>
    <x v="5"/>
    <s v="23/10/2097-KS11/14"/>
    <x v="13"/>
    <d v="2023-09-07T00:00:00"/>
    <n v="6100"/>
    <s v="bbls"/>
    <s v="KOLE"/>
    <n v="94.882000000000005"/>
    <m/>
    <n v="578780.20000000007"/>
    <n v="349768450.46400005"/>
    <m/>
    <s v="SHELL"/>
    <s v="INDE"/>
  </r>
  <r>
    <x v="5"/>
    <s v="23/11/2099-KS13/16"/>
    <x v="13"/>
    <d v="2023-10-20T00:00:00"/>
    <n v="3400"/>
    <s v="bbls"/>
    <s v="KOLE"/>
    <n v="92.727000000000004"/>
    <m/>
    <n v="315271.8"/>
    <n v="190525054.176"/>
    <m/>
    <s v="SHELL"/>
    <s v="Pays - Bas"/>
  </r>
  <r>
    <x v="5"/>
    <s v="23/12/2100-KS14/17"/>
    <x v="13"/>
    <d v="2023-11-17T00:00:00"/>
    <n v="3000"/>
    <s v="bbls"/>
    <s v="KOLE"/>
    <n v="84.858000000000004"/>
    <m/>
    <n v="254574"/>
    <n v="153844159.68000001"/>
    <m/>
    <s v="SHELL"/>
    <s v="Pays - Bas"/>
  </r>
  <r>
    <x v="5"/>
    <s v="24/01/133-S/02"/>
    <x v="17"/>
    <d v="2023-12-05T00:00:00"/>
    <n v="28039"/>
    <s v="bbls"/>
    <s v="EBOME"/>
    <n v="63.290999999999997"/>
    <m/>
    <n v="1774616.3489999999"/>
    <n v="1072436152.02768"/>
    <m/>
    <s v="VITOL"/>
    <s v="Pays - Bas"/>
  </r>
  <r>
    <x v="5"/>
    <s v="24/01/2101-KS15/03"/>
    <x v="13"/>
    <d v="2023-12-11T00:00:00"/>
    <n v="3000"/>
    <s v="bbls"/>
    <s v="KOLE"/>
    <n v="75.930999999999997"/>
    <m/>
    <n v="227793"/>
    <n v="137659865.76000002"/>
    <m/>
    <s v="SHELL"/>
    <s v="Pays - Bas"/>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82">
  <r>
    <s v="Janvier"/>
    <s v="KOLE"/>
    <x v="0"/>
    <s v="Barrils"/>
    <n v="36213.239120653001"/>
    <n v="81.764166666666668"/>
    <n v="2960945.3190009254"/>
    <n v="606.67897697557692"/>
    <n v="1796343277.0121047"/>
  </r>
  <r>
    <s v="Janvier"/>
    <s v="KOLE"/>
    <x v="0"/>
    <s v="Barrils"/>
    <n v="5285.1812934409973"/>
    <n v="81.764166666666668"/>
    <n v="432138.4441404586"/>
    <n v="606.67897697557692"/>
    <n v="262169309.20295092"/>
  </r>
  <r>
    <s v="Février"/>
    <s v="KOLE"/>
    <x v="0"/>
    <s v="Barrils"/>
    <n v="33236.064418059854"/>
    <n v="81.764166666666668"/>
    <n v="2717519.1104223155"/>
    <n v="606.67897697557692"/>
    <n v="1648661713.8225904"/>
  </r>
  <r>
    <s v="Février"/>
    <s v="KOLE"/>
    <x v="0"/>
    <s v="Barrils"/>
    <n v="4850.6742339364191"/>
    <n v="81.764166666666668"/>
    <n v="396611.33650928305"/>
    <n v="606.67897697557692"/>
    <n v="240615759.89036813"/>
  </r>
  <r>
    <s v="Mars"/>
    <s v="KOLE"/>
    <x v="0"/>
    <s v="Barrils"/>
    <n v="34662.573408920078"/>
    <n v="81.764166666666668"/>
    <n v="2834156.4293025094"/>
    <n v="606.67897697557692"/>
    <n v="1719423123.1180005"/>
  </r>
  <r>
    <s v="Mars"/>
    <s v="KOLE"/>
    <x v="0"/>
    <s v="Barrils"/>
    <n v="5058.8676686165018"/>
    <n v="81.764166666666668"/>
    <n v="413634.09920137108"/>
    <n v="606.67897697557692"/>
    <n v="250943112.14570209"/>
  </r>
  <r>
    <s v="Avril"/>
    <s v="KOLE"/>
    <x v="0"/>
    <s v="Barrils"/>
    <n v="32105.72093844803"/>
    <n v="81.764166666666668"/>
    <n v="2625097.5177647546"/>
    <n v="606.67897697557692"/>
    <n v="1592591476.5386477"/>
  </r>
  <r>
    <s v="Avril"/>
    <s v="KOLE"/>
    <x v="0"/>
    <s v="Barrils"/>
    <n v="4685.70500282999"/>
    <n v="81.764166666666668"/>
    <n v="383122.76480222511"/>
    <n v="606.67897697557692"/>
    <n v="232432527.0062685"/>
  </r>
  <r>
    <s v="Mai"/>
    <s v="KOLE"/>
    <x v="0"/>
    <s v="Barrils"/>
    <n v="29770.884826480975"/>
    <n v="81.764166666666668"/>
    <n v="2434191.5887665283"/>
    <n v="606.67897697557692"/>
    <n v="1476772862.8354316"/>
  </r>
  <r>
    <s v="Mai"/>
    <s v="KOLE"/>
    <x v="0"/>
    <s v="Barrils"/>
    <n v="4344.9447603919953"/>
    <n v="81.764166666666668"/>
    <n v="355260.78754615114"/>
    <n v="606.67897697557692"/>
    <n v="215529251.14803675"/>
  </r>
  <r>
    <s v="Juin"/>
    <s v="KOLE"/>
    <x v="0"/>
    <s v="Barrils"/>
    <n v="26398.391675831364"/>
    <n v="81.764166666666668"/>
    <n v="2158442.4967146218"/>
    <n v="606.67897697557692"/>
    <n v="1309481685.7674367"/>
  </r>
  <r>
    <s v="Juin"/>
    <s v="KOLE"/>
    <x v="0"/>
    <s v="Barrils"/>
    <n v="3852.7425121289903"/>
    <n v="81.764166666666668"/>
    <n v="315016.28088546678"/>
    <n v="606.67897697557692"/>
    <n v="191113755.01824597"/>
  </r>
  <r>
    <s v="Juillet"/>
    <s v="KOLE"/>
    <x v="0"/>
    <s v="Barrils"/>
    <n v="27638.018935794673"/>
    <n v="81.764166666666668"/>
    <n v="2259799.5866028052"/>
    <n v="606.67897697557692"/>
    <n v="1370972901.3700216"/>
  </r>
  <r>
    <s v="Juillet"/>
    <s v="KOLE"/>
    <x v="0"/>
    <s v="Barrils"/>
    <n v="4033.661285602117"/>
    <n v="81.764166666666668"/>
    <n v="329808.95363285241"/>
    <n v="606.67897697557692"/>
    <n v="200088158.58736438"/>
  </r>
  <r>
    <s v="Août"/>
    <s v="KOLE"/>
    <x v="0"/>
    <s v="Barrils"/>
    <n v="26168.184422546579"/>
    <n v="81.764166666666668"/>
    <n v="2139619.7924891692"/>
    <n v="606.67897697557692"/>
    <n v="1298062346.8240254"/>
  </r>
  <r>
    <s v="Août"/>
    <s v="KOLE"/>
    <x v="0"/>
    <s v="Barrils"/>
    <n v="3819.1446595695575"/>
    <n v="81.764166666666668"/>
    <n v="312269.18046915525"/>
    <n v="606.67897697557692"/>
    <n v="189447146.94802892"/>
  </r>
  <r>
    <s v="Octobre"/>
    <s v="KOLE"/>
    <x v="0"/>
    <s v="Barrils"/>
    <n v="22909.501599363604"/>
    <n v="81.764166666666668"/>
    <n v="1873176.3070206323"/>
    <n v="606.67897697557692"/>
    <n v="1136416685.6381664"/>
  </r>
  <r>
    <s v="Octobre"/>
    <s v="KOLE"/>
    <x v="0"/>
    <s v="Barrils"/>
    <n v="3343.5525856055983"/>
    <n v="81.764166666666668"/>
    <n v="273382.79086822039"/>
    <n v="606.67897697557692"/>
    <n v="165855591.88666004"/>
  </r>
  <r>
    <s v="Novembre"/>
    <s v="KOLE"/>
    <x v="0"/>
    <s v="Barrils"/>
    <n v="21397.634862903404"/>
    <n v="81.764166666666668"/>
    <n v="1749559.783202911"/>
    <n v="606.67897697557692"/>
    <n v="1061421139.4311543"/>
  </r>
  <r>
    <s v="Novembre"/>
    <s v="KOLE"/>
    <x v="0"/>
    <s v="Barrils"/>
    <n v="3122.901520201232"/>
    <n v="81.764166666666668"/>
    <n v="255341.44038132022"/>
    <n v="606.67897697557692"/>
    <n v="154910283.83000961"/>
  </r>
  <r>
    <s v="Décembre"/>
    <s v="KOLE"/>
    <x v="0"/>
    <s v="Barrils"/>
    <n v="20853.587009634859"/>
    <n v="81.764166666666668"/>
    <n v="1705076.1638536195"/>
    <n v="606.67897697557692"/>
    <n v="1034433862.7521551"/>
  </r>
  <r>
    <s v="Décembre"/>
    <s v="KOLE"/>
    <x v="0"/>
    <s v="Barrils"/>
    <n v="3043.0058366134085"/>
    <n v="81.764166666666668"/>
    <n v="248808.83639249817"/>
    <n v="606.67897697557692"/>
    <n v="150947090.32508448"/>
  </r>
  <r>
    <s v="Septembre"/>
    <s v="KOLE"/>
    <x v="0"/>
    <s v="Barrils"/>
    <n v="23016.629881088829"/>
    <n v="81.764166666666668"/>
    <n v="1881935.5617023273"/>
    <n v="606.67897697557692"/>
    <n v="1141730741.3075256"/>
  </r>
  <r>
    <s v="Septembre"/>
    <s v="KOLE"/>
    <x v="0"/>
    <s v="Barrils"/>
    <n v="3359.1875413378439"/>
    <n v="81.764166666666668"/>
    <n v="274661.16999453772"/>
    <n v="606.67897697557692"/>
    <n v="166631157.62720117"/>
  </r>
  <r>
    <s v="Janvier"/>
    <s v="LOKELE "/>
    <x v="1"/>
    <s v="Barrils"/>
    <n v="290801"/>
    <n v="78.982499999999987"/>
    <n v="22968189.982499998"/>
    <n v="606.67897697557692"/>
    <n v="13934318001.563793"/>
  </r>
  <r>
    <s v="Février"/>
    <s v="LOKELE "/>
    <x v="1"/>
    <s v="Barrils"/>
    <n v="246784"/>
    <n v="78.982499999999987"/>
    <n v="19491617.279999997"/>
    <n v="606.67897697557692"/>
    <n v="11825154431.029875"/>
  </r>
  <r>
    <s v="Mars"/>
    <s v="LOKELE "/>
    <x v="1"/>
    <s v="Barrils"/>
    <n v="284031"/>
    <n v="78.982499999999987"/>
    <n v="22433478.457499996"/>
    <n v="606.67897697557692"/>
    <n v="13609919760.599741"/>
  </r>
  <r>
    <s v="Janvier"/>
    <s v="KOLE"/>
    <x v="2"/>
    <s v="Barrils"/>
    <n v="554902"/>
    <n v="81.764166666666668"/>
    <n v="45371099.611666664"/>
    <n v="606.67897697557692"/>
    <n v="27525692296.662926"/>
  </r>
  <r>
    <s v="Février"/>
    <s v="KOLE"/>
    <x v="2"/>
    <s v="Barrils"/>
    <n v="500152"/>
    <n v="81.764166666666668"/>
    <n v="40894511.486666664"/>
    <n v="606.67897697557692"/>
    <n v="24809840392.646912"/>
  </r>
  <r>
    <s v="Mars"/>
    <s v="KOLE"/>
    <x v="2"/>
    <s v="Barrils"/>
    <n v="575508"/>
    <n v="81.764166666666668"/>
    <n v="47055932.030000001"/>
    <n v="606.67897697557692"/>
    <n v="28547844704.592682"/>
  </r>
  <r>
    <s v="Avril"/>
    <s v="LOKELE "/>
    <x v="3"/>
    <s v="Barrils"/>
    <n v="170496.12834324004"/>
    <n v="78.982499999999987"/>
    <n v="13466210.456869954"/>
    <n v="605.67897697557703"/>
    <n v="8156200573.2548113"/>
  </r>
  <r>
    <s v="Avril"/>
    <s v="LOKELE "/>
    <x v="3"/>
    <s v="Barrils"/>
    <n v="38211.931033462577"/>
    <n v="78.982499999999987"/>
    <n v="3018073.8428504574"/>
    <n v="606.67897697557692"/>
    <n v="1831001951.4172635"/>
  </r>
  <r>
    <s v="Avril"/>
    <s v="LOKELE "/>
    <x v="3"/>
    <s v="Barrils"/>
    <n v="19524.926499576773"/>
    <n v="78.982499999999987"/>
    <n v="1542127.5072528222"/>
    <n v="606.67897697557692"/>
    <n v="935576338.4660387"/>
  </r>
  <r>
    <s v="Avril"/>
    <s v="LOKELE "/>
    <x v="3"/>
    <s v="Barrils"/>
    <n v="33174.955551843566"/>
    <n v="78.982499999999987"/>
    <n v="2620240.9268734842"/>
    <n v="606.67897697557692"/>
    <n v="1589645084.9451427"/>
  </r>
  <r>
    <s v="Mai"/>
    <s v="LOKELE "/>
    <x v="3"/>
    <s v="Barrils"/>
    <n v="174622.16743828513"/>
    <n v="78.982499999999987"/>
    <n v="13792095.339694353"/>
    <n v="606.67897697557692"/>
    <n v="8367374291.0353918"/>
  </r>
  <r>
    <s v="Mai"/>
    <s v="LOKELE "/>
    <x v="3"/>
    <s v="Barrils"/>
    <n v="39136.66711323928"/>
    <n v="78.982499999999987"/>
    <n v="3091111.810271421"/>
    <n v="606.67897697557692"/>
    <n v="1875312550.7725892"/>
  </r>
  <r>
    <s v="Mai"/>
    <s v="LOKELE "/>
    <x v="3"/>
    <s v="Barrils"/>
    <n v="19997.433475822898"/>
    <n v="78.982499999999987"/>
    <n v="1579447.2895041818"/>
    <n v="606.67897697557692"/>
    <n v="958217465.78324485"/>
  </r>
  <r>
    <s v="Mai"/>
    <s v="LOKELE "/>
    <x v="3"/>
    <s v="Barrils"/>
    <n v="33977.795856273959"/>
    <n v="78.982499999999987"/>
    <n v="2683651.2612181576"/>
    <n v="606.67897697557692"/>
    <n v="1628114801.7150486"/>
  </r>
  <r>
    <s v="Juin"/>
    <s v="LOKELE "/>
    <x v="3"/>
    <s v="Barrils"/>
    <n v="166861.9263283484"/>
    <n v="78.982499999999987"/>
    <n v="13179172.096228776"/>
    <n v="606.67897697557692"/>
    <n v="7995526644.7251434"/>
  </r>
  <r>
    <s v="Juin"/>
    <s v="LOKELE "/>
    <x v="3"/>
    <s v="Barrils"/>
    <n v="37397.426457293317"/>
    <n v="78.982499999999987"/>
    <n v="2953742.235163169"/>
    <n v="606.67897697557692"/>
    <n v="1791973317.4783454"/>
  </r>
  <r>
    <s v="Juin"/>
    <s v="LOKELE "/>
    <x v="3"/>
    <s v="Barrils"/>
    <n v="19108.743868833848"/>
    <n v="78.982499999999987"/>
    <n v="1509256.3626201691"/>
    <n v="606.67897697557692"/>
    <n v="915634106.06828451"/>
  </r>
  <r>
    <s v="Juin"/>
    <s v="LOKELE "/>
    <x v="3"/>
    <s v="Barrils"/>
    <n v="32467.816384039528"/>
    <n v="78.982499999999987"/>
    <n v="2564389.3075524014"/>
    <n v="606.67897697557692"/>
    <n v="1555761081.6729989"/>
  </r>
  <r>
    <s v="Juillet"/>
    <s v="LOKELE "/>
    <x v="3"/>
    <s v="Barrils"/>
    <n v="184434.12149620062"/>
    <n v="78.982499999999987"/>
    <n v="14567068.001073664"/>
    <n v="606.67897697557692"/>
    <n v="8837533912.4250336"/>
  </r>
  <r>
    <s v="Juillet"/>
    <s v="LOKELE "/>
    <x v="3"/>
    <s v="Barrils"/>
    <n v="41335.741751519388"/>
    <n v="78.982499999999987"/>
    <n v="3264800.2228893796"/>
    <n v="606.67897697557692"/>
    <n v="1980685659.2521644"/>
  </r>
  <r>
    <s v="Juillet"/>
    <s v="LOKELE "/>
    <x v="3"/>
    <s v="Barrils"/>
    <n v="21121.081758394706"/>
    <n v="78.982499999999987"/>
    <n v="1668195.8399824097"/>
    <n v="606.67897697557692"/>
    <n v="1012059345.5954416"/>
  </r>
  <r>
    <s v="Juillet"/>
    <s v="LOKELE "/>
    <x v="3"/>
    <s v="Barrils"/>
    <n v="35886.995454594246"/>
    <n v="78.982499999999987"/>
    <n v="2834444.6184924897"/>
    <n v="606.67897697557692"/>
    <n v="1719597961.440953"/>
  </r>
  <r>
    <s v="Août"/>
    <s v="LOKELE "/>
    <x v="3"/>
    <s v="Barrils"/>
    <n v="197195.79342739721"/>
    <n v="78.982499999999987"/>
    <n v="15575016.754379397"/>
    <n v="606.67897697557692"/>
    <n v="9449035230.9243622"/>
  </r>
  <r>
    <s v="Août"/>
    <s v="LOKELE "/>
    <x v="3"/>
    <s v="Barrils"/>
    <n v="44195.913020187931"/>
    <n v="78.982499999999987"/>
    <n v="3490703.7001169925"/>
    <n v="606.67897697557692"/>
    <n v="2117736549.711838"/>
  </r>
  <r>
    <s v="Août"/>
    <s v="LOKELE "/>
    <x v="3"/>
    <s v="Barrils"/>
    <n v="22582.526712538758"/>
    <n v="78.982499999999987"/>
    <n v="1783624.4160730923"/>
    <n v="606.67897697557692"/>
    <n v="1082087436.0518844"/>
  </r>
  <r>
    <s v="Août"/>
    <s v="LOKELE "/>
    <x v="3"/>
    <s v="Barrils"/>
    <n v="38370.14802350384"/>
    <n v="78.982499999999987"/>
    <n v="3030570.2162663913"/>
    <n v="606.67897697557692"/>
    <n v="1838583238.4571471"/>
  </r>
  <r>
    <s v="Octobre"/>
    <s v="LOKELE "/>
    <x v="3"/>
    <s v="Barrils"/>
    <n v="190284.85189088198"/>
    <n v="78.982499999999987"/>
    <n v="15029173.314471584"/>
    <n v="606.67897697557692"/>
    <n v="9117883491.2122612"/>
  </r>
  <r>
    <s v="Octobre"/>
    <s v="LOKELE "/>
    <x v="3"/>
    <s v="Barrils"/>
    <n v="42647.019072062787"/>
    <n v="78.982499999999987"/>
    <n v="3368368.1838591984"/>
    <n v="606.67897697557692"/>
    <n v="2043518163.8607805"/>
  </r>
  <r>
    <s v="Octobre"/>
    <s v="LOKELE "/>
    <x v="3"/>
    <s v="Barrils"/>
    <n v="21791.097447519427"/>
    <n v="78.982499999999987"/>
    <n v="1721115.3541487029"/>
    <n v="606.67897697557692"/>
    <n v="1044164502.3118929"/>
  </r>
  <r>
    <s v="Octobre"/>
    <s v="LOKELE "/>
    <x v="3"/>
    <s v="Barrils"/>
    <n v="37025.424360138772"/>
    <n v="78.982499999999987"/>
    <n v="2924360.57952466"/>
    <n v="606.67897697557692"/>
    <n v="1774148084.6937261"/>
  </r>
  <r>
    <s v="Novembre"/>
    <s v="LOKELE "/>
    <x v="3"/>
    <s v="Barrils"/>
    <n v="191334.62617159856"/>
    <n v="78.982499999999987"/>
    <n v="15112087.111598281"/>
    <n v="606.67897697557692"/>
    <n v="9168185548.830246"/>
  </r>
  <r>
    <s v="Novembre"/>
    <s v="LOKELE "/>
    <x v="3"/>
    <s v="Barrils"/>
    <n v="42882.296569594509"/>
    <n v="78.982499999999987"/>
    <n v="3386950.9888079977"/>
    <n v="606.67897697557692"/>
    <n v="2054791960.9564548"/>
  </r>
  <r>
    <s v="Novembre"/>
    <s v="LOKELE "/>
    <x v="3"/>
    <s v="Barrils"/>
    <n v="21911.315811838373"/>
    <n v="78.982499999999987"/>
    <n v="1730610.5011085239"/>
    <n v="606.67897697557692"/>
    <n v="1049925008.3557098"/>
  </r>
  <r>
    <s v="Novembre"/>
    <s v="LOKELE "/>
    <x v="3"/>
    <s v="Barrils"/>
    <n v="37229.688324609153"/>
    <n v="78.982499999999987"/>
    <n v="2940493.8580984417"/>
    <n v="606.67897697557692"/>
    <n v="1783935805.6341298"/>
  </r>
  <r>
    <s v="Décembre"/>
    <s v="LOKELE "/>
    <x v="3"/>
    <s v="Barrils"/>
    <n v="194709.21126619697"/>
    <n v="78.982499999999987"/>
    <n v="15378620.2788324"/>
    <n v="606.67897697557692"/>
    <n v="9329885618.0579014"/>
  </r>
  <r>
    <s v="Décembre"/>
    <s v="LOKELE "/>
    <x v="3"/>
    <s v="Barrils"/>
    <n v="43638.615285769381"/>
    <n v="78.982499999999987"/>
    <n v="3446686.9318082798"/>
    <n v="606.67897697557692"/>
    <n v="2091032501.7445374"/>
  </r>
  <r>
    <s v="Décembre"/>
    <s v="LOKELE "/>
    <x v="3"/>
    <s v="Barrils"/>
    <n v="22297.767554636637"/>
    <n v="78.982499999999987"/>
    <n v="1761133.425884088"/>
    <n v="606.67897697557692"/>
    <n v="1068442625.1328515"/>
  </r>
  <r>
    <s v="Décembre"/>
    <s v="LOKELE "/>
    <x v="3"/>
    <s v="Barrils"/>
    <n v="37884.978008154147"/>
    <n v="78.982499999999987"/>
    <n v="2992250.2755290344"/>
    <n v="606.67897697557692"/>
    <n v="1815335336.0128427"/>
  </r>
  <r>
    <s v="Septembre"/>
    <s v="LOKELE "/>
    <x v="3"/>
    <s v="Barrils"/>
    <n v="191028.04337627743"/>
    <n v="78.982499999999987"/>
    <n v="15087872.435966831"/>
    <n v="606.67897697557692"/>
    <n v="9153495014.1903629"/>
  </r>
  <r>
    <s v="Septembre"/>
    <s v="LOKELE "/>
    <x v="3"/>
    <s v="Barrils"/>
    <n v="42813.584624375013"/>
    <n v="78.982499999999987"/>
    <n v="3381523.947594699"/>
    <n v="606.67897697557692"/>
    <n v="2051499489.1451664"/>
  </r>
  <r>
    <s v="Septembre"/>
    <s v="LOKELE "/>
    <x v="3"/>
    <s v="Barrils"/>
    <n v="21876.20647180322"/>
    <n v="78.982499999999987"/>
    <n v="1727837.4776591975"/>
    <n v="606.67897697557692"/>
    <n v="1048242673.3263432"/>
  </r>
  <r>
    <s v="Septembre"/>
    <s v="LOKELE "/>
    <x v="3"/>
    <s v="Barrils"/>
    <n v="37170.033769948168"/>
    <n v="78.982499999999987"/>
    <n v="2935782.1922349306"/>
    <n v="606.67897697557692"/>
    <n v="1781077337.0082042"/>
  </r>
  <r>
    <s v="Avril"/>
    <s v="KOLE"/>
    <x v="4"/>
    <s v="Barrils"/>
    <n v="456703.51834248839"/>
    <n v="81.764166666666668"/>
    <n v="37341982.591008276"/>
    <n v="606.67897697557692"/>
    <n v="22654595796.552704"/>
  </r>
  <r>
    <s v="Avril"/>
    <s v="KOLE"/>
    <x v="4"/>
    <s v="Barrils"/>
    <n v="122791.44099302648"/>
    <n v="81.764166666666668"/>
    <n v="10039939.846593983"/>
    <n v="606.67897697557692"/>
    <n v="6091020435.0279684"/>
  </r>
  <r>
    <s v="Avril"/>
    <s v="KOLE"/>
    <x v="4"/>
    <s v="Barrils"/>
    <n v="32960.770486400019"/>
    <n v="81.764166666666668"/>
    <n v="2695009.9315117588"/>
    <n v="606.67897697557692"/>
    <n v="1635005868.1885734"/>
  </r>
  <r>
    <s v="Avril"/>
    <s v="KOLE"/>
    <x v="4"/>
    <s v="Barrils"/>
    <n v="53902.395792439907"/>
    <n v="81.764166666666668"/>
    <n v="4407284.4733056892"/>
    <n v="606.67897697557692"/>
    <n v="2673806835.5054398"/>
  </r>
  <r>
    <s v="Mai"/>
    <s v="KOLE"/>
    <x v="4"/>
    <s v="Barrils"/>
    <n v="444401.87783825281"/>
    <n v="81.764166666666668"/>
    <n v="36336149.206546545"/>
    <n v="606.67897697557692"/>
    <n v="22044377827.859577"/>
  </r>
  <r>
    <s v="Mai"/>
    <s v="KOLE"/>
    <x v="4"/>
    <s v="Barrils"/>
    <n v="121390.42265407724"/>
    <n v="81.764166666666668"/>
    <n v="9925386.7496250812"/>
    <n v="606.67897697557692"/>
    <n v="6021523479.3494911"/>
  </r>
  <r>
    <s v="Mai"/>
    <s v="KOLE"/>
    <x v="4"/>
    <s v="Barrils"/>
    <n v="32584.6966856213"/>
    <n v="81.764166666666668"/>
    <n v="2664260.5705859209"/>
    <n v="606.67897697557692"/>
    <n v="1616350877.3594334"/>
  </r>
  <r>
    <s v="Mai"/>
    <s v="KOLE"/>
    <x v="4"/>
    <s v="Barrils"/>
    <n v="53287.383504875033"/>
    <n v="81.764166666666668"/>
    <n v="4356998.5061231861"/>
    <n v="606.67897697557692"/>
    <n v="2643299396.3789315"/>
  </r>
  <r>
    <s v="Juin"/>
    <s v="KOLE"/>
    <x v="4"/>
    <s v="Barrils"/>
    <n v="417053.84010110924"/>
    <n v="81.764166666666668"/>
    <n v="34100059.691000447"/>
    <n v="606.67897697557692"/>
    <n v="20687789328.142258"/>
  </r>
  <r>
    <s v="Juin"/>
    <s v="KOLE"/>
    <x v="4"/>
    <s v="Barrils"/>
    <n v="113920.18000834341"/>
    <n v="81.764166666666668"/>
    <n v="9314588.5848988593"/>
    <n v="606.67897697557692"/>
    <n v="5650965073.6348267"/>
  </r>
  <r>
    <s v="Juin"/>
    <s v="KOLE"/>
    <x v="4"/>
    <s v="Barrils"/>
    <n v="30579.467727214225"/>
    <n v="81.764166666666668"/>
    <n v="2500304.6958258986"/>
    <n v="606.67897697557692"/>
    <n v="1516882294.9908872"/>
  </r>
  <r>
    <s v="Juin"/>
    <s v="KOLE"/>
    <x v="4"/>
    <s v="Barrils"/>
    <n v="50008.132341279874"/>
    <n v="81.764166666666668"/>
    <n v="4088873.2674411312"/>
    <n v="606.67897697557692"/>
    <n v="2480633450.87397"/>
  </r>
  <r>
    <s v="Juillet"/>
    <s v="KOLE"/>
    <x v="4"/>
    <s v="Barrils"/>
    <n v="437023.9159679733"/>
    <n v="81.764166666666668"/>
    <n v="35732896.302524701"/>
    <n v="606.67897697557692"/>
    <n v="21678396973.19006"/>
  </r>
  <r>
    <s v="Juillet"/>
    <s v="KOLE"/>
    <x v="4"/>
    <s v="Barrils"/>
    <n v="119375.09833970772"/>
    <n v="81.764166666666668"/>
    <n v="9760605.4364975858"/>
    <n v="606.67897697557692"/>
    <n v="5921554120.8766098"/>
  </r>
  <r>
    <s v="Juillet"/>
    <s v="KOLE"/>
    <x v="4"/>
    <s v="Barrils"/>
    <n v="32043.725412343651"/>
    <n v="81.764166666666668"/>
    <n v="2620028.5052357684"/>
    <n v="606.67897697557692"/>
    <n v="1589516213.2032859"/>
  </r>
  <r>
    <s v="Juillet"/>
    <s v="KOLE"/>
    <x v="4"/>
    <s v="Barrils"/>
    <n v="52402.70613677214"/>
    <n v="81.764166666666668"/>
    <n v="4284663.5983513938"/>
    <n v="606.67897697557692"/>
    <n v="2599415328.5323176"/>
  </r>
  <r>
    <s v="Août"/>
    <s v="KOLE"/>
    <x v="4"/>
    <s v="Barrils"/>
    <n v="433356.44182564347"/>
    <n v="81.764166666666668"/>
    <n v="35433028.335505553"/>
    <n v="606.67897697557692"/>
    <n v="21496473381.731136"/>
  </r>
  <r>
    <s v="Août"/>
    <s v="KOLE"/>
    <x v="4"/>
    <s v="Barrils"/>
    <n v="118373.31086217517"/>
    <n v="81.764166666666668"/>
    <n v="9678695.118220035"/>
    <n v="606.67897697557692"/>
    <n v="5871860852.780241"/>
  </r>
  <r>
    <s v="Août"/>
    <s v="KOLE"/>
    <x v="4"/>
    <s v="Barrils"/>
    <n v="31774.816709456325"/>
    <n v="81.764166666666668"/>
    <n v="2598041.409234772"/>
    <n v="606.67897697557692"/>
    <n v="1576177104.2947376"/>
  </r>
  <r>
    <s v="Août"/>
    <s v="KOLE"/>
    <x v="4"/>
    <s v="Barrils"/>
    <n v="51962.946291320557"/>
    <n v="81.764166666666668"/>
    <n v="4248707.0010545822"/>
    <n v="606.67897697557692"/>
    <n v="2577601216.8687654"/>
  </r>
  <r>
    <s v="Octobre"/>
    <s v="KOLE"/>
    <x v="4"/>
    <s v="Barrils"/>
    <n v="444972.37381594855"/>
    <n v="81.764166666666668"/>
    <n v="36382795.33474952"/>
    <n v="606.67897697557692"/>
    <n v="22072677053.197632"/>
  </r>
  <r>
    <s v="Octobre"/>
    <s v="KOLE"/>
    <x v="4"/>
    <s v="Barrils"/>
    <n v="121546.25626169342"/>
    <n v="81.764166666666668"/>
    <n v="9938128.3546904773"/>
    <n v="606.67897697557692"/>
    <n v="6029253543.2755919"/>
  </r>
  <r>
    <s v="Octobre"/>
    <s v="KOLE"/>
    <x v="4"/>
    <s v="Barrils"/>
    <n v="32626.52692829266"/>
    <n v="81.764166666666668"/>
    <n v="2667680.785519409"/>
    <n v="606.67897697557692"/>
    <n v="1618425849.8563185"/>
  </r>
  <r>
    <s v="Octobre"/>
    <s v="KOLE"/>
    <x v="4"/>
    <s v="Barrils"/>
    <n v="53355.790591945282"/>
    <n v="81.764166666666668"/>
    <n v="4362591.7545915795"/>
    <n v="606.67897697557692"/>
    <n v="2646692702.6377068"/>
  </r>
  <r>
    <s v="Novembre"/>
    <s v="KOLE"/>
    <x v="4"/>
    <s v="Barrils"/>
    <n v="434521.88360865047"/>
    <n v="81.764166666666668"/>
    <n v="35528319.711691633"/>
    <n v="606.67897697557692"/>
    <n v="21554284656.350304"/>
  </r>
  <r>
    <s v="Novembre"/>
    <s v="KOLE"/>
    <x v="4"/>
    <s v="Barrils"/>
    <n v="118691.65666059108"/>
    <n v="81.764166666666668"/>
    <n v="9704724.3971393462"/>
    <n v="606.67897697557692"/>
    <n v="5887652269.086421"/>
  </r>
  <r>
    <s v="Novembre"/>
    <s v="KOLE"/>
    <x v="4"/>
    <s v="Barrils"/>
    <n v="31860.269919484963"/>
    <n v="81.764166666666668"/>
    <n v="2605028.4197417554"/>
    <n v="606.67897697557692"/>
    <n v="1580415976.681232"/>
  </r>
  <r>
    <s v="Novembre"/>
    <s v="KOLE"/>
    <x v="4"/>
    <s v="Barrils"/>
    <n v="52102.69219776406"/>
    <n v="81.764166666666668"/>
    <n v="4260133.2086400138"/>
    <n v="606.67897697557692"/>
    <n v="2584533256.7974057"/>
  </r>
  <r>
    <s v="Décembre"/>
    <s v="KOLE"/>
    <x v="4"/>
    <s v="Barrils"/>
    <n v="441581.54494534264"/>
    <n v="81.764166666666668"/>
    <n v="36105547.037835151"/>
    <n v="606.67897697557692"/>
    <n v="21904476340.0574"/>
  </r>
  <r>
    <s v="Décembre"/>
    <s v="KOLE"/>
    <x v="4"/>
    <s v="Barrils"/>
    <n v="120620.03571610806"/>
    <n v="81.764166666666668"/>
    <n v="9862396.7036311459"/>
    <n v="606.67897697557692"/>
    <n v="5983308742.6862459"/>
  </r>
  <r>
    <s v="Décembre"/>
    <s v="KOLE"/>
    <x v="4"/>
    <s v="Barrils"/>
    <n v="32377.902573240419"/>
    <n v="81.764166666666668"/>
    <n v="2647352.2223155252"/>
    <n v="606.67897697557692"/>
    <n v="1606092937.9284029"/>
  </r>
  <r>
    <s v="Décembre"/>
    <s v="KOLE"/>
    <x v="4"/>
    <s v="Barrils"/>
    <n v="45776.593356970203"/>
    <n v="81.764166666666668"/>
    <n v="3742885.008671538"/>
    <n v="606.67897697557692"/>
    <n v="2270729647.9980721"/>
  </r>
  <r>
    <s v="Septembre"/>
    <s v="KOLE"/>
    <x v="4"/>
    <s v="Barrils"/>
    <n v="437412.39656230895"/>
    <n v="81.764166666666668"/>
    <n v="35764660.094586723"/>
    <n v="606.67897697557692"/>
    <n v="21697667398.063114"/>
  </r>
  <r>
    <s v="Septembre"/>
    <s v="KOLE"/>
    <x v="4"/>
    <s v="Barrils"/>
    <n v="119481.21360584637"/>
    <n v="81.764166666666668"/>
    <n v="9769281.8628040235"/>
    <n v="606.67897697557692"/>
    <n v="5926817926.3120031"/>
  </r>
  <r>
    <s v="Septembre"/>
    <s v="KOLE"/>
    <x v="4"/>
    <s v="Barrils"/>
    <n v="32072.209815686529"/>
    <n v="81.764166666666668"/>
    <n v="2622357.5087380959"/>
    <n v="606.67897697557692"/>
    <n v="1590929170.6654506"/>
  </r>
  <r>
    <s v="Septembre"/>
    <s v="KOLE"/>
    <x v="4"/>
    <s v="Barrils"/>
    <n v="52449.288105586638"/>
    <n v="81.764166666666668"/>
    <n v="4288472.3342132038"/>
    <n v="606.67897697557692"/>
    <n v="2601726008.5085306"/>
  </r>
  <r>
    <s v="Janvier"/>
    <s v="KOLE"/>
    <x v="5"/>
    <s v="Barrils"/>
    <n v="47811.487441080339"/>
    <n v="81.764166666666668"/>
    <n v="3909266.4277137332"/>
    <n v="606.67897697557692"/>
    <n v="2371669757.0903358"/>
  </r>
  <r>
    <s v="Janvier"/>
    <s v="KOLE"/>
    <x v="5"/>
    <s v="Barrils"/>
    <n v="3055.8206519493601"/>
    <n v="81.764166666666668"/>
    <n v="249856.62908942948"/>
    <n v="606.67897697557692"/>
    <n v="151582764.12654126"/>
  </r>
  <r>
    <s v="Février"/>
    <s v="KOLE"/>
    <x v="5"/>
    <s v="Barrils"/>
    <n v="41799.247521214435"/>
    <n v="81.764166666666668"/>
    <n v="3417680.6408658307"/>
    <n v="606.67897697557692"/>
    <n v="2073434994.8297162"/>
  </r>
  <r>
    <s v="Février"/>
    <s v="KOLE"/>
    <x v="5"/>
    <s v="Barrils"/>
    <n v="2671.5546963201523"/>
    <n v="81.764166666666668"/>
    <n v="218437.44344903697"/>
    <n v="606.67897697557692"/>
    <n v="132521404.72482219"/>
  </r>
  <r>
    <s v="Mars"/>
    <s v="KOLE"/>
    <x v="5"/>
    <s v="Barrils"/>
    <n v="44598.468536536617"/>
    <n v="81.764166666666668"/>
    <n v="3646556.6144994693"/>
    <n v="606.67897697557692"/>
    <n v="2212289236.3680611"/>
  </r>
  <r>
    <s v="Mars"/>
    <s v="KOLE"/>
    <x v="5"/>
    <s v="Barrils"/>
    <n v="2850.4639469167469"/>
    <n v="81.764166666666668"/>
    <n v="233065.80923302539"/>
    <n v="606.67897697557692"/>
    <n v="141396126.71347681"/>
  </r>
  <r>
    <s v="Avril"/>
    <s v="KOLE"/>
    <x v="5"/>
    <s v="Barrils"/>
    <n v="41459.604930882117"/>
    <n v="81.764166666666668"/>
    <n v="3389910.0475028004"/>
    <n v="606.67897697557692"/>
    <n v="2056587159.6582282"/>
  </r>
  <r>
    <s v="Avril"/>
    <s v="KOLE"/>
    <x v="5"/>
    <s v="Barrils"/>
    <n v="2649.8467993822437"/>
    <n v="81.764166666666668"/>
    <n v="216662.51534582302"/>
    <n v="606.67897697557692"/>
    <n v="131444593.15895915"/>
  </r>
  <r>
    <s v="Mai"/>
    <s v="KOLE"/>
    <x v="5"/>
    <s v="Barrils"/>
    <n v="41965.106319493381"/>
    <n v="81.764166666666668"/>
    <n v="3431241.9472914436"/>
    <n v="606.67897697557692"/>
    <n v="2081662354.3384595"/>
  </r>
  <r>
    <s v="Mai"/>
    <s v="KOLE"/>
    <x v="5"/>
    <s v="Barrils"/>
    <n v="2682.1553859914975"/>
    <n v="81.764166666666668"/>
    <n v="219304.20000610646"/>
    <n v="606.67897697557692"/>
    <n v="133047247.70615198"/>
  </r>
  <r>
    <s v="Juin"/>
    <s v="KOLE"/>
    <x v="5"/>
    <s v="Barrils"/>
    <n v="36911.224575348497"/>
    <n v="81.764166666666668"/>
    <n v="3018015.5180495572"/>
    <n v="606.67897697557692"/>
    <n v="1830966566.9867213"/>
  </r>
  <r>
    <s v="Juin"/>
    <s v="KOLE"/>
    <x v="5"/>
    <s v="Barrils"/>
    <n v="2359.1418795554209"/>
    <n v="81.764166666666668"/>
    <n v="192893.26983028269"/>
    <n v="606.67897697557692"/>
    <n v="117024291.60610981"/>
  </r>
  <r>
    <s v="Juillet"/>
    <s v="KOLE"/>
    <x v="5"/>
    <s v="Barrils"/>
    <n v="42232.291823888139"/>
    <n v="81.764166666666668"/>
    <n v="3453088.1474036938"/>
    <n v="606.67897697557692"/>
    <n v="2094915984.673363"/>
  </r>
  <r>
    <s v="Juillet"/>
    <s v="KOLE"/>
    <x v="5"/>
    <s v="Barrils"/>
    <n v="2699.2322649159855"/>
    <n v="81.764166666666668"/>
    <n v="220700.47678063481"/>
    <n v="606.67897697557692"/>
    <n v="133894339.47129759"/>
  </r>
  <r>
    <s v="Août"/>
    <s v="KOLE"/>
    <x v="5"/>
    <s v="Barrils"/>
    <n v="42249.273953404751"/>
    <n v="81.764166666666668"/>
    <n v="3454476.6770718452"/>
    <n v="606.67897697557692"/>
    <n v="2095758376.4319375"/>
  </r>
  <r>
    <s v="Août"/>
    <s v="KOLE"/>
    <x v="5"/>
    <s v="Barrils"/>
    <n v="2700.3176597628808"/>
    <n v="81.764166666666668"/>
    <n v="220789.22318579548"/>
    <n v="606.67897697557692"/>
    <n v="133948180.04959072"/>
  </r>
  <r>
    <s v="Octobre"/>
    <s v="KOLE"/>
    <x v="5"/>
    <s v="Barrils"/>
    <n v="44968.112889014956"/>
    <n v="81.764166666666668"/>
    <n v="3676780.2769429004"/>
    <n v="606.67897697557692"/>
    <n v="2230625296.9796972"/>
  </r>
  <r>
    <s v="Octobre"/>
    <s v="KOLE"/>
    <x v="5"/>
    <s v="Barrils"/>
    <n v="2874.0893747508371"/>
    <n v="81.764166666666668"/>
    <n v="234997.52265202324"/>
    <n v="606.67897697557692"/>
    <n v="142568056.63432443"/>
  </r>
  <r>
    <s v="Novembre"/>
    <s v="KOLE"/>
    <x v="5"/>
    <s v="Barrils"/>
    <n v="39555.908212069473"/>
    <n v="81.764166666666668"/>
    <n v="3234255.871703017"/>
    <n v="606.67897697557692"/>
    <n v="1962155043.5220392"/>
  </r>
  <r>
    <s v="Novembre"/>
    <s v="KOLE"/>
    <x v="5"/>
    <s v="Barrils"/>
    <n v="2528.1740370452676"/>
    <n v="81.764166666666668"/>
    <n v="206714.04332730878"/>
    <n v="606.67897697557692"/>
    <n v="125409064.33229677"/>
  </r>
  <r>
    <s v="Décembre"/>
    <s v="KOLE"/>
    <x v="5"/>
    <s v="Barrils"/>
    <n v="44908.675435706798"/>
    <n v="81.764166666666668"/>
    <n v="3671920.42310437"/>
    <n v="606.67897697557692"/>
    <n v="2227676925.8246865"/>
  </r>
  <r>
    <s v="Décembre"/>
    <s v="KOLE"/>
    <x v="5"/>
    <s v="Barrils"/>
    <n v="2870.2904927867035"/>
    <n v="81.764166666666668"/>
    <n v="234686.91023396084"/>
    <n v="606.67897697557692"/>
    <n v="142379614.61029842"/>
  </r>
  <r>
    <s v="Septembre"/>
    <s v="KOLE"/>
    <x v="5"/>
    <s v="Barrils"/>
    <n v="38456.598361360542"/>
    <n v="81.764166666666668"/>
    <n v="3144371.7178513436"/>
    <n v="606.67897697557692"/>
    <n v="1907624217.0169904"/>
  </r>
  <r>
    <s v="Septembre"/>
    <s v="KOLE"/>
    <x v="5"/>
    <s v="Barrils"/>
    <n v="2457.9128106229041"/>
    <n v="81.764166666666668"/>
    <n v="200969.19269990624"/>
    <n v="606.67897697557692"/>
    <n v="121923784.2307867"/>
  </r>
  <r>
    <s v="Janvier"/>
    <s v="EBOME"/>
    <x v="6"/>
    <s v="Barrils"/>
    <n v="25331"/>
    <n v="64.037999999999997"/>
    <n v="1622146.578"/>
    <n v="606.67897697557692"/>
    <n v="984122226.44547284"/>
  </r>
  <r>
    <s v="Février"/>
    <s v="EBOME"/>
    <x v="6"/>
    <s v="Barrils"/>
    <n v="24531"/>
    <n v="64.037999999999997"/>
    <n v="1570916.1779999998"/>
    <n v="606.67897697557692"/>
    <n v="953041819.78342319"/>
  </r>
  <r>
    <s v="Mars"/>
    <s v="EBOME"/>
    <x v="6"/>
    <s v="Barrils"/>
    <n v="26934"/>
    <n v="64.037999999999997"/>
    <n v="1724799.4919999999"/>
    <n v="606.67897697557692"/>
    <n v="1046399591.2945547"/>
  </r>
  <r>
    <s v="Avril"/>
    <s v="EBOME"/>
    <x v="6"/>
    <s v="Barrils"/>
    <n v="21596"/>
    <n v="64.037999999999997"/>
    <n v="1382964.648"/>
    <n v="606.67897697557692"/>
    <n v="839015577.84202886"/>
  </r>
  <r>
    <s v="Mai"/>
    <s v="EBOME"/>
    <x v="6"/>
    <s v="Barrils"/>
    <n v="25129"/>
    <n v="64.037999999999997"/>
    <n v="1609210.902"/>
    <n v="606.67897697557692"/>
    <n v="976274423.76330531"/>
  </r>
  <r>
    <s v="Juin"/>
    <s v="EBOME"/>
    <x v="6"/>
    <s v="Barrils"/>
    <n v="23539"/>
    <n v="64.037999999999997"/>
    <n v="1507390.4819999998"/>
    <n v="606.67897697557692"/>
    <n v="914502115.52248168"/>
  </r>
  <r>
    <s v="Juillet"/>
    <s v="EBOME"/>
    <x v="6"/>
    <s v="Barrils"/>
    <n v="23519"/>
    <n v="64.037999999999997"/>
    <n v="1506109.7219999998"/>
    <n v="606.67897697557692"/>
    <n v="913725105.35593045"/>
  </r>
  <r>
    <s v="Août"/>
    <s v="EBOME"/>
    <x v="6"/>
    <s v="Barrils"/>
    <n v="23951"/>
    <n v="64.037999999999997"/>
    <n v="1533774.138"/>
    <n v="606.67897697557692"/>
    <n v="930508524.95343733"/>
  </r>
  <r>
    <s v="Octobre"/>
    <s v="EBOME"/>
    <x v="6"/>
    <s v="Barrils"/>
    <n v="23974"/>
    <n v="64.037999999999997"/>
    <n v="1535247.0119999999"/>
    <n v="606.67897697557692"/>
    <n v="931402086.64497113"/>
  </r>
  <r>
    <s v="Novembre"/>
    <s v="EBOME"/>
    <x v="6"/>
    <s v="Barrils"/>
    <n v="21585"/>
    <n v="64.037999999999997"/>
    <n v="1382260.23"/>
    <n v="606.67897697557692"/>
    <n v="838588222.2504257"/>
  </r>
  <r>
    <s v="Décembre"/>
    <s v="EBOME"/>
    <x v="6"/>
    <s v="Barrils"/>
    <n v="25014"/>
    <n v="64.037999999999997"/>
    <n v="1601846.5319999999"/>
    <n v="606.67897697557692"/>
    <n v="971806615.30563569"/>
  </r>
  <r>
    <s v="Septembre"/>
    <s v="EBOME"/>
    <x v="6"/>
    <s v="Barrils"/>
    <n v="23083"/>
    <n v="64.037999999999997"/>
    <n v="1478189.1539999999"/>
    <n v="606.67897697557692"/>
    <n v="896786283.72511339"/>
  </r>
  <r>
    <s v="Janvier"/>
    <s v="LOKELE"/>
    <x v="7"/>
    <s v="Barrils"/>
    <n v="101991.05721689269"/>
    <n v="78.982499999999987"/>
    <n v="8055508.6766332258"/>
    <n v="606.67897697557692"/>
    <n v="4887107762.9577284"/>
  </r>
  <r>
    <s v="Janvier"/>
    <s v="LOKELE"/>
    <x v="7"/>
    <s v="Barrils"/>
    <n v="12170.634561527702"/>
    <n v="78.982499999999987"/>
    <n v="961267.14425586164"/>
    <n v="606.67897697557692"/>
    <n v="583180567.67738044"/>
  </r>
  <r>
    <s v="Février"/>
    <s v="LOKELE"/>
    <x v="7"/>
    <s v="Barrils"/>
    <n v="81058.019642966203"/>
    <n v="78.982499999999987"/>
    <n v="6402165.036450577"/>
    <n v="606.67897697557692"/>
    <n v="3884058934.7426434"/>
  </r>
  <r>
    <s v="Février"/>
    <s v="LOKELE"/>
    <x v="7"/>
    <s v="Barrils"/>
    <n v="9985.5687829230956"/>
    <n v="78.982499999999987"/>
    <n v="788685.18639722327"/>
    <n v="606.67897697557692"/>
    <n v="478478722.03925961"/>
  </r>
  <r>
    <s v="Mars"/>
    <s v="LOKELE"/>
    <x v="7"/>
    <s v="Barrils"/>
    <n v="97015.607016517999"/>
    <n v="78.982499999999987"/>
    <n v="7662535.1811821321"/>
    <n v="606.67897697557692"/>
    <n v="4648699004.7589426"/>
  </r>
  <r>
    <s v="Mars"/>
    <s v="LOKELE"/>
    <x v="7"/>
    <s v="Barrils"/>
    <n v="11951.390141870317"/>
    <n v="78.982499999999987"/>
    <n v="943950.67188027222"/>
    <n v="606.67897697557692"/>
    <n v="572675027.93173206"/>
  </r>
  <r>
    <s v="Avril"/>
    <s v="LOKELE"/>
    <x v="7"/>
    <s v="Barrils"/>
    <n v="90961.456659414122"/>
    <n v="78.982499999999987"/>
    <n v="7184363.2506021746"/>
    <n v="606.67897697557692"/>
    <n v="4358602147.0962572"/>
  </r>
  <r>
    <s v="Avril"/>
    <s v="LOKELE"/>
    <x v="7"/>
    <s v="Barrils"/>
    <n v="11205.577018390375"/>
    <n v="78.982499999999987"/>
    <n v="885044.4868550176"/>
    <n v="606.67897697557692"/>
    <n v="536937883.86307657"/>
  </r>
  <r>
    <s v="Mai"/>
    <s v="LOKELE"/>
    <x v="7"/>
    <s v="Barrils"/>
    <n v="94818.230122485678"/>
    <n v="78.982499999999987"/>
    <n v="7488980.8606492234"/>
    <n v="606.67897697557692"/>
    <n v="4543407247.1283464"/>
  </r>
  <r>
    <s v="Mai"/>
    <s v="LOKELE"/>
    <x v="7"/>
    <s v="Barrils"/>
    <n v="11680.694432623864"/>
    <n v="78.982499999999987"/>
    <n v="922570.44802471425"/>
    <n v="606.67897697557692"/>
    <n v="559704095.59553325"/>
  </r>
  <r>
    <s v="Juin"/>
    <s v="LOKELE"/>
    <x v="7"/>
    <s v="Barrils"/>
    <n v="91093.010496340852"/>
    <n v="78.982499999999987"/>
    <n v="7194753.7015272398"/>
    <n v="606.67897697557692"/>
    <n v="4364905815.2337914"/>
  </r>
  <r>
    <s v="Juin"/>
    <s v="LOKELE"/>
    <x v="7"/>
    <s v="Barrils"/>
    <n v="11221.783186429953"/>
    <n v="78.982499999999987"/>
    <n v="886324.49052220362"/>
    <n v="606.67897697557692"/>
    <n v="537714435.17840993"/>
  </r>
  <r>
    <s v="Juillet"/>
    <s v="LOKELE"/>
    <x v="7"/>
    <s v="Barrils"/>
    <n v="87969.409026873152"/>
    <n v="78.982499999999987"/>
    <n v="6948043.8484650077"/>
    <n v="606.67897697557692"/>
    <n v="4215232133.9682012"/>
  </r>
  <r>
    <s v="Juillet"/>
    <s v="LOKELE"/>
    <x v="7"/>
    <s v="Barrils"/>
    <n v="10836.98551358777"/>
    <n v="78.982499999999987"/>
    <n v="855932.2083269459"/>
    <n v="606.67897697557692"/>
    <n v="519276076.5082379"/>
  </r>
  <r>
    <s v="Août"/>
    <s v="LOKELE"/>
    <x v="7"/>
    <s v="Barrils"/>
    <n v="90482.301220851703"/>
    <n v="78.982499999999987"/>
    <n v="7146518.3561759181"/>
    <n v="606.67897697557692"/>
    <n v="4335642445.2619877"/>
  </r>
  <r>
    <s v="Août"/>
    <s v="LOKELE"/>
    <x v="7"/>
    <s v="Barrils"/>
    <n v="11146.549674636464"/>
    <n v="78.982499999999987"/>
    <n v="880382.35967697436"/>
    <n v="606.67897697557692"/>
    <n v="534109469.31617123"/>
  </r>
  <r>
    <s v="Octobre"/>
    <s v="LOKELE"/>
    <x v="7"/>
    <s v="Barrils"/>
    <n v="83572.516152029231"/>
    <n v="78.982499999999987"/>
    <n v="6600766.2569776475"/>
    <n v="606.67897697557692"/>
    <n v="4004546120.0381074"/>
  </r>
  <r>
    <s v="Octobre"/>
    <s v="LOKELE"/>
    <x v="7"/>
    <s v="Barrils"/>
    <n v="10295.330580167392"/>
    <n v="78.982499999999987"/>
    <n v="813150.94754807092"/>
    <n v="606.67897697557692"/>
    <n v="493321584.98518467"/>
  </r>
  <r>
    <s v="Novembre"/>
    <s v="LOKELE"/>
    <x v="7"/>
    <s v="Barrils"/>
    <n v="84023.86346246078"/>
    <n v="78.982499999999987"/>
    <n v="6636414.7959238077"/>
    <n v="606.67897697557692"/>
    <n v="4026173339.1766376"/>
  </r>
  <r>
    <s v="Novembre"/>
    <s v="LOKELE"/>
    <x v="7"/>
    <s v="Barrils"/>
    <n v="10350.932229864158"/>
    <n v="78.982499999999987"/>
    <n v="817542.50484524574"/>
    <n v="606.67897697557692"/>
    <n v="495985850.47356433"/>
  </r>
  <r>
    <s v="Décembre"/>
    <s v="LOKELE"/>
    <x v="7"/>
    <s v="Barrils"/>
    <n v="82000.822140941134"/>
    <n v="78.982499999999987"/>
    <n v="6476629.9347468819"/>
    <n v="606.67897697557692"/>
    <n v="3929235223.061636"/>
  </r>
  <r>
    <s v="Décembre"/>
    <s v="LOKELE"/>
    <x v="7"/>
    <s v="Barrils"/>
    <n v="10102.313637633399"/>
    <n v="78.982499999999987"/>
    <n v="797905.98688437976"/>
    <n v="606.67897697557692"/>
    <n v="484072787.8457036"/>
  </r>
  <r>
    <s v="Septembre"/>
    <s v="LOKELE"/>
    <x v="7"/>
    <s v="Barrils"/>
    <n v="86392.902070531651"/>
    <n v="78.982499999999987"/>
    <n v="6823527.3877857653"/>
    <n v="606.67897697557692"/>
    <n v="4139690614.9866986"/>
  </r>
  <r>
    <s v="Septembre"/>
    <s v="LOKELE"/>
    <x v="7"/>
    <s v="Barrils"/>
    <n v="10642.775012040303"/>
    <n v="78.982499999999987"/>
    <n v="840592.97738847311"/>
    <n v="606.67897697557692"/>
    <n v="509970087.57489312"/>
  </r>
  <r>
    <s v="Janvier"/>
    <m/>
    <x v="8"/>
    <s v="Barrils"/>
    <n v="61.75500000000001"/>
    <n v="64.037999999999997"/>
    <n v="3954.6666900000005"/>
    <n v="606.67897697557692"/>
    <n v="2399213.1417685915"/>
  </r>
  <r>
    <s v="Janvier"/>
    <m/>
    <x v="8"/>
    <s v="Barrils"/>
    <n v="107.4"/>
    <n v="64.037999999999997"/>
    <n v="6877.6812"/>
    <n v="606.67897697557692"/>
    <n v="4172544.594380158"/>
  </r>
  <r>
    <s v="Février"/>
    <m/>
    <x v="8"/>
    <s v="Barrils"/>
    <n v="60.890200000000007"/>
    <n v="64.037999999999997"/>
    <n v="3899.2866276000004"/>
    <n v="606.67897697557692"/>
    <n v="2365615.2221669154"/>
  </r>
  <r>
    <s v="Février"/>
    <m/>
    <x v="8"/>
    <s v="Barrils"/>
    <n v="105.896"/>
    <n v="64.037999999999997"/>
    <n v="6781.3680479999994"/>
    <n v="606.67897697557692"/>
    <n v="4114113.4298555045"/>
  </r>
  <r>
    <s v="Mars"/>
    <m/>
    <x v="8"/>
    <s v="Barrils"/>
    <n v="47.467400000000005"/>
    <n v="64.037999999999997"/>
    <n v="3039.7173612000001"/>
    <n v="606.67897697557692"/>
    <n v="1844132.6189877163"/>
  </r>
  <r>
    <s v="Mars"/>
    <m/>
    <x v="8"/>
    <s v="Barrils"/>
    <n v="82.552000000000007"/>
    <n v="64.037999999999997"/>
    <n v="5286.4649760000002"/>
    <n v="606.67897697557692"/>
    <n v="3207187.1634568977"/>
  </r>
  <r>
    <s v="Avril"/>
    <m/>
    <x v="8"/>
    <s v="Barrils"/>
    <n v="47.324800000000003"/>
    <n v="64.037999999999997"/>
    <n v="3030.5855424000001"/>
    <n v="606.67897697557692"/>
    <n v="1838592.536500206"/>
  </r>
  <r>
    <s v="Avril"/>
    <m/>
    <x v="8"/>
    <s v="Barrils"/>
    <n v="82.304000000000002"/>
    <n v="64.037999999999997"/>
    <n v="5270.5835520000001"/>
    <n v="606.67897697557692"/>
    <n v="3197552.2373916623"/>
  </r>
  <r>
    <s v="Mai"/>
    <m/>
    <x v="8"/>
    <s v="Barrils"/>
    <n v="44.75800000000001"/>
    <n v="64.037999999999997"/>
    <n v="2866.2128040000007"/>
    <n v="606.67897697557692"/>
    <n v="1738871.0517250202"/>
  </r>
  <r>
    <s v="Mai"/>
    <m/>
    <x v="8"/>
    <s v="Barrils"/>
    <n v="77.84"/>
    <n v="64.037999999999997"/>
    <n v="4984.71792"/>
    <n v="606.67897697557692"/>
    <n v="3024123.5682174256"/>
  </r>
  <r>
    <s v="Juin"/>
    <m/>
    <x v="8"/>
    <s v="Barrils"/>
    <n v="47.104000000000006"/>
    <n v="64.037999999999997"/>
    <n v="3016.445952"/>
    <n v="606.67897697557692"/>
    <n v="1830014.3442614803"/>
  </r>
  <r>
    <s v="Juin"/>
    <m/>
    <x v="8"/>
    <s v="Barrils"/>
    <n v="81.92"/>
    <n v="64.037999999999997"/>
    <n v="5245.9929599999996"/>
    <n v="606.67897697557692"/>
    <n v="3182633.6421938785"/>
  </r>
  <r>
    <s v="Juillet"/>
    <m/>
    <x v="8"/>
    <s v="Barrils"/>
    <n v="72.137200000000007"/>
    <n v="64.037999999999997"/>
    <n v="4619.5220135999998"/>
    <n v="606.67897697557692"/>
    <n v="2802566.889327005"/>
  </r>
  <r>
    <s v="Juillet"/>
    <m/>
    <x v="8"/>
    <s v="Barrils"/>
    <n v="125.456"/>
    <n v="64.037999999999997"/>
    <n v="8033.9513280000001"/>
    <n v="606.67897697557692"/>
    <n v="4874029.3727426175"/>
  </r>
  <r>
    <s v="Août"/>
    <m/>
    <x v="8"/>
    <s v="Barrils"/>
    <n v="45.687200000000004"/>
    <n v="64.037999999999997"/>
    <n v="2925.7169136000002"/>
    <n v="606.67897697557692"/>
    <n v="1774970.9440629906"/>
  </r>
  <r>
    <s v="Août"/>
    <m/>
    <x v="8"/>
    <s v="Barrils"/>
    <n v="79.456000000000003"/>
    <n v="64.037999999999997"/>
    <n v="5088.2033279999996"/>
    <n v="606.67897697557692"/>
    <n v="3086905.9896747656"/>
  </r>
  <r>
    <s v="Octobre"/>
    <m/>
    <x v="8"/>
    <s v="Barrils"/>
    <n v="38.258200000000009"/>
    <n v="64.037999999999997"/>
    <n v="2449.9786116000005"/>
    <n v="606.67897697557692"/>
    <n v="1486350.5176975327"/>
  </r>
  <r>
    <s v="Octobre"/>
    <m/>
    <x v="8"/>
    <s v="Barrils"/>
    <n v="66.536000000000001"/>
    <n v="64.037999999999997"/>
    <n v="4260.8323680000003"/>
    <n v="606.67897697557692"/>
    <n v="2584957.4220826649"/>
  </r>
  <r>
    <s v="Novembre"/>
    <m/>
    <x v="8"/>
    <s v="Barrils"/>
    <n v="47.265000000000008"/>
    <n v="64.037999999999997"/>
    <n v="3026.7560700000004"/>
    <n v="606.67897697557692"/>
    <n v="1836269.2761022178"/>
  </r>
  <r>
    <s v="Novembre"/>
    <m/>
    <x v="8"/>
    <s v="Barrils"/>
    <n v="82.2"/>
    <n v="64.037999999999997"/>
    <n v="5263.9236000000001"/>
    <n v="606.67897697557692"/>
    <n v="3193511.7845255961"/>
  </r>
  <r>
    <s v="Décembre"/>
    <m/>
    <x v="8"/>
    <s v="Barrils"/>
    <n v="42.5914"/>
    <n v="64.037999999999997"/>
    <n v="2727.4680731999997"/>
    <n v="606.67897697557692"/>
    <n v="1654697.5403825238"/>
  </r>
  <r>
    <s v="Décembre"/>
    <m/>
    <x v="8"/>
    <s v="Barrils"/>
    <n v="74.072000000000003"/>
    <n v="64.037999999999997"/>
    <n v="4743.4227359999995"/>
    <n v="606.67897697557692"/>
    <n v="2877734.8528391719"/>
  </r>
  <r>
    <s v="Septembre"/>
    <m/>
    <x v="8"/>
    <s v="Barrils"/>
    <n v="42.0578"/>
    <n v="64.037999999999997"/>
    <n v="2693.2973963999998"/>
    <n v="606.67897697557692"/>
    <n v="1633966.9091389368"/>
  </r>
  <r>
    <s v="Septembre"/>
    <m/>
    <x v="8"/>
    <s v="Barrils"/>
    <n v="73.143999999999991"/>
    <n v="64.037999999999997"/>
    <n v="4683.9954719999996"/>
    <n v="606.67897697557692"/>
    <n v="2841681.5811111941"/>
  </r>
  <r>
    <s v="Janvier"/>
    <s v="KOLE"/>
    <x v="9"/>
    <s v="Barrils"/>
    <n v="18437.867995639815"/>
    <n v="81.764166666666668"/>
    <n v="1507556.9117734933"/>
    <n v="606.67897697557692"/>
    <n v="914603084.96720302"/>
  </r>
  <r>
    <s v="Janvier"/>
    <s v="KOLE"/>
    <x v="9"/>
    <s v="Barrils"/>
    <n v="15773.667060848495"/>
    <n v="81.764166666666668"/>
    <n v="1289720.7425077264"/>
    <n v="606.67897697557692"/>
    <n v="782446460.6487689"/>
  </r>
  <r>
    <s v="Février"/>
    <s v="KOLE"/>
    <x v="9"/>
    <s v="Barrils"/>
    <n v="17304.915353684482"/>
    <n v="81.764166666666668"/>
    <n v="1414921.9831312171"/>
    <n v="606.67897697557692"/>
    <n v="858403421.22630131"/>
  </r>
  <r>
    <s v="Février"/>
    <s v="KOLE"/>
    <x v="9"/>
    <s v="Barrils"/>
    <n v="14804.421713493895"/>
    <n v="81.764166666666668"/>
    <n v="1210471.2043857337"/>
    <n v="606.67897697557692"/>
    <n v="734367431.93513143"/>
  </r>
  <r>
    <s v="Mars"/>
    <s v="KOLE"/>
    <x v="9"/>
    <s v="Barrils"/>
    <n v="19124.044595749001"/>
    <n v="81.764166666666668"/>
    <n v="1563661.5696675873"/>
    <n v="606.67897697557692"/>
    <n v="948640601.42195666"/>
  </r>
  <r>
    <s v="Mars"/>
    <s v="KOLE"/>
    <x v="9"/>
    <s v="Barrils"/>
    <n v="16360.693784199959"/>
    <n v="81.764166666666668"/>
    <n v="1337718.4933536227"/>
    <n v="606.67897697557692"/>
    <n v="811565687.02908587"/>
  </r>
  <r>
    <s v="Avril"/>
    <s v="KOLE"/>
    <x v="9"/>
    <s v="Barrils"/>
    <n v="18276.342618975501"/>
    <n v="81.764166666666668"/>
    <n v="1494349.9239550161"/>
    <n v="606.67897697557692"/>
    <n v="906590683.10856032"/>
  </r>
  <r>
    <s v="Avril"/>
    <s v="KOLE"/>
    <x v="9"/>
    <s v="Barrils"/>
    <n v="15635.481479197537"/>
    <n v="81.764166666666668"/>
    <n v="1278422.1135786872"/>
    <n v="606.67897697557692"/>
    <n v="775591820.00887275"/>
  </r>
  <r>
    <s v="Mai"/>
    <s v="KOLE"/>
    <x v="9"/>
    <s v="Barrils"/>
    <n v="17082.314834597797"/>
    <n v="81.764166666666668"/>
    <n v="1396721.2371885267"/>
    <n v="606.67897697557692"/>
    <n v="847361411.29759753"/>
  </r>
  <r>
    <s v="Mai"/>
    <s v="KOLE"/>
    <x v="9"/>
    <s v="Barrils"/>
    <n v="14613.986112345448"/>
    <n v="81.764166666666668"/>
    <n v="1194900.3961541653"/>
    <n v="606.67897697557692"/>
    <n v="724920949.92652059"/>
  </r>
  <r>
    <s v="Juin"/>
    <s v="KOLE"/>
    <x v="9"/>
    <s v="Barrils"/>
    <n v="13615.556750394031"/>
    <n v="81.764166666666668"/>
    <n v="1113264.651398676"/>
    <n v="606.67897697557692"/>
    <n v="675394259.81362104"/>
  </r>
  <r>
    <s v="Juin"/>
    <s v="KOLE"/>
    <x v="9"/>
    <s v="Barrils"/>
    <n v="11648.16122339046"/>
    <n v="81.764166666666668"/>
    <n v="952402.19562950148"/>
    <n v="606.67897697557692"/>
    <n v="577802389.71379924"/>
  </r>
  <r>
    <s v="Juillet"/>
    <s v="KOLE"/>
    <x v="9"/>
    <s v="Barrils"/>
    <n v="15443.436012862903"/>
    <n v="81.764166666666668"/>
    <n v="1262719.6760617245"/>
    <n v="606.67897697557692"/>
    <n v="766065481.28005898"/>
  </r>
  <r>
    <s v="Juillet"/>
    <s v="KOLE"/>
    <x v="9"/>
    <s v="Barrils"/>
    <n v="13211.918970242294"/>
    <n v="81.764166666666668"/>
    <n v="1080261.544669386"/>
    <n v="606.67897697557692"/>
    <n v="655371968.78607953"/>
  </r>
  <r>
    <s v="Août"/>
    <s v="KOLE"/>
    <x v="9"/>
    <s v="Barrils"/>
    <n v="15506.786160590402"/>
    <n v="81.764166666666668"/>
    <n v="1267899.4480988737"/>
    <n v="606.67897697557692"/>
    <n v="769207940.08052325"/>
  </r>
  <r>
    <s v="Août"/>
    <s v="KOLE"/>
    <x v="9"/>
    <s v="Barrils"/>
    <n v="13266.115265537686"/>
    <n v="81.764166666666668"/>
    <n v="1084692.8595906342"/>
    <n v="606.67897697557692"/>
    <n v="658060354.38915908"/>
  </r>
  <r>
    <s v="Octobre"/>
    <s v="KOLE"/>
    <x v="9"/>
    <s v="Barrils"/>
    <n v="15129.135279938624"/>
    <n v="81.764166666666668"/>
    <n v="1237021.1385514482"/>
    <n v="606.67897697557692"/>
    <n v="750474718.83355606"/>
  </r>
  <r>
    <s v="Octobre"/>
    <s v="KOLE"/>
    <x v="9"/>
    <s v="Barrils"/>
    <n v="12943.033483086154"/>
    <n v="81.764166666666668"/>
    <n v="1058276.3468833035"/>
    <n v="606.67897697557692"/>
    <n v="642034011.4846133"/>
  </r>
  <r>
    <s v="Novembre"/>
    <s v="KOLE"/>
    <x v="9"/>
    <s v="Barrils"/>
    <n v="14405.85859331499"/>
    <n v="81.764166666666668"/>
    <n v="1177883.0230002392"/>
    <n v="606.67897697557692"/>
    <n v="714596867.39068508"/>
  </r>
  <r>
    <s v="Novembre"/>
    <s v="KOLE"/>
    <x v="9"/>
    <s v="Barrils"/>
    <n v="12324.267492876614"/>
    <n v="81.764166666666668"/>
    <n v="1007683.4613321456"/>
    <n v="606.67897697557692"/>
    <n v="611340371.43619442"/>
  </r>
  <r>
    <s v="Décembre"/>
    <s v="KOLE"/>
    <x v="9"/>
    <s v="Barrils"/>
    <n v="14279.85829949234"/>
    <n v="81.764166666666668"/>
    <n v="1167580.7139760749"/>
    <n v="606.67897697557692"/>
    <n v="708346673.09141886"/>
  </r>
  <r>
    <s v="Décembre"/>
    <s v="KOLE"/>
    <x v="9"/>
    <s v="Barrils"/>
    <n v="12216.473756377492"/>
    <n v="81.764166666666668"/>
    <n v="998869.79629540874"/>
    <n v="606.67897697557692"/>
    <n v="605993306.14830148"/>
  </r>
  <r>
    <s v="Septembre"/>
    <s v="KOLE"/>
    <x v="9"/>
    <s v="Barrils"/>
    <n v="14367.883504760108"/>
    <n v="81.764166666666668"/>
    <n v="1174778.0215304564"/>
    <n v="606.67897697557692"/>
    <n v="712713128.27548957"/>
  </r>
  <r>
    <s v="Septembre"/>
    <s v="KOLE"/>
    <x v="9"/>
    <s v="Barrils"/>
    <n v="12291.779658403962"/>
    <n v="81.764166666666668"/>
    <n v="1005027.1206196847"/>
    <n v="606.67897697557692"/>
    <n v="609728825.37026"/>
  </r>
  <r>
    <s v="Janvier"/>
    <s v="KOLE"/>
    <x v="10"/>
    <s v="Barrils"/>
    <n v="10317"/>
    <n v="81.764166666666668"/>
    <n v="843560.90749999997"/>
    <n v="606.67897697557692"/>
    <n v="511770668.37868923"/>
  </r>
  <r>
    <s v="Février"/>
    <s v="KOLE"/>
    <x v="10"/>
    <s v="Barrils"/>
    <n v="9720"/>
    <n v="81.764166666666668"/>
    <n v="794747.70000000007"/>
    <n v="606.67897697557692"/>
    <n v="482156721.58969277"/>
  </r>
  <r>
    <s v="Mars"/>
    <s v="KOLE"/>
    <x v="10"/>
    <s v="Barrils"/>
    <n v="8606"/>
    <n v="81.764166666666668"/>
    <n v="703662.41833333333"/>
    <n v="606.67897697557692"/>
    <n v="426897196.09062713"/>
  </r>
  <r>
    <s v="Avril"/>
    <s v="KOLE"/>
    <x v="10"/>
    <s v="Barrils"/>
    <n v="7869"/>
    <n v="81.764166666666668"/>
    <n v="643402.22750000004"/>
    <n v="606.67897697557692"/>
    <n v="390338605.1635074"/>
  </r>
  <r>
    <s v="Mai"/>
    <s v="KOLE"/>
    <x v="10"/>
    <s v="Barrils"/>
    <n v="12728"/>
    <n v="81.764166666666668"/>
    <n v="1040694.3133333334"/>
    <n v="606.67897697557692"/>
    <n v="631367361.35736716"/>
  </r>
  <r>
    <s v="Juin"/>
    <s v="KOLE"/>
    <x v="10"/>
    <s v="Barrils"/>
    <n v="15298"/>
    <n v="81.764166666666668"/>
    <n v="1250828.2216666667"/>
    <n v="606.67897697557692"/>
    <n v="758851185.89291346"/>
  </r>
  <r>
    <s v="Juillet"/>
    <s v="KOLE"/>
    <x v="10"/>
    <s v="Barrils"/>
    <n v="13537"/>
    <n v="81.764166666666668"/>
    <n v="1106841.5241666667"/>
    <n v="606.67897697557692"/>
    <n v="671497483.55552161"/>
  </r>
  <r>
    <s v="Août"/>
    <s v="KOLE"/>
    <x v="10"/>
    <s v="Barrils"/>
    <n v="15358"/>
    <n v="81.764166666666668"/>
    <n v="1255734.0716666668"/>
    <n v="606.67897697557692"/>
    <n v="761827461.95210922"/>
  </r>
  <r>
    <s v="Octobre"/>
    <s v="KOLE"/>
    <x v="10"/>
    <s v="Barrils"/>
    <n v="16301"/>
    <n v="81.764166666666668"/>
    <n v="1332837.6808333334"/>
    <n v="606.67897697557692"/>
    <n v="808604600.68246722"/>
  </r>
  <r>
    <s v="Novembre"/>
    <s v="KOLE"/>
    <x v="10"/>
    <s v="Barrils"/>
    <n v="15095"/>
    <n v="81.764166666666668"/>
    <n v="1234230.0958333334"/>
    <n v="606.67897697557692"/>
    <n v="748781451.89263499"/>
  </r>
  <r>
    <s v="Décembre"/>
    <s v="KOLE"/>
    <x v="10"/>
    <s v="Barrils"/>
    <n v="15266"/>
    <n v="81.764166666666668"/>
    <n v="1248211.7683333333"/>
    <n v="606.67897697557692"/>
    <n v="757263838.6613425"/>
  </r>
  <r>
    <s v="Septembre"/>
    <s v="KOLE"/>
    <x v="10"/>
    <s v="Barrils"/>
    <n v="15533"/>
    <n v="81.764166666666668"/>
    <n v="1270042.8008333333"/>
    <n v="606.67897697557692"/>
    <n v="770508267.12476301"/>
  </r>
  <r>
    <s v="Janvier"/>
    <m/>
    <x v="11"/>
    <s v="Barrils"/>
    <n v="0"/>
    <n v="64.037999999999997"/>
    <n v="0"/>
    <n v="606.67897697557692"/>
    <n v="0"/>
  </r>
  <r>
    <s v="Février"/>
    <m/>
    <x v="11"/>
    <s v="Barrils"/>
    <n v="0"/>
    <n v="64.037999999999997"/>
    <n v="0"/>
    <n v="606.67897697557692"/>
    <n v="0"/>
  </r>
  <r>
    <s v="Mars"/>
    <m/>
    <x v="11"/>
    <s v="Barrils"/>
    <n v="0"/>
    <n v="64.037999999999997"/>
    <n v="0"/>
    <n v="606.67897697557692"/>
    <n v="0"/>
  </r>
  <r>
    <s v="Avril"/>
    <m/>
    <x v="11"/>
    <s v="Barrils"/>
    <n v="0"/>
    <n v="64.037999999999997"/>
    <n v="0"/>
    <n v="606.67897697557692"/>
    <n v="0"/>
  </r>
  <r>
    <s v="Mai"/>
    <m/>
    <x v="11"/>
    <s v="Barrils"/>
    <n v="0"/>
    <n v="64.037999999999997"/>
    <n v="0"/>
    <n v="606.67897697557692"/>
    <n v="0"/>
  </r>
  <r>
    <s v="Juin"/>
    <m/>
    <x v="11"/>
    <s v="Barrils"/>
    <n v="0"/>
    <n v="64.037999999999997"/>
    <n v="0"/>
    <n v="606.67897697557692"/>
    <n v="0"/>
  </r>
  <r>
    <s v="Juillet"/>
    <m/>
    <x v="11"/>
    <s v="Barrils"/>
    <n v="0"/>
    <n v="64.037999999999997"/>
    <n v="0"/>
    <n v="606.67897697557692"/>
    <n v="0"/>
  </r>
  <r>
    <s v="Août"/>
    <m/>
    <x v="11"/>
    <s v="Barrils"/>
    <n v="0"/>
    <n v="64.037999999999997"/>
    <n v="0"/>
    <n v="606.67897697557692"/>
    <n v="0"/>
  </r>
  <r>
    <s v="Octobre"/>
    <m/>
    <x v="11"/>
    <s v="Barrils"/>
    <n v="0"/>
    <n v="64.037999999999997"/>
    <n v="0"/>
    <n v="606.67897697557692"/>
    <n v="0"/>
  </r>
  <r>
    <s v="Novembre"/>
    <m/>
    <x v="11"/>
    <s v="Barrils"/>
    <n v="0"/>
    <n v="64.037999999999997"/>
    <n v="0"/>
    <n v="606.67897697557692"/>
    <n v="0"/>
  </r>
  <r>
    <s v="Décembre"/>
    <m/>
    <x v="11"/>
    <s v="Barrils"/>
    <n v="0"/>
    <n v="64.037999999999997"/>
    <n v="0"/>
    <n v="606.67897697557692"/>
    <n v="0"/>
  </r>
  <r>
    <s v="Septembre"/>
    <m/>
    <x v="11"/>
    <s v="Barrils"/>
    <n v="0"/>
    <n v="64.037999999999997"/>
    <n v="0"/>
    <n v="606.67897697557692"/>
    <n v="0"/>
  </r>
  <r>
    <s v="Janvier"/>
    <m/>
    <x v="12"/>
    <s v="Barrils"/>
    <n v="31037.48155213063"/>
    <n v="64.037999999999997"/>
    <n v="1987578.2436353413"/>
    <n v="606.67897697557692"/>
    <n v="1205821935.5076029"/>
  </r>
  <r>
    <s v="Janvier"/>
    <m/>
    <x v="12"/>
    <s v="Barrils"/>
    <n v="3050.2323453026715"/>
    <n v="64.037999999999997"/>
    <n v="195330.77892849248"/>
    <n v="606.67897697557692"/>
    <n v="118503077.13218039"/>
  </r>
  <r>
    <s v="Janvier"/>
    <m/>
    <x v="12"/>
    <s v="Barrils"/>
    <n v="4251.8452978310133"/>
    <n v="64.037999999999997"/>
    <n v="272279.66918250243"/>
    <n v="606.67897697557692"/>
    <n v="165186351.1508891"/>
  </r>
  <r>
    <s v="Janvier"/>
    <m/>
    <x v="12"/>
    <s v="Barrils"/>
    <n v="301.32323365166718"/>
    <n v="64.037999999999997"/>
    <n v="19296.137236585462"/>
    <n v="606.67897697557692"/>
    <n v="11706560.798272004"/>
  </r>
  <r>
    <s v="Février"/>
    <m/>
    <x v="12"/>
    <s v="Barrils"/>
    <n v="24992.530023115956"/>
    <n v="64.037999999999997"/>
    <n v="1600471.6376202996"/>
    <n v="623.96459528614423"/>
    <n v="998637637.63470268"/>
  </r>
  <r>
    <s v="Février"/>
    <m/>
    <x v="12"/>
    <s v="Barrils"/>
    <n v="2456.1600895167753"/>
    <n v="64.037999999999997"/>
    <n v="157287.57981247525"/>
    <n v="606.67897697557692"/>
    <n v="95423068.011596888"/>
  </r>
  <r>
    <s v="Février"/>
    <m/>
    <x v="12"/>
    <s v="Barrils"/>
    <n v="4208.8907413402394"/>
    <n v="64.037999999999997"/>
    <n v="269528.94529394625"/>
    <n v="606.67897697557692"/>
    <n v="163517544.79623756"/>
  </r>
  <r>
    <s v="Février"/>
    <m/>
    <x v="12"/>
    <s v="Barrils"/>
    <n v="298.27909517643252"/>
    <n v="64.037999999999997"/>
    <n v="19101.196696908384"/>
    <n v="606.67897697557692"/>
    <n v="11588294.471089648"/>
  </r>
  <r>
    <s v="Mars"/>
    <m/>
    <x v="12"/>
    <s v="Barrils"/>
    <n v="25466.513145473971"/>
    <n v="64.037999999999997"/>
    <n v="1630824.568809862"/>
    <n v="623.96459528614423"/>
    <n v="1017576792.0601462"/>
  </r>
  <r>
    <s v="Mars"/>
    <m/>
    <x v="12"/>
    <s v="Barrils"/>
    <n v="2502.7411450227014"/>
    <n v="64.037999999999997"/>
    <n v="160270.53744496373"/>
    <n v="606.67897697557692"/>
    <n v="97232765.696436495"/>
  </r>
  <r>
    <s v="Mars"/>
    <m/>
    <x v="12"/>
    <s v="Barrils"/>
    <n v="3734.0953382971838"/>
    <n v="64.037999999999997"/>
    <n v="239123.99727387505"/>
    <n v="606.67897697557692"/>
    <n v="145071502.03642517"/>
  </r>
  <r>
    <s v="Mars"/>
    <m/>
    <x v="12"/>
    <s v="Barrils"/>
    <n v="264.63090806086115"/>
    <n v="64.037999999999997"/>
    <n v="16946.434090401424"/>
    <n v="606.67897697557692"/>
    <n v="10281045.297348777"/>
  </r>
  <r>
    <s v="Avril"/>
    <m/>
    <x v="12"/>
    <s v="Barrils"/>
    <n v="19287.906630181522"/>
    <n v="64.037999999999997"/>
    <n v="1235158.9647835642"/>
    <n v="623.96459528614423"/>
    <n v="770695463.57522953"/>
  </r>
  <r>
    <s v="Avril"/>
    <m/>
    <x v="12"/>
    <s v="Barrils"/>
    <n v="1895.5338427746517"/>
    <n v="64.037999999999997"/>
    <n v="121386.19622360314"/>
    <n v="606.67897697557692"/>
    <n v="73642453.343892187"/>
  </r>
  <r>
    <s v="Avril"/>
    <m/>
    <x v="12"/>
    <s v="Barrils"/>
    <n v="1642.7658627387505"/>
    <n v="64.037999999999997"/>
    <n v="105199.44031806409"/>
    <n v="606.67897697557692"/>
    <n v="63822288.830566384"/>
  </r>
  <r>
    <s v="Avril"/>
    <m/>
    <x v="12"/>
    <s v="Barrils"/>
    <n v="116.42086840401424"/>
    <n v="64.037999999999997"/>
    <n v="7455.3595708562634"/>
    <n v="606.67897697557692"/>
    <n v="4523009.9174321536"/>
  </r>
  <r>
    <s v="Mai"/>
    <m/>
    <x v="12"/>
    <s v="Barrils"/>
    <n v="22285.143507731413"/>
    <n v="64.037999999999997"/>
    <n v="1427096.0199481042"/>
    <n v="623.96459528614423"/>
    <n v="890457390.52138603"/>
  </r>
  <r>
    <s v="Mai"/>
    <m/>
    <x v="12"/>
    <s v="Barrils"/>
    <n v="2190.0895996610889"/>
    <n v="64.037999999999997"/>
    <n v="140248.95778309679"/>
    <n v="606.67897697557692"/>
    <n v="85086094.229740039"/>
  </r>
  <r>
    <s v="Mai"/>
    <m/>
    <x v="12"/>
    <s v="Barrils"/>
    <n v="2081.8204516024603"/>
    <n v="64.037999999999997"/>
    <n v="133315.61807971835"/>
    <n v="606.67897697557692"/>
    <n v="80879782.791470259"/>
  </r>
  <r>
    <s v="Mai"/>
    <m/>
    <x v="12"/>
    <s v="Barrils"/>
    <n v="147.53614640660408"/>
    <n v="64.037999999999997"/>
    <n v="9447.9197435861115"/>
    <n v="606.67897697557692"/>
    <n v="5731854.2845861772"/>
  </r>
  <r>
    <s v="Juin"/>
    <m/>
    <x v="12"/>
    <s v="Barrils"/>
    <n v="24255.998982345303"/>
    <n v="64.037999999999997"/>
    <n v="1553305.6628314285"/>
    <n v="623.96459528614423"/>
    <n v="969207739.26428831"/>
  </r>
  <r>
    <s v="Juin"/>
    <m/>
    <x v="12"/>
    <s v="Barrils"/>
    <n v="2383.7769356160725"/>
    <n v="64.037999999999997"/>
    <n v="152652.30740298203"/>
    <n v="606.67897697557692"/>
    <n v="92610945.688202426"/>
  </r>
  <r>
    <s v="Juin"/>
    <m/>
    <x v="12"/>
    <s v="Barrils"/>
    <n v="2294.625849789576"/>
    <n v="64.037999999999997"/>
    <n v="146943.25016882486"/>
    <n v="606.67897697557692"/>
    <n v="89147380.685888931"/>
  </r>
  <r>
    <s v="Juin"/>
    <m/>
    <x v="12"/>
    <s v="Barrils"/>
    <n v="162.6174125930722"/>
    <n v="64.037999999999997"/>
    <n v="10413.693867635156"/>
    <n v="606.67897697557692"/>
    <n v="6317769.1421537353"/>
  </r>
  <r>
    <s v="Juillet"/>
    <m/>
    <x v="12"/>
    <s v="Barrils"/>
    <n v="20618.424557711613"/>
    <n v="64.037999999999997"/>
    <n v="1320362.6718267361"/>
    <n v="623.96459528614423"/>
    <n v="823859560.15730143"/>
  </r>
  <r>
    <s v="Juillet"/>
    <m/>
    <x v="12"/>
    <s v="Barrils"/>
    <n v="2026.291514325447"/>
    <n v="64.037999999999997"/>
    <n v="129759.65599437297"/>
    <n v="606.67897697557692"/>
    <n v="78722455.351368979"/>
  </r>
  <r>
    <s v="Juillet"/>
    <m/>
    <x v="12"/>
    <s v="Barrils"/>
    <n v="2710.399724830042"/>
    <n v="64.037999999999997"/>
    <n v="173568.57757866621"/>
    <n v="606.67897697557692"/>
    <n v="105300407.08053127"/>
  </r>
  <r>
    <s v="Juillet"/>
    <m/>
    <x v="12"/>
    <s v="Barrils"/>
    <n v="192.08281401748138"/>
    <n v="64.037999999999997"/>
    <n v="12300.599244051473"/>
    <n v="606.67897697557692"/>
    <n v="7462514.9655677024"/>
  </r>
  <r>
    <s v="Août"/>
    <m/>
    <x v="12"/>
    <s v="Barrils"/>
    <n v="20789.541036580311"/>
    <n v="64.037999999999997"/>
    <n v="1331320.6289005298"/>
    <n v="623.96459528614423"/>
    <n v="830696937.40801406"/>
  </r>
  <r>
    <s v="Août"/>
    <m/>
    <x v="12"/>
    <s v="Barrils"/>
    <n v="2043.1081177532394"/>
    <n v="64.037999999999997"/>
    <n v="130836.55764468193"/>
    <n v="606.67897697557692"/>
    <n v="79375788.942881733"/>
  </r>
  <r>
    <s v="Août"/>
    <m/>
    <x v="12"/>
    <s v="Barrils"/>
    <n v="3088.1375040466173"/>
    <n v="64.037999999999997"/>
    <n v="197758.14948413728"/>
    <n v="606.67897697557692"/>
    <n v="119975711.81761962"/>
  </r>
  <r>
    <s v="Août"/>
    <m/>
    <x v="12"/>
    <s v="Barrils"/>
    <n v="218.8526424409194"/>
    <n v="64.037999999999997"/>
    <n v="14014.885516631595"/>
    <n v="606.67897697557692"/>
    <n v="8502536.4076598864"/>
  </r>
  <r>
    <s v="Octobre"/>
    <m/>
    <x v="12"/>
    <s v="Barrils"/>
    <n v="24997.292077258873"/>
    <n v="64.037999999999997"/>
    <n v="1600776.5900435036"/>
    <n v="623.96459528614423"/>
    <n v="998827917.15002871"/>
  </r>
  <r>
    <s v="Octobre"/>
    <m/>
    <x v="12"/>
    <s v="Barrils"/>
    <n v="2456.6280840463055"/>
    <n v="64.037999999999997"/>
    <n v="157317.54924615732"/>
    <n v="606.67897697557692"/>
    <n v="95441249.836963668"/>
  </r>
  <r>
    <s v="Octobre"/>
    <m/>
    <x v="12"/>
    <s v="Barrils"/>
    <n v="2915.0076885723538"/>
    <n v="64.037999999999997"/>
    <n v="186671.26236079639"/>
    <n v="606.67897697557692"/>
    <n v="113249530.47978747"/>
  </r>
  <r>
    <s v="Octobre"/>
    <m/>
    <x v="12"/>
    <s v="Barrils"/>
    <n v="206.58313774684365"/>
    <n v="64.037999999999997"/>
    <n v="13229.170975032373"/>
    <n v="606.67897697557692"/>
    <n v="8025859.9133676356"/>
  </r>
  <r>
    <s v="Novembre"/>
    <m/>
    <x v="12"/>
    <s v="Barrils"/>
    <n v="24277.269490850318"/>
    <n v="64.037999999999997"/>
    <n v="1554667.7836550726"/>
    <n v="623.96459528614423"/>
    <n v="970057654.43274415"/>
  </r>
  <r>
    <s v="Novembre"/>
    <m/>
    <x v="12"/>
    <s v="Barrils"/>
    <n v="2385.8673111813082"/>
    <n v="64.037999999999997"/>
    <n v="152786.17087342861"/>
    <n v="606.67897697557692"/>
    <n v="92692157.84150736"/>
  </r>
  <r>
    <s v="Novembre"/>
    <m/>
    <x v="12"/>
    <s v="Barrils"/>
    <n v="1565.3820815797994"/>
    <n v="64.037999999999997"/>
    <n v="100243.93774020718"/>
    <n v="606.67897697557692"/>
    <n v="60815889.596232317"/>
  </r>
  <r>
    <s v="Novembre"/>
    <m/>
    <x v="12"/>
    <s v="Barrils"/>
    <n v="110.93677160893493"/>
    <n v="64.037999999999997"/>
    <n v="7104.168980292975"/>
    <n v="606.67897697557692"/>
    <n v="4309949.9692257699"/>
  </r>
  <r>
    <s v="Décembre"/>
    <m/>
    <x v="12"/>
    <s v="Barrils"/>
    <n v="25004.276423335145"/>
    <n v="64.037999999999997"/>
    <n v="1601223.853597536"/>
    <n v="623.96459528614423"/>
    <n v="999106993.77250683"/>
  </r>
  <r>
    <s v="Décembre"/>
    <m/>
    <x v="12"/>
    <s v="Barrils"/>
    <n v="2457.3144760229502"/>
    <n v="64.037999999999997"/>
    <n v="157361.50441555769"/>
    <n v="606.67897697557692"/>
    <n v="95467916.514168262"/>
  </r>
  <r>
    <s v="Décembre"/>
    <m/>
    <x v="12"/>
    <s v="Barrils"/>
    <n v="1564.9503215334021"/>
    <n v="64.037999999999997"/>
    <n v="100216.288690356"/>
    <n v="606.67897697557692"/>
    <n v="60799115.498954259"/>
  </r>
  <r>
    <s v="Décembre"/>
    <m/>
    <x v="12"/>
    <s v="Barrils"/>
    <n v="111.02972240207187"/>
    <n v="64.037999999999997"/>
    <n v="7110.1213631838782"/>
    <n v="606.67897697557692"/>
    <n v="4313561.15478859"/>
  </r>
  <r>
    <s v="Septembre"/>
    <m/>
    <x v="12"/>
    <s v="Barrils"/>
    <n v="12764.209924665924"/>
    <n v="64.037999999999997"/>
    <n v="817394.47515575634"/>
    <n v="623.96459528614423"/>
    <n v="510025212.87969178"/>
  </r>
  <r>
    <s v="Septembre"/>
    <m/>
    <x v="12"/>
    <s v="Barrils"/>
    <n v="1254.4125369532985"/>
    <n v="64.037999999999997"/>
    <n v="80330.070041415325"/>
    <n v="606.67897697557692"/>
    <n v="48734564.713102289"/>
  </r>
  <r>
    <s v="Septembre"/>
    <m/>
    <x v="12"/>
    <s v="Barrils"/>
    <n v="2352.3357882809973"/>
    <n v="64.037999999999997"/>
    <n v="150638.87920993849"/>
    <n v="606.67897697557692"/>
    <n v="91389441.131832987"/>
  </r>
  <r>
    <s v="Septembre"/>
    <m/>
    <x v="12"/>
    <s v="Barrils"/>
    <n v="166.70724749109743"/>
    <n v="64.037999999999997"/>
    <n v="10675.598714834898"/>
    <n v="606.67897697557692"/>
    <n v="6476661.3069178192"/>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21902D79-87E9-4B0D-9312-25B44C661B58}" name="Tableau croisé dynamique13" cacheId="8" applyNumberFormats="0" applyBorderFormats="0" applyFontFormats="0" applyPatternFormats="0" applyAlignmentFormats="0" applyWidthHeightFormats="1" dataCaption="Valeurs" updatedVersion="8" minRefreshableVersion="3" useAutoFormatting="1" itemPrintTitles="1" createdVersion="8" indent="0" outline="1" outlineData="1" multipleFieldFilters="0">
  <location ref="A1:D15" firstHeaderRow="0" firstDataRow="1" firstDataCol="1"/>
  <pivotFields count="9">
    <pivotField showAll="0"/>
    <pivotField showAll="0"/>
    <pivotField axis="axisRow" showAll="0" sortType="descending">
      <items count="14">
        <item x="12"/>
        <item x="11"/>
        <item x="10"/>
        <item x="9"/>
        <item x="8"/>
        <item x="7"/>
        <item x="6"/>
        <item x="5"/>
        <item x="4"/>
        <item x="3"/>
        <item x="2"/>
        <item x="1"/>
        <item x="0"/>
        <item t="default"/>
      </items>
    </pivotField>
    <pivotField showAll="0"/>
    <pivotField dataField="1" numFmtId="43" showAll="0"/>
    <pivotField numFmtId="43" showAll="0"/>
    <pivotField dataField="1" numFmtId="43" showAll="0"/>
    <pivotField numFmtId="43" showAll="0"/>
    <pivotField dataField="1" numFmtId="43" showAll="0"/>
  </pivotFields>
  <rowFields count="1">
    <field x="2"/>
  </rowFields>
  <rowItems count="14">
    <i>
      <x/>
    </i>
    <i>
      <x v="1"/>
    </i>
    <i>
      <x v="2"/>
    </i>
    <i>
      <x v="3"/>
    </i>
    <i>
      <x v="4"/>
    </i>
    <i>
      <x v="5"/>
    </i>
    <i>
      <x v="6"/>
    </i>
    <i>
      <x v="7"/>
    </i>
    <i>
      <x v="8"/>
    </i>
    <i>
      <x v="9"/>
    </i>
    <i>
      <x v="10"/>
    </i>
    <i>
      <x v="11"/>
    </i>
    <i>
      <x v="12"/>
    </i>
    <i t="grand">
      <x/>
    </i>
  </rowItems>
  <colFields count="1">
    <field x="-2"/>
  </colFields>
  <colItems count="3">
    <i>
      <x/>
    </i>
    <i i="1">
      <x v="1"/>
    </i>
    <i i="2">
      <x v="2"/>
    </i>
  </colItems>
  <dataFields count="3">
    <dataField name="Somme de Quantité" fld="4" baseField="0" baseItem="0" numFmtId="43"/>
    <dataField name="Somme de Valeur (USD)" fld="6" baseField="0" baseItem="0" numFmtId="43"/>
    <dataField name="Somme de Valeur (FCFA)" fld="8" baseField="0" baseItem="0" numFmtId="43"/>
  </dataFields>
  <formats count="46">
    <format dxfId="79">
      <pivotArea collapsedLevelsAreSubtotals="1" fieldPosition="0">
        <references count="2">
          <reference field="4294967294" count="1" selected="0">
            <x v="0"/>
          </reference>
          <reference field="2" count="1">
            <x v="9"/>
          </reference>
        </references>
      </pivotArea>
    </format>
    <format dxfId="78">
      <pivotArea collapsedLevelsAreSubtotals="1" fieldPosition="0">
        <references count="2">
          <reference field="4294967294" count="1" selected="0">
            <x v="0"/>
          </reference>
          <reference field="2" count="1">
            <x v="11"/>
          </reference>
        </references>
      </pivotArea>
    </format>
    <format dxfId="77">
      <pivotArea collapsedLevelsAreSubtotals="1" fieldPosition="0">
        <references count="1">
          <reference field="2" count="1">
            <x v="9"/>
          </reference>
        </references>
      </pivotArea>
    </format>
    <format dxfId="76">
      <pivotArea dataOnly="0" labelOnly="1" fieldPosition="0">
        <references count="1">
          <reference field="2" count="1">
            <x v="9"/>
          </reference>
        </references>
      </pivotArea>
    </format>
    <format dxfId="75">
      <pivotArea collapsedLevelsAreSubtotals="1" fieldPosition="0">
        <references count="1">
          <reference field="2" count="1">
            <x v="11"/>
          </reference>
        </references>
      </pivotArea>
    </format>
    <format dxfId="74">
      <pivotArea dataOnly="0" labelOnly="1" fieldPosition="0">
        <references count="1">
          <reference field="2" count="1">
            <x v="11"/>
          </reference>
        </references>
      </pivotArea>
    </format>
    <format dxfId="73">
      <pivotArea collapsedLevelsAreSubtotals="1" fieldPosition="0">
        <references count="1">
          <reference field="2" count="1">
            <x v="4"/>
          </reference>
        </references>
      </pivotArea>
    </format>
    <format dxfId="72">
      <pivotArea dataOnly="0" labelOnly="1" fieldPosition="0">
        <references count="1">
          <reference field="2" count="1">
            <x v="4"/>
          </reference>
        </references>
      </pivotArea>
    </format>
    <format dxfId="71">
      <pivotArea type="all" dataOnly="0" outline="0" fieldPosition="0"/>
    </format>
    <format dxfId="70">
      <pivotArea outline="0" collapsedLevelsAreSubtotals="1" fieldPosition="0"/>
    </format>
    <format dxfId="69">
      <pivotArea field="2" type="button" dataOnly="0" labelOnly="1" outline="0" axis="axisRow" fieldPosition="0"/>
    </format>
    <format dxfId="68">
      <pivotArea dataOnly="0" labelOnly="1" fieldPosition="0">
        <references count="1">
          <reference field="2" count="0"/>
        </references>
      </pivotArea>
    </format>
    <format dxfId="67">
      <pivotArea dataOnly="0" labelOnly="1" grandRow="1" outline="0" fieldPosition="0"/>
    </format>
    <format dxfId="66">
      <pivotArea dataOnly="0" labelOnly="1" outline="0" fieldPosition="0">
        <references count="1">
          <reference field="4294967294" count="3">
            <x v="0"/>
            <x v="1"/>
            <x v="2"/>
          </reference>
        </references>
      </pivotArea>
    </format>
    <format dxfId="65">
      <pivotArea type="all" dataOnly="0" outline="0" fieldPosition="0"/>
    </format>
    <format dxfId="64">
      <pivotArea outline="0" collapsedLevelsAreSubtotals="1" fieldPosition="0"/>
    </format>
    <format dxfId="63">
      <pivotArea field="2" type="button" dataOnly="0" labelOnly="1" outline="0" axis="axisRow" fieldPosition="0"/>
    </format>
    <format dxfId="62">
      <pivotArea dataOnly="0" labelOnly="1" fieldPosition="0">
        <references count="1">
          <reference field="2" count="0"/>
        </references>
      </pivotArea>
    </format>
    <format dxfId="61">
      <pivotArea dataOnly="0" labelOnly="1" grandRow="1" outline="0" fieldPosition="0"/>
    </format>
    <format dxfId="60">
      <pivotArea dataOnly="0" labelOnly="1" outline="0" fieldPosition="0">
        <references count="1">
          <reference field="4294967294" count="3">
            <x v="0"/>
            <x v="1"/>
            <x v="2"/>
          </reference>
        </references>
      </pivotArea>
    </format>
    <format dxfId="59">
      <pivotArea type="all" dataOnly="0" outline="0" fieldPosition="0"/>
    </format>
    <format dxfId="58">
      <pivotArea outline="0" collapsedLevelsAreSubtotals="1" fieldPosition="0"/>
    </format>
    <format dxfId="57">
      <pivotArea field="2" type="button" dataOnly="0" labelOnly="1" outline="0" axis="axisRow" fieldPosition="0"/>
    </format>
    <format dxfId="56">
      <pivotArea dataOnly="0" labelOnly="1" fieldPosition="0">
        <references count="1">
          <reference field="2" count="0"/>
        </references>
      </pivotArea>
    </format>
    <format dxfId="55">
      <pivotArea dataOnly="0" labelOnly="1" grandRow="1" outline="0" fieldPosition="0"/>
    </format>
    <format dxfId="54">
      <pivotArea dataOnly="0" labelOnly="1" outline="0" fieldPosition="0">
        <references count="1">
          <reference field="4294967294" count="3">
            <x v="0"/>
            <x v="1"/>
            <x v="2"/>
          </reference>
        </references>
      </pivotArea>
    </format>
    <format dxfId="53">
      <pivotArea outline="0" collapsedLevelsAreSubtotals="1" fieldPosition="0"/>
    </format>
    <format dxfId="52">
      <pivotArea collapsedLevelsAreSubtotals="1" fieldPosition="0">
        <references count="1">
          <reference field="2" count="1">
            <x v="0"/>
          </reference>
        </references>
      </pivotArea>
    </format>
    <format dxfId="51">
      <pivotArea dataOnly="0" labelOnly="1" fieldPosition="0">
        <references count="1">
          <reference field="2" count="1">
            <x v="0"/>
          </reference>
        </references>
      </pivotArea>
    </format>
    <format dxfId="50">
      <pivotArea collapsedLevelsAreSubtotals="1" fieldPosition="0">
        <references count="2">
          <reference field="4294967294" count="1" selected="0">
            <x v="0"/>
          </reference>
          <reference field="2" count="1">
            <x v="8"/>
          </reference>
        </references>
      </pivotArea>
    </format>
    <format dxfId="49">
      <pivotArea collapsedLevelsAreSubtotals="1" fieldPosition="0">
        <references count="2">
          <reference field="4294967294" count="1" selected="0">
            <x v="0"/>
          </reference>
          <reference field="2" count="1">
            <x v="10"/>
          </reference>
        </references>
      </pivotArea>
    </format>
    <format dxfId="48">
      <pivotArea collapsedLevelsAreSubtotals="1" fieldPosition="0">
        <references count="2">
          <reference field="4294967294" count="1" selected="0">
            <x v="0"/>
          </reference>
          <reference field="2" count="1">
            <x v="7"/>
          </reference>
        </references>
      </pivotArea>
    </format>
    <format dxfId="47">
      <pivotArea collapsedLevelsAreSubtotals="1" fieldPosition="0">
        <references count="2">
          <reference field="4294967294" count="1" selected="0">
            <x v="0"/>
          </reference>
          <reference field="2" count="1">
            <x v="12"/>
          </reference>
        </references>
      </pivotArea>
    </format>
    <format dxfId="46">
      <pivotArea collapsedLevelsAreSubtotals="1" fieldPosition="0">
        <references count="1">
          <reference field="2" count="2">
            <x v="7"/>
            <x v="8"/>
          </reference>
        </references>
      </pivotArea>
    </format>
    <format dxfId="45">
      <pivotArea dataOnly="0" labelOnly="1" fieldPosition="0">
        <references count="1">
          <reference field="2" count="2">
            <x v="7"/>
            <x v="8"/>
          </reference>
        </references>
      </pivotArea>
    </format>
    <format dxfId="44">
      <pivotArea collapsedLevelsAreSubtotals="1" fieldPosition="0">
        <references count="1">
          <reference field="2" count="1">
            <x v="10"/>
          </reference>
        </references>
      </pivotArea>
    </format>
    <format dxfId="43">
      <pivotArea dataOnly="0" labelOnly="1" fieldPosition="0">
        <references count="1">
          <reference field="2" count="1">
            <x v="10"/>
          </reference>
        </references>
      </pivotArea>
    </format>
    <format dxfId="42">
      <pivotArea collapsedLevelsAreSubtotals="1" fieldPosition="0">
        <references count="1">
          <reference field="2" count="1">
            <x v="12"/>
          </reference>
        </references>
      </pivotArea>
    </format>
    <format dxfId="41">
      <pivotArea dataOnly="0" labelOnly="1" fieldPosition="0">
        <references count="1">
          <reference field="2" count="1">
            <x v="12"/>
          </reference>
        </references>
      </pivotArea>
    </format>
    <format dxfId="40">
      <pivotArea collapsedLevelsAreSubtotals="1" fieldPosition="0">
        <references count="2">
          <reference field="4294967294" count="1" selected="0">
            <x v="0"/>
          </reference>
          <reference field="2" count="1">
            <x v="2"/>
          </reference>
        </references>
      </pivotArea>
    </format>
    <format dxfId="39">
      <pivotArea collapsedLevelsAreSubtotals="1" fieldPosition="0">
        <references count="2">
          <reference field="4294967294" count="1" selected="0">
            <x v="0"/>
          </reference>
          <reference field="2" count="1">
            <x v="3"/>
          </reference>
        </references>
      </pivotArea>
    </format>
    <format dxfId="38">
      <pivotArea collapsedLevelsAreSubtotals="1" fieldPosition="0">
        <references count="2">
          <reference field="4294967294" count="1" selected="0">
            <x v="0"/>
          </reference>
          <reference field="2" count="1">
            <x v="6"/>
          </reference>
        </references>
      </pivotArea>
    </format>
    <format dxfId="37">
      <pivotArea collapsedLevelsAreSubtotals="1" fieldPosition="0">
        <references count="1">
          <reference field="2" count="2">
            <x v="2"/>
            <x v="3"/>
          </reference>
        </references>
      </pivotArea>
    </format>
    <format dxfId="36">
      <pivotArea dataOnly="0" labelOnly="1" fieldPosition="0">
        <references count="1">
          <reference field="2" count="2">
            <x v="2"/>
            <x v="3"/>
          </reference>
        </references>
      </pivotArea>
    </format>
    <format dxfId="35">
      <pivotArea collapsedLevelsAreSubtotals="1" fieldPosition="0">
        <references count="1">
          <reference field="2" count="1">
            <x v="6"/>
          </reference>
        </references>
      </pivotArea>
    </format>
    <format dxfId="34">
      <pivotArea dataOnly="0" labelOnly="1" fieldPosition="0">
        <references count="1">
          <reference field="2" count="1">
            <x v="6"/>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D30CE8D0-09A5-4A97-85F2-D0B36FF3B5E7}" name="Tableau croisé dynamique6" cacheId="7" applyNumberFormats="0" applyBorderFormats="0" applyFontFormats="0" applyPatternFormats="0" applyAlignmentFormats="0" applyWidthHeightFormats="1" dataCaption="Valeurs" updatedVersion="8" minRefreshableVersion="3" useAutoFormatting="1" itemPrintTitles="1" createdVersion="8" indent="0" compact="0" compactData="0" multipleFieldFilters="0">
  <location ref="A1:E36" firstHeaderRow="0" firstDataRow="1" firstDataCol="2"/>
  <pivotFields count="14">
    <pivotField axis="axisRow" compact="0" outline="0" showAll="0" defaultSubtotal="0">
      <items count="6">
        <item x="0"/>
        <item x="1"/>
        <item x="2"/>
        <item x="3"/>
        <item x="5"/>
        <item x="4"/>
      </items>
    </pivotField>
    <pivotField compact="0" outline="0" showAll="0"/>
    <pivotField axis="axisRow" compact="0" outline="0" showAll="0">
      <items count="30">
        <item x="9"/>
        <item x="19"/>
        <item x="18"/>
        <item x="4"/>
        <item x="6"/>
        <item x="13"/>
        <item x="8"/>
        <item x="5"/>
        <item x="17"/>
        <item x="2"/>
        <item x="0"/>
        <item x="12"/>
        <item x="10"/>
        <item x="11"/>
        <item x="1"/>
        <item x="27"/>
        <item x="28"/>
        <item x="22"/>
        <item x="23"/>
        <item x="14"/>
        <item x="15"/>
        <item x="16"/>
        <item x="3"/>
        <item x="20"/>
        <item x="21"/>
        <item x="7"/>
        <item x="26"/>
        <item x="24"/>
        <item x="25"/>
        <item t="default"/>
      </items>
    </pivotField>
    <pivotField compact="0" outline="0" showAll="0"/>
    <pivotField dataField="1" compact="0" numFmtId="43" outline="0" showAll="0"/>
    <pivotField compact="0" outline="0" showAll="0"/>
    <pivotField compact="0" outline="0" showAll="0"/>
    <pivotField compact="0" outline="0" showAll="0"/>
    <pivotField compact="0" outline="0" showAll="0"/>
    <pivotField dataField="1" compact="0" numFmtId="166" outline="0" showAll="0"/>
    <pivotField dataField="1" compact="0" numFmtId="166" outline="0" showAll="0"/>
    <pivotField compact="0" outline="0" showAll="0"/>
    <pivotField compact="0" outline="0" showAll="0"/>
    <pivotField compact="0" outline="0" showAll="0"/>
  </pivotFields>
  <rowFields count="2">
    <field x="0"/>
    <field x="2"/>
  </rowFields>
  <rowItems count="35">
    <i>
      <x/>
      <x v="10"/>
    </i>
    <i r="1">
      <x v="14"/>
    </i>
    <i>
      <x v="1"/>
      <x v="9"/>
    </i>
    <i>
      <x v="2"/>
      <x v="3"/>
    </i>
    <i r="1">
      <x v="4"/>
    </i>
    <i r="1">
      <x v="7"/>
    </i>
    <i r="1">
      <x v="22"/>
    </i>
    <i>
      <x v="3"/>
      <x/>
    </i>
    <i r="1">
      <x v="6"/>
    </i>
    <i r="1">
      <x v="25"/>
    </i>
    <i>
      <x v="4"/>
      <x v="5"/>
    </i>
    <i r="1">
      <x v="8"/>
    </i>
    <i>
      <x v="5"/>
      <x/>
    </i>
    <i r="1">
      <x v="1"/>
    </i>
    <i r="1">
      <x v="2"/>
    </i>
    <i r="1">
      <x v="5"/>
    </i>
    <i r="1">
      <x v="6"/>
    </i>
    <i r="1">
      <x v="8"/>
    </i>
    <i r="1">
      <x v="9"/>
    </i>
    <i r="1">
      <x v="11"/>
    </i>
    <i r="1">
      <x v="12"/>
    </i>
    <i r="1">
      <x v="13"/>
    </i>
    <i r="1">
      <x v="15"/>
    </i>
    <i r="1">
      <x v="16"/>
    </i>
    <i r="1">
      <x v="17"/>
    </i>
    <i r="1">
      <x v="18"/>
    </i>
    <i r="1">
      <x v="19"/>
    </i>
    <i r="1">
      <x v="20"/>
    </i>
    <i r="1">
      <x v="21"/>
    </i>
    <i r="1">
      <x v="23"/>
    </i>
    <i r="1">
      <x v="24"/>
    </i>
    <i r="1">
      <x v="26"/>
    </i>
    <i r="1">
      <x v="27"/>
    </i>
    <i r="1">
      <x v="28"/>
    </i>
    <i t="grand">
      <x/>
    </i>
  </rowItems>
  <colFields count="1">
    <field x="-2"/>
  </colFields>
  <colItems count="3">
    <i>
      <x/>
    </i>
    <i i="1">
      <x v="1"/>
    </i>
    <i i="2">
      <x v="2"/>
    </i>
  </colItems>
  <dataFields count="3">
    <dataField name="Somme de Quantity/volume" fld="4" baseField="0" baseItem="0" numFmtId="43"/>
    <dataField name="Somme de Value_x000a_ (en USD)" fld="9" baseField="0" baseItem="0" numFmtId="166"/>
    <dataField name="Somme de Valeur totale_x000a_(en FCFA)" fld="10" baseField="0" baseItem="0" numFmtId="166"/>
  </dataFields>
  <formats count="26">
    <format dxfId="33">
      <pivotArea type="all" dataOnly="0" outline="0" fieldPosition="0"/>
    </format>
    <format dxfId="32">
      <pivotArea outline="0" collapsedLevelsAreSubtotals="1" fieldPosition="0"/>
    </format>
    <format dxfId="31">
      <pivotArea field="0" type="button" dataOnly="0" labelOnly="1" outline="0" axis="axisRow" fieldPosition="0"/>
    </format>
    <format dxfId="30">
      <pivotArea field="2" type="button" dataOnly="0" labelOnly="1" outline="0" axis="axisRow" fieldPosition="1"/>
    </format>
    <format dxfId="29">
      <pivotArea dataOnly="0" labelOnly="1" outline="0" fieldPosition="0">
        <references count="1">
          <reference field="0" count="0"/>
        </references>
      </pivotArea>
    </format>
    <format dxfId="28">
      <pivotArea dataOnly="0" labelOnly="1" grandRow="1" outline="0" fieldPosition="0"/>
    </format>
    <format dxfId="27">
      <pivotArea dataOnly="0" labelOnly="1" outline="0" fieldPosition="0">
        <references count="2">
          <reference field="0" count="1" selected="0">
            <x v="0"/>
          </reference>
          <reference field="2" count="2">
            <x v="10"/>
            <x v="14"/>
          </reference>
        </references>
      </pivotArea>
    </format>
    <format dxfId="26">
      <pivotArea dataOnly="0" labelOnly="1" outline="0" fieldPosition="0">
        <references count="2">
          <reference field="0" count="1" selected="0">
            <x v="1"/>
          </reference>
          <reference field="2" count="1">
            <x v="9"/>
          </reference>
        </references>
      </pivotArea>
    </format>
    <format dxfId="25">
      <pivotArea dataOnly="0" labelOnly="1" outline="0" fieldPosition="0">
        <references count="2">
          <reference field="0" count="1" selected="0">
            <x v="2"/>
          </reference>
          <reference field="2" count="4">
            <x v="3"/>
            <x v="4"/>
            <x v="7"/>
            <x v="22"/>
          </reference>
        </references>
      </pivotArea>
    </format>
    <format dxfId="24">
      <pivotArea dataOnly="0" labelOnly="1" outline="0" fieldPosition="0">
        <references count="2">
          <reference field="0" count="1" selected="0">
            <x v="3"/>
          </reference>
          <reference field="2" count="3">
            <x v="0"/>
            <x v="6"/>
            <x v="25"/>
          </reference>
        </references>
      </pivotArea>
    </format>
    <format dxfId="23">
      <pivotArea dataOnly="0" labelOnly="1" outline="0" fieldPosition="0">
        <references count="2">
          <reference field="0" count="1" selected="0">
            <x v="4"/>
          </reference>
          <reference field="2" count="2">
            <x v="5"/>
            <x v="8"/>
          </reference>
        </references>
      </pivotArea>
    </format>
    <format dxfId="22">
      <pivotArea dataOnly="0" labelOnly="1" outline="0" fieldPosition="0">
        <references count="2">
          <reference field="0" count="1" selected="0">
            <x v="5"/>
          </reference>
          <reference field="2" count="22">
            <x v="0"/>
            <x v="1"/>
            <x v="2"/>
            <x v="5"/>
            <x v="6"/>
            <x v="8"/>
            <x v="9"/>
            <x v="11"/>
            <x v="12"/>
            <x v="13"/>
            <x v="15"/>
            <x v="16"/>
            <x v="17"/>
            <x v="18"/>
            <x v="19"/>
            <x v="20"/>
            <x v="21"/>
            <x v="23"/>
            <x v="24"/>
            <x v="26"/>
            <x v="27"/>
            <x v="28"/>
          </reference>
        </references>
      </pivotArea>
    </format>
    <format dxfId="21">
      <pivotArea dataOnly="0" labelOnly="1" outline="0" fieldPosition="0">
        <references count="1">
          <reference field="4294967294" count="3">
            <x v="0"/>
            <x v="1"/>
            <x v="2"/>
          </reference>
        </references>
      </pivotArea>
    </format>
    <format dxfId="20">
      <pivotArea type="all" dataOnly="0" outline="0" fieldPosition="0"/>
    </format>
    <format dxfId="19">
      <pivotArea outline="0" collapsedLevelsAreSubtotals="1" fieldPosition="0"/>
    </format>
    <format dxfId="18">
      <pivotArea field="0" type="button" dataOnly="0" labelOnly="1" outline="0" axis="axisRow" fieldPosition="0"/>
    </format>
    <format dxfId="17">
      <pivotArea field="2" type="button" dataOnly="0" labelOnly="1" outline="0" axis="axisRow" fieldPosition="1"/>
    </format>
    <format dxfId="16">
      <pivotArea dataOnly="0" labelOnly="1" outline="0" fieldPosition="0">
        <references count="1">
          <reference field="0" count="0"/>
        </references>
      </pivotArea>
    </format>
    <format dxfId="15">
      <pivotArea dataOnly="0" labelOnly="1" grandRow="1" outline="0" fieldPosition="0"/>
    </format>
    <format dxfId="14">
      <pivotArea dataOnly="0" labelOnly="1" outline="0" fieldPosition="0">
        <references count="2">
          <reference field="0" count="1" selected="0">
            <x v="0"/>
          </reference>
          <reference field="2" count="2">
            <x v="10"/>
            <x v="14"/>
          </reference>
        </references>
      </pivotArea>
    </format>
    <format dxfId="13">
      <pivotArea dataOnly="0" labelOnly="1" outline="0" fieldPosition="0">
        <references count="2">
          <reference field="0" count="1" selected="0">
            <x v="1"/>
          </reference>
          <reference field="2" count="1">
            <x v="9"/>
          </reference>
        </references>
      </pivotArea>
    </format>
    <format dxfId="12">
      <pivotArea dataOnly="0" labelOnly="1" outline="0" fieldPosition="0">
        <references count="2">
          <reference field="0" count="1" selected="0">
            <x v="2"/>
          </reference>
          <reference field="2" count="4">
            <x v="3"/>
            <x v="4"/>
            <x v="7"/>
            <x v="22"/>
          </reference>
        </references>
      </pivotArea>
    </format>
    <format dxfId="11">
      <pivotArea dataOnly="0" labelOnly="1" outline="0" fieldPosition="0">
        <references count="2">
          <reference field="0" count="1" selected="0">
            <x v="3"/>
          </reference>
          <reference field="2" count="3">
            <x v="0"/>
            <x v="6"/>
            <x v="25"/>
          </reference>
        </references>
      </pivotArea>
    </format>
    <format dxfId="10">
      <pivotArea dataOnly="0" labelOnly="1" outline="0" fieldPosition="0">
        <references count="2">
          <reference field="0" count="1" selected="0">
            <x v="4"/>
          </reference>
          <reference field="2" count="2">
            <x v="5"/>
            <x v="8"/>
          </reference>
        </references>
      </pivotArea>
    </format>
    <format dxfId="9">
      <pivotArea dataOnly="0" labelOnly="1" outline="0" fieldPosition="0">
        <references count="2">
          <reference field="0" count="1" selected="0">
            <x v="5"/>
          </reference>
          <reference field="2" count="22">
            <x v="0"/>
            <x v="1"/>
            <x v="2"/>
            <x v="5"/>
            <x v="6"/>
            <x v="8"/>
            <x v="9"/>
            <x v="11"/>
            <x v="12"/>
            <x v="13"/>
            <x v="15"/>
            <x v="16"/>
            <x v="17"/>
            <x v="18"/>
            <x v="19"/>
            <x v="20"/>
            <x v="21"/>
            <x v="23"/>
            <x v="24"/>
            <x v="26"/>
            <x v="27"/>
            <x v="28"/>
          </reference>
        </references>
      </pivotArea>
    </format>
    <format dxfId="8">
      <pivotArea dataOnly="0" labelOnly="1" outline="0" fieldPosition="0">
        <references count="1">
          <reference field="4294967294" count="3">
            <x v="0"/>
            <x v="1"/>
            <x v="2"/>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F5FA991-0CE3-4B9E-9F79-7FE6FFF1615F}" name="Tableau croisé dynamique1" cacheId="6" applyNumberFormats="0" applyBorderFormats="0" applyFontFormats="0" applyPatternFormats="0" applyAlignmentFormats="0" applyWidthHeightFormats="1" dataCaption="Valeurs" updatedVersion="8" minRefreshableVersion="3" useAutoFormatting="1" itemPrintTitles="1" createdVersion="8" indent="0" outline="1" outlineData="1" multipleFieldFilters="0">
  <location ref="A1:D11" firstHeaderRow="1" firstDataRow="2" firstDataCol="1"/>
  <pivotFields count="10">
    <pivotField showAll="0"/>
    <pivotField showAll="0"/>
    <pivotField showAll="0"/>
    <pivotField axis="axisRow" showAll="0">
      <items count="4">
        <item x="0"/>
        <item x="2"/>
        <item x="1"/>
        <item t="default"/>
      </items>
    </pivotField>
    <pivotField showAll="0"/>
    <pivotField showAll="0"/>
    <pivotField dataField="1" numFmtId="166" showAll="0"/>
    <pivotField axis="axisRow" showAll="0">
      <items count="3">
        <item x="1"/>
        <item x="0"/>
        <item t="default"/>
      </items>
    </pivotField>
    <pivotField axis="axisCol" showAll="0">
      <items count="3">
        <item x="0"/>
        <item x="1"/>
        <item t="default"/>
      </items>
    </pivotField>
    <pivotField showAll="0"/>
  </pivotFields>
  <rowFields count="2">
    <field x="3"/>
    <field x="7"/>
  </rowFields>
  <rowItems count="9">
    <i>
      <x/>
    </i>
    <i r="1">
      <x/>
    </i>
    <i r="1">
      <x v="1"/>
    </i>
    <i>
      <x v="1"/>
    </i>
    <i r="1">
      <x/>
    </i>
    <i r="1">
      <x v="1"/>
    </i>
    <i>
      <x v="2"/>
    </i>
    <i r="1">
      <x v="1"/>
    </i>
    <i t="grand">
      <x/>
    </i>
  </rowItems>
  <colFields count="1">
    <field x="8"/>
  </colFields>
  <colItems count="3">
    <i>
      <x/>
    </i>
    <i>
      <x v="1"/>
    </i>
    <i t="grand">
      <x/>
    </i>
  </colItems>
  <dataFields count="1">
    <dataField name="Somme de Montant" fld="6" baseField="0" baseItem="0" numFmtId="166"/>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674DED9-1E8B-40E7-9E2B-F2BC6C2D39C4}" name="Tableau2" displayName="Tableau2" ref="A179:N225" totalsRowShown="0" headerRowDxfId="147" dataDxfId="145" headerRowBorderDxfId="146" tableBorderDxfId="144">
  <autoFilter ref="A179:N225" xr:uid="{0674DED9-1E8B-40E7-9E2B-F2BC6C2D39C4}"/>
  <sortState xmlns:xlrd2="http://schemas.microsoft.com/office/spreadsheetml/2017/richdata2" ref="A180:N225">
    <sortCondition descending="1" ref="H179:H225"/>
  </sortState>
  <tableColumns count="14">
    <tableColumn id="1" xr3:uid="{D6A71F48-50F3-40AC-8490-9AD132EE96EA}" name="SOCIETES ET PERSONNES" dataDxfId="143"/>
    <tableColumn id="5" xr3:uid="{ADBB4848-C0CC-470B-870D-6D99C254993D}" name="DATE DEMANDE" dataDxfId="142"/>
    <tableColumn id="2" xr3:uid="{42F7B739-7215-49BA-8A59-760C2FD1C95B}" name="NOM DU PERMIS" dataDxfId="141"/>
    <tableColumn id="3" xr3:uid="{2F47B7B2-3097-402A-AFFC-D3698E6F0FFC}" name="REGION" dataDxfId="140"/>
    <tableColumn id="4" xr3:uid="{30223E53-E7E2-416D-9C05-4D4D5612CD52}" name="MATRICULE FISCALE" dataDxfId="139"/>
    <tableColumn id="6" xr3:uid="{B81C490F-4EBF-45A7-858C-93C96424626C}" name="ADRESSE" dataDxfId="138"/>
    <tableColumn id="7" xr3:uid="{FA922FCC-EA49-451A-B102-64DA4273EAC5}" name="TYPE" dataDxfId="137"/>
    <tableColumn id="8" xr3:uid="{0455EAB5-256C-44BC-A459-3F6012749858}" name="DATE D'OCTROI" dataDxfId="136"/>
    <tableColumn id="9" xr3:uid="{73AB2BA6-55CE-4C9E-BE33-407EFDE282CA}" name="REFERENCES" dataDxfId="135"/>
    <tableColumn id="10" xr3:uid="{C14BB5D3-6F7F-4B4E-BED8-841263CCBB70}" name="SURFACE (m2)" dataDxfId="134"/>
    <tableColumn id="11" xr3:uid="{4D3B2A62-EE20-4C22-90D1-2BC0EA0393C8}" name="SURFACE" dataDxfId="133"/>
    <tableColumn id="12" xr3:uid="{F5ED8881-EF6E-470D-8F1C-F1905EFB36CF}" name="DUREE" dataDxfId="132"/>
    <tableColumn id="13" xr3:uid="{87DA8C30-79C3-4B81-9C5E-A3CA4DB74AD8}" name="EXPIRATION" dataDxfId="131"/>
    <tableColumn id="14" xr3:uid="{20896C1B-5FC0-401F-8415-27762861C86C}" name="SUBSTANCE" dataDxfId="130"/>
  </tableColumns>
  <tableStyleInfo name="TableStyleMedium9"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CB4423FD-E912-4DF4-842F-F6764DD43E47}" name="Tableau4" displayName="Tableau4" ref="A229:N255" totalsRowShown="0" headerRowDxfId="129" dataDxfId="128" tableBorderDxfId="127">
  <autoFilter ref="A229:N255" xr:uid="{CB4423FD-E912-4DF4-842F-F6764DD43E47}"/>
  <sortState xmlns:xlrd2="http://schemas.microsoft.com/office/spreadsheetml/2017/richdata2" ref="A230:N255">
    <sortCondition descending="1" ref="H229:H255"/>
  </sortState>
  <tableColumns count="14">
    <tableColumn id="1" xr3:uid="{1E6F000B-DA6B-45FE-B2CF-5C99EFF7F545}" name="SOCIETES ET PERSONNES" dataDxfId="126"/>
    <tableColumn id="5" xr3:uid="{086A36BD-0564-46ED-9C5E-6E8210521E4E}" name="DATE DE DEMANDE" dataDxfId="125"/>
    <tableColumn id="2" xr3:uid="{AC643464-4812-4A0F-8FA9-A420ED227ADD}" name="NOM DU PERMIS" dataDxfId="124"/>
    <tableColumn id="3" xr3:uid="{82CD4BA2-D9F7-4224-9DC7-4CEC6E46319E}" name="REGION" dataDxfId="123"/>
    <tableColumn id="4" xr3:uid="{01065311-7F28-4F07-BA83-4397B2E35DF2}" name="MATRICULE FISCAL" dataDxfId="122"/>
    <tableColumn id="6" xr3:uid="{04D52654-F95D-4CA0-9FD5-805E30C3C168}" name="ADRESSE" dataDxfId="121"/>
    <tableColumn id="7" xr3:uid="{20D454CB-71D9-49D2-9963-9AE29A61902C}" name="TYPE" dataDxfId="120"/>
    <tableColumn id="8" xr3:uid="{094EBE8C-E6F8-44DD-A7D2-83E90E309B3B}" name="DATE D'OCTROI" dataDxfId="119"/>
    <tableColumn id="9" xr3:uid="{0CDE7577-0092-4ECE-9DA2-8C5E11F659DC}" name="REFERENCES" dataDxfId="118"/>
    <tableColumn id="10" xr3:uid="{C745CE8A-D4E2-4BD5-92A5-574CAB62546C}" name="SURFACE (m2)" dataDxfId="117"/>
    <tableColumn id="11" xr3:uid="{BB16F398-5942-4B35-BBD0-EEE6BC304C70}" name="SURFACE" dataDxfId="116"/>
    <tableColumn id="12" xr3:uid="{EC917815-7DDD-4063-BFEB-0DF11C4AE690}" name="DUREE" dataDxfId="115"/>
    <tableColumn id="13" xr3:uid="{90D410EB-A45D-4ACC-8F65-9194FF3EAD32}" name="EXPIRATION" dataDxfId="114"/>
    <tableColumn id="14" xr3:uid="{6EFF392A-6075-4CD9-BD53-95DEAC6C6A31}" name="SUBSTANCE" dataDxfId="113"/>
  </tableColumns>
  <tableStyleInfo name="TableStyleMedium9"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ED7BA5F7-F396-45E1-9805-AB6B1484FC32}" name="Tableau5" displayName="Tableau5" ref="A259:M273" totalsRowShown="0" headerRowDxfId="112" dataDxfId="110" headerRowBorderDxfId="111" tableBorderDxfId="109">
  <autoFilter ref="A259:M273" xr:uid="{ED7BA5F7-F396-45E1-9805-AB6B1484FC32}"/>
  <sortState xmlns:xlrd2="http://schemas.microsoft.com/office/spreadsheetml/2017/richdata2" ref="A260:M273">
    <sortCondition descending="1" ref="H259:H273"/>
  </sortState>
  <tableColumns count="13">
    <tableColumn id="1" xr3:uid="{AD2FDE5A-9C82-4509-A024-A5DF57743D8C}" name="SOCIETES ET PERSONNES" dataDxfId="108"/>
    <tableColumn id="2" xr3:uid="{1D96CEAD-9EC1-4830-B6D4-D384A7B6E14E}" name="NOM DU PERMIS" dataDxfId="107"/>
    <tableColumn id="5" xr3:uid="{8A9787BC-15FF-4F45-B3B9-2B6479075455}" name="DATE DE DEMANDE" dataDxfId="106"/>
    <tableColumn id="3" xr3:uid="{0796D6B5-28A8-46D6-B805-B4A5EAF5E4D9}" name="REGION" dataDxfId="105"/>
    <tableColumn id="4" xr3:uid="{5B022F37-0051-4D7C-8582-CD31B4965F0F}" name="MATRICULE FISCALE" dataDxfId="104"/>
    <tableColumn id="6" xr3:uid="{C24146DF-E2F8-44E0-B6CF-B3092EFF21DF}" name="ADRESSE" dataDxfId="103"/>
    <tableColumn id="7" xr3:uid="{05EA33F1-822D-45D6-9771-D0792473B253}" name="TYPE" dataDxfId="102"/>
    <tableColumn id="8" xr3:uid="{DC67AA7A-7B51-4A75-879F-43B45D1BE326}" name="DATE D'OCTROI" dataDxfId="101"/>
    <tableColumn id="9" xr3:uid="{C79AE2B0-4000-4449-858F-9F5C6E3434CA}" name="REFERENCES" dataDxfId="100"/>
    <tableColumn id="11" xr3:uid="{9760AF99-D077-4103-AE8B-A1E9D74CCF39}" name="SURFACE" dataDxfId="99"/>
    <tableColumn id="12" xr3:uid="{43A61B11-8E7E-4637-AB9F-C48CDDBEFF44}" name="DUREE" dataDxfId="98"/>
    <tableColumn id="13" xr3:uid="{D62C59C3-053F-4388-9FFA-AAA14654EE2B}" name="EXPIRATION" dataDxfId="97"/>
    <tableColumn id="14" xr3:uid="{FE7B2254-DE4D-4AD1-B834-CF0062D82687}" name="SUBSTANCE" dataDxfId="96"/>
  </tableColumns>
  <tableStyleInfo name="TableStyleMedium9"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4C030445-9A60-4995-A54C-C24444257B73}" name="Tableau7" displayName="Tableau7" ref="A277:M292" totalsRowShown="0" headerRowDxfId="95" dataDxfId="94" tableBorderDxfId="93">
  <autoFilter ref="A277:M292" xr:uid="{4C030445-9A60-4995-A54C-C24444257B73}"/>
  <sortState xmlns:xlrd2="http://schemas.microsoft.com/office/spreadsheetml/2017/richdata2" ref="A278:M292">
    <sortCondition descending="1" ref="H277:H292"/>
  </sortState>
  <tableColumns count="13">
    <tableColumn id="1" xr3:uid="{308484F1-2695-4A57-AFE7-A0CE5DCE7F38}" name="AU" dataDxfId="92"/>
    <tableColumn id="2" xr3:uid="{41833977-D3C2-44C2-B821-45081B074F29}" name="NOM DU PERMIS" dataDxfId="91"/>
    <tableColumn id="5" xr3:uid="{37A15F16-26F0-45D3-A8C2-2EA49CD67ABD}" name="DATE DE DEMANDE" dataDxfId="90"/>
    <tableColumn id="3" xr3:uid="{26C9A875-213A-4112-80B3-02FBDE342CAD}" name="REGION" dataDxfId="89"/>
    <tableColumn id="4" xr3:uid="{976B342C-1DBE-4223-BCA9-95A3DC42C10E}" name="MATRICULE FISCAL" dataDxfId="88"/>
    <tableColumn id="6" xr3:uid="{AA55C6CC-8C1C-432F-B289-F69F7F72BE8D}" name="ADRESSE" dataDxfId="87"/>
    <tableColumn id="7" xr3:uid="{68E6B70C-CA6B-455D-8D81-9A42683C92E1}" name="TYPE" dataDxfId="86"/>
    <tableColumn id="8" xr3:uid="{A33B492C-7D36-4216-925E-1FC8FBCDB0A3}" name="DATE D'OCTROI" dataDxfId="85"/>
    <tableColumn id="9" xr3:uid="{409DAACE-150D-4EAF-B68F-14D570AFE42B}" name="REFERENCES" dataDxfId="84"/>
    <tableColumn id="11" xr3:uid="{59047F53-B409-4CEA-9D40-7F7E2968CFE6}" name="SURFACE" dataDxfId="83"/>
    <tableColumn id="12" xr3:uid="{9FDC2B73-3614-4290-A1A2-8303C789A938}" name="DUREE" dataDxfId="82"/>
    <tableColumn id="13" xr3:uid="{03C4E011-74B2-423B-8EF8-7DD970FC098D}" name="DATE D'EXPIRATION" dataDxfId="81"/>
    <tableColumn id="14" xr3:uid="{76332F4B-FA0C-47B1-8E45-23C4B68EF2F3}" name="SUBSTANCE" dataDxfId="80"/>
  </tableColumns>
  <tableStyleInfo name="TableStyleMedium9" showFirstColumn="0" showLastColumn="0" showRowStripes="1" showColumnStripes="0"/>
</table>
</file>

<file path=xl/theme/theme1.xml><?xml version="1.0" encoding="utf-8"?>
<a:theme xmlns:a="http://schemas.openxmlformats.org/drawingml/2006/main" name="Thème Office 2013 –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E95" dT="2025-09-04T13:38:03.76" personId="{5CC535A8-399E-4DFD-ADB5-2D35AF272687}" id="{15AC03C7-CE65-472A-A622-F9AEEF8AEBA0}">
    <text>LES DELAIS DE TRAITEMENT N'ETAIENT PAS ENCADRES MAIS DEPUIS 2024 LES DELAIS SONT PREVUS</text>
  </threadedComment>
  <threadedComment ref="E99" dT="2025-09-04T10:58:18.15" personId="{5CC535A8-399E-4DFD-ADB5-2D35AF272687}" id="{5946604F-C483-4485-AEA0-033D9244E90D}">
    <text>NOIUS N'AVONS PAS OBTENU LA PREUVE DE TRANSMISSION AU PM</text>
  </threadedComment>
</ThreadedComments>
</file>

<file path=xl/threadedComments/threadedComment2.xml><?xml version="1.0" encoding="utf-8"?>
<ThreadedComments xmlns="http://schemas.microsoft.com/office/spreadsheetml/2018/threadedcomments" xmlns:x="http://schemas.openxmlformats.org/spreadsheetml/2006/main">
  <threadedComment ref="D95" dT="2025-09-04T13:38:03.76" personId="{5CC535A8-399E-4DFD-ADB5-2D35AF272687}" id="{B2258B3E-9B05-431D-AF31-191BF2D9AF3E}">
    <text>LES DELAIS DE TRAITEMENT N'ETAIENT PAS ENCADRES MAIS DEPUIS 2024 LES DELAIS SONT PREVUS</text>
  </threadedComment>
  <threadedComment ref="D99" dT="2025-09-04T10:58:18.15" personId="{5CC535A8-399E-4DFD-ADB5-2D35AF272687}" id="{72F48206-2E52-40B2-A688-149DCEB0FCA8}">
    <text>NOIUS N'AVONS PAS OBTENU LA PREUVE DE TRANSMISSION AU PM</text>
  </threadedComment>
</ThreadedComments>
</file>

<file path=xl/threadedComments/threadedComment3.xml><?xml version="1.0" encoding="utf-8"?>
<ThreadedComments xmlns="http://schemas.microsoft.com/office/spreadsheetml/2018/threadedcomments" xmlns:x="http://schemas.openxmlformats.org/spreadsheetml/2006/main">
  <threadedComment ref="D95" dT="2025-09-04T13:38:03.76" personId="{5CC535A8-399E-4DFD-ADB5-2D35AF272687}" id="{62FDBA85-744B-4BFF-8DC6-74DBB501CDB8}">
    <text>LES DELAIS DE TRAITEMENT N'ETAIENT PAS ENCADRES MAIS DEPUIS 2024 LES DELAIS SONT PREVUS</text>
  </threadedComment>
  <threadedComment ref="D99" dT="2025-09-04T10:58:18.15" personId="{5CC535A8-399E-4DFD-ADB5-2D35AF272687}" id="{D5A6D618-D1F4-4400-B327-CB7DAE800364}">
    <text>NOIUS N'AVONS PAS OBTENU LA PREUVE DE TRANSMISSION AU PM</text>
  </threadedComment>
</ThreadedComments>
</file>

<file path=xl/threadedComments/threadedComment4.xml><?xml version="1.0" encoding="utf-8"?>
<ThreadedComments xmlns="http://schemas.microsoft.com/office/spreadsheetml/2018/threadedcomments" xmlns:x="http://schemas.openxmlformats.org/spreadsheetml/2006/main">
  <threadedComment ref="D95" dT="2025-09-04T13:38:03.76" personId="{5CC535A8-399E-4DFD-ADB5-2D35AF272687}" id="{7B16F4C1-1DC9-45D4-B5BA-130EF81D590B}">
    <text>LES DELAIS DE TRAITEMENT N'ETAIENT PAS ENCADRES MAIS DEPUIS 2024 LES DELAIS SONT PREVUS</text>
  </threadedComment>
  <threadedComment ref="D98" dT="2025-09-04T10:58:18.15" personId="{5CC535A8-399E-4DFD-ADB5-2D35AF272687}" id="{16480B13-D9FB-40CF-BB51-0BBD26C1B954}">
    <text>NOIUS N'AVONS PAS OBTENU LA PREUVE DE TRANSMISSION AU PM</text>
  </threadedComment>
</ThreadedComments>
</file>

<file path=xl/threadedComments/threadedComment5.xml><?xml version="1.0" encoding="utf-8"?>
<ThreadedComments xmlns="http://schemas.microsoft.com/office/spreadsheetml/2018/threadedcomments" xmlns:x="http://schemas.openxmlformats.org/spreadsheetml/2006/main">
  <threadedComment ref="D19" dT="2025-08-29T13:22:00.56" personId="{5CC535A8-399E-4DFD-ADB5-2D35AF272687}" id="{838C48D6-DCE5-4D43-B9A3-30C2BC0ECA34}">
    <text>ABSENCE DES DEMANDES</text>
  </threadedComment>
  <threadedComment ref="D21" dT="2025-08-29T13:23:49.51" personId="{5CC535A8-399E-4DFD-ADB5-2D35AF272687}" id="{89272026-A4C2-4BBE-A3F8-0273AFFD3B87}">
    <text>ABSENCE DE DEMANDE</text>
  </threadedComment>
  <threadedComment ref="D22" dT="2025-08-29T13:23:49.51" personId="{5CC535A8-399E-4DFD-ADB5-2D35AF272687}" id="{CB01B61A-7C2F-4414-90B3-77586EB68B96}">
    <text>ABSENCE DE DEMANDE</text>
  </threadedComment>
  <threadedComment ref="D23" dT="2025-08-29T13:23:49.51" personId="{5CC535A8-399E-4DFD-ADB5-2D35AF272687}" id="{90B46632-CCE0-46A5-9CE9-B6E4C40AD393}">
    <text>ABSENCE DE DEMANDE</text>
  </threadedComment>
  <threadedComment ref="D24" dT="2025-08-29T13:23:49.51" personId="{5CC535A8-399E-4DFD-ADB5-2D35AF272687}" id="{69082290-1797-42F7-B0CF-3767AFCDD397}">
    <text>ABSENCE DE DEMANDE</text>
  </threadedComment>
  <threadedComment ref="D45" dT="2025-08-29T13:35:57.57" personId="{5CC535A8-399E-4DFD-ADB5-2D35AF272687}" id="{2BB98873-64A6-4639-BF45-CFAEC5514C97}">
    <text>RAPPORT SUR LES COMPTES SOCIAUX ET CONSOLIDES POUR L'EXERCICE 2019</text>
  </threadedComment>
  <threadedComment ref="D73" dT="2025-09-04T13:57:09.81" personId="{5CC535A8-399E-4DFD-ADB5-2D35AF272687}" id="{8E0AEC3D-1F32-4EEB-A124-231C505D8F53}">
    <text xml:space="preserve">DEMANDE NON DISPONIBLE
</text>
  </threadedComment>
  <threadedComment ref="D75" dT="2025-09-04T13:57:09.81" personId="{5CC535A8-399E-4DFD-ADB5-2D35AF272687}" id="{BF18686E-9B6A-4A1A-B21F-178F97775770}">
    <text xml:space="preserve">DEMANDE NON DISPONIBLE
</text>
  </threadedComment>
  <threadedComment ref="D77" dT="2025-09-04T13:57:09.81" personId="{5CC535A8-399E-4DFD-ADB5-2D35AF272687}" id="{2DB3419B-E3D9-4F86-8D0C-3AC1BB9942C2}">
    <text xml:space="preserve">DEMANDE NON DISPONIBLE
</text>
  </threadedComment>
  <threadedComment ref="D79" dT="2025-09-04T13:57:09.81" personId="{5CC535A8-399E-4DFD-ADB5-2D35AF272687}" id="{6652F07B-9874-478F-8BA5-81E5274505AB}">
    <text xml:space="preserve">DEMANDE NON DISPONIBLE
</text>
  </threadedComment>
  <threadedComment ref="D80" dT="2025-09-04T13:57:09.81" personId="{5CC535A8-399E-4DFD-ADB5-2D35AF272687}" id="{E16E3710-73D3-45E7-89D8-3A05974C2CCB}">
    <text xml:space="preserve">DEMANDE NON DISPONIBLE
</text>
  </threadedComment>
  <threadedComment ref="D81" dT="2025-09-04T13:57:09.81" personId="{5CC535A8-399E-4DFD-ADB5-2D35AF272687}" id="{48D5FA00-B777-4429-BF83-DEE1CE239617}">
    <text xml:space="preserve">DEMANDE NON DISPONIBLE
</text>
  </threadedComment>
  <threadedComment ref="D95" dT="2025-09-04T13:38:03.76" personId="{5CC535A8-399E-4DFD-ADB5-2D35AF272687}" id="{5ABF5FC6-1293-470E-A879-ECFE6FC2BADB}">
    <text>LES DELAIS DE TRAITEMENT N'ETAIENT PAS ENCADRES MAIS DEPUIS 2024 LES DELAIS SONT PREVUS</text>
  </threadedComment>
  <threadedComment ref="D98" dT="2025-09-04T10:58:18.15" personId="{5CC535A8-399E-4DFD-ADB5-2D35AF272687}" id="{3CFBFFBA-A0D7-4897-82D9-974324325A4E}">
    <text>NOIUS N'AVONS PAS OBTENU LA PREUVE DE TRANSMISSION AU PM</text>
  </threadedComment>
  <threadedComment ref="D99" dT="2025-09-04T10:58:18.15" personId="{5CC535A8-399E-4DFD-ADB5-2D35AF272687}" id="{6BC54B1A-FD22-47B5-B111-D0E4622E1CEB}">
    <text>NOIUS N'AVONS PAS OBTENU LA PREUVE DE TRANSMISSION AU PM</text>
  </threadedComment>
</ThreadedComments>
</file>

<file path=xl/threadedComments/threadedComment6.xml><?xml version="1.0" encoding="utf-8"?>
<ThreadedComments xmlns="http://schemas.microsoft.com/office/spreadsheetml/2018/threadedcomments" xmlns:x="http://schemas.openxmlformats.org/spreadsheetml/2006/main">
  <threadedComment ref="D48" dT="2025-08-28T12:05:33.35" personId="{5CC535A8-399E-4DFD-ADB5-2D35AF272687}" id="{91A7679F-1461-4B67-9FB3-E3364EA230AB}">
    <text>M. TSAFACK dit que c'est N/A</text>
  </threadedComment>
  <threadedComment ref="D53" dT="2025-08-28T12:01:33.88" personId="{5CC535A8-399E-4DFD-ADB5-2D35AF272687}" id="{77DCB1A8-D5AC-4280-9787-6A028A367B45}">
    <text>1464000</text>
  </threadedComment>
  <threadedComment ref="D95" dT="2025-09-04T13:38:03.76" personId="{5CC535A8-399E-4DFD-ADB5-2D35AF272687}" id="{DDB50EA7-846B-4C6E-A64E-080463578F93}">
    <text>LES DELAIS DE TRAITEMENT N'ETAIENT PAS ENCADRES MAIS DEPUIS 2024 LES DELAIS SONT PREVUS</text>
  </threadedComment>
  <threadedComment ref="D98" dT="2025-09-04T10:58:18.15" personId="{5CC535A8-399E-4DFD-ADB5-2D35AF272687}" id="{30524126-D20F-4596-A028-525EE70B457B}">
    <text>NOIUS N'AVONS PAS OBTENU LA PREUVE DE TRANSMISSION AU PM</text>
  </threadedComment>
</ThreadedComments>
</file>

<file path=xl/threadedComments/threadedComment7.xml><?xml version="1.0" encoding="utf-8"?>
<ThreadedComments xmlns="http://schemas.microsoft.com/office/spreadsheetml/2018/threadedcomments" xmlns:x="http://schemas.openxmlformats.org/spreadsheetml/2006/main">
  <threadedComment ref="D95" dT="2025-09-04T13:38:03.76" personId="{5CC535A8-399E-4DFD-ADB5-2D35AF272687}" id="{0D87C706-6048-4A7D-A8EF-D00790C84EBE}">
    <text>LES DELAIS DE TRAITEMENT N'ETAIENT PAS ENCADRES MAIS DEPUIS 2024 LES DELAIS SONT PREVUS</text>
  </threadedComment>
  <threadedComment ref="D98" dT="2025-09-04T10:58:18.15" personId="{5CC535A8-399E-4DFD-ADB5-2D35AF272687}" id="{6A7203B5-6D9C-4B99-862F-B1F61C8E984D}">
    <text>NOIUS N'AVONS PAS OBTENU LA PREUVE DE TRANSMISSION AU PM</text>
  </threadedComment>
</ThreadedComments>
</file>

<file path=xl/threadedComments/threadedComment8.xml><?xml version="1.0" encoding="utf-8"?>
<ThreadedComments xmlns="http://schemas.microsoft.com/office/spreadsheetml/2018/threadedcomments" xmlns:x="http://schemas.openxmlformats.org/spreadsheetml/2006/main">
  <threadedComment ref="D98" dT="2025-09-04T10:58:18.15" personId="{5CC535A8-399E-4DFD-ADB5-2D35AF272687}" id="{EB63160D-0791-4831-98AB-9206CF3AB141}">
    <text>NOIUS N'AVONS PAS OBTENU LA PREUVE DE TRANSMISSION AU PM</text>
  </threadedComment>
</ThreadedComments>
</file>

<file path=xl/threadedComments/threadedComment9.xml><?xml version="1.0" encoding="utf-8"?>
<ThreadedComments xmlns="http://schemas.microsoft.com/office/spreadsheetml/2018/threadedcomments" xmlns:x="http://schemas.openxmlformats.org/spreadsheetml/2006/main">
  <threadedComment ref="D98" dT="2025-09-04T10:58:18.15" personId="{5CC535A8-399E-4DFD-ADB5-2D35AF272687}" id="{79B32165-94F6-459A-8E62-7F2286C463BD}">
    <text>NOIUS N'AVONS PAS OBTENU LA PREUVE DE TRANSMISSION AU PM</text>
  </threadedComment>
</ThreadedComments>
</file>

<file path=xl/threadedComments/threadedComment10.xml><?xml version="1.0" encoding="utf-8"?>
<ThreadedComments xmlns="http://schemas.microsoft.com/office/spreadsheetml/2018/threadedcomments" xmlns:x="http://schemas.openxmlformats.org/spreadsheetml/2006/main">
  <threadedComment ref="D98" dT="2025-09-04T10:58:18.15" personId="{5CC535A8-399E-4DFD-ADB5-2D35AF272687}" id="{43AEE261-B266-413A-98F5-BC97C9BAAA46}">
    <text>NOIUS N'AVONS PAS OBTENU LA PREUVE DE TRANSMISSION AU PM</text>
  </threadedComment>
</ThreadedComments>
</file>

<file path=xl/threadedComments/threadedComment11.xml><?xml version="1.0" encoding="utf-8"?>
<ThreadedComments xmlns="http://schemas.microsoft.com/office/spreadsheetml/2018/threadedcomments" xmlns:x="http://schemas.openxmlformats.org/spreadsheetml/2006/main">
  <threadedComment ref="D98" dT="2025-09-04T10:58:18.15" personId="{5CC535A8-399E-4DFD-ADB5-2D35AF272687}" id="{F1D1E4DC-8D40-436F-B064-D1EA649F94E9}">
    <text>NOIUS N'AVONS PAS OBTENU LA PREUVE DE TRANSMISSION AU PM</text>
  </threadedComment>
</ThreadedComments>
</file>

<file path=xl/threadedComments/threadedComment12.xml><?xml version="1.0" encoding="utf-8"?>
<ThreadedComments xmlns="http://schemas.microsoft.com/office/spreadsheetml/2018/threadedcomments" xmlns:x="http://schemas.openxmlformats.org/spreadsheetml/2006/main">
  <threadedComment ref="D98" dT="2025-09-04T10:58:18.15" personId="{5CC535A8-399E-4DFD-ADB5-2D35AF272687}" id="{5214951E-4E5C-4E1E-95E0-B9DCA4051AD9}">
    <text>NOIUS N'AVONS PAS OBTENU LA PREUVE DE TRANSMISSION AU PM</text>
  </threadedComment>
</ThreadedComments>
</file>

<file path=xl/threadedComments/threadedComment13.xml><?xml version="1.0" encoding="utf-8"?>
<ThreadedComments xmlns="http://schemas.microsoft.com/office/spreadsheetml/2018/threadedcomments" xmlns:x="http://schemas.openxmlformats.org/spreadsheetml/2006/main">
  <threadedComment ref="D98" dT="2025-09-04T10:58:18.15" personId="{5CC535A8-399E-4DFD-ADB5-2D35AF272687}" id="{2CA80C74-E4A2-4595-AC9A-3C3C65AABDAD}">
    <text>NOIUS N'AVONS PAS OBTENU LA PREUVE DE TRANSMISSION AU PM</text>
  </threadedComment>
</ThreadedComments>
</file>

<file path=xl/threadedComments/threadedComment14.xml><?xml version="1.0" encoding="utf-8"?>
<ThreadedComments xmlns="http://schemas.microsoft.com/office/spreadsheetml/2018/threadedcomments" xmlns:x="http://schemas.openxmlformats.org/spreadsheetml/2006/main">
  <threadedComment ref="D98" dT="2025-09-04T10:58:18.15" personId="{5CC535A8-399E-4DFD-ADB5-2D35AF272687}" id="{D9C1E0B4-CC2D-4593-82CB-082B4734746B}">
    <text>NOIUS N'AVONS PAS OBTENU LA PREUVE DE TRANSMISSION AU PM</text>
  </threadedComment>
</ThreadedComments>
</file>

<file path=xl/threadedComments/threadedComment15.xml><?xml version="1.0" encoding="utf-8"?>
<ThreadedComments xmlns="http://schemas.microsoft.com/office/spreadsheetml/2018/threadedcomments" xmlns:x="http://schemas.openxmlformats.org/spreadsheetml/2006/main">
  <threadedComment ref="D98" dT="2025-09-04T10:58:18.15" personId="{5CC535A8-399E-4DFD-ADB5-2D35AF272687}" id="{3F16B780-CC99-4BDF-B328-246BB520FACE}">
    <text>NOIUS N'AVONS PAS OBTENU LA PREUVE DE TRANSMISSION AU PM</text>
  </threadedComment>
</ThreadedComments>
</file>

<file path=xl/threadedComments/threadedComment16.xml><?xml version="1.0" encoding="utf-8"?>
<ThreadedComments xmlns="http://schemas.microsoft.com/office/spreadsheetml/2018/threadedcomments" xmlns:x="http://schemas.openxmlformats.org/spreadsheetml/2006/main">
  <threadedComment ref="D98" dT="2025-09-04T10:58:18.15" personId="{5CC535A8-399E-4DFD-ADB5-2D35AF272687}" id="{AD7217F9-EB13-4DE1-92DE-A29241CB49DE}">
    <text>NOIUS N'AVONS PAS OBTENU LA PREUVE DE TRANSMISSION AU PM</text>
  </threadedComment>
</ThreadedComments>
</file>

<file path=xl/threadedComments/threadedComment17.xml><?xml version="1.0" encoding="utf-8"?>
<ThreadedComments xmlns="http://schemas.microsoft.com/office/spreadsheetml/2018/threadedcomments" xmlns:x="http://schemas.openxmlformats.org/spreadsheetml/2006/main">
  <threadedComment ref="D98" dT="2025-09-04T10:58:18.15" personId="{5CC535A8-399E-4DFD-ADB5-2D35AF272687}" id="{EE91B79F-D925-4D1B-A30A-208EAF0F9532}">
    <text>NOIUS N'AVONS PAS OBTENU LA PREUVE DE TRANSMISSION AU PM</text>
  </threadedComment>
</ThreadedComment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table" Target="../tables/table1.xml"/><Relationship Id="rId1" Type="http://schemas.openxmlformats.org/officeDocument/2006/relationships/drawing" Target="../drawings/drawing2.xml"/><Relationship Id="rId5" Type="http://schemas.openxmlformats.org/officeDocument/2006/relationships/table" Target="../tables/table4.xml"/><Relationship Id="rId4" Type="http://schemas.openxmlformats.org/officeDocument/2006/relationships/table" Target="../tables/table3.xml"/></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3.bin"/><Relationship Id="rId4" Type="http://schemas.microsoft.com/office/2017/10/relationships/threadedComment" Target="../threadedComments/threadedComment1.xml"/></Relationships>
</file>

<file path=xl/worksheets/_rels/sheet8.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4.bin"/><Relationship Id="rId4" Type="http://schemas.microsoft.com/office/2017/10/relationships/threadedComment" Target="../threadedComments/threadedComment2.xml"/></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5.bin"/><Relationship Id="rId4" Type="http://schemas.microsoft.com/office/2017/10/relationships/threadedComment" Target="../threadedComments/threadedComment3.xml"/></Relationships>
</file>

<file path=xl/worksheets/_rels/sheet10.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6.bin"/><Relationship Id="rId4" Type="http://schemas.microsoft.com/office/2017/10/relationships/threadedComment" Target="../threadedComments/threadedComment4.xml"/></Relationships>
</file>

<file path=xl/worksheets/_rels/sheet11.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printerSettings" Target="../printerSettings/printerSettings7.bin"/><Relationship Id="rId4" Type="http://schemas.microsoft.com/office/2017/10/relationships/threadedComment" Target="../threadedComments/threadedComment5.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6.vml"/><Relationship Id="rId1" Type="http://schemas.openxmlformats.org/officeDocument/2006/relationships/printerSettings" Target="../printerSettings/printerSettings8.bin"/><Relationship Id="rId4" Type="http://schemas.microsoft.com/office/2017/10/relationships/threadedComment" Target="../threadedComments/threadedComment6.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7.vml"/><Relationship Id="rId1" Type="http://schemas.openxmlformats.org/officeDocument/2006/relationships/printerSettings" Target="../printerSettings/printerSettings9.bin"/><Relationship Id="rId4" Type="http://schemas.microsoft.com/office/2017/10/relationships/threadedComment" Target="../threadedComments/threadedComment7.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0.bin"/><Relationship Id="rId4" Type="http://schemas.microsoft.com/office/2017/10/relationships/threadedComment" Target="../threadedComments/threadedComment8.xml"/></Relationships>
</file>

<file path=xl/worksheets/_rels/sheet16.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1.bin"/><Relationship Id="rId4" Type="http://schemas.microsoft.com/office/2017/10/relationships/threadedComment" Target="../threadedComments/threadedComment9.xml"/></Relationships>
</file>

<file path=xl/worksheets/_rels/sheet17.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2.bin"/><Relationship Id="rId4" Type="http://schemas.microsoft.com/office/2017/10/relationships/threadedComment" Target="../threadedComments/threadedComment10.xml"/></Relationships>
</file>

<file path=xl/worksheets/_rels/sheet1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3.bin"/><Relationship Id="rId4" Type="http://schemas.microsoft.com/office/2017/10/relationships/threadedComment" Target="../threadedComments/threadedComment11.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2.vml"/><Relationship Id="rId1" Type="http://schemas.openxmlformats.org/officeDocument/2006/relationships/printerSettings" Target="../printerSettings/printerSettings14.bin"/><Relationship Id="rId4" Type="http://schemas.microsoft.com/office/2017/10/relationships/threadedComment" Target="../threadedComments/threadedComment12.xml"/></Relationships>
</file>

<file path=xl/worksheets/_rels/sheet20.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3.vml"/><Relationship Id="rId1" Type="http://schemas.openxmlformats.org/officeDocument/2006/relationships/printerSettings" Target="../printerSettings/printerSettings15.bin"/><Relationship Id="rId4" Type="http://schemas.microsoft.com/office/2017/10/relationships/threadedComment" Target="../threadedComments/threadedComment13.xml"/></Relationships>
</file>

<file path=xl/worksheets/_rels/sheet2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4.vml"/><Relationship Id="rId1" Type="http://schemas.openxmlformats.org/officeDocument/2006/relationships/printerSettings" Target="../printerSettings/printerSettings16.bin"/><Relationship Id="rId4" Type="http://schemas.microsoft.com/office/2017/10/relationships/threadedComment" Target="../threadedComments/threadedComment14.xml"/></Relationships>
</file>

<file path=xl/worksheets/_rels/sheet2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5.vml"/><Relationship Id="rId1" Type="http://schemas.openxmlformats.org/officeDocument/2006/relationships/printerSettings" Target="../printerSettings/printerSettings17.bin"/><Relationship Id="rId4" Type="http://schemas.microsoft.com/office/2017/10/relationships/threadedComment" Target="../threadedComments/threadedComment15.xml"/></Relationships>
</file>

<file path=xl/worksheets/_rels/sheet2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16.vml"/><Relationship Id="rId1" Type="http://schemas.openxmlformats.org/officeDocument/2006/relationships/printerSettings" Target="../printerSettings/printerSettings18.bin"/><Relationship Id="rId4" Type="http://schemas.microsoft.com/office/2017/10/relationships/threadedComment" Target="../threadedComments/threadedComment16.x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17.vml"/><Relationship Id="rId1" Type="http://schemas.openxmlformats.org/officeDocument/2006/relationships/printerSettings" Target="../printerSettings/printerSettings19.bin"/><Relationship Id="rId4" Type="http://schemas.microsoft.com/office/2017/10/relationships/threadedComment" Target="../threadedComments/threadedComment17.xml"/></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1.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18.vml"/><Relationship Id="rId1" Type="http://schemas.openxmlformats.org/officeDocument/2006/relationships/drawing" Target="../drawings/drawing4.xml"/></Relationships>
</file>

<file path=xl/worksheets/_rels/sheet28.xml.rels><?xml version="1.0" encoding="UTF-8" standalone="yes"?>
<Relationships xmlns="http://schemas.openxmlformats.org/package/2006/relationships"><Relationship Id="rId1" Type="http://schemas.openxmlformats.org/officeDocument/2006/relationships/hyperlink" Target="https://www.londonstockexchange.com/search?searchtype=all&amp;q=vog" TargetMode="External"/></Relationships>
</file>

<file path=xl/worksheets/_rels/sheet29.xml.rels><?xml version="1.0" encoding="UTF-8" standalone="yes"?>
<Relationships xmlns="http://schemas.openxmlformats.org/package/2006/relationships"><Relationship Id="rId2" Type="http://schemas.openxmlformats.org/officeDocument/2006/relationships/hyperlink" Target="https://casablancabourse.com/lafargeholcimmaroc/action/capitalisation/" TargetMode="External"/><Relationship Id="rId1" Type="http://schemas.openxmlformats.org/officeDocument/2006/relationships/hyperlink" Target="https://ngxgroup.com/exchange/data/company-profile/?symbol=DANGCEM&amp;directory=companydirectory" TargetMode="External"/></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32.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39.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46.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082580-0AA5-4520-84F0-4FEF6E2A4F7F}">
  <sheetPr codeName="Feuil1"/>
  <dimension ref="A1:A39"/>
  <sheetViews>
    <sheetView zoomScale="108" zoomScaleNormal="115" workbookViewId="0">
      <selection activeCell="A39" sqref="A39"/>
    </sheetView>
  </sheetViews>
  <sheetFormatPr baseColWidth="10" defaultColWidth="11.453125" defaultRowHeight="14.5" x14ac:dyDescent="0.5"/>
  <cols>
    <col min="1" max="1" width="104" style="765" bestFit="1" customWidth="1"/>
    <col min="2" max="16384" width="11.453125" style="765"/>
  </cols>
  <sheetData>
    <row r="1" spans="1:1" ht="31.5" x14ac:dyDescent="1.05">
      <c r="A1" s="1090" t="s">
        <v>247</v>
      </c>
    </row>
    <row r="2" spans="1:1" x14ac:dyDescent="0.5">
      <c r="A2" s="764"/>
    </row>
    <row r="3" spans="1:1" x14ac:dyDescent="0.5">
      <c r="A3" s="765" t="s">
        <v>1144</v>
      </c>
    </row>
    <row r="4" spans="1:1" x14ac:dyDescent="0.5">
      <c r="A4" s="765" t="s">
        <v>1145</v>
      </c>
    </row>
    <row r="5" spans="1:1" x14ac:dyDescent="0.5">
      <c r="A5" s="765" t="s">
        <v>1540</v>
      </c>
    </row>
    <row r="6" spans="1:1" x14ac:dyDescent="0.5">
      <c r="A6" s="765" t="s">
        <v>2996</v>
      </c>
    </row>
    <row r="7" spans="1:1" x14ac:dyDescent="0.5">
      <c r="A7" s="765" t="s">
        <v>1548</v>
      </c>
    </row>
    <row r="8" spans="1:1" x14ac:dyDescent="0.5">
      <c r="A8" s="765" t="s">
        <v>3171</v>
      </c>
    </row>
    <row r="9" spans="1:1" x14ac:dyDescent="0.5">
      <c r="A9" s="765" t="s">
        <v>1541</v>
      </c>
    </row>
    <row r="10" spans="1:1" x14ac:dyDescent="0.5">
      <c r="A10" s="765" t="s">
        <v>1542</v>
      </c>
    </row>
    <row r="11" spans="1:1" x14ac:dyDescent="0.5">
      <c r="A11" s="765" t="s">
        <v>3191</v>
      </c>
    </row>
    <row r="12" spans="1:1" x14ac:dyDescent="0.5">
      <c r="A12" s="765" t="s">
        <v>1543</v>
      </c>
    </row>
    <row r="13" spans="1:1" x14ac:dyDescent="0.5">
      <c r="A13" s="765" t="s">
        <v>1544</v>
      </c>
    </row>
    <row r="14" spans="1:1" x14ac:dyDescent="0.5">
      <c r="A14" s="765" t="s">
        <v>3347</v>
      </c>
    </row>
    <row r="15" spans="1:1" x14ac:dyDescent="0.5">
      <c r="A15" s="765" t="s">
        <v>3563</v>
      </c>
    </row>
    <row r="16" spans="1:1" x14ac:dyDescent="0.5">
      <c r="A16" s="765" t="s">
        <v>3564</v>
      </c>
    </row>
    <row r="17" spans="1:1" x14ac:dyDescent="0.5">
      <c r="A17" s="765" t="s">
        <v>1549</v>
      </c>
    </row>
    <row r="18" spans="1:1" x14ac:dyDescent="0.5">
      <c r="A18" s="765" t="s">
        <v>1551</v>
      </c>
    </row>
    <row r="19" spans="1:1" x14ac:dyDescent="0.5">
      <c r="A19" s="765" t="s">
        <v>1552</v>
      </c>
    </row>
    <row r="20" spans="1:1" x14ac:dyDescent="0.5">
      <c r="A20" s="765" t="s">
        <v>1553</v>
      </c>
    </row>
    <row r="21" spans="1:1" x14ac:dyDescent="0.5">
      <c r="A21" s="765" t="s">
        <v>3170</v>
      </c>
    </row>
    <row r="22" spans="1:1" x14ac:dyDescent="0.5">
      <c r="A22" s="765" t="s">
        <v>1545</v>
      </c>
    </row>
    <row r="23" spans="1:1" x14ac:dyDescent="0.5">
      <c r="A23" s="765" t="s">
        <v>1146</v>
      </c>
    </row>
    <row r="24" spans="1:1" x14ac:dyDescent="0.5">
      <c r="A24" s="765" t="s">
        <v>1546</v>
      </c>
    </row>
    <row r="25" spans="1:1" x14ac:dyDescent="0.5">
      <c r="A25" s="765" t="s">
        <v>1547</v>
      </c>
    </row>
    <row r="26" spans="1:1" x14ac:dyDescent="0.5">
      <c r="A26" s="765" t="s">
        <v>1601</v>
      </c>
    </row>
    <row r="27" spans="1:1" x14ac:dyDescent="0.5">
      <c r="A27" s="765" t="s">
        <v>3178</v>
      </c>
    </row>
    <row r="28" spans="1:1" x14ac:dyDescent="0.5">
      <c r="A28" s="765" t="s">
        <v>1595</v>
      </c>
    </row>
    <row r="29" spans="1:1" x14ac:dyDescent="0.5">
      <c r="A29" s="765" t="s">
        <v>1596</v>
      </c>
    </row>
    <row r="30" spans="1:1" x14ac:dyDescent="0.5">
      <c r="A30" s="765" t="s">
        <v>1597</v>
      </c>
    </row>
    <row r="31" spans="1:1" x14ac:dyDescent="0.5">
      <c r="A31" s="765" t="s">
        <v>1598</v>
      </c>
    </row>
    <row r="32" spans="1:1" x14ac:dyDescent="0.5">
      <c r="A32" s="765" t="s">
        <v>1599</v>
      </c>
    </row>
    <row r="33" spans="1:1" x14ac:dyDescent="0.5">
      <c r="A33" s="765" t="s">
        <v>1600</v>
      </c>
    </row>
    <row r="34" spans="1:1" x14ac:dyDescent="0.5">
      <c r="A34" s="765" t="s">
        <v>3344</v>
      </c>
    </row>
    <row r="35" spans="1:1" x14ac:dyDescent="0.5">
      <c r="A35" s="765" t="s">
        <v>3587</v>
      </c>
    </row>
    <row r="36" spans="1:1" x14ac:dyDescent="0.5">
      <c r="A36" s="765" t="s">
        <v>3588</v>
      </c>
    </row>
    <row r="37" spans="1:1" x14ac:dyDescent="0.5">
      <c r="A37" s="1038" t="s">
        <v>3589</v>
      </c>
    </row>
    <row r="38" spans="1:1" x14ac:dyDescent="0.5">
      <c r="A38" s="1038" t="s">
        <v>3590</v>
      </c>
    </row>
    <row r="39" spans="1:1" x14ac:dyDescent="0.5">
      <c r="A39" s="765" t="s">
        <v>3714</v>
      </c>
    </row>
  </sheetData>
  <pageMargins left="0.7" right="0.7" top="0.75" bottom="0.75" header="0.3" footer="0.3"/>
  <pageSetup paperSize="9" orientation="portrait"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639D32-2774-42EA-BA14-69CF1BB511AB}">
  <sheetPr codeName="Feuil3">
    <tabColor rgb="FF00B050"/>
  </sheetPr>
  <dimension ref="A2:Y40"/>
  <sheetViews>
    <sheetView zoomScaleNormal="100" workbookViewId="0">
      <selection activeCell="B6" sqref="B6:B24"/>
    </sheetView>
  </sheetViews>
  <sheetFormatPr baseColWidth="10" defaultColWidth="10.54296875" defaultRowHeight="13" x14ac:dyDescent="0.45"/>
  <cols>
    <col min="1" max="1" width="2.453125" style="70" bestFit="1" customWidth="1"/>
    <col min="2" max="2" width="31.54296875" style="70" customWidth="1"/>
    <col min="3" max="3" width="7.90625" style="70" bestFit="1" customWidth="1"/>
    <col min="4" max="4" width="12.453125" style="70" bestFit="1" customWidth="1"/>
    <col min="5" max="5" width="14.54296875" style="70" bestFit="1" customWidth="1"/>
    <col min="6" max="6" width="15" style="70" bestFit="1" customWidth="1"/>
    <col min="7" max="7" width="8" style="70" bestFit="1" customWidth="1"/>
    <col min="8" max="8" width="10.54296875" style="3"/>
    <col min="9" max="9" width="3.08984375" style="3" hidden="1" customWidth="1"/>
    <col min="10" max="10" width="56" style="3" hidden="1" customWidth="1"/>
    <col min="11" max="11" width="13.08984375" style="3" hidden="1" customWidth="1"/>
    <col min="12" max="12" width="4.453125" style="3" hidden="1" customWidth="1"/>
    <col min="13" max="13" width="5.90625" style="3" hidden="1" customWidth="1"/>
    <col min="14" max="14" width="12.54296875" style="3" hidden="1" customWidth="1"/>
    <col min="15" max="15" width="16.6328125" style="3" hidden="1" customWidth="1"/>
    <col min="16" max="16" width="5.6328125" style="3" hidden="1" customWidth="1"/>
    <col min="17" max="17" width="6" style="3" hidden="1" customWidth="1"/>
    <col min="18" max="18" width="5.36328125" style="3" hidden="1" customWidth="1"/>
    <col min="19" max="21" width="8.08984375" style="3" hidden="1" customWidth="1"/>
    <col min="22" max="22" width="15.36328125" style="3" hidden="1" customWidth="1"/>
    <col min="23" max="24" width="14.36328125" style="3" hidden="1" customWidth="1"/>
    <col min="25" max="25" width="8.36328125" style="3" hidden="1" customWidth="1"/>
    <col min="26" max="29" width="10.453125" style="3" customWidth="1"/>
    <col min="30" max="16384" width="10.54296875" style="3"/>
  </cols>
  <sheetData>
    <row r="2" spans="1:24" x14ac:dyDescent="0.45">
      <c r="A2" s="1277" t="s">
        <v>1144</v>
      </c>
      <c r="B2" s="1277"/>
      <c r="C2" s="1277"/>
      <c r="D2" s="1277"/>
      <c r="E2" s="1277"/>
      <c r="F2" s="1277"/>
      <c r="G2" s="1277"/>
    </row>
    <row r="4" spans="1:24" ht="20.25" customHeight="1" x14ac:dyDescent="0.45">
      <c r="A4" s="1281" t="s">
        <v>0</v>
      </c>
      <c r="B4" s="1281" t="s">
        <v>9</v>
      </c>
      <c r="C4" s="10"/>
      <c r="D4" s="1279" t="s">
        <v>1605</v>
      </c>
      <c r="E4" s="1279"/>
      <c r="F4" s="1279" t="s">
        <v>1607</v>
      </c>
      <c r="G4" s="1279"/>
      <c r="I4" s="1286" t="s">
        <v>3348</v>
      </c>
      <c r="J4" s="1286" t="s">
        <v>9</v>
      </c>
      <c r="K4" s="1286" t="s">
        <v>160</v>
      </c>
      <c r="L4" s="1288" t="s">
        <v>3349</v>
      </c>
      <c r="M4" s="1288" t="s">
        <v>3350</v>
      </c>
      <c r="N4" s="1288" t="s">
        <v>3351</v>
      </c>
      <c r="O4" s="1288" t="s">
        <v>3352</v>
      </c>
      <c r="P4" s="1285" t="s">
        <v>3353</v>
      </c>
      <c r="Q4" s="1285"/>
      <c r="R4" s="1285"/>
      <c r="S4" s="1285" t="s">
        <v>3354</v>
      </c>
      <c r="T4" s="1285"/>
      <c r="U4" s="1285"/>
      <c r="V4" s="1285" t="s">
        <v>3354</v>
      </c>
      <c r="W4" s="1285"/>
      <c r="X4" s="1285"/>
    </row>
    <row r="5" spans="1:24" ht="39" x14ac:dyDescent="0.45">
      <c r="A5" s="1282"/>
      <c r="B5" s="1282"/>
      <c r="C5" s="10" t="s">
        <v>1538</v>
      </c>
      <c r="D5" s="11" t="s">
        <v>594</v>
      </c>
      <c r="E5" s="11" t="s">
        <v>1606</v>
      </c>
      <c r="F5" s="11" t="s">
        <v>1536</v>
      </c>
      <c r="G5" s="11" t="s">
        <v>1537</v>
      </c>
      <c r="I5" s="1287"/>
      <c r="J5" s="1287"/>
      <c r="K5" s="1287"/>
      <c r="L5" s="1289"/>
      <c r="M5" s="1289"/>
      <c r="N5" s="1289"/>
      <c r="O5" s="1289"/>
      <c r="P5" s="967" t="s">
        <v>3355</v>
      </c>
      <c r="Q5" s="967" t="s">
        <v>3356</v>
      </c>
      <c r="R5" s="967" t="s">
        <v>3357</v>
      </c>
      <c r="S5" s="967" t="s">
        <v>3358</v>
      </c>
      <c r="T5" s="967" t="s">
        <v>3359</v>
      </c>
      <c r="U5" s="967" t="s">
        <v>3360</v>
      </c>
      <c r="V5" s="967" t="s">
        <v>3361</v>
      </c>
      <c r="W5" s="967" t="s">
        <v>3362</v>
      </c>
      <c r="X5" s="967" t="s">
        <v>3363</v>
      </c>
    </row>
    <row r="6" spans="1:24" x14ac:dyDescent="0.45">
      <c r="A6" s="5">
        <v>1</v>
      </c>
      <c r="B6" s="5" t="s">
        <v>11</v>
      </c>
      <c r="C6" s="5" t="s">
        <v>12</v>
      </c>
      <c r="D6" s="12" t="s">
        <v>12</v>
      </c>
      <c r="E6" s="12" t="s">
        <v>12</v>
      </c>
      <c r="F6" s="12" t="s">
        <v>12</v>
      </c>
      <c r="G6" s="12" t="s">
        <v>12</v>
      </c>
      <c r="I6" s="968">
        <v>1</v>
      </c>
      <c r="J6" s="969" t="s">
        <v>11</v>
      </c>
      <c r="K6" s="969" t="s">
        <v>3364</v>
      </c>
      <c r="L6" s="970" t="s">
        <v>13</v>
      </c>
      <c r="M6" s="970" t="s">
        <v>13</v>
      </c>
      <c r="N6" s="970" t="s">
        <v>12</v>
      </c>
      <c r="O6" s="971">
        <v>661698959369.90002</v>
      </c>
      <c r="P6" s="969" t="str">
        <f>IF(M6="Non","Faible","")</f>
        <v>Faible</v>
      </c>
      <c r="Q6" s="969" t="str">
        <f t="shared" ref="Q6:Q24" si="0">IF(AND(M6="Oui",L6="Oui",N6="Non"),"Moyen","")</f>
        <v/>
      </c>
      <c r="R6" s="969" t="str">
        <f t="shared" ref="R6:R24" si="1">IF(AND(L6="Oui",M6="Oui",N6="Oui"),"Elevé","")</f>
        <v/>
      </c>
      <c r="S6" s="971">
        <f>IF(M6="Non",1,"")</f>
        <v>1</v>
      </c>
      <c r="T6" s="971" t="str">
        <f>IF(AND(M6="Oui",L6="Oui",N6="Non"),1,"")</f>
        <v/>
      </c>
      <c r="U6" s="971" t="str">
        <f>IF(AND(L6="Oui",M6="Oui",N6="Oui"),1,"")</f>
        <v/>
      </c>
      <c r="V6" s="971">
        <f>IF(M6="Non",O6,"")</f>
        <v>661698959369.90002</v>
      </c>
      <c r="W6" s="971" t="str">
        <f>IF(AND(M6="Oui",L6="Oui",N6="Non"),O6,"")</f>
        <v/>
      </c>
      <c r="X6" s="971" t="str">
        <f>IF(AND(L6="Oui",M6="Oui",N6="Oui"),O6,"")</f>
        <v/>
      </c>
    </row>
    <row r="7" spans="1:24" x14ac:dyDescent="0.45">
      <c r="A7" s="13">
        <v>2</v>
      </c>
      <c r="B7" s="13" t="s">
        <v>17</v>
      </c>
      <c r="C7" s="13" t="s">
        <v>12</v>
      </c>
      <c r="D7" s="8" t="s">
        <v>12</v>
      </c>
      <c r="E7" s="773" t="s">
        <v>13</v>
      </c>
      <c r="F7" s="8" t="s">
        <v>12</v>
      </c>
      <c r="G7" s="8" t="s">
        <v>12</v>
      </c>
      <c r="I7" s="972">
        <v>2</v>
      </c>
      <c r="J7" s="973" t="s">
        <v>17</v>
      </c>
      <c r="K7" s="973" t="s">
        <v>3364</v>
      </c>
      <c r="L7" s="974" t="s">
        <v>13</v>
      </c>
      <c r="M7" s="974" t="s">
        <v>13</v>
      </c>
      <c r="N7" s="974" t="s">
        <v>13</v>
      </c>
      <c r="O7" s="975">
        <v>151473667722.49448</v>
      </c>
      <c r="P7" s="973" t="str">
        <f t="shared" ref="P7:P24" si="2">IF(M7="Non","Faible","")</f>
        <v>Faible</v>
      </c>
      <c r="Q7" s="973" t="str">
        <f t="shared" si="0"/>
        <v/>
      </c>
      <c r="R7" s="973" t="str">
        <f t="shared" si="1"/>
        <v/>
      </c>
      <c r="S7" s="975">
        <f t="shared" ref="S7:S24" si="3">IF(M7="Non",1,"")</f>
        <v>1</v>
      </c>
      <c r="T7" s="975" t="str">
        <f t="shared" ref="T7:T24" si="4">IF(AND(M7="Oui",L7="Oui",N7="Non"),1,"")</f>
        <v/>
      </c>
      <c r="U7" s="975" t="str">
        <f t="shared" ref="U7:U24" si="5">IF(AND(L7="Oui",M7="Oui",N7="Oui"),1,"")</f>
        <v/>
      </c>
      <c r="V7" s="975">
        <f t="shared" ref="V7:V24" si="6">IF(M7="Non",O7,"")</f>
        <v>151473667722.49448</v>
      </c>
      <c r="W7" s="975" t="str">
        <f t="shared" ref="W7:W24" si="7">IF(AND(M7="Oui",L7="Oui",N7="Non"),O7,"")</f>
        <v/>
      </c>
      <c r="X7" s="975" t="str">
        <f t="shared" ref="X7:X24" si="8">IF(AND(L7="Oui",M7="Oui",N7="Oui"),O7,"")</f>
        <v/>
      </c>
    </row>
    <row r="8" spans="1:24" x14ac:dyDescent="0.45">
      <c r="A8" s="5">
        <v>3</v>
      </c>
      <c r="B8" s="5" t="s">
        <v>15</v>
      </c>
      <c r="C8" s="5" t="s">
        <v>12</v>
      </c>
      <c r="D8" s="12" t="s">
        <v>12</v>
      </c>
      <c r="E8" s="772" t="s">
        <v>13</v>
      </c>
      <c r="F8" s="12" t="s">
        <v>12</v>
      </c>
      <c r="G8" s="12" t="s">
        <v>12</v>
      </c>
      <c r="I8" s="968">
        <v>3</v>
      </c>
      <c r="J8" s="969" t="s">
        <v>15</v>
      </c>
      <c r="K8" s="969" t="s">
        <v>3364</v>
      </c>
      <c r="L8" s="970" t="s">
        <v>13</v>
      </c>
      <c r="M8" s="970" t="s">
        <v>13</v>
      </c>
      <c r="N8" s="970" t="s">
        <v>13</v>
      </c>
      <c r="O8" s="971">
        <v>107010136160.83542</v>
      </c>
      <c r="P8" s="969" t="str">
        <f t="shared" si="2"/>
        <v>Faible</v>
      </c>
      <c r="Q8" s="969" t="str">
        <f t="shared" si="0"/>
        <v/>
      </c>
      <c r="R8" s="969" t="str">
        <f t="shared" si="1"/>
        <v/>
      </c>
      <c r="S8" s="971">
        <f t="shared" si="3"/>
        <v>1</v>
      </c>
      <c r="T8" s="971" t="str">
        <f t="shared" si="4"/>
        <v/>
      </c>
      <c r="U8" s="971" t="str">
        <f t="shared" si="5"/>
        <v/>
      </c>
      <c r="V8" s="971">
        <f t="shared" si="6"/>
        <v>107010136160.83542</v>
      </c>
      <c r="W8" s="971" t="str">
        <f t="shared" si="7"/>
        <v/>
      </c>
      <c r="X8" s="971" t="str">
        <f t="shared" si="8"/>
        <v/>
      </c>
    </row>
    <row r="9" spans="1:24" x14ac:dyDescent="0.45">
      <c r="A9" s="13">
        <v>4</v>
      </c>
      <c r="B9" s="13" t="s">
        <v>14</v>
      </c>
      <c r="C9" s="13" t="s">
        <v>12</v>
      </c>
      <c r="D9" s="8" t="s">
        <v>12</v>
      </c>
      <c r="E9" s="8" t="s">
        <v>12</v>
      </c>
      <c r="F9" s="8" t="s">
        <v>12</v>
      </c>
      <c r="G9" s="8" t="s">
        <v>12</v>
      </c>
      <c r="I9" s="972">
        <v>4</v>
      </c>
      <c r="J9" s="973" t="s">
        <v>14</v>
      </c>
      <c r="K9" s="973" t="s">
        <v>3364</v>
      </c>
      <c r="L9" s="974" t="s">
        <v>12</v>
      </c>
      <c r="M9" s="974" t="s">
        <v>12</v>
      </c>
      <c r="N9" s="974" t="s">
        <v>12</v>
      </c>
      <c r="O9" s="975">
        <v>80648172408.836243</v>
      </c>
      <c r="P9" s="973" t="str">
        <f t="shared" si="2"/>
        <v/>
      </c>
      <c r="Q9" s="973" t="str">
        <f t="shared" si="0"/>
        <v/>
      </c>
      <c r="R9" s="973" t="str">
        <f t="shared" si="1"/>
        <v>Elevé</v>
      </c>
      <c r="S9" s="975" t="str">
        <f t="shared" si="3"/>
        <v/>
      </c>
      <c r="T9" s="975" t="str">
        <f t="shared" si="4"/>
        <v/>
      </c>
      <c r="U9" s="975">
        <f t="shared" si="5"/>
        <v>1</v>
      </c>
      <c r="V9" s="975" t="str">
        <f t="shared" si="6"/>
        <v/>
      </c>
      <c r="W9" s="975" t="str">
        <f t="shared" si="7"/>
        <v/>
      </c>
      <c r="X9" s="975">
        <f t="shared" si="8"/>
        <v>80648172408.836243</v>
      </c>
    </row>
    <row r="10" spans="1:24" x14ac:dyDescent="0.45">
      <c r="A10" s="5">
        <v>5</v>
      </c>
      <c r="B10" s="5" t="s">
        <v>16</v>
      </c>
      <c r="C10" s="5" t="s">
        <v>12</v>
      </c>
      <c r="D10" s="12" t="s">
        <v>12</v>
      </c>
      <c r="E10" s="12" t="s">
        <v>12</v>
      </c>
      <c r="F10" s="12" t="s">
        <v>12</v>
      </c>
      <c r="G10" s="12" t="s">
        <v>12</v>
      </c>
      <c r="I10" s="968">
        <v>5</v>
      </c>
      <c r="J10" s="969" t="s">
        <v>16</v>
      </c>
      <c r="K10" s="969" t="s">
        <v>3364</v>
      </c>
      <c r="L10" s="970" t="s">
        <v>12</v>
      </c>
      <c r="M10" s="970" t="s">
        <v>12</v>
      </c>
      <c r="N10" s="970" t="s">
        <v>12</v>
      </c>
      <c r="O10" s="971">
        <v>13878169446</v>
      </c>
      <c r="P10" s="969" t="str">
        <f t="shared" si="2"/>
        <v/>
      </c>
      <c r="Q10" s="969" t="str">
        <f t="shared" si="0"/>
        <v/>
      </c>
      <c r="R10" s="969" t="str">
        <f t="shared" si="1"/>
        <v>Elevé</v>
      </c>
      <c r="S10" s="971" t="str">
        <f t="shared" si="3"/>
        <v/>
      </c>
      <c r="T10" s="971" t="str">
        <f t="shared" si="4"/>
        <v/>
      </c>
      <c r="U10" s="971">
        <f t="shared" si="5"/>
        <v>1</v>
      </c>
      <c r="V10" s="971" t="str">
        <f t="shared" si="6"/>
        <v/>
      </c>
      <c r="W10" s="971" t="str">
        <f t="shared" si="7"/>
        <v/>
      </c>
      <c r="X10" s="971">
        <f t="shared" si="8"/>
        <v>13878169446</v>
      </c>
    </row>
    <row r="11" spans="1:24" x14ac:dyDescent="0.45">
      <c r="A11" s="13">
        <v>6</v>
      </c>
      <c r="B11" s="13" t="s">
        <v>18</v>
      </c>
      <c r="C11" s="13" t="s">
        <v>12</v>
      </c>
      <c r="D11" s="8" t="s">
        <v>12</v>
      </c>
      <c r="E11" s="8" t="s">
        <v>12</v>
      </c>
      <c r="F11" s="8" t="s">
        <v>12</v>
      </c>
      <c r="G11" s="8" t="s">
        <v>12</v>
      </c>
      <c r="I11" s="972">
        <v>6</v>
      </c>
      <c r="J11" s="973" t="s">
        <v>18</v>
      </c>
      <c r="K11" s="973" t="s">
        <v>3364</v>
      </c>
      <c r="L11" s="974" t="s">
        <v>12</v>
      </c>
      <c r="M11" s="974" t="s">
        <v>12</v>
      </c>
      <c r="N11" s="974" t="s">
        <v>12</v>
      </c>
      <c r="O11" s="975">
        <v>2875971520.3052492</v>
      </c>
      <c r="P11" s="973" t="str">
        <f t="shared" si="2"/>
        <v/>
      </c>
      <c r="Q11" s="973" t="str">
        <f>IF(AND(M11="Oui",L11="Oui",N11="Non"),"Moyen","")</f>
        <v/>
      </c>
      <c r="R11" s="973" t="str">
        <f t="shared" si="1"/>
        <v>Elevé</v>
      </c>
      <c r="S11" s="975" t="str">
        <f t="shared" si="3"/>
        <v/>
      </c>
      <c r="T11" s="975" t="str">
        <f t="shared" si="4"/>
        <v/>
      </c>
      <c r="U11" s="975">
        <f t="shared" si="5"/>
        <v>1</v>
      </c>
      <c r="V11" s="975" t="str">
        <f t="shared" si="6"/>
        <v/>
      </c>
      <c r="W11" s="975" t="str">
        <f t="shared" si="7"/>
        <v/>
      </c>
      <c r="X11" s="975">
        <f t="shared" si="8"/>
        <v>2875971520.3052492</v>
      </c>
    </row>
    <row r="12" spans="1:24" x14ac:dyDescent="0.45">
      <c r="A12" s="5">
        <v>7</v>
      </c>
      <c r="B12" s="5" t="s">
        <v>21</v>
      </c>
      <c r="C12" s="5" t="s">
        <v>12</v>
      </c>
      <c r="D12" s="772" t="s">
        <v>13</v>
      </c>
      <c r="E12" s="772" t="s">
        <v>13</v>
      </c>
      <c r="F12" s="772" t="s">
        <v>13</v>
      </c>
      <c r="G12" s="772" t="s">
        <v>13</v>
      </c>
      <c r="I12" s="968">
        <v>7</v>
      </c>
      <c r="J12" s="969" t="s">
        <v>21</v>
      </c>
      <c r="K12" s="969" t="s">
        <v>3364</v>
      </c>
      <c r="L12" s="970" t="s">
        <v>13</v>
      </c>
      <c r="M12" s="970" t="s">
        <v>13</v>
      </c>
      <c r="N12" s="970" t="s">
        <v>13</v>
      </c>
      <c r="O12" s="971">
        <v>850981324</v>
      </c>
      <c r="P12" s="969" t="str">
        <f t="shared" si="2"/>
        <v>Faible</v>
      </c>
      <c r="Q12" s="969" t="str">
        <f t="shared" si="0"/>
        <v/>
      </c>
      <c r="R12" s="969" t="str">
        <f t="shared" si="1"/>
        <v/>
      </c>
      <c r="S12" s="971">
        <f t="shared" si="3"/>
        <v>1</v>
      </c>
      <c r="T12" s="971" t="str">
        <f t="shared" si="4"/>
        <v/>
      </c>
      <c r="U12" s="971" t="str">
        <f t="shared" si="5"/>
        <v/>
      </c>
      <c r="V12" s="971">
        <f t="shared" si="6"/>
        <v>850981324</v>
      </c>
      <c r="W12" s="971" t="str">
        <f t="shared" si="7"/>
        <v/>
      </c>
      <c r="X12" s="971" t="str">
        <f t="shared" si="8"/>
        <v/>
      </c>
    </row>
    <row r="13" spans="1:24" x14ac:dyDescent="0.45">
      <c r="A13" s="13">
        <v>8</v>
      </c>
      <c r="B13" s="13" t="s">
        <v>659</v>
      </c>
      <c r="C13" s="13" t="s">
        <v>12</v>
      </c>
      <c r="D13" s="773" t="s">
        <v>13</v>
      </c>
      <c r="E13" s="773" t="s">
        <v>13</v>
      </c>
      <c r="F13" s="8" t="s">
        <v>12</v>
      </c>
      <c r="G13" s="8" t="s">
        <v>12</v>
      </c>
      <c r="I13" s="972">
        <v>8</v>
      </c>
      <c r="J13" s="973" t="s">
        <v>659</v>
      </c>
      <c r="K13" s="973" t="s">
        <v>3364</v>
      </c>
      <c r="L13" s="974" t="s">
        <v>12</v>
      </c>
      <c r="M13" s="974" t="s">
        <v>12</v>
      </c>
      <c r="N13" s="974" t="s">
        <v>13</v>
      </c>
      <c r="O13" s="975">
        <v>749872874.77674997</v>
      </c>
      <c r="P13" s="973" t="str">
        <f t="shared" si="2"/>
        <v/>
      </c>
      <c r="Q13" s="973" t="str">
        <f t="shared" si="0"/>
        <v>Moyen</v>
      </c>
      <c r="R13" s="973" t="str">
        <f t="shared" si="1"/>
        <v/>
      </c>
      <c r="S13" s="975" t="str">
        <f t="shared" si="3"/>
        <v/>
      </c>
      <c r="T13" s="975">
        <f t="shared" si="4"/>
        <v>1</v>
      </c>
      <c r="U13" s="975" t="str">
        <f t="shared" si="5"/>
        <v/>
      </c>
      <c r="V13" s="975" t="str">
        <f t="shared" si="6"/>
        <v/>
      </c>
      <c r="W13" s="975">
        <f t="shared" si="7"/>
        <v>749872874.77674997</v>
      </c>
      <c r="X13" s="975" t="str">
        <f t="shared" si="8"/>
        <v/>
      </c>
    </row>
    <row r="14" spans="1:24" x14ac:dyDescent="0.45">
      <c r="A14" s="5">
        <v>9</v>
      </c>
      <c r="B14" s="5" t="s">
        <v>22</v>
      </c>
      <c r="C14" s="5" t="s">
        <v>12</v>
      </c>
      <c r="D14" s="772" t="s">
        <v>13</v>
      </c>
      <c r="E14" s="772" t="s">
        <v>13</v>
      </c>
      <c r="F14" s="772" t="s">
        <v>13</v>
      </c>
      <c r="G14" s="772" t="s">
        <v>13</v>
      </c>
      <c r="I14" s="968">
        <v>9</v>
      </c>
      <c r="J14" s="969" t="s">
        <v>22</v>
      </c>
      <c r="K14" s="969" t="s">
        <v>359</v>
      </c>
      <c r="L14" s="970" t="s">
        <v>13</v>
      </c>
      <c r="M14" s="970" t="s">
        <v>13</v>
      </c>
      <c r="N14" s="970" t="s">
        <v>13</v>
      </c>
      <c r="O14" s="971">
        <v>288000</v>
      </c>
      <c r="P14" s="969" t="str">
        <f t="shared" si="2"/>
        <v>Faible</v>
      </c>
      <c r="Q14" s="969" t="str">
        <f t="shared" si="0"/>
        <v/>
      </c>
      <c r="R14" s="969" t="str">
        <f t="shared" si="1"/>
        <v/>
      </c>
      <c r="S14" s="971">
        <f t="shared" si="3"/>
        <v>1</v>
      </c>
      <c r="T14" s="971" t="str">
        <f t="shared" si="4"/>
        <v/>
      </c>
      <c r="U14" s="971" t="str">
        <f t="shared" si="5"/>
        <v/>
      </c>
      <c r="V14" s="971">
        <f t="shared" si="6"/>
        <v>288000</v>
      </c>
      <c r="W14" s="971" t="str">
        <f t="shared" si="7"/>
        <v/>
      </c>
      <c r="X14" s="971" t="str">
        <f t="shared" si="8"/>
        <v/>
      </c>
    </row>
    <row r="15" spans="1:24" x14ac:dyDescent="0.45">
      <c r="A15" s="13">
        <v>10</v>
      </c>
      <c r="B15" s="13" t="s">
        <v>661</v>
      </c>
      <c r="C15" s="13" t="s">
        <v>1412</v>
      </c>
      <c r="D15" s="8" t="s">
        <v>12</v>
      </c>
      <c r="E15" s="8" t="s">
        <v>12</v>
      </c>
      <c r="F15" s="8" t="s">
        <v>12</v>
      </c>
      <c r="G15" s="8" t="s">
        <v>12</v>
      </c>
      <c r="I15" s="972">
        <v>10</v>
      </c>
      <c r="J15" s="973" t="s">
        <v>1602</v>
      </c>
      <c r="K15" s="973" t="s">
        <v>1139</v>
      </c>
      <c r="L15" s="974" t="s">
        <v>12</v>
      </c>
      <c r="M15" s="974" t="s">
        <v>12</v>
      </c>
      <c r="N15" s="974" t="s">
        <v>13</v>
      </c>
      <c r="O15" s="975">
        <v>47575746427.380287</v>
      </c>
      <c r="P15" s="973" t="str">
        <f t="shared" si="2"/>
        <v/>
      </c>
      <c r="Q15" s="973" t="str">
        <f t="shared" si="0"/>
        <v>Moyen</v>
      </c>
      <c r="R15" s="973" t="str">
        <f t="shared" si="1"/>
        <v/>
      </c>
      <c r="S15" s="975" t="str">
        <f t="shared" si="3"/>
        <v/>
      </c>
      <c r="T15" s="975">
        <f t="shared" si="4"/>
        <v>1</v>
      </c>
      <c r="U15" s="975" t="str">
        <f t="shared" si="5"/>
        <v/>
      </c>
      <c r="V15" s="975" t="str">
        <f t="shared" si="6"/>
        <v/>
      </c>
      <c r="W15" s="975">
        <f t="shared" si="7"/>
        <v>47575746427.380287</v>
      </c>
      <c r="X15" s="975" t="str">
        <f t="shared" si="8"/>
        <v/>
      </c>
    </row>
    <row r="16" spans="1:24" x14ac:dyDescent="0.45">
      <c r="A16" s="5">
        <v>11</v>
      </c>
      <c r="B16" s="5" t="s">
        <v>596</v>
      </c>
      <c r="C16" s="5" t="s">
        <v>12</v>
      </c>
      <c r="D16" s="12" t="s">
        <v>12</v>
      </c>
      <c r="E16" s="772" t="s">
        <v>13</v>
      </c>
      <c r="F16" s="772" t="s">
        <v>13</v>
      </c>
      <c r="G16" s="772" t="s">
        <v>13</v>
      </c>
      <c r="I16" s="968">
        <v>11</v>
      </c>
      <c r="J16" s="969" t="s">
        <v>596</v>
      </c>
      <c r="K16" s="969" t="s">
        <v>1139</v>
      </c>
      <c r="L16" s="970" t="s">
        <v>13</v>
      </c>
      <c r="M16" s="970" t="s">
        <v>13</v>
      </c>
      <c r="N16" s="970" t="s">
        <v>13</v>
      </c>
      <c r="O16" s="971">
        <v>35112014651.380096</v>
      </c>
      <c r="P16" s="969" t="str">
        <f t="shared" si="2"/>
        <v>Faible</v>
      </c>
      <c r="Q16" s="969" t="str">
        <f t="shared" si="0"/>
        <v/>
      </c>
      <c r="R16" s="969" t="str">
        <f t="shared" si="1"/>
        <v/>
      </c>
      <c r="S16" s="971">
        <f t="shared" si="3"/>
        <v>1</v>
      </c>
      <c r="T16" s="971" t="str">
        <f t="shared" si="4"/>
        <v/>
      </c>
      <c r="U16" s="971" t="str">
        <f t="shared" si="5"/>
        <v/>
      </c>
      <c r="V16" s="971">
        <f t="shared" si="6"/>
        <v>35112014651.380096</v>
      </c>
      <c r="W16" s="971" t="str">
        <f t="shared" si="7"/>
        <v/>
      </c>
      <c r="X16" s="971" t="str">
        <f t="shared" si="8"/>
        <v/>
      </c>
    </row>
    <row r="17" spans="1:24" x14ac:dyDescent="0.45">
      <c r="A17" s="13">
        <v>12</v>
      </c>
      <c r="B17" s="13" t="s">
        <v>624</v>
      </c>
      <c r="C17" s="13" t="s">
        <v>12</v>
      </c>
      <c r="D17" s="773" t="s">
        <v>13</v>
      </c>
      <c r="E17" s="773" t="s">
        <v>13</v>
      </c>
      <c r="F17" s="8" t="s">
        <v>12</v>
      </c>
      <c r="G17" s="773" t="s">
        <v>13</v>
      </c>
      <c r="I17" s="972">
        <v>12</v>
      </c>
      <c r="J17" s="973" t="s">
        <v>624</v>
      </c>
      <c r="K17" s="973" t="s">
        <v>1139</v>
      </c>
      <c r="L17" s="974" t="s">
        <v>12</v>
      </c>
      <c r="M17" s="974" t="s">
        <v>13</v>
      </c>
      <c r="N17" s="974" t="s">
        <v>13</v>
      </c>
      <c r="O17" s="975">
        <v>219757272</v>
      </c>
      <c r="P17" s="973" t="str">
        <f t="shared" si="2"/>
        <v>Faible</v>
      </c>
      <c r="Q17" s="973" t="str">
        <f t="shared" si="0"/>
        <v/>
      </c>
      <c r="R17" s="973" t="str">
        <f t="shared" si="1"/>
        <v/>
      </c>
      <c r="S17" s="975">
        <f t="shared" si="3"/>
        <v>1</v>
      </c>
      <c r="T17" s="975" t="str">
        <f t="shared" si="4"/>
        <v/>
      </c>
      <c r="U17" s="975" t="str">
        <f t="shared" si="5"/>
        <v/>
      </c>
      <c r="V17" s="975">
        <f t="shared" si="6"/>
        <v>219757272</v>
      </c>
      <c r="W17" s="975" t="str">
        <f t="shared" si="7"/>
        <v/>
      </c>
      <c r="X17" s="975" t="str">
        <f t="shared" si="8"/>
        <v/>
      </c>
    </row>
    <row r="18" spans="1:24" x14ac:dyDescent="0.45">
      <c r="A18" s="5">
        <v>13</v>
      </c>
      <c r="B18" s="5" t="s">
        <v>23</v>
      </c>
      <c r="C18" s="5" t="s">
        <v>12</v>
      </c>
      <c r="D18" s="12" t="s">
        <v>12</v>
      </c>
      <c r="E18" s="772" t="s">
        <v>13</v>
      </c>
      <c r="F18" s="12" t="s">
        <v>12</v>
      </c>
      <c r="G18" s="12" t="s">
        <v>12</v>
      </c>
      <c r="I18" s="968">
        <v>13</v>
      </c>
      <c r="J18" s="969" t="s">
        <v>23</v>
      </c>
      <c r="K18" s="969" t="s">
        <v>1139</v>
      </c>
      <c r="L18" s="970" t="s">
        <v>12</v>
      </c>
      <c r="M18" s="970" t="s">
        <v>12</v>
      </c>
      <c r="N18" s="970" t="s">
        <v>13</v>
      </c>
      <c r="O18" s="971">
        <v>75677024</v>
      </c>
      <c r="P18" s="969" t="str">
        <f t="shared" si="2"/>
        <v/>
      </c>
      <c r="Q18" s="969" t="str">
        <f t="shared" si="0"/>
        <v>Moyen</v>
      </c>
      <c r="R18" s="969" t="str">
        <f t="shared" si="1"/>
        <v/>
      </c>
      <c r="S18" s="971" t="str">
        <f t="shared" si="3"/>
        <v/>
      </c>
      <c r="T18" s="971">
        <f t="shared" si="4"/>
        <v>1</v>
      </c>
      <c r="U18" s="971" t="str">
        <f t="shared" si="5"/>
        <v/>
      </c>
      <c r="V18" s="971" t="str">
        <f t="shared" si="6"/>
        <v/>
      </c>
      <c r="W18" s="971">
        <f t="shared" si="7"/>
        <v>75677024</v>
      </c>
      <c r="X18" s="971" t="str">
        <f t="shared" si="8"/>
        <v/>
      </c>
    </row>
    <row r="19" spans="1:24" x14ac:dyDescent="0.45">
      <c r="A19" s="13">
        <v>14</v>
      </c>
      <c r="B19" s="13" t="s">
        <v>720</v>
      </c>
      <c r="C19" s="13" t="s">
        <v>12</v>
      </c>
      <c r="D19" s="8" t="s">
        <v>12</v>
      </c>
      <c r="E19" s="773" t="s">
        <v>13</v>
      </c>
      <c r="F19" s="773" t="s">
        <v>13</v>
      </c>
      <c r="G19" s="773" t="s">
        <v>13</v>
      </c>
      <c r="I19" s="972">
        <v>14</v>
      </c>
      <c r="J19" s="973" t="s">
        <v>720</v>
      </c>
      <c r="K19" s="973" t="s">
        <v>1139</v>
      </c>
      <c r="L19" s="974" t="s">
        <v>13</v>
      </c>
      <c r="M19" s="974" t="s">
        <v>13</v>
      </c>
      <c r="N19" s="974" t="s">
        <v>13</v>
      </c>
      <c r="O19" s="975">
        <v>13800000</v>
      </c>
      <c r="P19" s="973" t="str">
        <f t="shared" si="2"/>
        <v>Faible</v>
      </c>
      <c r="Q19" s="973" t="str">
        <f t="shared" si="0"/>
        <v/>
      </c>
      <c r="R19" s="973" t="str">
        <f t="shared" si="1"/>
        <v/>
      </c>
      <c r="S19" s="975">
        <f t="shared" si="3"/>
        <v>1</v>
      </c>
      <c r="T19" s="975" t="str">
        <f t="shared" si="4"/>
        <v/>
      </c>
      <c r="U19" s="975" t="str">
        <f t="shared" si="5"/>
        <v/>
      </c>
      <c r="V19" s="975">
        <f t="shared" si="6"/>
        <v>13800000</v>
      </c>
      <c r="W19" s="975" t="str">
        <f t="shared" si="7"/>
        <v/>
      </c>
      <c r="X19" s="975" t="str">
        <f t="shared" si="8"/>
        <v/>
      </c>
    </row>
    <row r="20" spans="1:24" x14ac:dyDescent="0.45">
      <c r="A20" s="5">
        <v>15</v>
      </c>
      <c r="B20" s="5" t="s">
        <v>1603</v>
      </c>
      <c r="C20" s="774" t="s">
        <v>13</v>
      </c>
      <c r="D20" s="772" t="s">
        <v>13</v>
      </c>
      <c r="E20" s="772" t="s">
        <v>13</v>
      </c>
      <c r="F20" s="772" t="s">
        <v>13</v>
      </c>
      <c r="G20" s="772" t="s">
        <v>13</v>
      </c>
      <c r="I20" s="968">
        <v>15</v>
      </c>
      <c r="J20" s="969" t="s">
        <v>1603</v>
      </c>
      <c r="K20" s="969" t="s">
        <v>1139</v>
      </c>
      <c r="L20" s="970" t="s">
        <v>13</v>
      </c>
      <c r="M20" s="970" t="s">
        <v>13</v>
      </c>
      <c r="N20" s="970" t="s">
        <v>13</v>
      </c>
      <c r="O20" s="971">
        <v>0</v>
      </c>
      <c r="P20" s="969" t="str">
        <f t="shared" si="2"/>
        <v>Faible</v>
      </c>
      <c r="Q20" s="969" t="str">
        <f t="shared" si="0"/>
        <v/>
      </c>
      <c r="R20" s="969" t="str">
        <f t="shared" si="1"/>
        <v/>
      </c>
      <c r="S20" s="971">
        <f t="shared" si="3"/>
        <v>1</v>
      </c>
      <c r="T20" s="971" t="str">
        <f t="shared" si="4"/>
        <v/>
      </c>
      <c r="U20" s="971" t="str">
        <f t="shared" si="5"/>
        <v/>
      </c>
      <c r="V20" s="971">
        <f t="shared" si="6"/>
        <v>0</v>
      </c>
      <c r="W20" s="971" t="str">
        <f t="shared" si="7"/>
        <v/>
      </c>
      <c r="X20" s="971" t="str">
        <f t="shared" si="8"/>
        <v/>
      </c>
    </row>
    <row r="21" spans="1:24" x14ac:dyDescent="0.45">
      <c r="A21" s="13">
        <v>16</v>
      </c>
      <c r="B21" s="13" t="s">
        <v>1604</v>
      </c>
      <c r="C21" s="775" t="s">
        <v>13</v>
      </c>
      <c r="D21" s="773" t="s">
        <v>13</v>
      </c>
      <c r="E21" s="773" t="s">
        <v>13</v>
      </c>
      <c r="F21" s="773" t="s">
        <v>13</v>
      </c>
      <c r="G21" s="773" t="s">
        <v>13</v>
      </c>
      <c r="I21" s="972">
        <v>16</v>
      </c>
      <c r="J21" s="973" t="s">
        <v>1604</v>
      </c>
      <c r="K21" s="973" t="s">
        <v>1139</v>
      </c>
      <c r="L21" s="974" t="s">
        <v>13</v>
      </c>
      <c r="M21" s="974" t="s">
        <v>13</v>
      </c>
      <c r="N21" s="974" t="s">
        <v>13</v>
      </c>
      <c r="O21" s="975">
        <v>0</v>
      </c>
      <c r="P21" s="973" t="str">
        <f t="shared" si="2"/>
        <v>Faible</v>
      </c>
      <c r="Q21" s="973" t="str">
        <f t="shared" si="0"/>
        <v/>
      </c>
      <c r="R21" s="973" t="str">
        <f t="shared" si="1"/>
        <v/>
      </c>
      <c r="S21" s="975">
        <f t="shared" si="3"/>
        <v>1</v>
      </c>
      <c r="T21" s="975" t="str">
        <f t="shared" si="4"/>
        <v/>
      </c>
      <c r="U21" s="975" t="str">
        <f t="shared" si="5"/>
        <v/>
      </c>
      <c r="V21" s="975">
        <f t="shared" si="6"/>
        <v>0</v>
      </c>
      <c r="W21" s="975" t="str">
        <f t="shared" si="7"/>
        <v/>
      </c>
      <c r="X21" s="975" t="str">
        <f t="shared" si="8"/>
        <v/>
      </c>
    </row>
    <row r="22" spans="1:24" x14ac:dyDescent="0.45">
      <c r="A22" s="5">
        <v>17</v>
      </c>
      <c r="B22" s="5" t="s">
        <v>718</v>
      </c>
      <c r="C22" s="5" t="s">
        <v>12</v>
      </c>
      <c r="D22" s="772" t="s">
        <v>13</v>
      </c>
      <c r="E22" s="772" t="s">
        <v>13</v>
      </c>
      <c r="F22" s="772" t="s">
        <v>13</v>
      </c>
      <c r="G22" s="772" t="s">
        <v>13</v>
      </c>
      <c r="I22" s="968">
        <v>17</v>
      </c>
      <c r="J22" s="969" t="s">
        <v>718</v>
      </c>
      <c r="K22" s="969" t="s">
        <v>1139</v>
      </c>
      <c r="L22" s="970" t="s">
        <v>13</v>
      </c>
      <c r="M22" s="970" t="s">
        <v>13</v>
      </c>
      <c r="N22" s="970" t="s">
        <v>13</v>
      </c>
      <c r="O22" s="971">
        <v>0</v>
      </c>
      <c r="P22" s="969" t="str">
        <f t="shared" si="2"/>
        <v>Faible</v>
      </c>
      <c r="Q22" s="969" t="str">
        <f t="shared" si="0"/>
        <v/>
      </c>
      <c r="R22" s="969" t="str">
        <f t="shared" si="1"/>
        <v/>
      </c>
      <c r="S22" s="971">
        <f t="shared" si="3"/>
        <v>1</v>
      </c>
      <c r="T22" s="971" t="str">
        <f t="shared" si="4"/>
        <v/>
      </c>
      <c r="U22" s="971" t="str">
        <f t="shared" si="5"/>
        <v/>
      </c>
      <c r="V22" s="971">
        <f t="shared" si="6"/>
        <v>0</v>
      </c>
      <c r="W22" s="971" t="str">
        <f t="shared" si="7"/>
        <v/>
      </c>
      <c r="X22" s="971" t="str">
        <f t="shared" si="8"/>
        <v/>
      </c>
    </row>
    <row r="23" spans="1:24" x14ac:dyDescent="0.45">
      <c r="A23" s="13">
        <v>18</v>
      </c>
      <c r="B23" s="13" t="s">
        <v>717</v>
      </c>
      <c r="C23" s="775" t="s">
        <v>13</v>
      </c>
      <c r="D23" s="773" t="s">
        <v>13</v>
      </c>
      <c r="E23" s="773" t="s">
        <v>13</v>
      </c>
      <c r="F23" s="773" t="s">
        <v>13</v>
      </c>
      <c r="G23" s="773" t="s">
        <v>13</v>
      </c>
      <c r="I23" s="972">
        <v>18</v>
      </c>
      <c r="J23" s="973" t="s">
        <v>717</v>
      </c>
      <c r="K23" s="973" t="s">
        <v>1139</v>
      </c>
      <c r="L23" s="974" t="s">
        <v>13</v>
      </c>
      <c r="M23" s="974" t="s">
        <v>13</v>
      </c>
      <c r="N23" s="974" t="s">
        <v>13</v>
      </c>
      <c r="O23" s="975">
        <v>0</v>
      </c>
      <c r="P23" s="973" t="str">
        <f t="shared" si="2"/>
        <v>Faible</v>
      </c>
      <c r="Q23" s="973" t="str">
        <f t="shared" si="0"/>
        <v/>
      </c>
      <c r="R23" s="973" t="str">
        <f t="shared" si="1"/>
        <v/>
      </c>
      <c r="S23" s="975">
        <f t="shared" si="3"/>
        <v>1</v>
      </c>
      <c r="T23" s="975" t="str">
        <f t="shared" si="4"/>
        <v/>
      </c>
      <c r="U23" s="975" t="str">
        <f t="shared" si="5"/>
        <v/>
      </c>
      <c r="V23" s="975">
        <f t="shared" si="6"/>
        <v>0</v>
      </c>
      <c r="W23" s="975" t="str">
        <f t="shared" si="7"/>
        <v/>
      </c>
      <c r="X23" s="975" t="str">
        <f t="shared" si="8"/>
        <v/>
      </c>
    </row>
    <row r="24" spans="1:24" x14ac:dyDescent="0.45">
      <c r="A24" s="5">
        <v>19</v>
      </c>
      <c r="B24" s="5" t="s">
        <v>1427</v>
      </c>
      <c r="C24" s="774" t="s">
        <v>13</v>
      </c>
      <c r="D24" s="772" t="s">
        <v>13</v>
      </c>
      <c r="E24" s="772" t="s">
        <v>13</v>
      </c>
      <c r="F24" s="772" t="s">
        <v>13</v>
      </c>
      <c r="G24" s="772" t="s">
        <v>13</v>
      </c>
      <c r="I24" s="968">
        <v>19</v>
      </c>
      <c r="J24" s="969" t="s">
        <v>1427</v>
      </c>
      <c r="K24" s="969" t="s">
        <v>1139</v>
      </c>
      <c r="L24" s="970" t="s">
        <v>13</v>
      </c>
      <c r="M24" s="970" t="s">
        <v>13</v>
      </c>
      <c r="N24" s="970" t="s">
        <v>13</v>
      </c>
      <c r="O24" s="971">
        <v>0</v>
      </c>
      <c r="P24" s="969" t="str">
        <f t="shared" si="2"/>
        <v>Faible</v>
      </c>
      <c r="Q24" s="969" t="str">
        <f t="shared" si="0"/>
        <v/>
      </c>
      <c r="R24" s="969" t="str">
        <f t="shared" si="1"/>
        <v/>
      </c>
      <c r="S24" s="971">
        <f t="shared" si="3"/>
        <v>1</v>
      </c>
      <c r="T24" s="971" t="str">
        <f t="shared" si="4"/>
        <v/>
      </c>
      <c r="U24" s="971" t="str">
        <f t="shared" si="5"/>
        <v/>
      </c>
      <c r="V24" s="971">
        <f t="shared" si="6"/>
        <v>0</v>
      </c>
      <c r="W24" s="971" t="str">
        <f t="shared" si="7"/>
        <v/>
      </c>
      <c r="X24" s="971" t="str">
        <f t="shared" si="8"/>
        <v/>
      </c>
    </row>
    <row r="25" spans="1:24" x14ac:dyDescent="0.45">
      <c r="I25" s="1283" t="s">
        <v>3267</v>
      </c>
      <c r="J25" s="1283"/>
      <c r="K25" s="1283"/>
      <c r="L25" s="1283"/>
      <c r="M25" s="1283"/>
      <c r="N25" s="1283"/>
      <c r="O25" s="976">
        <f>SUM(O6:O24)</f>
        <v>1102183214201.9084</v>
      </c>
      <c r="P25" s="977"/>
      <c r="Q25" s="977"/>
      <c r="R25" s="977"/>
      <c r="S25" s="978">
        <f t="shared" ref="S25:X25" si="9">SUM(S6:S24)</f>
        <v>13</v>
      </c>
      <c r="T25" s="978">
        <f t="shared" si="9"/>
        <v>3</v>
      </c>
      <c r="U25" s="978">
        <f t="shared" si="9"/>
        <v>3</v>
      </c>
      <c r="V25" s="978">
        <f t="shared" si="9"/>
        <v>956379604500.61011</v>
      </c>
      <c r="W25" s="978">
        <f t="shared" si="9"/>
        <v>48401296326.157036</v>
      </c>
      <c r="X25" s="978">
        <f t="shared" si="9"/>
        <v>97402313375.141495</v>
      </c>
    </row>
    <row r="26" spans="1:24" x14ac:dyDescent="0.45">
      <c r="A26" s="1281" t="s">
        <v>0</v>
      </c>
      <c r="B26" s="1281" t="s">
        <v>9</v>
      </c>
      <c r="C26" s="1279" t="s">
        <v>1607</v>
      </c>
      <c r="D26" s="1279"/>
      <c r="E26" s="1279"/>
      <c r="F26" s="1279"/>
      <c r="I26" s="1"/>
    </row>
    <row r="27" spans="1:24" ht="26" x14ac:dyDescent="0.45">
      <c r="A27" s="1282"/>
      <c r="B27" s="1282"/>
      <c r="C27" s="11" t="s">
        <v>3559</v>
      </c>
      <c r="D27" s="11" t="s">
        <v>595</v>
      </c>
      <c r="E27" s="11" t="s">
        <v>10</v>
      </c>
      <c r="F27" s="11" t="s">
        <v>3548</v>
      </c>
      <c r="I27" s="1"/>
      <c r="J27" s="1284" t="s">
        <v>3545</v>
      </c>
      <c r="K27" s="1280" t="s">
        <v>3546</v>
      </c>
      <c r="L27" s="1280" t="s">
        <v>3547</v>
      </c>
      <c r="M27" s="1280" t="s">
        <v>3350</v>
      </c>
      <c r="N27" s="1280" t="s">
        <v>3548</v>
      </c>
      <c r="O27" s="1280" t="s">
        <v>3549</v>
      </c>
      <c r="P27" s="1280" t="s">
        <v>3353</v>
      </c>
      <c r="Q27" s="1280"/>
      <c r="R27" s="1280"/>
      <c r="S27" s="1280" t="s">
        <v>3354</v>
      </c>
      <c r="T27" s="1280"/>
      <c r="U27" s="1280"/>
      <c r="V27" s="1280" t="s">
        <v>3354</v>
      </c>
      <c r="W27" s="1280"/>
      <c r="X27" s="1280"/>
    </row>
    <row r="28" spans="1:24" ht="36" x14ac:dyDescent="0.45">
      <c r="A28" s="1278" t="s">
        <v>25</v>
      </c>
      <c r="B28" s="1278"/>
      <c r="C28" s="1278"/>
      <c r="D28" s="1278"/>
      <c r="E28" s="1278"/>
      <c r="F28" s="1278"/>
      <c r="I28" s="1"/>
      <c r="J28" s="1284"/>
      <c r="K28" s="1280"/>
      <c r="L28" s="1280"/>
      <c r="M28" s="1280"/>
      <c r="N28" s="1280"/>
      <c r="O28" s="1280"/>
      <c r="P28" s="846" t="s">
        <v>3355</v>
      </c>
      <c r="Q28" s="846" t="s">
        <v>3356</v>
      </c>
      <c r="R28" s="846" t="s">
        <v>3357</v>
      </c>
      <c r="S28" s="846" t="s">
        <v>3358</v>
      </c>
      <c r="T28" s="846" t="s">
        <v>3359</v>
      </c>
      <c r="U28" s="846" t="s">
        <v>3360</v>
      </c>
      <c r="V28" s="846" t="s">
        <v>3361</v>
      </c>
      <c r="W28" s="846" t="s">
        <v>3362</v>
      </c>
      <c r="X28" s="846" t="s">
        <v>3363</v>
      </c>
    </row>
    <row r="29" spans="1:24" x14ac:dyDescent="0.45">
      <c r="A29" s="13">
        <v>1</v>
      </c>
      <c r="B29" s="13" t="s">
        <v>185</v>
      </c>
      <c r="C29" s="8" t="s">
        <v>12</v>
      </c>
      <c r="D29" s="773" t="s">
        <v>13</v>
      </c>
      <c r="E29" s="773" t="s">
        <v>13</v>
      </c>
      <c r="F29" s="1189" t="s">
        <v>12</v>
      </c>
      <c r="I29" s="1"/>
      <c r="J29" s="1174" t="s">
        <v>3550</v>
      </c>
      <c r="K29" s="1175"/>
      <c r="L29" s="1175"/>
      <c r="M29" s="1175"/>
      <c r="N29" s="1175"/>
      <c r="O29" s="1175"/>
      <c r="P29" s="1175"/>
      <c r="Q29" s="1175"/>
      <c r="R29" s="1175"/>
      <c r="S29" s="1175"/>
      <c r="T29" s="1175"/>
      <c r="U29" s="1175"/>
      <c r="V29" s="1175"/>
      <c r="W29" s="1175"/>
      <c r="X29" s="1175"/>
    </row>
    <row r="30" spans="1:24" x14ac:dyDescent="0.45">
      <c r="A30" s="5">
        <v>2</v>
      </c>
      <c r="B30" s="5" t="s">
        <v>1608</v>
      </c>
      <c r="C30" s="12" t="s">
        <v>12</v>
      </c>
      <c r="D30" s="772" t="s">
        <v>13</v>
      </c>
      <c r="E30" s="772" t="s">
        <v>13</v>
      </c>
      <c r="F30" s="1190" t="s">
        <v>12</v>
      </c>
      <c r="I30" s="1"/>
      <c r="J30" s="1176" t="s">
        <v>3551</v>
      </c>
      <c r="K30" s="1177" t="s">
        <v>12</v>
      </c>
      <c r="L30" s="1177" t="s">
        <v>13</v>
      </c>
      <c r="M30" s="1177" t="s">
        <v>26</v>
      </c>
      <c r="N30" s="1177" t="s">
        <v>12</v>
      </c>
      <c r="O30" s="1178"/>
      <c r="P30" s="1179" t="s">
        <v>3552</v>
      </c>
      <c r="Q30" s="1179" t="s">
        <v>3552</v>
      </c>
      <c r="R30" s="1179" t="s">
        <v>3357</v>
      </c>
      <c r="S30" s="1178" t="s">
        <v>3552</v>
      </c>
      <c r="T30" s="1178" t="s">
        <v>3552</v>
      </c>
      <c r="U30" s="1178">
        <v>1</v>
      </c>
      <c r="V30" s="1179"/>
      <c r="W30" s="1179" t="s">
        <v>3552</v>
      </c>
      <c r="X30" s="1179">
        <v>638.95969363300003</v>
      </c>
    </row>
    <row r="31" spans="1:24" x14ac:dyDescent="0.45">
      <c r="A31" s="13">
        <v>3</v>
      </c>
      <c r="B31" s="13" t="s">
        <v>176</v>
      </c>
      <c r="C31" s="8" t="s">
        <v>12</v>
      </c>
      <c r="D31" s="773" t="s">
        <v>13</v>
      </c>
      <c r="E31" s="773" t="s">
        <v>13</v>
      </c>
      <c r="F31" s="1189" t="s">
        <v>12</v>
      </c>
      <c r="I31" s="1"/>
      <c r="J31" s="1180" t="s">
        <v>3553</v>
      </c>
      <c r="K31" s="1177" t="s">
        <v>12</v>
      </c>
      <c r="L31" s="1181" t="s">
        <v>13</v>
      </c>
      <c r="M31" s="1181" t="s">
        <v>26</v>
      </c>
      <c r="N31" s="1177" t="s">
        <v>12</v>
      </c>
      <c r="O31" s="1182"/>
      <c r="P31" s="1183" t="s">
        <v>3552</v>
      </c>
      <c r="Q31" s="1183" t="s">
        <v>3552</v>
      </c>
      <c r="R31" s="1183" t="s">
        <v>3357</v>
      </c>
      <c r="S31" s="1182" t="s">
        <v>3552</v>
      </c>
      <c r="T31" s="1182" t="s">
        <v>3552</v>
      </c>
      <c r="U31" s="1182">
        <v>1</v>
      </c>
      <c r="V31" s="1183"/>
      <c r="W31" s="1183" t="s">
        <v>3552</v>
      </c>
      <c r="X31" s="1183">
        <v>344.77486998900002</v>
      </c>
    </row>
    <row r="32" spans="1:24" x14ac:dyDescent="0.45">
      <c r="A32" s="5">
        <v>4</v>
      </c>
      <c r="B32" s="5" t="s">
        <v>196</v>
      </c>
      <c r="C32" s="12" t="s">
        <v>12</v>
      </c>
      <c r="D32" s="772" t="s">
        <v>13</v>
      </c>
      <c r="E32" s="772" t="s">
        <v>3571</v>
      </c>
      <c r="F32" s="1190" t="s">
        <v>3571</v>
      </c>
      <c r="I32" s="1"/>
      <c r="J32" s="1176" t="s">
        <v>3554</v>
      </c>
      <c r="K32" s="1177" t="s">
        <v>12</v>
      </c>
      <c r="L32" s="1177" t="s">
        <v>13</v>
      </c>
      <c r="M32" s="1177" t="s">
        <v>26</v>
      </c>
      <c r="N32" s="1177" t="s">
        <v>12</v>
      </c>
      <c r="O32" s="1178"/>
      <c r="P32" s="1179" t="s">
        <v>3552</v>
      </c>
      <c r="Q32" s="1179" t="s">
        <v>3552</v>
      </c>
      <c r="R32" s="1179" t="s">
        <v>3357</v>
      </c>
      <c r="S32" s="1178" t="s">
        <v>3552</v>
      </c>
      <c r="T32" s="1178" t="s">
        <v>3552</v>
      </c>
      <c r="U32" s="1178">
        <v>1</v>
      </c>
      <c r="V32" s="1179"/>
      <c r="W32" s="1179" t="s">
        <v>3552</v>
      </c>
      <c r="X32" s="1179">
        <v>82.428312368999997</v>
      </c>
    </row>
    <row r="33" spans="1:24" x14ac:dyDescent="0.45">
      <c r="A33" s="13">
        <v>5</v>
      </c>
      <c r="B33" s="13" t="s">
        <v>175</v>
      </c>
      <c r="C33" s="8" t="s">
        <v>12</v>
      </c>
      <c r="D33" s="773" t="s">
        <v>12</v>
      </c>
      <c r="E33" s="773" t="s">
        <v>3571</v>
      </c>
      <c r="F33" s="1189" t="s">
        <v>3571</v>
      </c>
      <c r="J33" s="1180" t="s">
        <v>3555</v>
      </c>
      <c r="K33" s="1177" t="s">
        <v>12</v>
      </c>
      <c r="L33" s="1181" t="s">
        <v>13</v>
      </c>
      <c r="M33" s="1181" t="s">
        <v>26</v>
      </c>
      <c r="N33" s="1181" t="s">
        <v>13</v>
      </c>
      <c r="O33" s="1182"/>
      <c r="P33" s="1183" t="s">
        <v>3556</v>
      </c>
      <c r="Q33" s="1183" t="s">
        <v>3552</v>
      </c>
      <c r="R33" s="1183" t="s">
        <v>3552</v>
      </c>
      <c r="S33" s="1182">
        <v>1</v>
      </c>
      <c r="T33" s="1182" t="s">
        <v>3552</v>
      </c>
      <c r="U33" s="1182" t="s">
        <v>3552</v>
      </c>
      <c r="V33" s="1183">
        <v>5.9017010990000003</v>
      </c>
      <c r="W33" s="1183" t="s">
        <v>3552</v>
      </c>
      <c r="X33" s="1183" t="s">
        <v>3552</v>
      </c>
    </row>
    <row r="34" spans="1:24" x14ac:dyDescent="0.45">
      <c r="A34" s="5">
        <v>6</v>
      </c>
      <c r="B34" s="5" t="s">
        <v>197</v>
      </c>
      <c r="C34" s="12" t="s">
        <v>12</v>
      </c>
      <c r="D34" s="772" t="s">
        <v>12</v>
      </c>
      <c r="E34" s="772" t="s">
        <v>3571</v>
      </c>
      <c r="F34" s="1190" t="s">
        <v>3571</v>
      </c>
      <c r="J34" s="1176" t="s">
        <v>175</v>
      </c>
      <c r="K34" s="1177" t="s">
        <v>12</v>
      </c>
      <c r="L34" s="1177" t="s">
        <v>12</v>
      </c>
      <c r="M34" s="1177" t="s">
        <v>26</v>
      </c>
      <c r="N34" s="1177" t="s">
        <v>13</v>
      </c>
      <c r="O34" s="1178"/>
      <c r="P34" s="1179" t="s">
        <v>3552</v>
      </c>
      <c r="Q34" s="1179" t="s">
        <v>3356</v>
      </c>
      <c r="R34" s="1179" t="s">
        <v>3552</v>
      </c>
      <c r="S34" s="1178" t="s">
        <v>3552</v>
      </c>
      <c r="T34" s="1178">
        <v>1</v>
      </c>
      <c r="U34" s="1178" t="s">
        <v>3552</v>
      </c>
      <c r="V34" s="1179"/>
      <c r="W34" s="1179">
        <v>5.4229048000000002E-2</v>
      </c>
      <c r="X34" s="1179" t="s">
        <v>3552</v>
      </c>
    </row>
    <row r="35" spans="1:24" x14ac:dyDescent="0.45">
      <c r="A35" s="13">
        <v>7</v>
      </c>
      <c r="B35" s="13" t="s">
        <v>670</v>
      </c>
      <c r="C35" s="8" t="s">
        <v>12</v>
      </c>
      <c r="D35" s="773" t="s">
        <v>13</v>
      </c>
      <c r="E35" s="773" t="s">
        <v>3571</v>
      </c>
      <c r="F35" s="1189" t="s">
        <v>3571</v>
      </c>
      <c r="J35" s="1180" t="s">
        <v>3557</v>
      </c>
      <c r="K35" s="1177" t="s">
        <v>12</v>
      </c>
      <c r="L35" s="1181" t="s">
        <v>12</v>
      </c>
      <c r="M35" s="1181" t="s">
        <v>26</v>
      </c>
      <c r="N35" s="1181" t="s">
        <v>13</v>
      </c>
      <c r="O35" s="1182"/>
      <c r="P35" s="1183" t="s">
        <v>3552</v>
      </c>
      <c r="Q35" s="1183" t="s">
        <v>3356</v>
      </c>
      <c r="R35" s="1183" t="s">
        <v>3552</v>
      </c>
      <c r="S35" s="1182" t="s">
        <v>3552</v>
      </c>
      <c r="T35" s="1182">
        <v>1</v>
      </c>
      <c r="U35" s="1182" t="s">
        <v>3552</v>
      </c>
      <c r="V35" s="1183" t="s">
        <v>3552</v>
      </c>
      <c r="W35" s="1183">
        <v>0</v>
      </c>
      <c r="X35" s="1183" t="s">
        <v>3552</v>
      </c>
    </row>
    <row r="36" spans="1:24" x14ac:dyDescent="0.45">
      <c r="A36" s="5">
        <v>8</v>
      </c>
      <c r="B36" s="5" t="s">
        <v>723</v>
      </c>
      <c r="C36" s="12" t="s">
        <v>12</v>
      </c>
      <c r="D36" s="772" t="s">
        <v>12</v>
      </c>
      <c r="E36" s="772" t="s">
        <v>3571</v>
      </c>
      <c r="F36" s="1190" t="s">
        <v>3571</v>
      </c>
      <c r="J36" s="1176" t="s">
        <v>670</v>
      </c>
      <c r="K36" s="1177" t="s">
        <v>12</v>
      </c>
      <c r="L36" s="1177" t="s">
        <v>13</v>
      </c>
      <c r="M36" s="1177" t="s">
        <v>26</v>
      </c>
      <c r="N36" s="1177" t="s">
        <v>13</v>
      </c>
      <c r="O36" s="1178"/>
      <c r="P36" s="1179" t="s">
        <v>3556</v>
      </c>
      <c r="Q36" s="1179" t="s">
        <v>3552</v>
      </c>
      <c r="R36" s="1179" t="s">
        <v>3552</v>
      </c>
      <c r="S36" s="1178">
        <v>1</v>
      </c>
      <c r="T36" s="1178" t="s">
        <v>3552</v>
      </c>
      <c r="U36" s="1178" t="s">
        <v>3552</v>
      </c>
      <c r="V36" s="1179">
        <v>0</v>
      </c>
      <c r="W36" s="1179" t="s">
        <v>3552</v>
      </c>
      <c r="X36" s="1179" t="s">
        <v>3552</v>
      </c>
    </row>
    <row r="37" spans="1:24" x14ac:dyDescent="0.45">
      <c r="A37" s="13">
        <v>9</v>
      </c>
      <c r="B37" s="1188" t="s">
        <v>3558</v>
      </c>
      <c r="C37" s="8" t="s">
        <v>13</v>
      </c>
      <c r="D37" s="773" t="s">
        <v>13</v>
      </c>
      <c r="E37" s="773" t="s">
        <v>3572</v>
      </c>
      <c r="F37" s="1189" t="s">
        <v>3572</v>
      </c>
      <c r="J37" s="1180" t="s">
        <v>723</v>
      </c>
      <c r="K37" s="1177" t="s">
        <v>12</v>
      </c>
      <c r="L37" s="1181" t="s">
        <v>12</v>
      </c>
      <c r="M37" s="1181" t="s">
        <v>26</v>
      </c>
      <c r="N37" s="1181" t="s">
        <v>13</v>
      </c>
      <c r="O37" s="1182"/>
      <c r="P37" s="1183" t="s">
        <v>3552</v>
      </c>
      <c r="Q37" s="1183" t="s">
        <v>3356</v>
      </c>
      <c r="R37" s="1183" t="s">
        <v>3552</v>
      </c>
      <c r="S37" s="1182" t="s">
        <v>3552</v>
      </c>
      <c r="T37" s="1182">
        <v>1</v>
      </c>
      <c r="U37" s="1182" t="s">
        <v>3552</v>
      </c>
      <c r="V37" s="1183" t="s">
        <v>3552</v>
      </c>
      <c r="W37" s="1183">
        <v>0</v>
      </c>
      <c r="X37" s="1183" t="s">
        <v>3552</v>
      </c>
    </row>
    <row r="38" spans="1:24" x14ac:dyDescent="0.45">
      <c r="J38" s="1174" t="s">
        <v>3382</v>
      </c>
      <c r="K38" s="1175"/>
      <c r="L38" s="1175"/>
      <c r="M38" s="1175"/>
      <c r="N38" s="1175"/>
      <c r="O38" s="1175"/>
      <c r="P38" s="1184" t="s">
        <v>3552</v>
      </c>
      <c r="Q38" s="1184" t="s">
        <v>3552</v>
      </c>
      <c r="R38" s="1184" t="s">
        <v>3552</v>
      </c>
      <c r="S38" s="1175"/>
      <c r="T38" s="1175"/>
      <c r="U38" s="1175"/>
      <c r="V38" s="1175"/>
      <c r="W38" s="1175"/>
      <c r="X38" s="1175"/>
    </row>
    <row r="39" spans="1:24" x14ac:dyDescent="0.45">
      <c r="J39" s="1180" t="s">
        <v>3558</v>
      </c>
      <c r="K39" s="1181" t="s">
        <v>13</v>
      </c>
      <c r="L39" s="1181" t="s">
        <v>13</v>
      </c>
      <c r="M39" s="1181" t="s">
        <v>13</v>
      </c>
      <c r="N39" s="1181" t="s">
        <v>13</v>
      </c>
      <c r="O39" s="1182"/>
      <c r="P39" s="1183" t="s">
        <v>3556</v>
      </c>
      <c r="Q39" s="1183" t="s">
        <v>3552</v>
      </c>
      <c r="R39" s="1183" t="s">
        <v>3552</v>
      </c>
      <c r="S39" s="1182">
        <v>1</v>
      </c>
      <c r="T39" s="1182" t="s">
        <v>3552</v>
      </c>
      <c r="U39" s="1182" t="s">
        <v>3552</v>
      </c>
      <c r="V39" s="1182">
        <v>0</v>
      </c>
      <c r="W39" s="1182" t="s">
        <v>3552</v>
      </c>
      <c r="X39" s="1182" t="s">
        <v>3552</v>
      </c>
    </row>
    <row r="40" spans="1:24" x14ac:dyDescent="0.45">
      <c r="J40" s="1185"/>
      <c r="K40" s="1185"/>
      <c r="L40" s="1185"/>
      <c r="M40" s="1185"/>
      <c r="N40" s="1185"/>
      <c r="O40" s="1185"/>
      <c r="P40" s="1185"/>
      <c r="Q40" s="1185"/>
      <c r="R40" s="1185"/>
      <c r="S40" s="1186">
        <v>3</v>
      </c>
      <c r="T40" s="1186">
        <v>3</v>
      </c>
      <c r="U40" s="1186">
        <v>3</v>
      </c>
      <c r="V40" s="1187">
        <v>5.9017010990000003</v>
      </c>
      <c r="W40" s="1187">
        <v>5.4229048000000002E-2</v>
      </c>
      <c r="X40" s="1187">
        <v>1066.162875991</v>
      </c>
    </row>
  </sheetData>
  <mergeCells count="29">
    <mergeCell ref="V4:X4"/>
    <mergeCell ref="I4:I5"/>
    <mergeCell ref="J4:J5"/>
    <mergeCell ref="K4:K5"/>
    <mergeCell ref="L4:L5"/>
    <mergeCell ref="M4:M5"/>
    <mergeCell ref="N4:N5"/>
    <mergeCell ref="O4:O5"/>
    <mergeCell ref="P4:R4"/>
    <mergeCell ref="S4:U4"/>
    <mergeCell ref="P27:R27"/>
    <mergeCell ref="S27:U27"/>
    <mergeCell ref="V27:X27"/>
    <mergeCell ref="J27:J28"/>
    <mergeCell ref="K27:K28"/>
    <mergeCell ref="L27:L28"/>
    <mergeCell ref="M27:M28"/>
    <mergeCell ref="A2:G2"/>
    <mergeCell ref="A28:F28"/>
    <mergeCell ref="C26:F26"/>
    <mergeCell ref="N27:N28"/>
    <mergeCell ref="O27:O28"/>
    <mergeCell ref="A4:A5"/>
    <mergeCell ref="B4:B5"/>
    <mergeCell ref="D4:E4"/>
    <mergeCell ref="F4:G4"/>
    <mergeCell ref="A26:A27"/>
    <mergeCell ref="B26:B27"/>
    <mergeCell ref="I25:N25"/>
  </mergeCells>
  <conditionalFormatting sqref="C6:G24 C29:F37">
    <cfRule type="cellIs" dxfId="6" priority="1" operator="equal">
      <formula>"Na"</formula>
    </cfRule>
    <cfRule type="cellIs" dxfId="5" priority="2" operator="equal">
      <formula>"Oui"</formula>
    </cfRule>
    <cfRule type="cellIs" dxfId="4" priority="3" operator="equal">
      <formula>"Non"</formula>
    </cfRule>
  </conditionalFormatting>
  <conditionalFormatting sqref="J6:K24 O6:X24">
    <cfRule type="containsText" dxfId="3" priority="10" operator="containsText" text="Not">
      <formula>NOT(ISERROR(SEARCH("Not",J6)))</formula>
    </cfRule>
  </conditionalFormatting>
  <conditionalFormatting sqref="L6:N24 K30:N39">
    <cfRule type="cellIs" dxfId="2" priority="7" operator="equal">
      <formula>"N/A"</formula>
    </cfRule>
    <cfRule type="cellIs" dxfId="1" priority="8" operator="equal">
      <formula>"Oui"</formula>
    </cfRule>
    <cfRule type="cellIs" dxfId="0" priority="9" operator="equal">
      <formula>"Non"</formula>
    </cfRule>
  </conditionalFormatting>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C4BFAE-73A3-4D44-A35A-1C6555D64F23}">
  <sheetPr codeName="Feuil4">
    <tabColor rgb="FF00B050"/>
  </sheetPr>
  <dimension ref="A2:AB37"/>
  <sheetViews>
    <sheetView topLeftCell="F1" zoomScale="85" zoomScaleNormal="85" workbookViewId="0">
      <pane ySplit="5" topLeftCell="A12" activePane="bottomLeft" state="frozen"/>
      <selection pane="bottomLeft" activeCell="Y20" sqref="Y20"/>
    </sheetView>
  </sheetViews>
  <sheetFormatPr baseColWidth="10" defaultColWidth="10.90625" defaultRowHeight="13" x14ac:dyDescent="0.45"/>
  <cols>
    <col min="1" max="1" width="75.54296875" style="28" bestFit="1" customWidth="1"/>
    <col min="2" max="2" width="4.453125" style="28" bestFit="1" customWidth="1"/>
    <col min="3" max="3" width="5.08984375" style="28" bestFit="1" customWidth="1"/>
    <col min="4" max="4" width="13.90625" style="28" customWidth="1"/>
    <col min="5" max="5" width="8.08984375" style="28" customWidth="1"/>
    <col min="6" max="6" width="4.453125" style="28" bestFit="1" customWidth="1"/>
    <col min="7" max="7" width="5.08984375" style="28" bestFit="1" customWidth="1"/>
    <col min="8" max="8" width="11.90625" style="28" customWidth="1"/>
    <col min="9" max="9" width="5.54296875" style="28" customWidth="1"/>
    <col min="10" max="19" width="13.54296875" style="28" customWidth="1"/>
    <col min="20" max="20" width="13" style="28" bestFit="1" customWidth="1"/>
    <col min="21" max="28" width="16.54296875" style="28" customWidth="1"/>
    <col min="29" max="16384" width="10.90625" style="28"/>
  </cols>
  <sheetData>
    <row r="2" spans="1:28" x14ac:dyDescent="0.45">
      <c r="A2" s="69" t="s">
        <v>1145</v>
      </c>
    </row>
    <row r="3" spans="1:28" x14ac:dyDescent="0.45">
      <c r="J3" s="1290" t="s">
        <v>1139</v>
      </c>
      <c r="K3" s="1290"/>
      <c r="L3" s="1290"/>
      <c r="M3" s="1290"/>
      <c r="N3" s="1290"/>
      <c r="O3" s="1290"/>
      <c r="P3" s="1290"/>
      <c r="Q3" s="1290"/>
      <c r="R3" s="1290"/>
      <c r="S3" s="1290"/>
      <c r="T3" s="1290" t="s">
        <v>162</v>
      </c>
      <c r="U3" s="1290"/>
      <c r="V3" s="1290"/>
      <c r="W3" s="1290"/>
      <c r="X3" s="1290"/>
      <c r="Y3" s="1290"/>
      <c r="Z3" s="1290"/>
      <c r="AA3" s="1290"/>
      <c r="AB3" s="1290"/>
    </row>
    <row r="4" spans="1:28" ht="27" customHeight="1" x14ac:dyDescent="0.45">
      <c r="A4" s="28" t="s">
        <v>2981</v>
      </c>
      <c r="B4" s="1290" t="s">
        <v>1139</v>
      </c>
      <c r="C4" s="1290"/>
      <c r="D4" s="1290"/>
      <c r="E4" s="1290"/>
      <c r="F4" s="1290" t="s">
        <v>162</v>
      </c>
      <c r="G4" s="1290"/>
      <c r="H4" s="1290"/>
      <c r="I4" s="1290"/>
      <c r="J4" s="159" t="s">
        <v>720</v>
      </c>
      <c r="K4" s="159" t="s">
        <v>596</v>
      </c>
      <c r="L4" s="159" t="s">
        <v>716</v>
      </c>
      <c r="M4" s="159" t="s">
        <v>717</v>
      </c>
      <c r="N4" s="159" t="s">
        <v>23</v>
      </c>
      <c r="O4" s="159" t="s">
        <v>718</v>
      </c>
      <c r="P4" s="159" t="s">
        <v>719</v>
      </c>
      <c r="Q4" s="159" t="s">
        <v>721</v>
      </c>
      <c r="R4" s="159" t="s">
        <v>722</v>
      </c>
      <c r="S4" s="159" t="s">
        <v>661</v>
      </c>
      <c r="T4" s="159" t="s">
        <v>1167</v>
      </c>
      <c r="U4" s="159" t="s">
        <v>1168</v>
      </c>
      <c r="V4" s="159" t="s">
        <v>43</v>
      </c>
      <c r="W4" s="159" t="s">
        <v>79</v>
      </c>
      <c r="X4" s="159" t="s">
        <v>794</v>
      </c>
      <c r="Y4" s="159" t="s">
        <v>1169</v>
      </c>
      <c r="Z4" s="159" t="s">
        <v>72</v>
      </c>
      <c r="AA4" s="159" t="s">
        <v>22</v>
      </c>
      <c r="AB4" s="159" t="s">
        <v>11</v>
      </c>
    </row>
    <row r="5" spans="1:28" ht="31.65" customHeight="1" thickBot="1" x14ac:dyDescent="0.5">
      <c r="A5" s="17" t="s">
        <v>875</v>
      </c>
      <c r="B5" s="17" t="s">
        <v>660</v>
      </c>
      <c r="C5" s="17" t="s">
        <v>1140</v>
      </c>
      <c r="D5" s="17" t="s">
        <v>1141</v>
      </c>
      <c r="E5" s="17" t="s">
        <v>26</v>
      </c>
      <c r="F5" s="17" t="s">
        <v>660</v>
      </c>
      <c r="G5" s="17" t="s">
        <v>1140</v>
      </c>
      <c r="H5" s="17" t="s">
        <v>1141</v>
      </c>
      <c r="I5" s="17" t="s">
        <v>26</v>
      </c>
      <c r="J5" s="160" t="s">
        <v>876</v>
      </c>
      <c r="K5" s="160" t="s">
        <v>876</v>
      </c>
      <c r="L5" s="161" t="s">
        <v>876</v>
      </c>
      <c r="M5" s="160" t="s">
        <v>876</v>
      </c>
      <c r="N5" s="160" t="s">
        <v>876</v>
      </c>
      <c r="O5" s="160" t="s">
        <v>876</v>
      </c>
      <c r="P5" s="160" t="s">
        <v>876</v>
      </c>
      <c r="Q5" s="160" t="s">
        <v>876</v>
      </c>
      <c r="R5" s="160" t="s">
        <v>876</v>
      </c>
      <c r="S5" s="160" t="s">
        <v>876</v>
      </c>
      <c r="T5" s="161" t="s">
        <v>876</v>
      </c>
      <c r="U5" s="161" t="s">
        <v>876</v>
      </c>
      <c r="V5" s="160" t="s">
        <v>876</v>
      </c>
      <c r="W5" s="162" t="s">
        <v>876</v>
      </c>
      <c r="X5" s="160" t="s">
        <v>876</v>
      </c>
      <c r="Y5" s="160" t="s">
        <v>1170</v>
      </c>
      <c r="Z5" s="160" t="s">
        <v>876</v>
      </c>
      <c r="AA5" s="160" t="s">
        <v>876</v>
      </c>
      <c r="AB5" s="160" t="s">
        <v>876</v>
      </c>
    </row>
    <row r="6" spans="1:28" s="144" customFormat="1" x14ac:dyDescent="0.45">
      <c r="A6" s="228" t="s">
        <v>877</v>
      </c>
      <c r="B6" s="229">
        <v>2</v>
      </c>
      <c r="C6" s="229">
        <v>1</v>
      </c>
      <c r="D6" s="229">
        <v>7</v>
      </c>
      <c r="E6" s="229">
        <v>0</v>
      </c>
      <c r="F6" s="229">
        <v>8</v>
      </c>
      <c r="G6" s="229"/>
      <c r="H6" s="229">
        <v>1</v>
      </c>
      <c r="I6" s="229"/>
      <c r="J6" s="227" t="s">
        <v>1609</v>
      </c>
      <c r="K6" s="227" t="s">
        <v>1550</v>
      </c>
      <c r="L6" s="227" t="s">
        <v>1609</v>
      </c>
      <c r="M6" s="227" t="s">
        <v>1550</v>
      </c>
      <c r="N6" s="227" t="s">
        <v>1550</v>
      </c>
      <c r="O6" s="227" t="s">
        <v>1550</v>
      </c>
      <c r="P6" s="227" t="s">
        <v>1550</v>
      </c>
      <c r="Q6" s="227" t="s">
        <v>1550</v>
      </c>
      <c r="R6" s="227" t="s">
        <v>1550</v>
      </c>
      <c r="S6" s="227" t="s">
        <v>13</v>
      </c>
      <c r="T6" s="146" t="s">
        <v>660</v>
      </c>
      <c r="U6" s="146" t="s">
        <v>660</v>
      </c>
      <c r="V6" s="146" t="s">
        <v>1609</v>
      </c>
      <c r="W6" s="146" t="s">
        <v>1609</v>
      </c>
      <c r="X6" s="165" t="s">
        <v>1609</v>
      </c>
      <c r="Y6" s="145" t="s">
        <v>1609</v>
      </c>
      <c r="Z6" s="227" t="s">
        <v>1784</v>
      </c>
      <c r="AA6" s="146" t="s">
        <v>12</v>
      </c>
      <c r="AB6" s="227" t="s">
        <v>1550</v>
      </c>
    </row>
    <row r="7" spans="1:28" s="144" customFormat="1" ht="65" x14ac:dyDescent="0.45">
      <c r="A7" s="230" t="s">
        <v>878</v>
      </c>
      <c r="B7" s="231">
        <v>2</v>
      </c>
      <c r="C7" s="231">
        <v>0</v>
      </c>
      <c r="D7" s="231">
        <v>7</v>
      </c>
      <c r="E7" s="231">
        <v>1</v>
      </c>
      <c r="F7" s="231">
        <v>7</v>
      </c>
      <c r="G7" s="231"/>
      <c r="H7" s="231">
        <v>2</v>
      </c>
      <c r="I7" s="231"/>
      <c r="J7" s="227" t="s">
        <v>1609</v>
      </c>
      <c r="K7" s="227" t="s">
        <v>1550</v>
      </c>
      <c r="L7" s="227" t="s">
        <v>1609</v>
      </c>
      <c r="M7" s="227" t="s">
        <v>1550</v>
      </c>
      <c r="N7" s="227" t="s">
        <v>1550</v>
      </c>
      <c r="O7" s="227" t="s">
        <v>1550</v>
      </c>
      <c r="P7" s="227" t="s">
        <v>1550</v>
      </c>
      <c r="Q7" s="227" t="s">
        <v>1550</v>
      </c>
      <c r="R7" s="227" t="s">
        <v>1550</v>
      </c>
      <c r="S7" s="227" t="s">
        <v>26</v>
      </c>
      <c r="T7" s="146" t="s">
        <v>660</v>
      </c>
      <c r="U7" s="146" t="s">
        <v>660</v>
      </c>
      <c r="V7" s="146" t="s">
        <v>1610</v>
      </c>
      <c r="W7" s="146" t="s">
        <v>1610</v>
      </c>
      <c r="X7" s="165" t="s">
        <v>1609</v>
      </c>
      <c r="Y7" s="145" t="s">
        <v>1738</v>
      </c>
      <c r="Z7" s="227" t="s">
        <v>1784</v>
      </c>
      <c r="AA7" s="227" t="s">
        <v>1550</v>
      </c>
      <c r="AB7" s="227" t="s">
        <v>1550</v>
      </c>
    </row>
    <row r="8" spans="1:28" s="144" customFormat="1" x14ac:dyDescent="0.45">
      <c r="A8" s="228" t="s">
        <v>879</v>
      </c>
      <c r="B8" s="229">
        <v>2</v>
      </c>
      <c r="C8" s="229">
        <v>1</v>
      </c>
      <c r="D8" s="229">
        <v>7</v>
      </c>
      <c r="E8" s="229">
        <v>0</v>
      </c>
      <c r="F8" s="229">
        <v>8</v>
      </c>
      <c r="G8" s="229"/>
      <c r="H8" s="229">
        <v>1</v>
      </c>
      <c r="I8" s="229"/>
      <c r="J8" s="227" t="s">
        <v>1609</v>
      </c>
      <c r="K8" s="227" t="s">
        <v>1550</v>
      </c>
      <c r="L8" s="227" t="s">
        <v>1609</v>
      </c>
      <c r="M8" s="227" t="s">
        <v>1550</v>
      </c>
      <c r="N8" s="227" t="s">
        <v>1550</v>
      </c>
      <c r="O8" s="227" t="s">
        <v>1550</v>
      </c>
      <c r="P8" s="227" t="s">
        <v>1550</v>
      </c>
      <c r="Q8" s="227" t="s">
        <v>1550</v>
      </c>
      <c r="R8" s="227" t="s">
        <v>1550</v>
      </c>
      <c r="S8" s="227" t="s">
        <v>13</v>
      </c>
      <c r="T8" s="146" t="s">
        <v>660</v>
      </c>
      <c r="U8" s="146" t="s">
        <v>660</v>
      </c>
      <c r="V8" s="146" t="s">
        <v>1609</v>
      </c>
      <c r="W8" s="146" t="s">
        <v>1609</v>
      </c>
      <c r="X8" s="165" t="s">
        <v>1609</v>
      </c>
      <c r="Y8" s="145" t="s">
        <v>1609</v>
      </c>
      <c r="Z8" s="227" t="s">
        <v>1784</v>
      </c>
      <c r="AA8" s="146" t="s">
        <v>12</v>
      </c>
      <c r="AB8" s="227" t="s">
        <v>1550</v>
      </c>
    </row>
    <row r="9" spans="1:28" s="144" customFormat="1" ht="52" x14ac:dyDescent="0.45">
      <c r="A9" s="230" t="s">
        <v>880</v>
      </c>
      <c r="B9" s="231">
        <v>2</v>
      </c>
      <c r="C9" s="231">
        <v>0</v>
      </c>
      <c r="D9" s="231">
        <v>7</v>
      </c>
      <c r="E9" s="231">
        <v>1</v>
      </c>
      <c r="F9" s="231">
        <v>7</v>
      </c>
      <c r="G9" s="231"/>
      <c r="H9" s="231">
        <v>2</v>
      </c>
      <c r="I9" s="231"/>
      <c r="J9" s="227" t="s">
        <v>1609</v>
      </c>
      <c r="K9" s="227" t="s">
        <v>1550</v>
      </c>
      <c r="L9" s="227" t="s">
        <v>1609</v>
      </c>
      <c r="M9" s="227" t="s">
        <v>1550</v>
      </c>
      <c r="N9" s="227" t="s">
        <v>1550</v>
      </c>
      <c r="O9" s="227" t="s">
        <v>1550</v>
      </c>
      <c r="P9" s="227" t="s">
        <v>1550</v>
      </c>
      <c r="Q9" s="227" t="s">
        <v>1550</v>
      </c>
      <c r="R9" s="227" t="s">
        <v>1550</v>
      </c>
      <c r="S9" s="227" t="s">
        <v>26</v>
      </c>
      <c r="T9" s="146" t="s">
        <v>660</v>
      </c>
      <c r="U9" s="146" t="s">
        <v>660</v>
      </c>
      <c r="V9" s="146" t="s">
        <v>1609</v>
      </c>
      <c r="W9" s="146" t="s">
        <v>1609</v>
      </c>
      <c r="X9" s="165" t="s">
        <v>1609</v>
      </c>
      <c r="Y9" s="145" t="s">
        <v>1739</v>
      </c>
      <c r="Z9" s="227" t="s">
        <v>1784</v>
      </c>
      <c r="AA9" s="227" t="s">
        <v>1550</v>
      </c>
      <c r="AB9" s="227" t="s">
        <v>1550</v>
      </c>
    </row>
    <row r="10" spans="1:28" s="144" customFormat="1" x14ac:dyDescent="0.45">
      <c r="A10" s="228" t="s">
        <v>881</v>
      </c>
      <c r="B10" s="229">
        <v>2</v>
      </c>
      <c r="C10" s="229">
        <v>1</v>
      </c>
      <c r="D10" s="229">
        <v>7</v>
      </c>
      <c r="E10" s="229">
        <v>0</v>
      </c>
      <c r="F10" s="229">
        <v>6</v>
      </c>
      <c r="G10" s="229">
        <v>2</v>
      </c>
      <c r="H10" s="229">
        <v>1</v>
      </c>
      <c r="I10" s="229"/>
      <c r="J10" s="227" t="s">
        <v>1609</v>
      </c>
      <c r="K10" s="227" t="s">
        <v>1550</v>
      </c>
      <c r="L10" s="227" t="s">
        <v>1609</v>
      </c>
      <c r="M10" s="227" t="s">
        <v>1550</v>
      </c>
      <c r="N10" s="227" t="s">
        <v>1550</v>
      </c>
      <c r="O10" s="227" t="s">
        <v>1550</v>
      </c>
      <c r="P10" s="227" t="s">
        <v>1550</v>
      </c>
      <c r="Q10" s="227" t="s">
        <v>1550</v>
      </c>
      <c r="R10" s="227" t="s">
        <v>1550</v>
      </c>
      <c r="S10" s="227" t="s">
        <v>13</v>
      </c>
      <c r="T10" s="146" t="s">
        <v>660</v>
      </c>
      <c r="U10" s="146" t="s">
        <v>660</v>
      </c>
      <c r="V10" s="146" t="s">
        <v>1609</v>
      </c>
      <c r="W10" s="146" t="s">
        <v>1609</v>
      </c>
      <c r="X10" s="165" t="s">
        <v>1609</v>
      </c>
      <c r="Y10" s="145" t="s">
        <v>1609</v>
      </c>
      <c r="Z10" s="227" t="s">
        <v>2976</v>
      </c>
      <c r="AA10" s="146" t="s">
        <v>1171</v>
      </c>
      <c r="AB10" s="227" t="s">
        <v>1550</v>
      </c>
    </row>
    <row r="11" spans="1:28" s="144" customFormat="1" ht="78" x14ac:dyDescent="0.45">
      <c r="A11" s="230" t="s">
        <v>882</v>
      </c>
      <c r="B11" s="231">
        <v>2</v>
      </c>
      <c r="C11" s="231">
        <v>0</v>
      </c>
      <c r="D11" s="231">
        <v>7</v>
      </c>
      <c r="E11" s="231">
        <v>1</v>
      </c>
      <c r="F11" s="231">
        <v>6</v>
      </c>
      <c r="G11" s="231"/>
      <c r="H11" s="231">
        <v>1</v>
      </c>
      <c r="I11" s="231">
        <v>2</v>
      </c>
      <c r="J11" s="227" t="s">
        <v>1609</v>
      </c>
      <c r="K11" s="227" t="s">
        <v>1550</v>
      </c>
      <c r="L11" s="227" t="s">
        <v>1609</v>
      </c>
      <c r="M11" s="227" t="s">
        <v>1550</v>
      </c>
      <c r="N11" s="227" t="s">
        <v>1550</v>
      </c>
      <c r="O11" s="227" t="s">
        <v>1550</v>
      </c>
      <c r="P11" s="227" t="s">
        <v>1550</v>
      </c>
      <c r="Q11" s="227" t="s">
        <v>1550</v>
      </c>
      <c r="R11" s="227" t="s">
        <v>1550</v>
      </c>
      <c r="S11" s="227" t="s">
        <v>26</v>
      </c>
      <c r="T11" s="146" t="s">
        <v>660</v>
      </c>
      <c r="U11" s="146" t="s">
        <v>660</v>
      </c>
      <c r="V11" s="146" t="s">
        <v>1611</v>
      </c>
      <c r="W11" s="146" t="s">
        <v>1611</v>
      </c>
      <c r="X11" s="165" t="s">
        <v>1609</v>
      </c>
      <c r="Y11" s="145" t="s">
        <v>1740</v>
      </c>
      <c r="Z11" s="227" t="s">
        <v>26</v>
      </c>
      <c r="AA11" s="227" t="s">
        <v>26</v>
      </c>
      <c r="AB11" s="227" t="s">
        <v>1550</v>
      </c>
    </row>
    <row r="12" spans="1:28" s="144" customFormat="1" ht="13.5" thickBot="1" x14ac:dyDescent="0.5">
      <c r="A12" s="17" t="s">
        <v>883</v>
      </c>
      <c r="B12" s="17"/>
      <c r="C12" s="17"/>
      <c r="D12" s="17"/>
      <c r="E12" s="17"/>
      <c r="F12" s="17"/>
      <c r="G12" s="17"/>
      <c r="H12" s="17"/>
      <c r="I12" s="17"/>
      <c r="J12" s="160"/>
      <c r="K12" s="160"/>
      <c r="L12" s="163"/>
      <c r="M12" s="160"/>
      <c r="N12" s="160"/>
      <c r="O12" s="160"/>
      <c r="P12" s="160"/>
      <c r="Q12" s="160"/>
      <c r="R12" s="160"/>
      <c r="S12" s="163"/>
      <c r="T12" s="164"/>
      <c r="U12" s="164"/>
      <c r="V12" s="164"/>
      <c r="W12" s="164"/>
      <c r="X12" s="163"/>
      <c r="Y12" s="223"/>
      <c r="Z12" s="160"/>
      <c r="AA12" s="162"/>
      <c r="AB12" s="160"/>
    </row>
    <row r="13" spans="1:28" s="144" customFormat="1" ht="52" x14ac:dyDescent="0.45">
      <c r="A13" s="230" t="s">
        <v>884</v>
      </c>
      <c r="B13" s="231">
        <v>2</v>
      </c>
      <c r="C13" s="231">
        <v>1</v>
      </c>
      <c r="D13" s="231">
        <v>7</v>
      </c>
      <c r="E13" s="231"/>
      <c r="F13" s="231">
        <v>8</v>
      </c>
      <c r="G13" s="231"/>
      <c r="H13" s="231">
        <v>1</v>
      </c>
      <c r="I13" s="231"/>
      <c r="J13" s="227" t="s">
        <v>1609</v>
      </c>
      <c r="K13" s="227" t="s">
        <v>1550</v>
      </c>
      <c r="L13" s="227" t="s">
        <v>1609</v>
      </c>
      <c r="M13" s="227" t="s">
        <v>1550</v>
      </c>
      <c r="N13" s="227" t="s">
        <v>1550</v>
      </c>
      <c r="O13" s="227" t="s">
        <v>1550</v>
      </c>
      <c r="P13" s="227" t="s">
        <v>1550</v>
      </c>
      <c r="Q13" s="227" t="s">
        <v>1550</v>
      </c>
      <c r="R13" s="227" t="s">
        <v>1550</v>
      </c>
      <c r="S13" s="227" t="s">
        <v>13</v>
      </c>
      <c r="T13" s="165" t="s">
        <v>660</v>
      </c>
      <c r="U13" s="165" t="s">
        <v>660</v>
      </c>
      <c r="V13" s="146" t="s">
        <v>1609</v>
      </c>
      <c r="W13" s="146" t="s">
        <v>1609</v>
      </c>
      <c r="X13" s="165" t="s">
        <v>1609</v>
      </c>
      <c r="Y13" s="145" t="s">
        <v>1741</v>
      </c>
      <c r="Z13" s="227" t="s">
        <v>1784</v>
      </c>
      <c r="AA13" s="146" t="s">
        <v>12</v>
      </c>
      <c r="AB13" s="227" t="s">
        <v>1550</v>
      </c>
    </row>
    <row r="14" spans="1:28" s="144" customFormat="1" x14ac:dyDescent="0.45">
      <c r="A14" s="228" t="s">
        <v>885</v>
      </c>
      <c r="B14" s="229">
        <v>2</v>
      </c>
      <c r="C14" s="229">
        <v>0</v>
      </c>
      <c r="D14" s="229">
        <v>7</v>
      </c>
      <c r="E14" s="229">
        <v>1</v>
      </c>
      <c r="F14" s="229">
        <v>4</v>
      </c>
      <c r="G14" s="229">
        <v>1</v>
      </c>
      <c r="H14" s="229">
        <v>4</v>
      </c>
      <c r="I14" s="229"/>
      <c r="J14" s="227" t="s">
        <v>1609</v>
      </c>
      <c r="K14" s="227" t="s">
        <v>1550</v>
      </c>
      <c r="L14" s="227" t="s">
        <v>1609</v>
      </c>
      <c r="M14" s="227" t="s">
        <v>1550</v>
      </c>
      <c r="N14" s="227" t="s">
        <v>1550</v>
      </c>
      <c r="O14" s="227" t="s">
        <v>1550</v>
      </c>
      <c r="P14" s="227" t="s">
        <v>1550</v>
      </c>
      <c r="Q14" s="227" t="s">
        <v>1550</v>
      </c>
      <c r="R14" s="227" t="s">
        <v>1550</v>
      </c>
      <c r="S14" s="227" t="s">
        <v>26</v>
      </c>
      <c r="T14" s="227" t="s">
        <v>1550</v>
      </c>
      <c r="U14" s="227" t="s">
        <v>1550</v>
      </c>
      <c r="V14" s="146" t="s">
        <v>1609</v>
      </c>
      <c r="W14" s="146" t="s">
        <v>1609</v>
      </c>
      <c r="X14" s="165" t="s">
        <v>1609</v>
      </c>
      <c r="Y14" s="224" t="s">
        <v>1613</v>
      </c>
      <c r="Z14" s="227" t="s">
        <v>1784</v>
      </c>
      <c r="AA14" s="227" t="s">
        <v>1550</v>
      </c>
      <c r="AB14" s="227" t="s">
        <v>1550</v>
      </c>
    </row>
    <row r="15" spans="1:28" s="144" customFormat="1" x14ac:dyDescent="0.45">
      <c r="A15" s="230" t="s">
        <v>886</v>
      </c>
      <c r="B15" s="231">
        <v>1</v>
      </c>
      <c r="C15" s="231">
        <v>1</v>
      </c>
      <c r="D15" s="231">
        <v>7</v>
      </c>
      <c r="E15" s="231">
        <v>1</v>
      </c>
      <c r="F15" s="231">
        <v>7</v>
      </c>
      <c r="G15" s="231">
        <v>1</v>
      </c>
      <c r="H15" s="231">
        <v>1</v>
      </c>
      <c r="I15" s="231"/>
      <c r="J15" s="227" t="s">
        <v>1609</v>
      </c>
      <c r="K15" s="227" t="s">
        <v>1550</v>
      </c>
      <c r="L15" s="227" t="s">
        <v>1613</v>
      </c>
      <c r="M15" s="227" t="s">
        <v>1550</v>
      </c>
      <c r="N15" s="227" t="s">
        <v>1550</v>
      </c>
      <c r="O15" s="227" t="s">
        <v>1550</v>
      </c>
      <c r="P15" s="227" t="s">
        <v>1550</v>
      </c>
      <c r="Q15" s="227" t="s">
        <v>1550</v>
      </c>
      <c r="R15" s="227" t="s">
        <v>1550</v>
      </c>
      <c r="S15" s="227" t="s">
        <v>26</v>
      </c>
      <c r="T15" s="165" t="s">
        <v>660</v>
      </c>
      <c r="U15" s="165" t="s">
        <v>660</v>
      </c>
      <c r="V15" s="146" t="s">
        <v>1609</v>
      </c>
      <c r="W15" s="146" t="s">
        <v>1609</v>
      </c>
      <c r="X15" s="165" t="s">
        <v>1694</v>
      </c>
      <c r="Y15" s="224" t="s">
        <v>1609</v>
      </c>
      <c r="Z15" s="227" t="s">
        <v>1784</v>
      </c>
      <c r="AA15" s="146" t="s">
        <v>13</v>
      </c>
      <c r="AB15" s="227" t="s">
        <v>1550</v>
      </c>
    </row>
    <row r="16" spans="1:28" s="144" customFormat="1" ht="91" x14ac:dyDescent="0.45">
      <c r="A16" s="228" t="s">
        <v>887</v>
      </c>
      <c r="B16" s="229">
        <v>0</v>
      </c>
      <c r="C16" s="229">
        <v>0</v>
      </c>
      <c r="D16" s="229">
        <v>7</v>
      </c>
      <c r="E16" s="229">
        <v>2</v>
      </c>
      <c r="F16" s="229">
        <v>1</v>
      </c>
      <c r="G16" s="229">
        <v>3</v>
      </c>
      <c r="H16" s="229">
        <v>4</v>
      </c>
      <c r="I16" s="229">
        <v>1</v>
      </c>
      <c r="J16" s="227" t="s">
        <v>2978</v>
      </c>
      <c r="K16" s="227" t="s">
        <v>1550</v>
      </c>
      <c r="L16" s="227" t="s">
        <v>26</v>
      </c>
      <c r="M16" s="227" t="s">
        <v>1550</v>
      </c>
      <c r="N16" s="227" t="s">
        <v>1550</v>
      </c>
      <c r="O16" s="227" t="s">
        <v>1550</v>
      </c>
      <c r="P16" s="227" t="s">
        <v>1550</v>
      </c>
      <c r="Q16" s="227" t="s">
        <v>1550</v>
      </c>
      <c r="R16" s="227" t="s">
        <v>1550</v>
      </c>
      <c r="S16" s="227" t="s">
        <v>26</v>
      </c>
      <c r="T16" s="227" t="s">
        <v>1550</v>
      </c>
      <c r="U16" s="227" t="s">
        <v>1550</v>
      </c>
      <c r="V16" s="146" t="s">
        <v>1612</v>
      </c>
      <c r="W16" s="146" t="s">
        <v>1612</v>
      </c>
      <c r="X16" s="165" t="s">
        <v>1695</v>
      </c>
      <c r="Y16" s="145" t="s">
        <v>1742</v>
      </c>
      <c r="Z16" s="227" t="s">
        <v>1550</v>
      </c>
      <c r="AA16" s="165" t="s">
        <v>26</v>
      </c>
      <c r="AB16" s="227" t="s">
        <v>1550</v>
      </c>
    </row>
    <row r="17" spans="1:28" s="144" customFormat="1" ht="26" x14ac:dyDescent="0.45">
      <c r="A17" s="230" t="s">
        <v>888</v>
      </c>
      <c r="B17" s="231"/>
      <c r="C17" s="231"/>
      <c r="D17" s="231">
        <v>9</v>
      </c>
      <c r="E17" s="231">
        <v>1</v>
      </c>
      <c r="F17" s="231">
        <v>1</v>
      </c>
      <c r="G17" s="231"/>
      <c r="H17" s="231">
        <v>2</v>
      </c>
      <c r="I17" s="231">
        <v>6</v>
      </c>
      <c r="J17" s="227" t="s">
        <v>26</v>
      </c>
      <c r="K17" s="227" t="s">
        <v>1550</v>
      </c>
      <c r="L17" s="227" t="s">
        <v>1673</v>
      </c>
      <c r="M17" s="227" t="s">
        <v>1550</v>
      </c>
      <c r="N17" s="227" t="s">
        <v>1550</v>
      </c>
      <c r="O17" s="227" t="s">
        <v>1550</v>
      </c>
      <c r="P17" s="227" t="s">
        <v>1550</v>
      </c>
      <c r="Q17" s="227" t="s">
        <v>1550</v>
      </c>
      <c r="R17" s="227" t="s">
        <v>1550</v>
      </c>
      <c r="S17" s="227" t="s">
        <v>1808</v>
      </c>
      <c r="T17" s="165" t="s">
        <v>26</v>
      </c>
      <c r="U17" s="165" t="s">
        <v>26</v>
      </c>
      <c r="V17" s="165" t="s">
        <v>26</v>
      </c>
      <c r="W17" s="165" t="s">
        <v>26</v>
      </c>
      <c r="X17" s="165" t="s">
        <v>1695</v>
      </c>
      <c r="Y17" s="165" t="s">
        <v>26</v>
      </c>
      <c r="Z17" s="165" t="s">
        <v>26</v>
      </c>
      <c r="AA17" s="227" t="s">
        <v>1550</v>
      </c>
      <c r="AB17" s="227" t="s">
        <v>1550</v>
      </c>
    </row>
    <row r="18" spans="1:28" s="144" customFormat="1" ht="13.5" thickBot="1" x14ac:dyDescent="0.5">
      <c r="A18" s="17" t="s">
        <v>889</v>
      </c>
      <c r="B18" s="17"/>
      <c r="C18" s="17"/>
      <c r="D18" s="17"/>
      <c r="E18" s="17"/>
      <c r="F18" s="17"/>
      <c r="G18" s="17"/>
      <c r="H18" s="17"/>
      <c r="I18" s="17"/>
      <c r="J18" s="160"/>
      <c r="K18" s="160"/>
      <c r="L18" s="163"/>
      <c r="M18" s="160"/>
      <c r="N18" s="160"/>
      <c r="O18" s="160"/>
      <c r="P18" s="160"/>
      <c r="Q18" s="160"/>
      <c r="R18" s="160"/>
      <c r="S18" s="163"/>
      <c r="T18" s="164"/>
      <c r="U18" s="164"/>
      <c r="V18" s="164"/>
      <c r="W18" s="164"/>
      <c r="X18" s="163"/>
      <c r="Y18" s="223"/>
      <c r="Z18" s="160"/>
      <c r="AA18" s="162"/>
      <c r="AB18" s="160"/>
    </row>
    <row r="19" spans="1:28" s="144" customFormat="1" ht="52" x14ac:dyDescent="0.45">
      <c r="A19" s="230" t="s">
        <v>890</v>
      </c>
      <c r="B19" s="231">
        <v>2</v>
      </c>
      <c r="C19" s="231">
        <v>1</v>
      </c>
      <c r="D19" s="231">
        <v>7</v>
      </c>
      <c r="E19" s="231"/>
      <c r="F19" s="231">
        <v>5</v>
      </c>
      <c r="G19" s="231">
        <v>1</v>
      </c>
      <c r="H19" s="231">
        <v>1</v>
      </c>
      <c r="I19" s="231">
        <v>2</v>
      </c>
      <c r="J19" s="227" t="s">
        <v>1609</v>
      </c>
      <c r="K19" s="227" t="s">
        <v>1550</v>
      </c>
      <c r="L19" s="227" t="s">
        <v>1609</v>
      </c>
      <c r="M19" s="227" t="s">
        <v>1550</v>
      </c>
      <c r="N19" s="227" t="s">
        <v>1550</v>
      </c>
      <c r="O19" s="227" t="s">
        <v>1550</v>
      </c>
      <c r="P19" s="227" t="s">
        <v>1550</v>
      </c>
      <c r="Q19" s="227" t="s">
        <v>1550</v>
      </c>
      <c r="R19" s="227" t="s">
        <v>1550</v>
      </c>
      <c r="S19" s="227" t="s">
        <v>13</v>
      </c>
      <c r="T19" s="165" t="s">
        <v>660</v>
      </c>
      <c r="U19" s="165" t="s">
        <v>660</v>
      </c>
      <c r="V19" s="146" t="s">
        <v>1609</v>
      </c>
      <c r="W19" s="146" t="s">
        <v>1609</v>
      </c>
      <c r="X19" s="165" t="s">
        <v>26</v>
      </c>
      <c r="Y19" s="145" t="s">
        <v>1743</v>
      </c>
      <c r="Z19" s="227" t="s">
        <v>26</v>
      </c>
      <c r="AA19" s="146" t="s">
        <v>13</v>
      </c>
      <c r="AB19" s="227" t="s">
        <v>1550</v>
      </c>
    </row>
    <row r="20" spans="1:28" s="144" customFormat="1" ht="104" x14ac:dyDescent="0.45">
      <c r="A20" s="228" t="s">
        <v>887</v>
      </c>
      <c r="B20" s="232">
        <v>2</v>
      </c>
      <c r="C20" s="229">
        <v>0</v>
      </c>
      <c r="D20" s="229">
        <v>7</v>
      </c>
      <c r="E20" s="229">
        <v>1</v>
      </c>
      <c r="F20" s="229">
        <v>3</v>
      </c>
      <c r="G20" s="229"/>
      <c r="H20" s="229">
        <v>3</v>
      </c>
      <c r="I20" s="229">
        <v>3</v>
      </c>
      <c r="J20" s="227" t="s">
        <v>2978</v>
      </c>
      <c r="K20" s="227" t="s">
        <v>1550</v>
      </c>
      <c r="L20" s="227" t="s">
        <v>1674</v>
      </c>
      <c r="M20" s="227" t="s">
        <v>1550</v>
      </c>
      <c r="N20" s="227" t="s">
        <v>1550</v>
      </c>
      <c r="O20" s="227" t="s">
        <v>1550</v>
      </c>
      <c r="P20" s="227" t="s">
        <v>1550</v>
      </c>
      <c r="Q20" s="227" t="s">
        <v>1550</v>
      </c>
      <c r="R20" s="227" t="s">
        <v>1550</v>
      </c>
      <c r="S20" s="227" t="s">
        <v>26</v>
      </c>
      <c r="T20" s="165" t="s">
        <v>660</v>
      </c>
      <c r="U20" s="165" t="s">
        <v>660</v>
      </c>
      <c r="V20" s="227" t="s">
        <v>1550</v>
      </c>
      <c r="W20" s="227" t="s">
        <v>1550</v>
      </c>
      <c r="X20" s="165" t="s">
        <v>26</v>
      </c>
      <c r="Y20" s="145" t="s">
        <v>1744</v>
      </c>
      <c r="Z20" s="227" t="s">
        <v>26</v>
      </c>
      <c r="AA20" s="227" t="s">
        <v>26</v>
      </c>
      <c r="AB20" s="227" t="s">
        <v>1550</v>
      </c>
    </row>
    <row r="21" spans="1:28" s="144" customFormat="1" x14ac:dyDescent="0.45">
      <c r="A21" s="230" t="s">
        <v>820</v>
      </c>
      <c r="B21" s="231"/>
      <c r="C21" s="231"/>
      <c r="D21" s="231">
        <v>8</v>
      </c>
      <c r="E21" s="231">
        <v>2</v>
      </c>
      <c r="F21" s="231"/>
      <c r="G21" s="231">
        <v>1</v>
      </c>
      <c r="H21" s="231">
        <v>1</v>
      </c>
      <c r="I21" s="231">
        <v>7</v>
      </c>
      <c r="J21" s="227" t="s">
        <v>26</v>
      </c>
      <c r="K21" s="227" t="s">
        <v>1550</v>
      </c>
      <c r="L21" s="227" t="s">
        <v>26</v>
      </c>
      <c r="M21" s="227" t="s">
        <v>1550</v>
      </c>
      <c r="N21" s="227" t="s">
        <v>1550</v>
      </c>
      <c r="O21" s="227" t="s">
        <v>1550</v>
      </c>
      <c r="P21" s="227" t="s">
        <v>1550</v>
      </c>
      <c r="Q21" s="227" t="s">
        <v>1550</v>
      </c>
      <c r="R21" s="227" t="s">
        <v>1550</v>
      </c>
      <c r="S21" s="227" t="s">
        <v>1809</v>
      </c>
      <c r="T21" s="165" t="s">
        <v>26</v>
      </c>
      <c r="U21" s="165" t="s">
        <v>26</v>
      </c>
      <c r="V21" s="165" t="s">
        <v>26</v>
      </c>
      <c r="W21" s="165" t="s">
        <v>26</v>
      </c>
      <c r="X21" s="165" t="s">
        <v>26</v>
      </c>
      <c r="Y21" s="165" t="s">
        <v>26</v>
      </c>
      <c r="Z21" s="165" t="s">
        <v>26</v>
      </c>
      <c r="AA21" s="146" t="s">
        <v>1172</v>
      </c>
      <c r="AB21" s="227" t="s">
        <v>1550</v>
      </c>
    </row>
    <row r="22" spans="1:28" s="144" customFormat="1" ht="13.5" thickBot="1" x14ac:dyDescent="0.5">
      <c r="A22" s="17" t="s">
        <v>891</v>
      </c>
      <c r="B22" s="17"/>
      <c r="C22" s="17"/>
      <c r="D22" s="17"/>
      <c r="E22" s="17"/>
      <c r="F22" s="17"/>
      <c r="G22" s="17"/>
      <c r="H22" s="17"/>
      <c r="I22" s="17"/>
      <c r="J22" s="160"/>
      <c r="K22" s="160"/>
      <c r="L22" s="163"/>
      <c r="M22" s="160"/>
      <c r="N22" s="160"/>
      <c r="O22" s="160"/>
      <c r="P22" s="160"/>
      <c r="Q22" s="160"/>
      <c r="R22" s="160"/>
      <c r="S22" s="163"/>
      <c r="T22" s="164"/>
      <c r="U22" s="164"/>
      <c r="V22" s="164"/>
      <c r="W22" s="164"/>
      <c r="X22" s="163"/>
      <c r="Y22" s="223"/>
      <c r="Z22" s="160"/>
      <c r="AA22" s="162"/>
      <c r="AB22" s="160"/>
    </row>
    <row r="23" spans="1:28" s="144" customFormat="1" ht="39" x14ac:dyDescent="0.45">
      <c r="A23" s="230" t="s">
        <v>2977</v>
      </c>
      <c r="B23" s="231">
        <v>2</v>
      </c>
      <c r="C23" s="231"/>
      <c r="D23" s="231">
        <v>8</v>
      </c>
      <c r="E23" s="231"/>
      <c r="F23" s="231">
        <v>6</v>
      </c>
      <c r="G23" s="231">
        <v>2</v>
      </c>
      <c r="H23" s="231">
        <v>1</v>
      </c>
      <c r="I23" s="231"/>
      <c r="J23" s="227" t="s">
        <v>1609</v>
      </c>
      <c r="K23" s="227" t="s">
        <v>1550</v>
      </c>
      <c r="L23" s="227" t="s">
        <v>1550</v>
      </c>
      <c r="M23" s="227" t="s">
        <v>1550</v>
      </c>
      <c r="N23" s="227" t="s">
        <v>1550</v>
      </c>
      <c r="O23" s="227" t="s">
        <v>1550</v>
      </c>
      <c r="P23" s="227" t="s">
        <v>1550</v>
      </c>
      <c r="Q23" s="227" t="s">
        <v>1550</v>
      </c>
      <c r="R23" s="227" t="s">
        <v>1550</v>
      </c>
      <c r="S23" s="227" t="s">
        <v>1412</v>
      </c>
      <c r="T23" s="146" t="s">
        <v>660</v>
      </c>
      <c r="U23" s="146" t="s">
        <v>660</v>
      </c>
      <c r="V23" s="146" t="s">
        <v>1609</v>
      </c>
      <c r="W23" s="146" t="s">
        <v>1609</v>
      </c>
      <c r="X23" s="165" t="s">
        <v>1609</v>
      </c>
      <c r="Y23" s="224" t="s">
        <v>1745</v>
      </c>
      <c r="Z23" s="227" t="s">
        <v>1613</v>
      </c>
      <c r="AA23" s="146" t="s">
        <v>13</v>
      </c>
      <c r="AB23" s="227" t="s">
        <v>1550</v>
      </c>
    </row>
    <row r="24" spans="1:28" s="144" customFormat="1" ht="52" x14ac:dyDescent="0.45">
      <c r="A24" s="228" t="s">
        <v>892</v>
      </c>
      <c r="B24" s="229"/>
      <c r="C24" s="229">
        <v>2</v>
      </c>
      <c r="D24" s="229">
        <v>8</v>
      </c>
      <c r="E24" s="229"/>
      <c r="F24" s="229">
        <v>2</v>
      </c>
      <c r="G24" s="229">
        <v>5</v>
      </c>
      <c r="H24" s="229">
        <v>2</v>
      </c>
      <c r="I24" s="229"/>
      <c r="J24" s="227" t="s">
        <v>1613</v>
      </c>
      <c r="K24" s="227" t="s">
        <v>1550</v>
      </c>
      <c r="L24" s="227" t="s">
        <v>1550</v>
      </c>
      <c r="M24" s="227" t="s">
        <v>1550</v>
      </c>
      <c r="N24" s="227" t="s">
        <v>1550</v>
      </c>
      <c r="O24" s="227" t="s">
        <v>1550</v>
      </c>
      <c r="P24" s="227" t="s">
        <v>1550</v>
      </c>
      <c r="Q24" s="227" t="s">
        <v>1550</v>
      </c>
      <c r="R24" s="227" t="s">
        <v>1550</v>
      </c>
      <c r="S24" s="227" t="s">
        <v>13</v>
      </c>
      <c r="T24" s="146" t="s">
        <v>1140</v>
      </c>
      <c r="U24" s="146" t="s">
        <v>1140</v>
      </c>
      <c r="V24" s="146" t="s">
        <v>1613</v>
      </c>
      <c r="W24" s="146" t="s">
        <v>1613</v>
      </c>
      <c r="X24" s="165" t="s">
        <v>1609</v>
      </c>
      <c r="Y24" s="145" t="s">
        <v>1746</v>
      </c>
      <c r="Z24" s="227" t="s">
        <v>1550</v>
      </c>
      <c r="AA24" s="146" t="s">
        <v>13</v>
      </c>
      <c r="AB24" s="227" t="s">
        <v>1550</v>
      </c>
    </row>
    <row r="25" spans="1:28" s="144" customFormat="1" ht="91" x14ac:dyDescent="0.45">
      <c r="A25" s="230" t="s">
        <v>887</v>
      </c>
      <c r="B25" s="231"/>
      <c r="C25" s="231"/>
      <c r="D25" s="231">
        <v>8</v>
      </c>
      <c r="E25" s="231">
        <v>2</v>
      </c>
      <c r="F25" s="231">
        <v>1</v>
      </c>
      <c r="G25" s="231"/>
      <c r="H25" s="231">
        <v>2</v>
      </c>
      <c r="I25" s="231">
        <v>6</v>
      </c>
      <c r="J25" s="227" t="s">
        <v>26</v>
      </c>
      <c r="K25" s="227" t="s">
        <v>1550</v>
      </c>
      <c r="L25" s="227" t="s">
        <v>1550</v>
      </c>
      <c r="M25" s="227" t="s">
        <v>1550</v>
      </c>
      <c r="N25" s="227" t="s">
        <v>1550</v>
      </c>
      <c r="O25" s="227" t="s">
        <v>1550</v>
      </c>
      <c r="P25" s="227" t="s">
        <v>1550</v>
      </c>
      <c r="Q25" s="227" t="s">
        <v>1550</v>
      </c>
      <c r="R25" s="227" t="s">
        <v>1550</v>
      </c>
      <c r="S25" s="227" t="s">
        <v>26</v>
      </c>
      <c r="T25" s="165" t="s">
        <v>26</v>
      </c>
      <c r="U25" s="165" t="s">
        <v>26</v>
      </c>
      <c r="V25" s="165" t="s">
        <v>26</v>
      </c>
      <c r="W25" s="165" t="s">
        <v>26</v>
      </c>
      <c r="X25" s="165" t="s">
        <v>26</v>
      </c>
      <c r="Y25" s="145" t="s">
        <v>1747</v>
      </c>
      <c r="Z25" s="227" t="s">
        <v>1550</v>
      </c>
      <c r="AA25" s="165" t="s">
        <v>26</v>
      </c>
      <c r="AB25" s="227" t="s">
        <v>1550</v>
      </c>
    </row>
    <row r="26" spans="1:28" s="144" customFormat="1" ht="52" x14ac:dyDescent="0.45">
      <c r="A26" s="228" t="s">
        <v>820</v>
      </c>
      <c r="B26" s="229">
        <v>2</v>
      </c>
      <c r="C26" s="229"/>
      <c r="D26" s="229">
        <v>8</v>
      </c>
      <c r="E26" s="229"/>
      <c r="F26" s="229"/>
      <c r="G26" s="229">
        <v>1</v>
      </c>
      <c r="H26" s="229">
        <v>6</v>
      </c>
      <c r="I26" s="229">
        <v>2</v>
      </c>
      <c r="J26" s="227" t="s">
        <v>2979</v>
      </c>
      <c r="K26" s="227" t="s">
        <v>1550</v>
      </c>
      <c r="L26" s="227" t="s">
        <v>1550</v>
      </c>
      <c r="M26" s="227" t="s">
        <v>1550</v>
      </c>
      <c r="N26" s="227" t="s">
        <v>1550</v>
      </c>
      <c r="O26" s="227" t="s">
        <v>1550</v>
      </c>
      <c r="P26" s="227" t="s">
        <v>1550</v>
      </c>
      <c r="Q26" s="227" t="s">
        <v>1550</v>
      </c>
      <c r="R26" s="227" t="s">
        <v>1550</v>
      </c>
      <c r="S26" s="227" t="s">
        <v>1810</v>
      </c>
      <c r="T26" s="227" t="s">
        <v>1550</v>
      </c>
      <c r="U26" s="227" t="s">
        <v>1550</v>
      </c>
      <c r="V26" s="227" t="s">
        <v>1550</v>
      </c>
      <c r="W26" s="227" t="s">
        <v>1550</v>
      </c>
      <c r="X26" s="165" t="s">
        <v>26</v>
      </c>
      <c r="Y26" s="165" t="s">
        <v>26</v>
      </c>
      <c r="Z26" s="227" t="s">
        <v>1550</v>
      </c>
      <c r="AA26" s="146" t="s">
        <v>1173</v>
      </c>
      <c r="AB26" s="227" t="s">
        <v>1550</v>
      </c>
    </row>
    <row r="27" spans="1:28" s="144" customFormat="1" ht="13.5" thickBot="1" x14ac:dyDescent="0.5">
      <c r="A27" s="17" t="s">
        <v>893</v>
      </c>
      <c r="B27" s="17"/>
      <c r="C27" s="17"/>
      <c r="D27" s="17"/>
      <c r="E27" s="17"/>
      <c r="F27" s="17"/>
      <c r="G27" s="17"/>
      <c r="H27" s="17"/>
      <c r="I27" s="17"/>
      <c r="J27" s="160"/>
      <c r="K27" s="160"/>
      <c r="L27" s="163"/>
      <c r="M27" s="160"/>
      <c r="N27" s="160"/>
      <c r="O27" s="160"/>
      <c r="P27" s="160"/>
      <c r="Q27" s="160"/>
      <c r="R27" s="160"/>
      <c r="S27" s="163"/>
      <c r="T27" s="164"/>
      <c r="U27" s="164"/>
      <c r="V27" s="164"/>
      <c r="W27" s="164"/>
      <c r="X27" s="163"/>
      <c r="Y27" s="223"/>
      <c r="Z27" s="160"/>
      <c r="AA27" s="162"/>
      <c r="AB27" s="160"/>
    </row>
    <row r="28" spans="1:28" s="144" customFormat="1" ht="130" x14ac:dyDescent="0.45">
      <c r="A28" s="228" t="s">
        <v>894</v>
      </c>
      <c r="B28" s="229">
        <v>2</v>
      </c>
      <c r="C28" s="229"/>
      <c r="D28" s="229">
        <v>8</v>
      </c>
      <c r="E28" s="229"/>
      <c r="F28" s="229">
        <v>5</v>
      </c>
      <c r="G28" s="229"/>
      <c r="H28" s="229">
        <v>3</v>
      </c>
      <c r="I28" s="229">
        <v>1</v>
      </c>
      <c r="J28" s="227" t="s">
        <v>2978</v>
      </c>
      <c r="K28" s="227" t="s">
        <v>1550</v>
      </c>
      <c r="L28" s="227" t="s">
        <v>1550</v>
      </c>
      <c r="M28" s="227" t="s">
        <v>1550</v>
      </c>
      <c r="N28" s="227" t="s">
        <v>1550</v>
      </c>
      <c r="O28" s="227" t="s">
        <v>1550</v>
      </c>
      <c r="P28" s="227" t="s">
        <v>1550</v>
      </c>
      <c r="Q28" s="227" t="s">
        <v>1550</v>
      </c>
      <c r="R28" s="227" t="s">
        <v>1550</v>
      </c>
      <c r="S28" s="227" t="s">
        <v>1811</v>
      </c>
      <c r="T28" s="165" t="s">
        <v>1550</v>
      </c>
      <c r="U28" s="165" t="s">
        <v>1550</v>
      </c>
      <c r="V28" s="145" t="s">
        <v>1174</v>
      </c>
      <c r="W28" s="145" t="s">
        <v>1174</v>
      </c>
      <c r="X28" s="165" t="s">
        <v>1696</v>
      </c>
      <c r="Y28" s="224" t="s">
        <v>1748</v>
      </c>
      <c r="Z28" s="227" t="s">
        <v>26</v>
      </c>
      <c r="AA28" s="146" t="s">
        <v>1175</v>
      </c>
      <c r="AB28" s="227" t="s">
        <v>1550</v>
      </c>
    </row>
    <row r="29" spans="1:28" s="144" customFormat="1" x14ac:dyDescent="0.45">
      <c r="A29" s="230" t="s">
        <v>895</v>
      </c>
      <c r="B29" s="231">
        <v>1</v>
      </c>
      <c r="C29" s="231">
        <v>2</v>
      </c>
      <c r="D29" s="231">
        <v>7</v>
      </c>
      <c r="E29" s="231"/>
      <c r="F29" s="231">
        <v>1</v>
      </c>
      <c r="G29" s="231">
        <v>5</v>
      </c>
      <c r="H29" s="231">
        <v>2</v>
      </c>
      <c r="I29" s="231">
        <v>1</v>
      </c>
      <c r="J29" s="227" t="s">
        <v>1613</v>
      </c>
      <c r="K29" s="227" t="s">
        <v>1550</v>
      </c>
      <c r="L29" s="227" t="s">
        <v>1613</v>
      </c>
      <c r="M29" s="227" t="s">
        <v>1550</v>
      </c>
      <c r="N29" s="227" t="s">
        <v>1550</v>
      </c>
      <c r="O29" s="227" t="s">
        <v>1550</v>
      </c>
      <c r="P29" s="227" t="s">
        <v>1550</v>
      </c>
      <c r="Q29" s="227" t="s">
        <v>1550</v>
      </c>
      <c r="R29" s="227" t="s">
        <v>1550</v>
      </c>
      <c r="S29" s="227" t="s">
        <v>12</v>
      </c>
      <c r="T29" s="146" t="s">
        <v>1140</v>
      </c>
      <c r="U29" s="146" t="s">
        <v>1140</v>
      </c>
      <c r="V29" s="146" t="s">
        <v>13</v>
      </c>
      <c r="W29" s="146" t="s">
        <v>13</v>
      </c>
      <c r="X29" s="165" t="s">
        <v>1696</v>
      </c>
      <c r="Y29" s="227" t="s">
        <v>1550</v>
      </c>
      <c r="Z29" s="227" t="s">
        <v>26</v>
      </c>
      <c r="AA29" s="146" t="s">
        <v>13</v>
      </c>
      <c r="AB29" s="227" t="s">
        <v>1550</v>
      </c>
    </row>
    <row r="30" spans="1:28" s="144" customFormat="1" x14ac:dyDescent="0.45">
      <c r="A30" s="228" t="s">
        <v>896</v>
      </c>
      <c r="B30" s="229">
        <v>1</v>
      </c>
      <c r="C30" s="229">
        <v>2</v>
      </c>
      <c r="D30" s="229">
        <v>7</v>
      </c>
      <c r="E30" s="229"/>
      <c r="F30" s="229">
        <v>1</v>
      </c>
      <c r="G30" s="229">
        <v>5</v>
      </c>
      <c r="H30" s="229">
        <v>2</v>
      </c>
      <c r="I30" s="229">
        <v>1</v>
      </c>
      <c r="J30" s="227" t="s">
        <v>1613</v>
      </c>
      <c r="K30" s="227" t="s">
        <v>1550</v>
      </c>
      <c r="L30" s="227" t="s">
        <v>1613</v>
      </c>
      <c r="M30" s="227" t="s">
        <v>1550</v>
      </c>
      <c r="N30" s="227" t="s">
        <v>1550</v>
      </c>
      <c r="O30" s="227" t="s">
        <v>1550</v>
      </c>
      <c r="P30" s="227" t="s">
        <v>1550</v>
      </c>
      <c r="Q30" s="227" t="s">
        <v>1550</v>
      </c>
      <c r="R30" s="227" t="s">
        <v>1550</v>
      </c>
      <c r="S30" s="227" t="s">
        <v>12</v>
      </c>
      <c r="T30" s="146" t="s">
        <v>1140</v>
      </c>
      <c r="U30" s="146" t="s">
        <v>1140</v>
      </c>
      <c r="V30" s="146" t="s">
        <v>13</v>
      </c>
      <c r="W30" s="146" t="s">
        <v>13</v>
      </c>
      <c r="X30" s="165" t="s">
        <v>1696</v>
      </c>
      <c r="Y30" s="227" t="s">
        <v>1550</v>
      </c>
      <c r="Z30" s="227" t="s">
        <v>26</v>
      </c>
      <c r="AA30" s="146" t="s">
        <v>13</v>
      </c>
      <c r="AB30" s="227" t="s">
        <v>1550</v>
      </c>
    </row>
    <row r="31" spans="1:28" s="144" customFormat="1" x14ac:dyDescent="0.45">
      <c r="A31" s="230" t="s">
        <v>897</v>
      </c>
      <c r="B31" s="231">
        <v>2</v>
      </c>
      <c r="D31" s="231">
        <v>8</v>
      </c>
      <c r="E31" s="231"/>
      <c r="F31" s="231">
        <v>5</v>
      </c>
      <c r="G31" s="231">
        <v>1</v>
      </c>
      <c r="H31" s="231">
        <v>2</v>
      </c>
      <c r="I31" s="231">
        <v>1</v>
      </c>
      <c r="J31" s="227" t="s">
        <v>1550</v>
      </c>
      <c r="K31" s="227" t="s">
        <v>1550</v>
      </c>
      <c r="L31" s="227" t="s">
        <v>1609</v>
      </c>
      <c r="M31" s="227" t="s">
        <v>1550</v>
      </c>
      <c r="N31" s="227" t="s">
        <v>1550</v>
      </c>
      <c r="O31" s="227" t="s">
        <v>1550</v>
      </c>
      <c r="P31" s="227" t="s">
        <v>1550</v>
      </c>
      <c r="Q31" s="227" t="s">
        <v>1550</v>
      </c>
      <c r="R31" s="227" t="s">
        <v>1550</v>
      </c>
      <c r="S31" s="227" t="s">
        <v>12</v>
      </c>
      <c r="T31" s="146" t="s">
        <v>660</v>
      </c>
      <c r="U31" s="146" t="s">
        <v>660</v>
      </c>
      <c r="V31" s="146" t="s">
        <v>12</v>
      </c>
      <c r="W31" s="146" t="s">
        <v>12</v>
      </c>
      <c r="X31" s="165" t="s">
        <v>1609</v>
      </c>
      <c r="Y31" s="227" t="s">
        <v>1550</v>
      </c>
      <c r="Z31" s="227" t="s">
        <v>26</v>
      </c>
      <c r="AA31" s="146" t="s">
        <v>13</v>
      </c>
      <c r="AB31" s="227" t="s">
        <v>1550</v>
      </c>
    </row>
    <row r="32" spans="1:28" s="144" customFormat="1" ht="68.400000000000006" customHeight="1" x14ac:dyDescent="0.45">
      <c r="A32" s="228" t="s">
        <v>898</v>
      </c>
      <c r="B32" s="229">
        <v>2</v>
      </c>
      <c r="C32" s="229"/>
      <c r="D32" s="229">
        <v>8</v>
      </c>
      <c r="E32" s="229"/>
      <c r="F32" s="229">
        <v>3</v>
      </c>
      <c r="G32" s="229">
        <v>0</v>
      </c>
      <c r="H32" s="229">
        <v>5</v>
      </c>
      <c r="I32" s="229">
        <v>1</v>
      </c>
      <c r="J32" s="227" t="s">
        <v>2978</v>
      </c>
      <c r="K32" s="227" t="s">
        <v>1550</v>
      </c>
      <c r="L32" s="227" t="s">
        <v>1550</v>
      </c>
      <c r="M32" s="227" t="s">
        <v>1550</v>
      </c>
      <c r="N32" s="227" t="s">
        <v>1550</v>
      </c>
      <c r="O32" s="227" t="s">
        <v>1550</v>
      </c>
      <c r="P32" s="227" t="s">
        <v>1550</v>
      </c>
      <c r="Q32" s="227" t="s">
        <v>1550</v>
      </c>
      <c r="R32" s="227" t="s">
        <v>1550</v>
      </c>
      <c r="S32" s="227" t="s">
        <v>1812</v>
      </c>
      <c r="T32" s="146" t="s">
        <v>1550</v>
      </c>
      <c r="U32" s="146" t="s">
        <v>1550</v>
      </c>
      <c r="V32" s="146" t="s">
        <v>1176</v>
      </c>
      <c r="W32" s="146" t="s">
        <v>1176</v>
      </c>
      <c r="X32" s="165" t="s">
        <v>1696</v>
      </c>
      <c r="Y32" s="224" t="s">
        <v>1550</v>
      </c>
      <c r="Z32" s="227" t="s">
        <v>26</v>
      </c>
      <c r="AA32" s="227" t="s">
        <v>1550</v>
      </c>
      <c r="AB32" s="227" t="s">
        <v>1550</v>
      </c>
    </row>
    <row r="33" spans="1:28" s="144" customFormat="1" ht="13.5" thickBot="1" x14ac:dyDescent="0.5">
      <c r="A33" s="17" t="s">
        <v>899</v>
      </c>
      <c r="B33" s="17"/>
      <c r="C33" s="17"/>
      <c r="D33" s="17"/>
      <c r="E33" s="17"/>
      <c r="F33" s="17"/>
      <c r="G33" s="17"/>
      <c r="H33" s="17"/>
      <c r="I33" s="17"/>
      <c r="J33" s="160"/>
      <c r="K33" s="160"/>
      <c r="L33" s="160"/>
      <c r="M33" s="160"/>
      <c r="N33" s="160"/>
      <c r="O33" s="160"/>
      <c r="P33" s="160"/>
      <c r="Q33" s="160"/>
      <c r="R33" s="160"/>
      <c r="S33" s="160"/>
      <c r="T33" s="164"/>
      <c r="U33" s="164"/>
      <c r="V33" s="164"/>
      <c r="W33" s="164"/>
      <c r="X33" s="163"/>
      <c r="Y33" s="223"/>
      <c r="Z33" s="160"/>
      <c r="AA33" s="162"/>
      <c r="AB33" s="160"/>
    </row>
    <row r="34" spans="1:28" s="144" customFormat="1" x14ac:dyDescent="0.45">
      <c r="A34" s="228" t="s">
        <v>2982</v>
      </c>
      <c r="B34" s="229">
        <v>0</v>
      </c>
      <c r="C34" s="229">
        <v>2</v>
      </c>
      <c r="D34" s="229">
        <v>8</v>
      </c>
      <c r="E34" s="229"/>
      <c r="F34" s="229">
        <v>2</v>
      </c>
      <c r="G34" s="229">
        <v>6</v>
      </c>
      <c r="H34" s="229">
        <v>1</v>
      </c>
      <c r="I34" s="229">
        <v>0</v>
      </c>
      <c r="J34" s="227" t="s">
        <v>1613</v>
      </c>
      <c r="K34" s="227" t="s">
        <v>1550</v>
      </c>
      <c r="L34" s="227" t="s">
        <v>1550</v>
      </c>
      <c r="M34" s="227" t="s">
        <v>1550</v>
      </c>
      <c r="N34" s="227" t="s">
        <v>1550</v>
      </c>
      <c r="O34" s="227" t="s">
        <v>1550</v>
      </c>
      <c r="P34" s="227" t="s">
        <v>1550</v>
      </c>
      <c r="Q34" s="227" t="s">
        <v>1550</v>
      </c>
      <c r="R34" s="227" t="s">
        <v>1550</v>
      </c>
      <c r="S34" s="227" t="s">
        <v>13</v>
      </c>
      <c r="T34" s="165" t="s">
        <v>1140</v>
      </c>
      <c r="U34" s="165" t="s">
        <v>1140</v>
      </c>
      <c r="V34" s="146" t="s">
        <v>1609</v>
      </c>
      <c r="W34" s="146" t="s">
        <v>1609</v>
      </c>
      <c r="X34" s="165" t="s">
        <v>1613</v>
      </c>
      <c r="Y34" s="224" t="s">
        <v>1613</v>
      </c>
      <c r="Z34" s="227" t="s">
        <v>2976</v>
      </c>
      <c r="AA34" s="146" t="s">
        <v>13</v>
      </c>
      <c r="AB34" s="227" t="s">
        <v>1550</v>
      </c>
    </row>
    <row r="35" spans="1:28" s="144" customFormat="1" x14ac:dyDescent="0.45">
      <c r="A35" s="230" t="s">
        <v>900</v>
      </c>
      <c r="B35" s="231"/>
      <c r="C35" s="231"/>
      <c r="D35" s="231">
        <v>8</v>
      </c>
      <c r="E35" s="231">
        <v>2</v>
      </c>
      <c r="F35" s="231">
        <v>2</v>
      </c>
      <c r="G35" s="231">
        <v>6</v>
      </c>
      <c r="H35" s="231">
        <v>1</v>
      </c>
      <c r="I35" s="231">
        <v>0</v>
      </c>
      <c r="J35" s="227" t="s">
        <v>26</v>
      </c>
      <c r="K35" s="227" t="s">
        <v>1550</v>
      </c>
      <c r="L35" s="227" t="s">
        <v>1550</v>
      </c>
      <c r="M35" s="227" t="s">
        <v>1550</v>
      </c>
      <c r="N35" s="227" t="s">
        <v>1550</v>
      </c>
      <c r="O35" s="227" t="s">
        <v>1550</v>
      </c>
      <c r="P35" s="227" t="s">
        <v>1550</v>
      </c>
      <c r="Q35" s="227" t="s">
        <v>1550</v>
      </c>
      <c r="R35" s="227" t="s">
        <v>1550</v>
      </c>
      <c r="S35" s="227" t="s">
        <v>26</v>
      </c>
      <c r="T35" s="146" t="s">
        <v>26</v>
      </c>
      <c r="U35" s="146" t="s">
        <v>26</v>
      </c>
      <c r="V35" s="145" t="s">
        <v>1177</v>
      </c>
      <c r="W35" s="145" t="s">
        <v>1177</v>
      </c>
      <c r="X35" s="146" t="s">
        <v>26</v>
      </c>
      <c r="Y35" s="146" t="s">
        <v>26</v>
      </c>
      <c r="Z35" s="146" t="s">
        <v>26</v>
      </c>
      <c r="AA35" s="146" t="s">
        <v>26</v>
      </c>
      <c r="AB35" s="227" t="s">
        <v>1550</v>
      </c>
    </row>
    <row r="36" spans="1:28" s="144" customFormat="1" x14ac:dyDescent="0.45">
      <c r="A36" s="228" t="s">
        <v>901</v>
      </c>
      <c r="B36" s="229"/>
      <c r="C36" s="229"/>
      <c r="D36" s="229"/>
      <c r="E36" s="229"/>
      <c r="F36" s="229"/>
      <c r="G36" s="229"/>
      <c r="H36" s="229"/>
      <c r="I36" s="229"/>
      <c r="J36" s="160"/>
      <c r="K36" s="160"/>
      <c r="L36" s="160"/>
      <c r="M36" s="160"/>
      <c r="N36" s="160"/>
      <c r="O36" s="160"/>
      <c r="P36" s="160"/>
      <c r="Q36" s="160"/>
      <c r="R36" s="160"/>
      <c r="S36" s="163"/>
      <c r="T36" s="162"/>
      <c r="U36" s="162"/>
      <c r="V36" s="164"/>
      <c r="W36" s="164"/>
      <c r="X36" s="163"/>
      <c r="Y36" s="223"/>
      <c r="Z36" s="160"/>
      <c r="AA36" s="162"/>
      <c r="AB36" s="160"/>
    </row>
    <row r="37" spans="1:28" s="144" customFormat="1" ht="52" x14ac:dyDescent="0.45">
      <c r="A37" s="230" t="s">
        <v>902</v>
      </c>
      <c r="B37" s="231">
        <v>1</v>
      </c>
      <c r="C37" s="231"/>
      <c r="D37" s="231">
        <v>9</v>
      </c>
      <c r="E37" s="231"/>
      <c r="F37" s="231">
        <v>3</v>
      </c>
      <c r="G37" s="231">
        <v>0</v>
      </c>
      <c r="H37" s="231">
        <v>5</v>
      </c>
      <c r="I37" s="231">
        <v>1</v>
      </c>
      <c r="J37" s="233" t="s">
        <v>2980</v>
      </c>
      <c r="K37" s="233" t="s">
        <v>1550</v>
      </c>
      <c r="L37" s="227" t="s">
        <v>1550</v>
      </c>
      <c r="M37" s="233" t="s">
        <v>1550</v>
      </c>
      <c r="N37" s="233" t="s">
        <v>1550</v>
      </c>
      <c r="O37" s="233" t="s">
        <v>1550</v>
      </c>
      <c r="P37" s="233" t="s">
        <v>1550</v>
      </c>
      <c r="Q37" s="233" t="s">
        <v>1550</v>
      </c>
      <c r="R37" s="233" t="s">
        <v>1550</v>
      </c>
      <c r="S37" s="233" t="s">
        <v>1550</v>
      </c>
      <c r="T37" s="146" t="s">
        <v>1550</v>
      </c>
      <c r="U37" s="146" t="s">
        <v>1550</v>
      </c>
      <c r="V37" s="166" t="s">
        <v>1178</v>
      </c>
      <c r="W37" s="145" t="s">
        <v>1179</v>
      </c>
      <c r="X37" s="165" t="s">
        <v>1550</v>
      </c>
      <c r="Y37" s="224" t="s">
        <v>1749</v>
      </c>
      <c r="Z37" s="233" t="s">
        <v>1550</v>
      </c>
      <c r="AA37" s="146" t="s">
        <v>26</v>
      </c>
      <c r="AB37" s="233" t="s">
        <v>1550</v>
      </c>
    </row>
  </sheetData>
  <mergeCells count="4">
    <mergeCell ref="B4:E4"/>
    <mergeCell ref="F4:I4"/>
    <mergeCell ref="J3:S3"/>
    <mergeCell ref="T3:AB3"/>
  </mergeCells>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F8A0E3-423C-4456-B6D6-679F1EB853B3}">
  <sheetPr codeName="Feuil16">
    <tabColor rgb="FF00B050"/>
  </sheetPr>
  <dimension ref="A1:I4"/>
  <sheetViews>
    <sheetView zoomScale="70" zoomScaleNormal="70" workbookViewId="0">
      <selection activeCell="P29" sqref="P29"/>
    </sheetView>
  </sheetViews>
  <sheetFormatPr baseColWidth="10" defaultColWidth="11.54296875" defaultRowHeight="16" x14ac:dyDescent="0.55000000000000004"/>
  <cols>
    <col min="1" max="1" width="81.08984375" style="247" bestFit="1" customWidth="1"/>
    <col min="2" max="16384" width="11.54296875" style="247"/>
  </cols>
  <sheetData>
    <row r="1" spans="1:9" x14ac:dyDescent="0.55000000000000004">
      <c r="A1" s="195" t="s">
        <v>1540</v>
      </c>
    </row>
    <row r="2" spans="1:9" x14ac:dyDescent="0.55000000000000004">
      <c r="A2" s="195"/>
    </row>
    <row r="3" spans="1:9" x14ac:dyDescent="0.55000000000000004">
      <c r="A3" s="195"/>
    </row>
    <row r="4" spans="1:9" x14ac:dyDescent="0.55000000000000004">
      <c r="A4" s="195" t="s">
        <v>1561</v>
      </c>
      <c r="I4" s="247" t="s">
        <v>1562</v>
      </c>
    </row>
  </sheetData>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7826D5-D3B9-4B22-8586-4D84345C70E5}">
  <sheetPr codeName="Feuil6">
    <tabColor rgb="FF00B050"/>
  </sheetPr>
  <dimension ref="A1:N318"/>
  <sheetViews>
    <sheetView topLeftCell="A302" zoomScaleNormal="100" workbookViewId="0">
      <selection activeCell="K314" sqref="K314"/>
    </sheetView>
  </sheetViews>
  <sheetFormatPr baseColWidth="10" defaultColWidth="11.54296875" defaultRowHeight="13" x14ac:dyDescent="0.45"/>
  <cols>
    <col min="1" max="1" width="19.54296875" style="1" customWidth="1"/>
    <col min="2" max="2" width="43.54296875" style="1" bestFit="1" customWidth="1"/>
    <col min="3" max="3" width="20.08984375" style="1" bestFit="1" customWidth="1"/>
    <col min="4" max="4" width="11.453125" style="1" bestFit="1" customWidth="1"/>
    <col min="5" max="5" width="14.08984375" style="1" customWidth="1"/>
    <col min="6" max="6" width="17.90625" style="1" bestFit="1" customWidth="1"/>
    <col min="7" max="7" width="19.08984375" style="1" bestFit="1" customWidth="1"/>
    <col min="8" max="8" width="42.08984375" style="1" bestFit="1" customWidth="1"/>
    <col min="9" max="9" width="10.54296875" style="1" bestFit="1" customWidth="1"/>
    <col min="10" max="10" width="8.453125" style="1" bestFit="1" customWidth="1"/>
    <col min="11" max="11" width="7.54296875" style="1" bestFit="1" customWidth="1"/>
    <col min="12" max="12" width="16.54296875" style="148" bestFit="1" customWidth="1"/>
    <col min="13" max="13" width="10.54296875" style="1" customWidth="1"/>
    <col min="14" max="14" width="30.08984375" style="641" customWidth="1"/>
    <col min="15" max="16384" width="11.54296875" style="1"/>
  </cols>
  <sheetData>
    <row r="1" spans="1:14" x14ac:dyDescent="0.45">
      <c r="A1" s="69" t="s">
        <v>2996</v>
      </c>
    </row>
    <row r="5" spans="1:14" ht="39.5" thickBot="1" x14ac:dyDescent="0.5">
      <c r="A5" s="17" t="s">
        <v>86</v>
      </c>
      <c r="B5" s="17" t="s">
        <v>1815</v>
      </c>
      <c r="C5" s="17" t="s">
        <v>628</v>
      </c>
      <c r="D5" s="17" t="s">
        <v>1816</v>
      </c>
      <c r="E5" s="17" t="s">
        <v>1817</v>
      </c>
      <c r="F5" s="17" t="s">
        <v>87</v>
      </c>
      <c r="G5" s="17" t="s">
        <v>335</v>
      </c>
      <c r="H5" s="17" t="s">
        <v>282</v>
      </c>
      <c r="I5" s="17" t="s">
        <v>88</v>
      </c>
      <c r="J5" s="17" t="s">
        <v>89</v>
      </c>
      <c r="K5" s="17" t="s">
        <v>283</v>
      </c>
      <c r="L5" s="68" t="s">
        <v>90</v>
      </c>
      <c r="M5" s="17" t="s">
        <v>284</v>
      </c>
      <c r="N5" s="17" t="s">
        <v>285</v>
      </c>
    </row>
    <row r="6" spans="1:14" s="769" customFormat="1" x14ac:dyDescent="0.45">
      <c r="A6" s="766">
        <v>840</v>
      </c>
      <c r="B6" s="766" t="s">
        <v>1818</v>
      </c>
      <c r="C6" s="766" t="s">
        <v>1819</v>
      </c>
      <c r="D6" s="767">
        <v>45062</v>
      </c>
      <c r="E6" s="766"/>
      <c r="F6" s="766" t="s">
        <v>315</v>
      </c>
      <c r="G6" s="766" t="s">
        <v>1820</v>
      </c>
      <c r="H6" s="767" t="s">
        <v>1821</v>
      </c>
      <c r="I6" s="767">
        <v>45251</v>
      </c>
      <c r="J6" s="766">
        <v>44</v>
      </c>
      <c r="K6" s="766">
        <v>3</v>
      </c>
      <c r="L6" s="767">
        <v>46346</v>
      </c>
      <c r="M6" s="767" t="s">
        <v>286</v>
      </c>
      <c r="N6" s="768" t="s">
        <v>958</v>
      </c>
    </row>
    <row r="7" spans="1:14" s="769" customFormat="1" x14ac:dyDescent="0.45">
      <c r="A7" s="766">
        <v>782</v>
      </c>
      <c r="B7" s="766" t="s">
        <v>1822</v>
      </c>
      <c r="C7" s="766" t="s">
        <v>1823</v>
      </c>
      <c r="D7" s="767">
        <v>44715</v>
      </c>
      <c r="E7" s="766"/>
      <c r="F7" s="766" t="s">
        <v>1824</v>
      </c>
      <c r="G7" s="766" t="s">
        <v>1825</v>
      </c>
      <c r="H7" s="767" t="s">
        <v>1826</v>
      </c>
      <c r="I7" s="767">
        <v>45208</v>
      </c>
      <c r="J7" s="766">
        <v>412</v>
      </c>
      <c r="K7" s="766">
        <v>3</v>
      </c>
      <c r="L7" s="767">
        <v>46303</v>
      </c>
      <c r="M7" s="767" t="s">
        <v>286</v>
      </c>
      <c r="N7" s="768" t="s">
        <v>1827</v>
      </c>
    </row>
    <row r="8" spans="1:14" s="769" customFormat="1" x14ac:dyDescent="0.45">
      <c r="A8" s="766">
        <v>683</v>
      </c>
      <c r="B8" s="766" t="s">
        <v>1828</v>
      </c>
      <c r="C8" s="766" t="s">
        <v>1829</v>
      </c>
      <c r="D8" s="767">
        <v>43955</v>
      </c>
      <c r="E8" s="766"/>
      <c r="F8" s="766" t="s">
        <v>94</v>
      </c>
      <c r="G8" s="766" t="s">
        <v>1830</v>
      </c>
      <c r="H8" s="767" t="s">
        <v>1831</v>
      </c>
      <c r="I8" s="767">
        <v>45119</v>
      </c>
      <c r="J8" s="766">
        <v>497</v>
      </c>
      <c r="K8" s="766">
        <v>3</v>
      </c>
      <c r="L8" s="767">
        <v>46214</v>
      </c>
      <c r="M8" s="767" t="s">
        <v>286</v>
      </c>
      <c r="N8" s="768" t="s">
        <v>958</v>
      </c>
    </row>
    <row r="9" spans="1:14" s="769" customFormat="1" x14ac:dyDescent="0.45">
      <c r="A9" s="766">
        <v>684</v>
      </c>
      <c r="B9" s="766" t="s">
        <v>1828</v>
      </c>
      <c r="C9" s="766" t="s">
        <v>1829</v>
      </c>
      <c r="D9" s="767">
        <v>43955</v>
      </c>
      <c r="E9" s="766"/>
      <c r="F9" s="766" t="s">
        <v>94</v>
      </c>
      <c r="G9" s="766" t="s">
        <v>1832</v>
      </c>
      <c r="H9" s="767" t="s">
        <v>1833</v>
      </c>
      <c r="I9" s="767">
        <v>45119</v>
      </c>
      <c r="J9" s="766">
        <v>497</v>
      </c>
      <c r="K9" s="766">
        <v>3</v>
      </c>
      <c r="L9" s="767">
        <v>46214</v>
      </c>
      <c r="M9" s="767" t="s">
        <v>286</v>
      </c>
      <c r="N9" s="768" t="s">
        <v>958</v>
      </c>
    </row>
    <row r="10" spans="1:14" s="769" customFormat="1" x14ac:dyDescent="0.45">
      <c r="A10" s="766">
        <v>685</v>
      </c>
      <c r="B10" s="766" t="s">
        <v>1828</v>
      </c>
      <c r="C10" s="766" t="s">
        <v>1829</v>
      </c>
      <c r="D10" s="767">
        <v>43955</v>
      </c>
      <c r="E10" s="766"/>
      <c r="F10" s="766" t="s">
        <v>94</v>
      </c>
      <c r="G10" s="766" t="s">
        <v>1834</v>
      </c>
      <c r="H10" s="767" t="s">
        <v>906</v>
      </c>
      <c r="I10" s="767">
        <v>45119</v>
      </c>
      <c r="J10" s="766">
        <v>485</v>
      </c>
      <c r="K10" s="766">
        <v>3</v>
      </c>
      <c r="L10" s="767">
        <v>46214</v>
      </c>
      <c r="M10" s="767" t="s">
        <v>286</v>
      </c>
      <c r="N10" s="768" t="s">
        <v>958</v>
      </c>
    </row>
    <row r="11" spans="1:14" s="769" customFormat="1" x14ac:dyDescent="0.45">
      <c r="A11" s="766">
        <v>821</v>
      </c>
      <c r="B11" s="766" t="s">
        <v>1835</v>
      </c>
      <c r="C11" s="766" t="s">
        <v>1836</v>
      </c>
      <c r="D11" s="767">
        <v>44951</v>
      </c>
      <c r="E11" s="766"/>
      <c r="F11" s="766" t="s">
        <v>1083</v>
      </c>
      <c r="G11" s="766" t="s">
        <v>1837</v>
      </c>
      <c r="H11" s="767" t="s">
        <v>329</v>
      </c>
      <c r="I11" s="767">
        <v>45104</v>
      </c>
      <c r="J11" s="766">
        <v>15</v>
      </c>
      <c r="K11" s="766">
        <v>3</v>
      </c>
      <c r="L11" s="767">
        <v>46199</v>
      </c>
      <c r="M11" s="767" t="s">
        <v>286</v>
      </c>
      <c r="N11" s="768" t="s">
        <v>1838</v>
      </c>
    </row>
    <row r="12" spans="1:14" s="769" customFormat="1" x14ac:dyDescent="0.45">
      <c r="A12" s="766">
        <v>835</v>
      </c>
      <c r="B12" s="766" t="s">
        <v>1839</v>
      </c>
      <c r="C12" s="766" t="s">
        <v>1840</v>
      </c>
      <c r="D12" s="767">
        <v>45022</v>
      </c>
      <c r="E12" s="766"/>
      <c r="F12" s="766" t="s">
        <v>1841</v>
      </c>
      <c r="G12" s="766" t="s">
        <v>1074</v>
      </c>
      <c r="H12" s="767" t="s">
        <v>1842</v>
      </c>
      <c r="I12" s="767">
        <v>45104</v>
      </c>
      <c r="J12" s="766">
        <v>450</v>
      </c>
      <c r="K12" s="766">
        <v>3</v>
      </c>
      <c r="L12" s="767">
        <v>46199</v>
      </c>
      <c r="M12" s="767" t="s">
        <v>286</v>
      </c>
      <c r="N12" s="768" t="s">
        <v>287</v>
      </c>
    </row>
    <row r="13" spans="1:14" s="769" customFormat="1" x14ac:dyDescent="0.45">
      <c r="A13" s="766">
        <v>838</v>
      </c>
      <c r="B13" s="766" t="s">
        <v>1839</v>
      </c>
      <c r="C13" s="766" t="s">
        <v>1840</v>
      </c>
      <c r="D13" s="767">
        <v>45022</v>
      </c>
      <c r="E13" s="766"/>
      <c r="F13" s="766" t="s">
        <v>314</v>
      </c>
      <c r="G13" s="766" t="s">
        <v>1843</v>
      </c>
      <c r="H13" s="767" t="s">
        <v>1844</v>
      </c>
      <c r="I13" s="767">
        <v>45104</v>
      </c>
      <c r="J13" s="766">
        <v>468</v>
      </c>
      <c r="K13" s="766">
        <v>3</v>
      </c>
      <c r="L13" s="767">
        <v>46199</v>
      </c>
      <c r="M13" s="767" t="s">
        <v>286</v>
      </c>
      <c r="N13" s="768" t="s">
        <v>287</v>
      </c>
    </row>
    <row r="14" spans="1:14" s="769" customFormat="1" x14ac:dyDescent="0.45">
      <c r="A14" s="766">
        <v>836</v>
      </c>
      <c r="B14" s="766" t="s">
        <v>1839</v>
      </c>
      <c r="C14" s="766" t="s">
        <v>1840</v>
      </c>
      <c r="D14" s="767">
        <v>45022</v>
      </c>
      <c r="E14" s="766"/>
      <c r="F14" s="766" t="s">
        <v>314</v>
      </c>
      <c r="G14" s="766" t="s">
        <v>630</v>
      </c>
      <c r="H14" s="767" t="s">
        <v>1845</v>
      </c>
      <c r="I14" s="767">
        <v>45104</v>
      </c>
      <c r="J14" s="766">
        <v>495</v>
      </c>
      <c r="K14" s="766">
        <v>3</v>
      </c>
      <c r="L14" s="767">
        <v>46199</v>
      </c>
      <c r="M14" s="767" t="s">
        <v>286</v>
      </c>
      <c r="N14" s="768" t="s">
        <v>287</v>
      </c>
    </row>
    <row r="15" spans="1:14" s="769" customFormat="1" x14ac:dyDescent="0.45">
      <c r="A15" s="766">
        <v>837</v>
      </c>
      <c r="B15" s="766" t="s">
        <v>1839</v>
      </c>
      <c r="C15" s="766" t="s">
        <v>1840</v>
      </c>
      <c r="D15" s="767">
        <v>45022</v>
      </c>
      <c r="E15" s="766"/>
      <c r="F15" s="766" t="s">
        <v>314</v>
      </c>
      <c r="G15" s="766" t="s">
        <v>1075</v>
      </c>
      <c r="H15" s="767" t="s">
        <v>1846</v>
      </c>
      <c r="I15" s="767">
        <v>45104</v>
      </c>
      <c r="J15" s="766">
        <v>451</v>
      </c>
      <c r="K15" s="766">
        <v>3</v>
      </c>
      <c r="L15" s="767">
        <v>46199</v>
      </c>
      <c r="M15" s="767" t="s">
        <v>286</v>
      </c>
      <c r="N15" s="768" t="s">
        <v>287</v>
      </c>
    </row>
    <row r="16" spans="1:14" s="769" customFormat="1" x14ac:dyDescent="0.45">
      <c r="A16" s="766">
        <v>831</v>
      </c>
      <c r="B16" s="766" t="s">
        <v>1847</v>
      </c>
      <c r="C16" s="766" t="s">
        <v>1840</v>
      </c>
      <c r="D16" s="767">
        <v>45022</v>
      </c>
      <c r="E16" s="766"/>
      <c r="F16" s="766" t="s">
        <v>314</v>
      </c>
      <c r="G16" s="766" t="s">
        <v>931</v>
      </c>
      <c r="H16" s="767" t="s">
        <v>1049</v>
      </c>
      <c r="I16" s="767">
        <v>45092</v>
      </c>
      <c r="J16" s="766">
        <v>434</v>
      </c>
      <c r="K16" s="766">
        <v>2</v>
      </c>
      <c r="L16" s="767">
        <v>45822</v>
      </c>
      <c r="M16" s="767" t="s">
        <v>286</v>
      </c>
      <c r="N16" s="768" t="s">
        <v>287</v>
      </c>
    </row>
    <row r="17" spans="1:14" s="769" customFormat="1" x14ac:dyDescent="0.45">
      <c r="A17" s="766">
        <v>834</v>
      </c>
      <c r="B17" s="766" t="s">
        <v>1847</v>
      </c>
      <c r="C17" s="766" t="s">
        <v>1840</v>
      </c>
      <c r="D17" s="767">
        <v>45022</v>
      </c>
      <c r="E17" s="766"/>
      <c r="F17" s="766" t="s">
        <v>314</v>
      </c>
      <c r="G17" s="766" t="s">
        <v>926</v>
      </c>
      <c r="H17" s="767" t="s">
        <v>1051</v>
      </c>
      <c r="I17" s="767">
        <v>45092</v>
      </c>
      <c r="J17" s="766">
        <v>496</v>
      </c>
      <c r="K17" s="766">
        <v>2</v>
      </c>
      <c r="L17" s="767">
        <v>45822</v>
      </c>
      <c r="M17" s="767" t="s">
        <v>286</v>
      </c>
      <c r="N17" s="768" t="s">
        <v>287</v>
      </c>
    </row>
    <row r="18" spans="1:14" s="769" customFormat="1" x14ac:dyDescent="0.45">
      <c r="A18" s="766">
        <v>832</v>
      </c>
      <c r="B18" s="766" t="s">
        <v>1847</v>
      </c>
      <c r="C18" s="766" t="s">
        <v>1840</v>
      </c>
      <c r="D18" s="767">
        <v>45022</v>
      </c>
      <c r="E18" s="766"/>
      <c r="F18" s="766" t="s">
        <v>314</v>
      </c>
      <c r="G18" s="766" t="s">
        <v>927</v>
      </c>
      <c r="H18" s="767" t="s">
        <v>1045</v>
      </c>
      <c r="I18" s="767">
        <v>45092</v>
      </c>
      <c r="J18" s="766">
        <v>470</v>
      </c>
      <c r="K18" s="766">
        <v>2</v>
      </c>
      <c r="L18" s="767">
        <v>45822</v>
      </c>
      <c r="M18" s="767" t="s">
        <v>286</v>
      </c>
      <c r="N18" s="768" t="s">
        <v>287</v>
      </c>
    </row>
    <row r="19" spans="1:14" s="769" customFormat="1" x14ac:dyDescent="0.45">
      <c r="A19" s="766">
        <v>833</v>
      </c>
      <c r="B19" s="766" t="s">
        <v>1847</v>
      </c>
      <c r="C19" s="766" t="s">
        <v>1840</v>
      </c>
      <c r="D19" s="767">
        <v>45022</v>
      </c>
      <c r="E19" s="766"/>
      <c r="F19" s="766" t="s">
        <v>314</v>
      </c>
      <c r="G19" s="766" t="s">
        <v>929</v>
      </c>
      <c r="H19" s="767" t="s">
        <v>1053</v>
      </c>
      <c r="I19" s="767">
        <v>45092</v>
      </c>
      <c r="J19" s="766">
        <v>488</v>
      </c>
      <c r="K19" s="766">
        <v>2</v>
      </c>
      <c r="L19" s="767">
        <v>45822</v>
      </c>
      <c r="M19" s="767" t="s">
        <v>286</v>
      </c>
      <c r="N19" s="768" t="s">
        <v>287</v>
      </c>
    </row>
    <row r="20" spans="1:14" s="769" customFormat="1" x14ac:dyDescent="0.45">
      <c r="A20" s="766">
        <v>830</v>
      </c>
      <c r="B20" s="766" t="s">
        <v>1847</v>
      </c>
      <c r="C20" s="766" t="s">
        <v>1840</v>
      </c>
      <c r="D20" s="767">
        <v>45022</v>
      </c>
      <c r="E20" s="766"/>
      <c r="F20" s="766" t="s">
        <v>314</v>
      </c>
      <c r="G20" s="766" t="s">
        <v>925</v>
      </c>
      <c r="H20" s="767" t="s">
        <v>1848</v>
      </c>
      <c r="I20" s="767">
        <v>45092</v>
      </c>
      <c r="J20" s="766">
        <v>487</v>
      </c>
      <c r="K20" s="766">
        <v>2</v>
      </c>
      <c r="L20" s="767">
        <v>45822</v>
      </c>
      <c r="M20" s="767" t="s">
        <v>1849</v>
      </c>
      <c r="N20" s="768" t="s">
        <v>287</v>
      </c>
    </row>
    <row r="21" spans="1:14" s="769" customFormat="1" x14ac:dyDescent="0.45">
      <c r="A21" s="766">
        <v>839</v>
      </c>
      <c r="B21" s="766" t="s">
        <v>1839</v>
      </c>
      <c r="C21" s="766" t="s">
        <v>1840</v>
      </c>
      <c r="D21" s="767">
        <v>45022</v>
      </c>
      <c r="E21" s="766"/>
      <c r="F21" s="766" t="s">
        <v>314</v>
      </c>
      <c r="G21" s="766" t="s">
        <v>1850</v>
      </c>
      <c r="H21" s="767" t="s">
        <v>1851</v>
      </c>
      <c r="I21" s="767">
        <v>45092</v>
      </c>
      <c r="J21" s="766">
        <v>487</v>
      </c>
      <c r="K21" s="766">
        <v>2</v>
      </c>
      <c r="L21" s="767">
        <v>45822</v>
      </c>
      <c r="M21" s="767" t="s">
        <v>286</v>
      </c>
      <c r="N21" s="768" t="s">
        <v>287</v>
      </c>
    </row>
    <row r="22" spans="1:14" s="769" customFormat="1" x14ac:dyDescent="0.45">
      <c r="A22" s="766">
        <v>724</v>
      </c>
      <c r="B22" s="766" t="s">
        <v>1852</v>
      </c>
      <c r="C22" s="766" t="s">
        <v>1853</v>
      </c>
      <c r="D22" s="767">
        <v>44393</v>
      </c>
      <c r="E22" s="766"/>
      <c r="F22" s="766" t="s">
        <v>1854</v>
      </c>
      <c r="G22" s="766" t="s">
        <v>1855</v>
      </c>
      <c r="H22" s="767" t="s">
        <v>653</v>
      </c>
      <c r="I22" s="767">
        <v>44985</v>
      </c>
      <c r="J22" s="766">
        <v>497</v>
      </c>
      <c r="K22" s="766">
        <v>3</v>
      </c>
      <c r="L22" s="767">
        <v>46080</v>
      </c>
      <c r="M22" s="767" t="s">
        <v>286</v>
      </c>
      <c r="N22" s="768" t="s">
        <v>934</v>
      </c>
    </row>
    <row r="23" spans="1:14" s="769" customFormat="1" x14ac:dyDescent="0.45">
      <c r="A23" s="766">
        <v>762</v>
      </c>
      <c r="B23" s="766" t="s">
        <v>1856</v>
      </c>
      <c r="C23" s="766" t="s">
        <v>1857</v>
      </c>
      <c r="D23" s="767">
        <v>44540</v>
      </c>
      <c r="E23" s="766"/>
      <c r="F23" s="766" t="s">
        <v>93</v>
      </c>
      <c r="G23" s="766" t="s">
        <v>1858</v>
      </c>
      <c r="H23" s="767" t="s">
        <v>1859</v>
      </c>
      <c r="I23" s="767">
        <v>44964</v>
      </c>
      <c r="J23" s="766">
        <v>492</v>
      </c>
      <c r="K23" s="766">
        <v>3</v>
      </c>
      <c r="L23" s="767">
        <v>46059</v>
      </c>
      <c r="M23" s="767" t="s">
        <v>286</v>
      </c>
      <c r="N23" s="768" t="s">
        <v>287</v>
      </c>
    </row>
    <row r="24" spans="1:14" s="769" customFormat="1" x14ac:dyDescent="0.45">
      <c r="A24" s="766">
        <v>750</v>
      </c>
      <c r="B24" s="766" t="s">
        <v>1860</v>
      </c>
      <c r="C24" s="766" t="s">
        <v>1861</v>
      </c>
      <c r="D24" s="767">
        <v>44328</v>
      </c>
      <c r="E24" s="766"/>
      <c r="F24" s="766" t="s">
        <v>94</v>
      </c>
      <c r="G24" s="766" t="s">
        <v>1862</v>
      </c>
      <c r="H24" s="767" t="s">
        <v>1863</v>
      </c>
      <c r="I24" s="767">
        <v>44938</v>
      </c>
      <c r="J24" s="766">
        <v>489</v>
      </c>
      <c r="K24" s="766">
        <v>3</v>
      </c>
      <c r="L24" s="767">
        <v>46033</v>
      </c>
      <c r="M24" s="767" t="s">
        <v>286</v>
      </c>
      <c r="N24" s="768" t="s">
        <v>958</v>
      </c>
    </row>
    <row r="25" spans="1:14" x14ac:dyDescent="0.45">
      <c r="A25" s="22">
        <v>707</v>
      </c>
      <c r="B25" s="22" t="s">
        <v>1864</v>
      </c>
      <c r="C25" s="22" t="s">
        <v>1865</v>
      </c>
      <c r="D25" s="65">
        <v>44257</v>
      </c>
      <c r="E25" s="22"/>
      <c r="F25" s="22" t="s">
        <v>94</v>
      </c>
      <c r="G25" s="22" t="s">
        <v>1036</v>
      </c>
      <c r="H25" s="65" t="s">
        <v>1037</v>
      </c>
      <c r="I25" s="65">
        <v>44925</v>
      </c>
      <c r="J25" s="22">
        <v>484</v>
      </c>
      <c r="K25" s="22">
        <v>3</v>
      </c>
      <c r="L25" s="65">
        <v>46020</v>
      </c>
      <c r="M25" s="65" t="s">
        <v>286</v>
      </c>
      <c r="N25" s="67" t="s">
        <v>958</v>
      </c>
    </row>
    <row r="26" spans="1:14" x14ac:dyDescent="0.45">
      <c r="A26" s="63">
        <v>755</v>
      </c>
      <c r="B26" s="63" t="s">
        <v>1866</v>
      </c>
      <c r="C26" s="63" t="s">
        <v>1867</v>
      </c>
      <c r="D26" s="64">
        <v>44553</v>
      </c>
      <c r="E26" s="63"/>
      <c r="F26" s="63" t="s">
        <v>98</v>
      </c>
      <c r="G26" s="63" t="s">
        <v>1005</v>
      </c>
      <c r="H26" s="64" t="s">
        <v>1006</v>
      </c>
      <c r="I26" s="64">
        <v>44917</v>
      </c>
      <c r="J26" s="63">
        <v>331</v>
      </c>
      <c r="K26" s="63">
        <v>3</v>
      </c>
      <c r="L26" s="64">
        <v>46012</v>
      </c>
      <c r="M26" s="64" t="s">
        <v>286</v>
      </c>
      <c r="N26" s="66" t="s">
        <v>287</v>
      </c>
    </row>
    <row r="27" spans="1:14" x14ac:dyDescent="0.45">
      <c r="A27" s="22">
        <v>790</v>
      </c>
      <c r="B27" s="22" t="s">
        <v>1868</v>
      </c>
      <c r="C27" s="22" t="s">
        <v>1869</v>
      </c>
      <c r="D27" s="65">
        <v>44741</v>
      </c>
      <c r="E27" s="22"/>
      <c r="F27" s="22" t="s">
        <v>1077</v>
      </c>
      <c r="G27" s="22" t="s">
        <v>1078</v>
      </c>
      <c r="H27" s="65" t="s">
        <v>1079</v>
      </c>
      <c r="I27" s="65">
        <v>44909</v>
      </c>
      <c r="J27" s="22">
        <v>440</v>
      </c>
      <c r="K27" s="22">
        <v>3</v>
      </c>
      <c r="L27" s="65">
        <v>46004</v>
      </c>
      <c r="M27" s="65" t="s">
        <v>286</v>
      </c>
      <c r="N27" s="67" t="s">
        <v>1080</v>
      </c>
    </row>
    <row r="28" spans="1:14" x14ac:dyDescent="0.45">
      <c r="A28" s="63">
        <v>780</v>
      </c>
      <c r="B28" s="63" t="s">
        <v>1868</v>
      </c>
      <c r="C28" s="63" t="s">
        <v>1869</v>
      </c>
      <c r="D28" s="64">
        <v>44706</v>
      </c>
      <c r="E28" s="63"/>
      <c r="F28" s="63" t="s">
        <v>98</v>
      </c>
      <c r="G28" s="63" t="s">
        <v>1081</v>
      </c>
      <c r="H28" s="64" t="s">
        <v>1082</v>
      </c>
      <c r="I28" s="64">
        <v>44909</v>
      </c>
      <c r="J28" s="63">
        <v>438</v>
      </c>
      <c r="K28" s="63">
        <v>3</v>
      </c>
      <c r="L28" s="64">
        <v>46004</v>
      </c>
      <c r="M28" s="64" t="s">
        <v>286</v>
      </c>
      <c r="N28" s="66" t="s">
        <v>287</v>
      </c>
    </row>
    <row r="29" spans="1:14" x14ac:dyDescent="0.45">
      <c r="A29" s="22">
        <v>779</v>
      </c>
      <c r="B29" s="22" t="s">
        <v>1868</v>
      </c>
      <c r="C29" s="22" t="s">
        <v>1869</v>
      </c>
      <c r="D29" s="65">
        <v>44706</v>
      </c>
      <c r="E29" s="22"/>
      <c r="F29" s="22"/>
      <c r="G29" s="22" t="s">
        <v>1084</v>
      </c>
      <c r="H29" s="65"/>
      <c r="I29" s="65">
        <v>44909</v>
      </c>
      <c r="J29" s="22">
        <v>392</v>
      </c>
      <c r="K29" s="22">
        <v>3</v>
      </c>
      <c r="L29" s="65">
        <v>46004</v>
      </c>
      <c r="M29" s="65" t="s">
        <v>286</v>
      </c>
      <c r="N29" s="67" t="s">
        <v>287</v>
      </c>
    </row>
    <row r="30" spans="1:14" x14ac:dyDescent="0.45">
      <c r="A30" s="63">
        <v>799</v>
      </c>
      <c r="B30" s="63" t="s">
        <v>1870</v>
      </c>
      <c r="C30" s="63" t="s">
        <v>1871</v>
      </c>
      <c r="D30" s="64">
        <v>44867</v>
      </c>
      <c r="E30" s="63"/>
      <c r="F30" s="63" t="s">
        <v>94</v>
      </c>
      <c r="G30" s="63" t="s">
        <v>1085</v>
      </c>
      <c r="H30" s="64" t="s">
        <v>1086</v>
      </c>
      <c r="I30" s="64">
        <v>44909</v>
      </c>
      <c r="J30" s="63">
        <v>498</v>
      </c>
      <c r="K30" s="63">
        <v>3</v>
      </c>
      <c r="L30" s="64">
        <v>46004</v>
      </c>
      <c r="M30" s="64" t="s">
        <v>286</v>
      </c>
      <c r="N30" s="66" t="s">
        <v>958</v>
      </c>
    </row>
    <row r="31" spans="1:14" x14ac:dyDescent="0.45">
      <c r="A31" s="22">
        <v>800</v>
      </c>
      <c r="B31" s="22" t="s">
        <v>1872</v>
      </c>
      <c r="C31" s="22" t="s">
        <v>1873</v>
      </c>
      <c r="D31" s="65">
        <v>44869</v>
      </c>
      <c r="E31" s="22"/>
      <c r="F31" s="22" t="s">
        <v>94</v>
      </c>
      <c r="G31" s="22" t="s">
        <v>1087</v>
      </c>
      <c r="H31" s="65" t="s">
        <v>1088</v>
      </c>
      <c r="I31" s="65">
        <v>44909</v>
      </c>
      <c r="J31" s="22">
        <v>217</v>
      </c>
      <c r="K31" s="22">
        <v>3</v>
      </c>
      <c r="L31" s="65">
        <v>46004</v>
      </c>
      <c r="M31" s="65" t="s">
        <v>286</v>
      </c>
      <c r="N31" s="67" t="s">
        <v>958</v>
      </c>
    </row>
    <row r="32" spans="1:14" x14ac:dyDescent="0.45">
      <c r="A32" s="63">
        <v>798</v>
      </c>
      <c r="B32" s="63" t="s">
        <v>1874</v>
      </c>
      <c r="C32" s="63" t="s">
        <v>1875</v>
      </c>
      <c r="D32" s="64">
        <v>44868</v>
      </c>
      <c r="E32" s="63"/>
      <c r="F32" s="63" t="s">
        <v>94</v>
      </c>
      <c r="G32" s="63" t="s">
        <v>1100</v>
      </c>
      <c r="H32" s="64" t="s">
        <v>1101</v>
      </c>
      <c r="I32" s="64">
        <v>44909</v>
      </c>
      <c r="J32" s="63">
        <v>223</v>
      </c>
      <c r="K32" s="63">
        <v>3</v>
      </c>
      <c r="L32" s="64">
        <v>46004</v>
      </c>
      <c r="M32" s="64" t="s">
        <v>286</v>
      </c>
      <c r="N32" s="66" t="s">
        <v>958</v>
      </c>
    </row>
    <row r="33" spans="1:14" x14ac:dyDescent="0.45">
      <c r="A33" s="22">
        <v>749</v>
      </c>
      <c r="B33" s="22" t="s">
        <v>1860</v>
      </c>
      <c r="C33" s="22" t="s">
        <v>1861</v>
      </c>
      <c r="D33" s="65">
        <v>44328</v>
      </c>
      <c r="E33" s="22"/>
      <c r="F33" s="22" t="s">
        <v>94</v>
      </c>
      <c r="G33" s="22" t="s">
        <v>1102</v>
      </c>
      <c r="H33" s="65" t="s">
        <v>1103</v>
      </c>
      <c r="I33" s="65">
        <v>44909</v>
      </c>
      <c r="J33" s="22">
        <v>375</v>
      </c>
      <c r="K33" s="22">
        <v>3</v>
      </c>
      <c r="L33" s="65">
        <v>46004</v>
      </c>
      <c r="M33" s="65" t="s">
        <v>286</v>
      </c>
      <c r="N33" s="67" t="s">
        <v>958</v>
      </c>
    </row>
    <row r="34" spans="1:14" x14ac:dyDescent="0.45">
      <c r="A34" s="63">
        <v>687</v>
      </c>
      <c r="B34" s="63" t="s">
        <v>1876</v>
      </c>
      <c r="C34" s="63" t="s">
        <v>1877</v>
      </c>
      <c r="D34" s="64">
        <v>44027</v>
      </c>
      <c r="E34" s="63"/>
      <c r="F34" s="63" t="s">
        <v>995</v>
      </c>
      <c r="G34" s="63" t="s">
        <v>996</v>
      </c>
      <c r="H34" s="64" t="s">
        <v>997</v>
      </c>
      <c r="I34" s="64">
        <v>44901</v>
      </c>
      <c r="J34" s="63">
        <v>244</v>
      </c>
      <c r="K34" s="63">
        <v>3</v>
      </c>
      <c r="L34" s="64">
        <v>45996</v>
      </c>
      <c r="M34" s="64" t="s">
        <v>286</v>
      </c>
      <c r="N34" s="66" t="s">
        <v>998</v>
      </c>
    </row>
    <row r="35" spans="1:14" x14ac:dyDescent="0.45">
      <c r="A35" s="22">
        <v>740</v>
      </c>
      <c r="B35" s="22" t="s">
        <v>1878</v>
      </c>
      <c r="C35" s="22" t="s">
        <v>1879</v>
      </c>
      <c r="D35" s="65">
        <v>44418</v>
      </c>
      <c r="E35" s="22"/>
      <c r="F35" s="22" t="s">
        <v>91</v>
      </c>
      <c r="G35" s="22" t="s">
        <v>969</v>
      </c>
      <c r="H35" s="65" t="s">
        <v>1028</v>
      </c>
      <c r="I35" s="65">
        <v>44901</v>
      </c>
      <c r="J35" s="22">
        <v>98</v>
      </c>
      <c r="K35" s="22">
        <v>3</v>
      </c>
      <c r="L35" s="65">
        <v>45996</v>
      </c>
      <c r="M35" s="65" t="s">
        <v>286</v>
      </c>
      <c r="N35" s="67" t="s">
        <v>1029</v>
      </c>
    </row>
    <row r="36" spans="1:14" x14ac:dyDescent="0.45">
      <c r="A36" s="63">
        <v>787</v>
      </c>
      <c r="B36" s="63" t="s">
        <v>1880</v>
      </c>
      <c r="C36" s="63" t="s">
        <v>1881</v>
      </c>
      <c r="D36" s="64">
        <v>44553</v>
      </c>
      <c r="E36" s="63"/>
      <c r="F36" s="63" t="s">
        <v>98</v>
      </c>
      <c r="G36" s="63" t="s">
        <v>1062</v>
      </c>
      <c r="H36" s="64" t="s">
        <v>1063</v>
      </c>
      <c r="I36" s="64">
        <v>44901</v>
      </c>
      <c r="J36" s="63">
        <v>232</v>
      </c>
      <c r="K36" s="63">
        <v>3</v>
      </c>
      <c r="L36" s="64">
        <v>45996</v>
      </c>
      <c r="M36" s="64" t="s">
        <v>286</v>
      </c>
      <c r="N36" s="66" t="s">
        <v>287</v>
      </c>
    </row>
    <row r="37" spans="1:14" x14ac:dyDescent="0.45">
      <c r="A37" s="22">
        <v>686</v>
      </c>
      <c r="B37" s="22" t="s">
        <v>1876</v>
      </c>
      <c r="C37" s="22" t="s">
        <v>1877</v>
      </c>
      <c r="D37" s="65">
        <v>44027</v>
      </c>
      <c r="E37" s="22"/>
      <c r="F37" s="22" t="s">
        <v>991</v>
      </c>
      <c r="G37" s="22" t="s">
        <v>992</v>
      </c>
      <c r="H37" s="65" t="s">
        <v>993</v>
      </c>
      <c r="I37" s="65">
        <v>44880</v>
      </c>
      <c r="J37" s="22">
        <v>54</v>
      </c>
      <c r="K37" s="22">
        <v>3</v>
      </c>
      <c r="L37" s="65">
        <v>45975</v>
      </c>
      <c r="M37" s="65" t="s">
        <v>286</v>
      </c>
      <c r="N37" s="67" t="s">
        <v>994</v>
      </c>
    </row>
    <row r="38" spans="1:14" x14ac:dyDescent="0.45">
      <c r="A38" s="63">
        <v>688</v>
      </c>
      <c r="B38" s="63" t="s">
        <v>1876</v>
      </c>
      <c r="C38" s="63" t="s">
        <v>1877</v>
      </c>
      <c r="D38" s="64">
        <v>44027</v>
      </c>
      <c r="E38" s="63"/>
      <c r="F38" s="63" t="s">
        <v>98</v>
      </c>
      <c r="G38" s="63" t="s">
        <v>999</v>
      </c>
      <c r="H38" s="64" t="s">
        <v>1000</v>
      </c>
      <c r="I38" s="64">
        <v>44880</v>
      </c>
      <c r="J38" s="63">
        <v>494</v>
      </c>
      <c r="K38" s="63">
        <v>3</v>
      </c>
      <c r="L38" s="64">
        <v>45975</v>
      </c>
      <c r="M38" s="64" t="s">
        <v>286</v>
      </c>
      <c r="N38" s="66" t="s">
        <v>994</v>
      </c>
    </row>
    <row r="39" spans="1:14" x14ac:dyDescent="0.45">
      <c r="A39" s="22">
        <v>791</v>
      </c>
      <c r="B39" s="22" t="s">
        <v>715</v>
      </c>
      <c r="C39" s="22" t="s">
        <v>1882</v>
      </c>
      <c r="D39" s="65">
        <v>44798</v>
      </c>
      <c r="E39" s="22"/>
      <c r="F39" s="22" t="s">
        <v>1070</v>
      </c>
      <c r="G39" s="22" t="s">
        <v>1071</v>
      </c>
      <c r="H39" s="65" t="s">
        <v>1072</v>
      </c>
      <c r="I39" s="65">
        <v>44867</v>
      </c>
      <c r="J39" s="22">
        <v>499</v>
      </c>
      <c r="K39" s="22">
        <v>3</v>
      </c>
      <c r="L39" s="65">
        <v>45962</v>
      </c>
      <c r="M39" s="65" t="s">
        <v>286</v>
      </c>
      <c r="N39" s="67" t="s">
        <v>1073</v>
      </c>
    </row>
    <row r="40" spans="1:14" x14ac:dyDescent="0.45">
      <c r="A40" s="63">
        <v>761</v>
      </c>
      <c r="B40" s="63" t="s">
        <v>1883</v>
      </c>
      <c r="C40" s="63" t="s">
        <v>1867</v>
      </c>
      <c r="D40" s="64">
        <v>44583</v>
      </c>
      <c r="E40" s="63"/>
      <c r="F40" s="63" t="s">
        <v>91</v>
      </c>
      <c r="G40" s="63" t="s">
        <v>989</v>
      </c>
      <c r="H40" s="64" t="s">
        <v>990</v>
      </c>
      <c r="I40" s="64">
        <v>44860</v>
      </c>
      <c r="J40" s="63">
        <v>500</v>
      </c>
      <c r="K40" s="63">
        <v>3</v>
      </c>
      <c r="L40" s="64">
        <v>45955</v>
      </c>
      <c r="M40" s="64" t="s">
        <v>286</v>
      </c>
      <c r="N40" s="66" t="s">
        <v>287</v>
      </c>
    </row>
    <row r="41" spans="1:14" x14ac:dyDescent="0.45">
      <c r="A41" s="22">
        <v>584</v>
      </c>
      <c r="B41" s="22" t="s">
        <v>1884</v>
      </c>
      <c r="C41" s="22" t="s">
        <v>1885</v>
      </c>
      <c r="D41" s="65">
        <v>43300</v>
      </c>
      <c r="E41" s="22"/>
      <c r="F41" s="22" t="s">
        <v>94</v>
      </c>
      <c r="G41" s="22" t="s">
        <v>1025</v>
      </c>
      <c r="H41" s="65" t="s">
        <v>1026</v>
      </c>
      <c r="I41" s="65">
        <v>44858</v>
      </c>
      <c r="J41" s="22">
        <v>493</v>
      </c>
      <c r="K41" s="22">
        <v>3</v>
      </c>
      <c r="L41" s="65">
        <v>45953</v>
      </c>
      <c r="M41" s="65" t="s">
        <v>286</v>
      </c>
      <c r="N41" s="67" t="s">
        <v>1027</v>
      </c>
    </row>
    <row r="42" spans="1:14" x14ac:dyDescent="0.45">
      <c r="A42" s="63">
        <v>778</v>
      </c>
      <c r="B42" s="63" t="s">
        <v>1886</v>
      </c>
      <c r="C42" s="63" t="s">
        <v>1867</v>
      </c>
      <c r="D42" s="64">
        <v>44706</v>
      </c>
      <c r="E42" s="63"/>
      <c r="F42" s="63" t="s">
        <v>1030</v>
      </c>
      <c r="G42" s="63" t="s">
        <v>1046</v>
      </c>
      <c r="H42" s="64" t="s">
        <v>1047</v>
      </c>
      <c r="I42" s="64">
        <v>44841</v>
      </c>
      <c r="J42" s="63">
        <v>468</v>
      </c>
      <c r="K42" s="63">
        <v>3</v>
      </c>
      <c r="L42" s="64">
        <v>45936</v>
      </c>
      <c r="M42" s="64" t="s">
        <v>286</v>
      </c>
      <c r="N42" s="66" t="s">
        <v>287</v>
      </c>
    </row>
    <row r="43" spans="1:14" x14ac:dyDescent="0.45">
      <c r="A43" s="22">
        <v>676</v>
      </c>
      <c r="B43" s="22" t="s">
        <v>1887</v>
      </c>
      <c r="C43" s="22" t="s">
        <v>1888</v>
      </c>
      <c r="D43" s="65">
        <v>44047</v>
      </c>
      <c r="E43" s="22"/>
      <c r="F43" s="22" t="s">
        <v>96</v>
      </c>
      <c r="G43" s="22" t="s">
        <v>1042</v>
      </c>
      <c r="H43" s="65" t="s">
        <v>1043</v>
      </c>
      <c r="I43" s="65">
        <v>44837</v>
      </c>
      <c r="J43" s="22">
        <v>9</v>
      </c>
      <c r="K43" s="22">
        <v>3</v>
      </c>
      <c r="L43" s="65">
        <v>45932</v>
      </c>
      <c r="M43" s="65" t="s">
        <v>286</v>
      </c>
      <c r="N43" s="67" t="s">
        <v>1041</v>
      </c>
    </row>
    <row r="44" spans="1:14" x14ac:dyDescent="0.45">
      <c r="A44" s="63">
        <v>764</v>
      </c>
      <c r="B44" s="63" t="s">
        <v>1889</v>
      </c>
      <c r="C44" s="63" t="s">
        <v>1890</v>
      </c>
      <c r="D44" s="64">
        <v>44602</v>
      </c>
      <c r="E44" s="63"/>
      <c r="F44" s="63" t="s">
        <v>315</v>
      </c>
      <c r="G44" s="63" t="s">
        <v>1054</v>
      </c>
      <c r="H44" s="64" t="s">
        <v>1055</v>
      </c>
      <c r="I44" s="64">
        <v>44827</v>
      </c>
      <c r="J44" s="63">
        <v>354</v>
      </c>
      <c r="K44" s="63">
        <v>3</v>
      </c>
      <c r="L44" s="64">
        <v>45922</v>
      </c>
      <c r="M44" s="64" t="s">
        <v>286</v>
      </c>
      <c r="N44" s="66" t="s">
        <v>958</v>
      </c>
    </row>
    <row r="45" spans="1:14" x14ac:dyDescent="0.45">
      <c r="A45" s="22">
        <v>730</v>
      </c>
      <c r="B45" s="22" t="s">
        <v>1891</v>
      </c>
      <c r="C45" s="22" t="s">
        <v>1892</v>
      </c>
      <c r="D45" s="65">
        <v>44215</v>
      </c>
      <c r="E45" s="22"/>
      <c r="F45" s="22" t="s">
        <v>315</v>
      </c>
      <c r="G45" s="22" t="s">
        <v>1020</v>
      </c>
      <c r="H45" s="65" t="s">
        <v>1021</v>
      </c>
      <c r="I45" s="65">
        <v>44826</v>
      </c>
      <c r="J45" s="22">
        <v>272</v>
      </c>
      <c r="K45" s="22">
        <v>3</v>
      </c>
      <c r="L45" s="65">
        <v>45921</v>
      </c>
      <c r="M45" s="65" t="s">
        <v>286</v>
      </c>
      <c r="N45" s="67" t="s">
        <v>958</v>
      </c>
    </row>
    <row r="46" spans="1:14" x14ac:dyDescent="0.45">
      <c r="A46" s="63">
        <v>746</v>
      </c>
      <c r="B46" s="63" t="s">
        <v>1893</v>
      </c>
      <c r="C46" s="63" t="s">
        <v>1894</v>
      </c>
      <c r="D46" s="64">
        <v>44392</v>
      </c>
      <c r="E46" s="63"/>
      <c r="F46" s="63" t="s">
        <v>93</v>
      </c>
      <c r="G46" s="63" t="s">
        <v>1089</v>
      </c>
      <c r="H46" s="64" t="s">
        <v>1090</v>
      </c>
      <c r="I46" s="64">
        <v>44754</v>
      </c>
      <c r="J46" s="63">
        <v>424</v>
      </c>
      <c r="K46" s="63">
        <v>3</v>
      </c>
      <c r="L46" s="64">
        <v>45849</v>
      </c>
      <c r="M46" s="64" t="s">
        <v>286</v>
      </c>
      <c r="N46" s="66" t="s">
        <v>934</v>
      </c>
    </row>
    <row r="47" spans="1:14" x14ac:dyDescent="0.45">
      <c r="A47" s="22">
        <v>747</v>
      </c>
      <c r="B47" s="22" t="s">
        <v>1895</v>
      </c>
      <c r="C47" s="22" t="s">
        <v>1896</v>
      </c>
      <c r="D47" s="65">
        <v>44365</v>
      </c>
      <c r="E47" s="22"/>
      <c r="F47" s="22" t="s">
        <v>95</v>
      </c>
      <c r="G47" s="22" t="s">
        <v>1897</v>
      </c>
      <c r="H47" s="65" t="s">
        <v>1898</v>
      </c>
      <c r="I47" s="65">
        <v>44706</v>
      </c>
      <c r="J47" s="22">
        <v>472</v>
      </c>
      <c r="K47" s="22">
        <v>3</v>
      </c>
      <c r="L47" s="65">
        <v>45801</v>
      </c>
      <c r="M47" s="65" t="s">
        <v>286</v>
      </c>
      <c r="N47" s="67" t="s">
        <v>1029</v>
      </c>
    </row>
    <row r="48" spans="1:14" x14ac:dyDescent="0.45">
      <c r="A48" s="63">
        <v>708</v>
      </c>
      <c r="B48" s="63" t="s">
        <v>1899</v>
      </c>
      <c r="C48" s="63" t="s">
        <v>1900</v>
      </c>
      <c r="D48" s="64">
        <v>44271</v>
      </c>
      <c r="E48" s="63"/>
      <c r="F48" s="63" t="s">
        <v>315</v>
      </c>
      <c r="G48" s="63" t="s">
        <v>1001</v>
      </c>
      <c r="H48" s="64" t="s">
        <v>655</v>
      </c>
      <c r="I48" s="64">
        <v>44700</v>
      </c>
      <c r="J48" s="63">
        <v>500</v>
      </c>
      <c r="K48" s="63">
        <v>3</v>
      </c>
      <c r="L48" s="64">
        <v>45795</v>
      </c>
      <c r="M48" s="64" t="s">
        <v>286</v>
      </c>
      <c r="N48" s="66" t="s">
        <v>1002</v>
      </c>
    </row>
    <row r="49" spans="1:14" x14ac:dyDescent="0.45">
      <c r="A49" s="22">
        <v>737</v>
      </c>
      <c r="B49" s="22" t="s">
        <v>1901</v>
      </c>
      <c r="C49" s="22" t="s">
        <v>1902</v>
      </c>
      <c r="D49" s="65">
        <v>44445</v>
      </c>
      <c r="E49" s="22"/>
      <c r="F49" s="22" t="s">
        <v>1030</v>
      </c>
      <c r="G49" s="22" t="s">
        <v>1031</v>
      </c>
      <c r="H49" s="65" t="s">
        <v>329</v>
      </c>
      <c r="I49" s="65">
        <v>44687</v>
      </c>
      <c r="J49" s="22">
        <v>418</v>
      </c>
      <c r="K49" s="22">
        <v>3</v>
      </c>
      <c r="L49" s="65">
        <v>45782</v>
      </c>
      <c r="M49" s="65" t="s">
        <v>286</v>
      </c>
      <c r="N49" s="67" t="s">
        <v>287</v>
      </c>
    </row>
    <row r="50" spans="1:14" x14ac:dyDescent="0.45">
      <c r="A50" s="63">
        <v>681</v>
      </c>
      <c r="B50" s="63" t="s">
        <v>1887</v>
      </c>
      <c r="C50" s="63" t="s">
        <v>1888</v>
      </c>
      <c r="D50" s="64">
        <v>44028</v>
      </c>
      <c r="E50" s="63"/>
      <c r="F50" s="63" t="s">
        <v>1038</v>
      </c>
      <c r="G50" s="63" t="s">
        <v>1039</v>
      </c>
      <c r="H50" s="64" t="s">
        <v>1040</v>
      </c>
      <c r="I50" s="64">
        <v>44687</v>
      </c>
      <c r="J50" s="63">
        <v>254</v>
      </c>
      <c r="K50" s="63">
        <v>3</v>
      </c>
      <c r="L50" s="64">
        <v>45782</v>
      </c>
      <c r="M50" s="64" t="s">
        <v>286</v>
      </c>
      <c r="N50" s="66" t="s">
        <v>1041</v>
      </c>
    </row>
    <row r="51" spans="1:14" x14ac:dyDescent="0.45">
      <c r="A51" s="22">
        <v>758</v>
      </c>
      <c r="B51" s="22" t="s">
        <v>1880</v>
      </c>
      <c r="C51" s="22" t="s">
        <v>1881</v>
      </c>
      <c r="D51" s="65">
        <v>44553</v>
      </c>
      <c r="E51" s="22"/>
      <c r="F51" s="22" t="s">
        <v>1059</v>
      </c>
      <c r="G51" s="22" t="s">
        <v>1060</v>
      </c>
      <c r="H51" s="65" t="s">
        <v>1061</v>
      </c>
      <c r="I51" s="65">
        <v>44687</v>
      </c>
      <c r="J51" s="22">
        <v>450</v>
      </c>
      <c r="K51" s="22">
        <v>3</v>
      </c>
      <c r="L51" s="65">
        <v>45782</v>
      </c>
      <c r="M51" s="65" t="s">
        <v>286</v>
      </c>
      <c r="N51" s="67" t="s">
        <v>287</v>
      </c>
    </row>
    <row r="52" spans="1:14" x14ac:dyDescent="0.45">
      <c r="A52" s="63">
        <v>759</v>
      </c>
      <c r="B52" s="63" t="s">
        <v>1880</v>
      </c>
      <c r="C52" s="63" t="s">
        <v>1881</v>
      </c>
      <c r="D52" s="64">
        <v>44553</v>
      </c>
      <c r="E52" s="63"/>
      <c r="F52" s="63" t="s">
        <v>314</v>
      </c>
      <c r="G52" s="63" t="s">
        <v>1064</v>
      </c>
      <c r="H52" s="64" t="s">
        <v>1065</v>
      </c>
      <c r="I52" s="64">
        <v>44687</v>
      </c>
      <c r="J52" s="63">
        <v>385</v>
      </c>
      <c r="K52" s="63">
        <v>3</v>
      </c>
      <c r="L52" s="64">
        <v>45782</v>
      </c>
      <c r="M52" s="64" t="s">
        <v>286</v>
      </c>
      <c r="N52" s="66" t="s">
        <v>287</v>
      </c>
    </row>
    <row r="53" spans="1:14" x14ac:dyDescent="0.45">
      <c r="A53" s="22">
        <v>757</v>
      </c>
      <c r="B53" s="22" t="s">
        <v>1880</v>
      </c>
      <c r="C53" s="22" t="s">
        <v>1881</v>
      </c>
      <c r="D53" s="65">
        <v>44553</v>
      </c>
      <c r="E53" s="22"/>
      <c r="F53" s="22" t="s">
        <v>314</v>
      </c>
      <c r="G53" s="22" t="s">
        <v>1066</v>
      </c>
      <c r="H53" s="65" t="s">
        <v>1067</v>
      </c>
      <c r="I53" s="65">
        <v>44687</v>
      </c>
      <c r="J53" s="22">
        <v>341</v>
      </c>
      <c r="K53" s="22">
        <v>3</v>
      </c>
      <c r="L53" s="65">
        <v>45782</v>
      </c>
      <c r="M53" s="65" t="s">
        <v>286</v>
      </c>
      <c r="N53" s="67" t="s">
        <v>287</v>
      </c>
    </row>
    <row r="54" spans="1:14" x14ac:dyDescent="0.45">
      <c r="A54" s="63">
        <v>756</v>
      </c>
      <c r="B54" s="63" t="s">
        <v>1880</v>
      </c>
      <c r="C54" s="63" t="s">
        <v>1881</v>
      </c>
      <c r="D54" s="64">
        <v>44553</v>
      </c>
      <c r="E54" s="63"/>
      <c r="F54" s="63" t="s">
        <v>1030</v>
      </c>
      <c r="G54" s="63" t="s">
        <v>1068</v>
      </c>
      <c r="H54" s="64" t="s">
        <v>1069</v>
      </c>
      <c r="I54" s="64">
        <v>44687</v>
      </c>
      <c r="J54" s="63">
        <v>421</v>
      </c>
      <c r="K54" s="63">
        <v>3</v>
      </c>
      <c r="L54" s="64">
        <v>45782</v>
      </c>
      <c r="M54" s="64" t="s">
        <v>286</v>
      </c>
      <c r="N54" s="66" t="s">
        <v>287</v>
      </c>
    </row>
    <row r="55" spans="1:14" x14ac:dyDescent="0.45">
      <c r="A55" s="22">
        <v>760</v>
      </c>
      <c r="B55" s="22" t="s">
        <v>1886</v>
      </c>
      <c r="C55" s="22" t="s">
        <v>1867</v>
      </c>
      <c r="D55" s="65">
        <v>44540</v>
      </c>
      <c r="E55" s="22"/>
      <c r="F55" s="22" t="s">
        <v>1030</v>
      </c>
      <c r="G55" s="22" t="s">
        <v>1044</v>
      </c>
      <c r="H55" s="65" t="s">
        <v>1045</v>
      </c>
      <c r="I55" s="65">
        <v>44685</v>
      </c>
      <c r="J55" s="22">
        <v>489</v>
      </c>
      <c r="K55" s="22">
        <v>3</v>
      </c>
      <c r="L55" s="65">
        <v>45780</v>
      </c>
      <c r="M55" s="65" t="s">
        <v>286</v>
      </c>
      <c r="N55" s="67" t="s">
        <v>287</v>
      </c>
    </row>
    <row r="56" spans="1:14" x14ac:dyDescent="0.45">
      <c r="A56" s="63">
        <v>753</v>
      </c>
      <c r="B56" s="63" t="s">
        <v>1886</v>
      </c>
      <c r="C56" s="63" t="s">
        <v>1867</v>
      </c>
      <c r="D56" s="64">
        <v>44540</v>
      </c>
      <c r="E56" s="63"/>
      <c r="F56" s="63" t="s">
        <v>1030</v>
      </c>
      <c r="G56" s="63" t="s">
        <v>1048</v>
      </c>
      <c r="H56" s="64" t="s">
        <v>1049</v>
      </c>
      <c r="I56" s="64">
        <v>44685</v>
      </c>
      <c r="J56" s="63">
        <v>379</v>
      </c>
      <c r="K56" s="63">
        <v>3</v>
      </c>
      <c r="L56" s="64">
        <v>45780</v>
      </c>
      <c r="M56" s="64" t="s">
        <v>286</v>
      </c>
      <c r="N56" s="66" t="s">
        <v>287</v>
      </c>
    </row>
    <row r="57" spans="1:14" x14ac:dyDescent="0.45">
      <c r="A57" s="22">
        <v>752</v>
      </c>
      <c r="B57" s="22" t="s">
        <v>1886</v>
      </c>
      <c r="C57" s="22" t="s">
        <v>1867</v>
      </c>
      <c r="D57" s="65">
        <v>44540</v>
      </c>
      <c r="E57" s="22"/>
      <c r="F57" s="22" t="s">
        <v>314</v>
      </c>
      <c r="G57" s="22" t="s">
        <v>1050</v>
      </c>
      <c r="H57" s="65" t="s">
        <v>1051</v>
      </c>
      <c r="I57" s="65">
        <v>44685</v>
      </c>
      <c r="J57" s="22">
        <v>496</v>
      </c>
      <c r="K57" s="22">
        <v>3</v>
      </c>
      <c r="L57" s="65">
        <v>45780</v>
      </c>
      <c r="M57" s="65" t="s">
        <v>286</v>
      </c>
      <c r="N57" s="67" t="s">
        <v>287</v>
      </c>
    </row>
    <row r="58" spans="1:14" x14ac:dyDescent="0.45">
      <c r="A58" s="63">
        <v>751</v>
      </c>
      <c r="B58" s="63" t="s">
        <v>1886</v>
      </c>
      <c r="C58" s="63" t="s">
        <v>1867</v>
      </c>
      <c r="D58" s="64">
        <v>44540</v>
      </c>
      <c r="E58" s="63"/>
      <c r="F58" s="63" t="s">
        <v>1030</v>
      </c>
      <c r="G58" s="63" t="s">
        <v>1052</v>
      </c>
      <c r="H58" s="64" t="s">
        <v>1053</v>
      </c>
      <c r="I58" s="64">
        <v>44685</v>
      </c>
      <c r="J58" s="63">
        <v>384</v>
      </c>
      <c r="K58" s="63">
        <v>3</v>
      </c>
      <c r="L58" s="64">
        <v>45780</v>
      </c>
      <c r="M58" s="64" t="s">
        <v>286</v>
      </c>
      <c r="N58" s="66" t="s">
        <v>287</v>
      </c>
    </row>
    <row r="59" spans="1:14" x14ac:dyDescent="0.45">
      <c r="A59" s="22">
        <v>763</v>
      </c>
      <c r="B59" s="22" t="s">
        <v>1856</v>
      </c>
      <c r="C59" s="22" t="s">
        <v>1857</v>
      </c>
      <c r="D59" s="65">
        <v>44490</v>
      </c>
      <c r="E59" s="22"/>
      <c r="F59" s="22" t="s">
        <v>99</v>
      </c>
      <c r="G59" s="22" t="s">
        <v>1105</v>
      </c>
      <c r="H59" s="65" t="s">
        <v>1106</v>
      </c>
      <c r="I59" s="65">
        <v>44678</v>
      </c>
      <c r="J59" s="22">
        <v>499</v>
      </c>
      <c r="K59" s="22">
        <v>3</v>
      </c>
      <c r="L59" s="65">
        <v>45773</v>
      </c>
      <c r="M59" s="65" t="s">
        <v>286</v>
      </c>
      <c r="N59" s="67" t="s">
        <v>287</v>
      </c>
    </row>
    <row r="60" spans="1:14" x14ac:dyDescent="0.45">
      <c r="A60" s="63">
        <v>716</v>
      </c>
      <c r="B60" s="63" t="s">
        <v>1903</v>
      </c>
      <c r="C60" s="63" t="s">
        <v>1857</v>
      </c>
      <c r="D60" s="64">
        <v>44215</v>
      </c>
      <c r="E60" s="63"/>
      <c r="F60" s="63" t="s">
        <v>94</v>
      </c>
      <c r="G60" s="63" t="s">
        <v>1022</v>
      </c>
      <c r="H60" s="64" t="s">
        <v>1023</v>
      </c>
      <c r="I60" s="64">
        <v>44676</v>
      </c>
      <c r="J60" s="63">
        <v>486</v>
      </c>
      <c r="K60" s="63">
        <v>3</v>
      </c>
      <c r="L60" s="64">
        <v>45771</v>
      </c>
      <c r="M60" s="64" t="s">
        <v>286</v>
      </c>
      <c r="N60" s="66" t="s">
        <v>1024</v>
      </c>
    </row>
    <row r="61" spans="1:14" x14ac:dyDescent="0.45">
      <c r="A61" s="22">
        <v>735</v>
      </c>
      <c r="B61" s="22" t="s">
        <v>1901</v>
      </c>
      <c r="C61" s="22" t="s">
        <v>1902</v>
      </c>
      <c r="D61" s="65">
        <v>44445</v>
      </c>
      <c r="E61" s="22"/>
      <c r="F61" s="22" t="s">
        <v>314</v>
      </c>
      <c r="G61" s="22" t="s">
        <v>1034</v>
      </c>
      <c r="H61" s="65" t="s">
        <v>1035</v>
      </c>
      <c r="I61" s="65">
        <v>44671</v>
      </c>
      <c r="J61" s="22">
        <v>500</v>
      </c>
      <c r="K61" s="22">
        <v>3</v>
      </c>
      <c r="L61" s="65">
        <v>45766</v>
      </c>
      <c r="M61" s="65" t="s">
        <v>286</v>
      </c>
      <c r="N61" s="67" t="s">
        <v>287</v>
      </c>
    </row>
    <row r="62" spans="1:14" x14ac:dyDescent="0.45">
      <c r="A62" s="63">
        <v>739</v>
      </c>
      <c r="B62" s="63" t="s">
        <v>1904</v>
      </c>
      <c r="C62" s="63" t="s">
        <v>1840</v>
      </c>
      <c r="D62" s="64">
        <v>44132</v>
      </c>
      <c r="E62" s="63"/>
      <c r="F62" s="63" t="s">
        <v>314</v>
      </c>
      <c r="G62" s="63" t="s">
        <v>630</v>
      </c>
      <c r="H62" s="64" t="s">
        <v>1056</v>
      </c>
      <c r="I62" s="64">
        <v>44671</v>
      </c>
      <c r="J62" s="63">
        <v>497</v>
      </c>
      <c r="K62" s="63">
        <v>3</v>
      </c>
      <c r="L62" s="64">
        <v>45766</v>
      </c>
      <c r="M62" s="64" t="s">
        <v>286</v>
      </c>
      <c r="N62" s="66" t="s">
        <v>287</v>
      </c>
    </row>
    <row r="63" spans="1:14" x14ac:dyDescent="0.45">
      <c r="A63" s="22">
        <v>670</v>
      </c>
      <c r="B63" s="22" t="s">
        <v>1905</v>
      </c>
      <c r="C63" s="22" t="s">
        <v>1906</v>
      </c>
      <c r="D63" s="65">
        <v>44055</v>
      </c>
      <c r="E63" s="22"/>
      <c r="F63" s="22" t="s">
        <v>1030</v>
      </c>
      <c r="G63" s="22" t="s">
        <v>1074</v>
      </c>
      <c r="H63" s="65" t="s">
        <v>654</v>
      </c>
      <c r="I63" s="65">
        <v>44671</v>
      </c>
      <c r="J63" s="22">
        <v>450</v>
      </c>
      <c r="K63" s="22">
        <v>3</v>
      </c>
      <c r="L63" s="65">
        <v>45766</v>
      </c>
      <c r="M63" s="65" t="s">
        <v>286</v>
      </c>
      <c r="N63" s="67" t="s">
        <v>287</v>
      </c>
    </row>
    <row r="64" spans="1:14" x14ac:dyDescent="0.45">
      <c r="A64" s="63">
        <v>672</v>
      </c>
      <c r="B64" s="63" t="s">
        <v>1905</v>
      </c>
      <c r="C64" s="63" t="s">
        <v>1906</v>
      </c>
      <c r="D64" s="64">
        <v>44055</v>
      </c>
      <c r="E64" s="63"/>
      <c r="F64" s="63" t="s">
        <v>314</v>
      </c>
      <c r="G64" s="63" t="s">
        <v>1075</v>
      </c>
      <c r="H64" s="64" t="s">
        <v>1076</v>
      </c>
      <c r="I64" s="64">
        <v>44671</v>
      </c>
      <c r="J64" s="63">
        <v>451</v>
      </c>
      <c r="K64" s="63">
        <v>3</v>
      </c>
      <c r="L64" s="64">
        <v>45766</v>
      </c>
      <c r="M64" s="64" t="s">
        <v>286</v>
      </c>
      <c r="N64" s="66" t="s">
        <v>287</v>
      </c>
    </row>
    <row r="65" spans="1:14" x14ac:dyDescent="0.45">
      <c r="A65" s="22">
        <v>754</v>
      </c>
      <c r="B65" s="22" t="s">
        <v>1901</v>
      </c>
      <c r="C65" s="22" t="s">
        <v>1902</v>
      </c>
      <c r="D65" s="65">
        <v>44583</v>
      </c>
      <c r="E65" s="22"/>
      <c r="F65" s="22" t="s">
        <v>1030</v>
      </c>
      <c r="G65" s="22" t="s">
        <v>1032</v>
      </c>
      <c r="H65" s="65" t="s">
        <v>1033</v>
      </c>
      <c r="I65" s="65">
        <v>44670</v>
      </c>
      <c r="J65" s="22">
        <v>483</v>
      </c>
      <c r="K65" s="22">
        <v>3</v>
      </c>
      <c r="L65" s="65">
        <v>45765</v>
      </c>
      <c r="M65" s="65" t="s">
        <v>286</v>
      </c>
      <c r="N65" s="67" t="s">
        <v>287</v>
      </c>
    </row>
    <row r="66" spans="1:14" x14ac:dyDescent="0.45">
      <c r="A66" s="63">
        <v>717</v>
      </c>
      <c r="B66" s="63" t="s">
        <v>1907</v>
      </c>
      <c r="C66" s="63" t="s">
        <v>1908</v>
      </c>
      <c r="D66" s="64">
        <v>44335</v>
      </c>
      <c r="E66" s="63"/>
      <c r="F66" s="63" t="s">
        <v>317</v>
      </c>
      <c r="G66" s="63" t="s">
        <v>1010</v>
      </c>
      <c r="H66" s="64" t="s">
        <v>1011</v>
      </c>
      <c r="I66" s="64">
        <v>44651</v>
      </c>
      <c r="J66" s="63">
        <v>464</v>
      </c>
      <c r="K66" s="63">
        <v>3</v>
      </c>
      <c r="L66" s="64">
        <v>45745</v>
      </c>
      <c r="M66" s="64" t="s">
        <v>286</v>
      </c>
      <c r="N66" s="66" t="s">
        <v>288</v>
      </c>
    </row>
    <row r="67" spans="1:14" x14ac:dyDescent="0.45">
      <c r="A67" s="22">
        <v>719</v>
      </c>
      <c r="B67" s="22" t="s">
        <v>1907</v>
      </c>
      <c r="C67" s="22" t="s">
        <v>1908</v>
      </c>
      <c r="D67" s="65">
        <v>44335</v>
      </c>
      <c r="E67" s="22"/>
      <c r="F67" s="22" t="s">
        <v>317</v>
      </c>
      <c r="G67" s="22" t="s">
        <v>1012</v>
      </c>
      <c r="H67" s="65" t="s">
        <v>1013</v>
      </c>
      <c r="I67" s="65">
        <v>44651</v>
      </c>
      <c r="J67" s="22">
        <v>497</v>
      </c>
      <c r="K67" s="22">
        <v>3</v>
      </c>
      <c r="L67" s="65">
        <v>45745</v>
      </c>
      <c r="M67" s="65" t="s">
        <v>286</v>
      </c>
      <c r="N67" s="67" t="s">
        <v>288</v>
      </c>
    </row>
    <row r="68" spans="1:14" x14ac:dyDescent="0.45">
      <c r="A68" s="63">
        <v>718</v>
      </c>
      <c r="B68" s="63" t="s">
        <v>1907</v>
      </c>
      <c r="C68" s="63" t="s">
        <v>1908</v>
      </c>
      <c r="D68" s="64">
        <v>44335</v>
      </c>
      <c r="E68" s="63"/>
      <c r="F68" s="63" t="s">
        <v>317</v>
      </c>
      <c r="G68" s="63" t="s">
        <v>1014</v>
      </c>
      <c r="H68" s="64" t="s">
        <v>1015</v>
      </c>
      <c r="I68" s="64">
        <v>44651</v>
      </c>
      <c r="J68" s="63">
        <v>498</v>
      </c>
      <c r="K68" s="63">
        <v>3</v>
      </c>
      <c r="L68" s="64">
        <v>45745</v>
      </c>
      <c r="M68" s="64" t="s">
        <v>286</v>
      </c>
      <c r="N68" s="66" t="s">
        <v>288</v>
      </c>
    </row>
    <row r="69" spans="1:14" x14ac:dyDescent="0.45">
      <c r="A69" s="22">
        <v>721</v>
      </c>
      <c r="B69" s="22" t="s">
        <v>1907</v>
      </c>
      <c r="C69" s="22" t="s">
        <v>1908</v>
      </c>
      <c r="D69" s="65">
        <v>44335</v>
      </c>
      <c r="E69" s="22"/>
      <c r="F69" s="22" t="s">
        <v>317</v>
      </c>
      <c r="G69" s="22" t="s">
        <v>1016</v>
      </c>
      <c r="H69" s="65" t="s">
        <v>1017</v>
      </c>
      <c r="I69" s="65">
        <v>44651</v>
      </c>
      <c r="J69" s="22">
        <v>496</v>
      </c>
      <c r="K69" s="22">
        <v>3</v>
      </c>
      <c r="L69" s="65">
        <v>45745</v>
      </c>
      <c r="M69" s="65" t="s">
        <v>286</v>
      </c>
      <c r="N69" s="67" t="s">
        <v>288</v>
      </c>
    </row>
    <row r="70" spans="1:14" x14ac:dyDescent="0.45">
      <c r="A70" s="63">
        <v>720</v>
      </c>
      <c r="B70" s="63" t="s">
        <v>1907</v>
      </c>
      <c r="C70" s="63" t="s">
        <v>1908</v>
      </c>
      <c r="D70" s="64">
        <v>44335</v>
      </c>
      <c r="E70" s="63"/>
      <c r="F70" s="63" t="s">
        <v>317</v>
      </c>
      <c r="G70" s="63" t="s">
        <v>1018</v>
      </c>
      <c r="H70" s="64" t="s">
        <v>1019</v>
      </c>
      <c r="I70" s="64">
        <v>44651</v>
      </c>
      <c r="J70" s="63">
        <v>498</v>
      </c>
      <c r="K70" s="63">
        <v>3</v>
      </c>
      <c r="L70" s="64">
        <v>45745</v>
      </c>
      <c r="M70" s="64" t="s">
        <v>286</v>
      </c>
      <c r="N70" s="66" t="s">
        <v>288</v>
      </c>
    </row>
    <row r="71" spans="1:14" x14ac:dyDescent="0.45">
      <c r="A71" s="22">
        <v>704</v>
      </c>
      <c r="B71" s="22" t="s">
        <v>1909</v>
      </c>
      <c r="C71" s="22" t="s">
        <v>1910</v>
      </c>
      <c r="D71" s="65">
        <v>44168</v>
      </c>
      <c r="E71" s="22"/>
      <c r="F71" s="22" t="s">
        <v>314</v>
      </c>
      <c r="G71" s="22" t="s">
        <v>1097</v>
      </c>
      <c r="H71" s="65" t="s">
        <v>322</v>
      </c>
      <c r="I71" s="65">
        <v>44651</v>
      </c>
      <c r="J71" s="22">
        <v>442</v>
      </c>
      <c r="K71" s="22">
        <v>3</v>
      </c>
      <c r="L71" s="65">
        <v>45746</v>
      </c>
      <c r="M71" s="65" t="s">
        <v>286</v>
      </c>
      <c r="N71" s="67" t="s">
        <v>632</v>
      </c>
    </row>
    <row r="72" spans="1:14" x14ac:dyDescent="0.45">
      <c r="A72" s="63">
        <v>693</v>
      </c>
      <c r="B72" s="63" t="s">
        <v>714</v>
      </c>
      <c r="C72" s="63" t="s">
        <v>1911</v>
      </c>
      <c r="D72" s="64">
        <v>43986</v>
      </c>
      <c r="E72" s="63"/>
      <c r="F72" s="63" t="s">
        <v>94</v>
      </c>
      <c r="G72" s="63" t="s">
        <v>1003</v>
      </c>
      <c r="H72" s="64" t="s">
        <v>1004</v>
      </c>
      <c r="I72" s="64">
        <v>44606</v>
      </c>
      <c r="J72" s="63">
        <v>494</v>
      </c>
      <c r="K72" s="63">
        <v>3</v>
      </c>
      <c r="L72" s="64">
        <v>45701</v>
      </c>
      <c r="M72" s="64" t="s">
        <v>286</v>
      </c>
      <c r="N72" s="66" t="s">
        <v>288</v>
      </c>
    </row>
    <row r="73" spans="1:14" x14ac:dyDescent="0.45">
      <c r="A73" s="22">
        <v>725</v>
      </c>
      <c r="B73" s="22" t="s">
        <v>1912</v>
      </c>
      <c r="C73" s="22" t="s">
        <v>1913</v>
      </c>
      <c r="D73" s="65">
        <v>44253</v>
      </c>
      <c r="E73" s="22"/>
      <c r="F73" s="22" t="s">
        <v>315</v>
      </c>
      <c r="G73" s="22" t="s">
        <v>1091</v>
      </c>
      <c r="H73" s="65" t="s">
        <v>1092</v>
      </c>
      <c r="I73" s="65">
        <v>44596</v>
      </c>
      <c r="J73" s="22">
        <v>489</v>
      </c>
      <c r="K73" s="22">
        <v>3</v>
      </c>
      <c r="L73" s="65">
        <v>45691</v>
      </c>
      <c r="M73" s="65" t="s">
        <v>286</v>
      </c>
      <c r="N73" s="67" t="s">
        <v>297</v>
      </c>
    </row>
    <row r="74" spans="1:14" x14ac:dyDescent="0.45">
      <c r="A74" s="63">
        <v>727</v>
      </c>
      <c r="B74" s="63" t="s">
        <v>1912</v>
      </c>
      <c r="C74" s="63" t="s">
        <v>1913</v>
      </c>
      <c r="D74" s="64">
        <v>44253</v>
      </c>
      <c r="E74" s="63"/>
      <c r="F74" s="63" t="s">
        <v>315</v>
      </c>
      <c r="G74" s="63" t="s">
        <v>1093</v>
      </c>
      <c r="H74" s="64" t="s">
        <v>1094</v>
      </c>
      <c r="I74" s="64">
        <v>44596</v>
      </c>
      <c r="J74" s="63">
        <v>491</v>
      </c>
      <c r="K74" s="63">
        <v>3</v>
      </c>
      <c r="L74" s="64">
        <v>45691</v>
      </c>
      <c r="M74" s="64" t="s">
        <v>286</v>
      </c>
      <c r="N74" s="66" t="s">
        <v>297</v>
      </c>
    </row>
    <row r="75" spans="1:14" x14ac:dyDescent="0.45">
      <c r="A75" s="22">
        <v>729</v>
      </c>
      <c r="B75" s="22" t="s">
        <v>1912</v>
      </c>
      <c r="C75" s="22" t="s">
        <v>1913</v>
      </c>
      <c r="D75" s="65">
        <v>44253</v>
      </c>
      <c r="E75" s="22"/>
      <c r="F75" s="22" t="s">
        <v>315</v>
      </c>
      <c r="G75" s="22" t="s">
        <v>1095</v>
      </c>
      <c r="H75" s="65" t="s">
        <v>1096</v>
      </c>
      <c r="I75" s="65">
        <v>44596</v>
      </c>
      <c r="J75" s="22">
        <v>497</v>
      </c>
      <c r="K75" s="22">
        <v>3</v>
      </c>
      <c r="L75" s="65">
        <v>45692</v>
      </c>
      <c r="M75" s="65" t="s">
        <v>286</v>
      </c>
      <c r="N75" s="67" t="s">
        <v>297</v>
      </c>
    </row>
    <row r="76" spans="1:14" x14ac:dyDescent="0.45">
      <c r="A76" s="63">
        <v>705</v>
      </c>
      <c r="B76" s="63" t="s">
        <v>1909</v>
      </c>
      <c r="C76" s="63" t="s">
        <v>1910</v>
      </c>
      <c r="D76" s="64">
        <v>44178</v>
      </c>
      <c r="E76" s="63"/>
      <c r="F76" s="63" t="s">
        <v>314</v>
      </c>
      <c r="G76" s="63" t="s">
        <v>1098</v>
      </c>
      <c r="H76" s="64" t="s">
        <v>1099</v>
      </c>
      <c r="I76" s="64">
        <v>44596</v>
      </c>
      <c r="J76" s="63">
        <v>389</v>
      </c>
      <c r="K76" s="63">
        <v>3</v>
      </c>
      <c r="L76" s="64">
        <v>45691</v>
      </c>
      <c r="M76" s="64" t="s">
        <v>286</v>
      </c>
      <c r="N76" s="66" t="s">
        <v>632</v>
      </c>
    </row>
    <row r="77" spans="1:14" x14ac:dyDescent="0.45">
      <c r="A77" s="22">
        <v>701</v>
      </c>
      <c r="B77" s="22" t="s">
        <v>1914</v>
      </c>
      <c r="C77" s="22" t="s">
        <v>1915</v>
      </c>
      <c r="D77" s="65">
        <v>44125</v>
      </c>
      <c r="E77" s="22"/>
      <c r="F77" s="22" t="s">
        <v>317</v>
      </c>
      <c r="G77" s="22" t="s">
        <v>1057</v>
      </c>
      <c r="H77" s="65" t="s">
        <v>1058</v>
      </c>
      <c r="I77" s="65">
        <v>44588</v>
      </c>
      <c r="J77" s="22">
        <v>344</v>
      </c>
      <c r="K77" s="22">
        <v>3</v>
      </c>
      <c r="L77" s="65">
        <v>45684</v>
      </c>
      <c r="M77" s="65" t="s">
        <v>286</v>
      </c>
      <c r="N77" s="67" t="s">
        <v>288</v>
      </c>
    </row>
    <row r="78" spans="1:14" x14ac:dyDescent="0.45">
      <c r="A78" s="63">
        <v>714</v>
      </c>
      <c r="B78" s="63" t="s">
        <v>1916</v>
      </c>
      <c r="C78" s="63" t="s">
        <v>1857</v>
      </c>
      <c r="D78" s="64">
        <v>44281</v>
      </c>
      <c r="E78" s="63"/>
      <c r="F78" s="63" t="s">
        <v>314</v>
      </c>
      <c r="G78" s="63" t="s">
        <v>1007</v>
      </c>
      <c r="H78" s="64" t="s">
        <v>1917</v>
      </c>
      <c r="I78" s="64">
        <v>44566</v>
      </c>
      <c r="J78" s="63">
        <v>496</v>
      </c>
      <c r="K78" s="63">
        <v>3</v>
      </c>
      <c r="L78" s="64">
        <v>45661</v>
      </c>
      <c r="M78" s="64" t="s">
        <v>286</v>
      </c>
      <c r="N78" s="66" t="s">
        <v>287</v>
      </c>
    </row>
    <row r="79" spans="1:14" x14ac:dyDescent="0.45">
      <c r="A79" s="22">
        <v>710</v>
      </c>
      <c r="B79" s="22" t="s">
        <v>1916</v>
      </c>
      <c r="C79" s="22" t="s">
        <v>1857</v>
      </c>
      <c r="D79" s="65">
        <v>44281</v>
      </c>
      <c r="E79" s="22"/>
      <c r="F79" s="22" t="s">
        <v>314</v>
      </c>
      <c r="G79" s="22" t="s">
        <v>1008</v>
      </c>
      <c r="H79" s="65" t="s">
        <v>1009</v>
      </c>
      <c r="I79" s="65">
        <v>44566</v>
      </c>
      <c r="J79" s="22">
        <v>500</v>
      </c>
      <c r="K79" s="22">
        <v>3</v>
      </c>
      <c r="L79" s="65">
        <v>45662</v>
      </c>
      <c r="M79" s="65" t="s">
        <v>286</v>
      </c>
      <c r="N79" s="67" t="s">
        <v>287</v>
      </c>
    </row>
    <row r="80" spans="1:14" x14ac:dyDescent="0.45">
      <c r="A80" s="63">
        <v>726</v>
      </c>
      <c r="B80" s="63" t="s">
        <v>1912</v>
      </c>
      <c r="C80" s="63" t="s">
        <v>1913</v>
      </c>
      <c r="D80" s="64">
        <v>44253</v>
      </c>
      <c r="E80" s="63"/>
      <c r="F80" s="63" t="s">
        <v>315</v>
      </c>
      <c r="G80" s="63" t="s">
        <v>1918</v>
      </c>
      <c r="H80" s="64" t="s">
        <v>1919</v>
      </c>
      <c r="I80" s="64">
        <v>44545</v>
      </c>
      <c r="J80" s="63">
        <v>490</v>
      </c>
      <c r="K80" s="63">
        <v>3</v>
      </c>
      <c r="L80" s="64">
        <v>45640</v>
      </c>
      <c r="M80" s="64" t="s">
        <v>286</v>
      </c>
      <c r="N80" s="66" t="s">
        <v>297</v>
      </c>
    </row>
    <row r="81" spans="1:14" x14ac:dyDescent="0.45">
      <c r="A81" s="22">
        <v>728</v>
      </c>
      <c r="B81" s="22" t="s">
        <v>1912</v>
      </c>
      <c r="C81" s="22" t="s">
        <v>1913</v>
      </c>
      <c r="D81" s="65">
        <v>44253</v>
      </c>
      <c r="E81" s="22"/>
      <c r="F81" s="22" t="s">
        <v>315</v>
      </c>
      <c r="G81" s="22" t="s">
        <v>1920</v>
      </c>
      <c r="H81" s="65" t="s">
        <v>1921</v>
      </c>
      <c r="I81" s="65">
        <v>44545</v>
      </c>
      <c r="J81" s="22">
        <v>489</v>
      </c>
      <c r="K81" s="22">
        <v>3</v>
      </c>
      <c r="L81" s="65">
        <v>45640</v>
      </c>
      <c r="M81" s="65" t="s">
        <v>286</v>
      </c>
      <c r="N81" s="67" t="s">
        <v>297</v>
      </c>
    </row>
    <row r="82" spans="1:14" x14ac:dyDescent="0.45">
      <c r="A82" s="63">
        <v>697</v>
      </c>
      <c r="B82" s="63" t="s">
        <v>1922</v>
      </c>
      <c r="C82" s="63" t="s">
        <v>1913</v>
      </c>
      <c r="D82" s="64">
        <v>44104</v>
      </c>
      <c r="E82" s="63"/>
      <c r="F82" s="63" t="s">
        <v>96</v>
      </c>
      <c r="G82" s="63" t="s">
        <v>1923</v>
      </c>
      <c r="H82" s="64" t="s">
        <v>1924</v>
      </c>
      <c r="I82" s="64">
        <v>44529</v>
      </c>
      <c r="J82" s="63">
        <v>460</v>
      </c>
      <c r="K82" s="63">
        <v>3</v>
      </c>
      <c r="L82" s="64">
        <v>45624</v>
      </c>
      <c r="M82" s="64" t="s">
        <v>286</v>
      </c>
      <c r="N82" s="66" t="s">
        <v>288</v>
      </c>
    </row>
    <row r="83" spans="1:14" x14ac:dyDescent="0.45">
      <c r="A83" s="22">
        <v>703</v>
      </c>
      <c r="B83" s="22" t="s">
        <v>1909</v>
      </c>
      <c r="C83" s="22" t="s">
        <v>1910</v>
      </c>
      <c r="D83" s="65">
        <v>44168</v>
      </c>
      <c r="E83" s="22"/>
      <c r="F83" s="22" t="s">
        <v>631</v>
      </c>
      <c r="G83" s="22" t="s">
        <v>1925</v>
      </c>
      <c r="H83" s="65" t="s">
        <v>1926</v>
      </c>
      <c r="I83" s="65">
        <v>44523</v>
      </c>
      <c r="J83" s="22">
        <v>494</v>
      </c>
      <c r="K83" s="22">
        <v>3</v>
      </c>
      <c r="L83" s="65">
        <v>45618</v>
      </c>
      <c r="M83" s="65" t="s">
        <v>286</v>
      </c>
      <c r="N83" s="67" t="s">
        <v>632</v>
      </c>
    </row>
    <row r="84" spans="1:14" x14ac:dyDescent="0.45">
      <c r="A84" s="63">
        <v>734</v>
      </c>
      <c r="B84" s="63" t="s">
        <v>1927</v>
      </c>
      <c r="C84" s="63" t="s">
        <v>1928</v>
      </c>
      <c r="D84" s="64">
        <v>44439</v>
      </c>
      <c r="E84" s="63"/>
      <c r="F84" s="63" t="s">
        <v>1929</v>
      </c>
      <c r="G84" s="63" t="s">
        <v>1930</v>
      </c>
      <c r="H84" s="64" t="s">
        <v>633</v>
      </c>
      <c r="I84" s="64">
        <v>44510</v>
      </c>
      <c r="J84" s="63">
        <v>376</v>
      </c>
      <c r="K84" s="63">
        <v>3</v>
      </c>
      <c r="L84" s="64">
        <v>45605</v>
      </c>
      <c r="M84" s="64" t="s">
        <v>286</v>
      </c>
      <c r="N84" s="66" t="s">
        <v>1931</v>
      </c>
    </row>
    <row r="85" spans="1:14" x14ac:dyDescent="0.45">
      <c r="A85" s="22">
        <v>712</v>
      </c>
      <c r="B85" s="22" t="s">
        <v>1916</v>
      </c>
      <c r="C85" s="22" t="s">
        <v>1857</v>
      </c>
      <c r="D85" s="65">
        <v>44281</v>
      </c>
      <c r="E85" s="22"/>
      <c r="F85" s="22" t="s">
        <v>314</v>
      </c>
      <c r="G85" s="22" t="s">
        <v>1932</v>
      </c>
      <c r="H85" s="65" t="s">
        <v>1933</v>
      </c>
      <c r="I85" s="65">
        <v>44453</v>
      </c>
      <c r="J85" s="22">
        <v>490</v>
      </c>
      <c r="K85" s="22">
        <v>3</v>
      </c>
      <c r="L85" s="65">
        <v>45548</v>
      </c>
      <c r="M85" s="65" t="s">
        <v>286</v>
      </c>
      <c r="N85" s="67" t="s">
        <v>287</v>
      </c>
    </row>
    <row r="86" spans="1:14" x14ac:dyDescent="0.45">
      <c r="A86" s="63"/>
      <c r="B86" s="63" t="s">
        <v>1934</v>
      </c>
      <c r="C86" s="63" t="s">
        <v>1935</v>
      </c>
      <c r="D86" s="64">
        <v>44210</v>
      </c>
      <c r="E86" s="63"/>
      <c r="F86" s="63" t="s">
        <v>94</v>
      </c>
      <c r="G86" s="63" t="s">
        <v>1936</v>
      </c>
      <c r="H86" s="64" t="s">
        <v>1937</v>
      </c>
      <c r="I86" s="64">
        <v>44232</v>
      </c>
      <c r="J86" s="63">
        <v>390</v>
      </c>
      <c r="K86" s="63">
        <v>3</v>
      </c>
      <c r="L86" s="64">
        <v>45326</v>
      </c>
      <c r="M86" s="64" t="s">
        <v>286</v>
      </c>
      <c r="N86" s="66" t="s">
        <v>288</v>
      </c>
    </row>
    <row r="87" spans="1:14" x14ac:dyDescent="0.45">
      <c r="A87" s="22">
        <v>646</v>
      </c>
      <c r="B87" s="22" t="s">
        <v>1938</v>
      </c>
      <c r="C87" s="22" t="s">
        <v>1939</v>
      </c>
      <c r="D87" s="65">
        <v>43713</v>
      </c>
      <c r="E87" s="22"/>
      <c r="F87" s="22" t="s">
        <v>95</v>
      </c>
      <c r="G87" s="22" t="s">
        <v>1940</v>
      </c>
      <c r="H87" s="65" t="s">
        <v>1941</v>
      </c>
      <c r="I87" s="65">
        <v>44228</v>
      </c>
      <c r="J87" s="22">
        <v>494</v>
      </c>
      <c r="K87" s="22">
        <v>3</v>
      </c>
      <c r="L87" s="65">
        <v>45322</v>
      </c>
      <c r="M87" s="65" t="s">
        <v>286</v>
      </c>
      <c r="N87" s="67" t="s">
        <v>288</v>
      </c>
    </row>
    <row r="88" spans="1:14" x14ac:dyDescent="0.45">
      <c r="A88" s="63">
        <v>648</v>
      </c>
      <c r="B88" s="63" t="s">
        <v>1938</v>
      </c>
      <c r="C88" s="63" t="s">
        <v>1939</v>
      </c>
      <c r="D88" s="64">
        <v>43713</v>
      </c>
      <c r="E88" s="63"/>
      <c r="F88" s="63" t="s">
        <v>1942</v>
      </c>
      <c r="G88" s="63" t="s">
        <v>1943</v>
      </c>
      <c r="H88" s="64" t="s">
        <v>1944</v>
      </c>
      <c r="I88" s="64">
        <v>44228</v>
      </c>
      <c r="J88" s="63">
        <v>497</v>
      </c>
      <c r="K88" s="63">
        <v>3</v>
      </c>
      <c r="L88" s="64">
        <v>45322</v>
      </c>
      <c r="M88" s="64" t="s">
        <v>286</v>
      </c>
      <c r="N88" s="66" t="s">
        <v>288</v>
      </c>
    </row>
    <row r="89" spans="1:14" x14ac:dyDescent="0.45">
      <c r="A89" s="22">
        <v>645</v>
      </c>
      <c r="B89" s="22" t="s">
        <v>1938</v>
      </c>
      <c r="C89" s="22" t="s">
        <v>1939</v>
      </c>
      <c r="D89" s="65">
        <v>43713</v>
      </c>
      <c r="E89" s="22"/>
      <c r="F89" s="22" t="s">
        <v>95</v>
      </c>
      <c r="G89" s="22" t="s">
        <v>1945</v>
      </c>
      <c r="H89" s="65" t="s">
        <v>1946</v>
      </c>
      <c r="I89" s="65">
        <v>44228</v>
      </c>
      <c r="J89" s="22">
        <v>312</v>
      </c>
      <c r="K89" s="22">
        <v>3</v>
      </c>
      <c r="L89" s="65">
        <v>45322</v>
      </c>
      <c r="M89" s="65" t="s">
        <v>286</v>
      </c>
      <c r="N89" s="67" t="s">
        <v>288</v>
      </c>
    </row>
    <row r="90" spans="1:14" x14ac:dyDescent="0.45">
      <c r="A90" s="63">
        <v>649</v>
      </c>
      <c r="B90" s="63" t="s">
        <v>1938</v>
      </c>
      <c r="C90" s="63" t="s">
        <v>1939</v>
      </c>
      <c r="D90" s="64">
        <v>43713</v>
      </c>
      <c r="E90" s="63"/>
      <c r="F90" s="63" t="s">
        <v>1942</v>
      </c>
      <c r="G90" s="63" t="s">
        <v>1947</v>
      </c>
      <c r="H90" s="64" t="s">
        <v>1948</v>
      </c>
      <c r="I90" s="64">
        <v>44228</v>
      </c>
      <c r="J90" s="63">
        <v>500</v>
      </c>
      <c r="K90" s="63">
        <v>3</v>
      </c>
      <c r="L90" s="64">
        <v>45322</v>
      </c>
      <c r="M90" s="64" t="s">
        <v>286</v>
      </c>
      <c r="N90" s="66" t="s">
        <v>288</v>
      </c>
    </row>
    <row r="91" spans="1:14" x14ac:dyDescent="0.45">
      <c r="A91" s="22">
        <v>647</v>
      </c>
      <c r="B91" s="22" t="s">
        <v>1938</v>
      </c>
      <c r="C91" s="22" t="s">
        <v>1939</v>
      </c>
      <c r="D91" s="65">
        <v>43713</v>
      </c>
      <c r="E91" s="22"/>
      <c r="F91" s="22" t="s">
        <v>1942</v>
      </c>
      <c r="G91" s="22" t="s">
        <v>1949</v>
      </c>
      <c r="H91" s="65" t="s">
        <v>629</v>
      </c>
      <c r="I91" s="65">
        <v>44228</v>
      </c>
      <c r="J91" s="22">
        <v>463</v>
      </c>
      <c r="K91" s="22">
        <v>3</v>
      </c>
      <c r="L91" s="65">
        <v>45322</v>
      </c>
      <c r="M91" s="65" t="s">
        <v>286</v>
      </c>
      <c r="N91" s="67" t="s">
        <v>288</v>
      </c>
    </row>
    <row r="92" spans="1:14" x14ac:dyDescent="0.45">
      <c r="A92" s="63">
        <v>657</v>
      </c>
      <c r="B92" s="63" t="s">
        <v>1950</v>
      </c>
      <c r="C92" s="63" t="s">
        <v>1939</v>
      </c>
      <c r="D92" s="64">
        <v>43713</v>
      </c>
      <c r="E92" s="63"/>
      <c r="F92" s="63" t="s">
        <v>96</v>
      </c>
      <c r="G92" s="63" t="s">
        <v>1951</v>
      </c>
      <c r="H92" s="64" t="s">
        <v>1952</v>
      </c>
      <c r="I92" s="64">
        <v>44228</v>
      </c>
      <c r="J92" s="63">
        <v>475</v>
      </c>
      <c r="K92" s="63">
        <v>3</v>
      </c>
      <c r="L92" s="64">
        <v>45322</v>
      </c>
      <c r="M92" s="64" t="s">
        <v>286</v>
      </c>
      <c r="N92" s="66" t="s">
        <v>288</v>
      </c>
    </row>
    <row r="93" spans="1:14" x14ac:dyDescent="0.45">
      <c r="A93" s="22">
        <v>659</v>
      </c>
      <c r="B93" s="22" t="s">
        <v>1950</v>
      </c>
      <c r="C93" s="22" t="s">
        <v>1939</v>
      </c>
      <c r="D93" s="65">
        <v>43713</v>
      </c>
      <c r="E93" s="22"/>
      <c r="F93" s="22" t="s">
        <v>96</v>
      </c>
      <c r="G93" s="22" t="s">
        <v>1953</v>
      </c>
      <c r="H93" s="65" t="s">
        <v>1954</v>
      </c>
      <c r="I93" s="65">
        <v>44228</v>
      </c>
      <c r="J93" s="22">
        <v>451</v>
      </c>
      <c r="K93" s="22">
        <v>3</v>
      </c>
      <c r="L93" s="65">
        <v>45322</v>
      </c>
      <c r="M93" s="65" t="s">
        <v>286</v>
      </c>
      <c r="N93" s="67" t="s">
        <v>288</v>
      </c>
    </row>
    <row r="94" spans="1:14" x14ac:dyDescent="0.45">
      <c r="A94" s="63">
        <v>658</v>
      </c>
      <c r="B94" s="63" t="s">
        <v>1955</v>
      </c>
      <c r="C94" s="63" t="s">
        <v>1939</v>
      </c>
      <c r="D94" s="64">
        <v>43713</v>
      </c>
      <c r="E94" s="63"/>
      <c r="F94" s="63" t="s">
        <v>96</v>
      </c>
      <c r="G94" s="63" t="s">
        <v>1956</v>
      </c>
      <c r="H94" s="64" t="s">
        <v>1957</v>
      </c>
      <c r="I94" s="64">
        <v>44228</v>
      </c>
      <c r="J94" s="63">
        <v>400</v>
      </c>
      <c r="K94" s="63">
        <v>3</v>
      </c>
      <c r="L94" s="64" t="s">
        <v>1958</v>
      </c>
      <c r="M94" s="64" t="s">
        <v>286</v>
      </c>
      <c r="N94" s="66" t="s">
        <v>288</v>
      </c>
    </row>
    <row r="95" spans="1:14" x14ac:dyDescent="0.45">
      <c r="A95" s="22">
        <v>671</v>
      </c>
      <c r="B95" s="22" t="s">
        <v>1905</v>
      </c>
      <c r="C95" s="22" t="s">
        <v>1906</v>
      </c>
      <c r="D95" s="65">
        <v>43936</v>
      </c>
      <c r="E95" s="22"/>
      <c r="F95" s="22" t="s">
        <v>314</v>
      </c>
      <c r="G95" s="22" t="s">
        <v>630</v>
      </c>
      <c r="H95" s="65" t="s">
        <v>1959</v>
      </c>
      <c r="I95" s="65">
        <v>44214</v>
      </c>
      <c r="J95" s="22">
        <v>495</v>
      </c>
      <c r="K95" s="22">
        <v>3</v>
      </c>
      <c r="L95" s="65">
        <v>45308</v>
      </c>
      <c r="M95" s="65" t="s">
        <v>286</v>
      </c>
      <c r="N95" s="67" t="s">
        <v>287</v>
      </c>
    </row>
    <row r="96" spans="1:14" x14ac:dyDescent="0.45">
      <c r="A96" s="63">
        <v>674</v>
      </c>
      <c r="B96" s="63" t="s">
        <v>1905</v>
      </c>
      <c r="C96" s="63" t="s">
        <v>1906</v>
      </c>
      <c r="D96" s="64">
        <v>43936</v>
      </c>
      <c r="E96" s="63"/>
      <c r="F96" s="63" t="s">
        <v>314</v>
      </c>
      <c r="G96" s="63" t="s">
        <v>1850</v>
      </c>
      <c r="H96" s="64" t="s">
        <v>1960</v>
      </c>
      <c r="I96" s="64">
        <v>44179</v>
      </c>
      <c r="J96" s="63">
        <v>487</v>
      </c>
      <c r="K96" s="63">
        <v>3</v>
      </c>
      <c r="L96" s="64">
        <v>45273</v>
      </c>
      <c r="M96" s="64" t="s">
        <v>286</v>
      </c>
      <c r="N96" s="66" t="s">
        <v>287</v>
      </c>
    </row>
    <row r="97" spans="1:14" x14ac:dyDescent="0.45">
      <c r="A97" s="22">
        <v>597</v>
      </c>
      <c r="B97" s="22" t="s">
        <v>1961</v>
      </c>
      <c r="C97" s="22" t="s">
        <v>1962</v>
      </c>
      <c r="D97" s="65">
        <v>43234</v>
      </c>
      <c r="E97" s="22"/>
      <c r="F97" s="22" t="s">
        <v>315</v>
      </c>
      <c r="G97" s="22" t="s">
        <v>1963</v>
      </c>
      <c r="H97" s="65" t="s">
        <v>1964</v>
      </c>
      <c r="I97" s="65">
        <v>44169</v>
      </c>
      <c r="J97" s="22">
        <v>83</v>
      </c>
      <c r="K97" s="22">
        <v>3</v>
      </c>
      <c r="L97" s="65">
        <v>45263</v>
      </c>
      <c r="M97" s="65" t="s">
        <v>286</v>
      </c>
      <c r="N97" s="67" t="s">
        <v>288</v>
      </c>
    </row>
    <row r="98" spans="1:14" x14ac:dyDescent="0.45">
      <c r="A98" s="63">
        <v>663</v>
      </c>
      <c r="B98" s="63" t="s">
        <v>1965</v>
      </c>
      <c r="C98" s="63" t="s">
        <v>1966</v>
      </c>
      <c r="D98" s="64">
        <v>43486</v>
      </c>
      <c r="E98" s="63"/>
      <c r="F98" s="63" t="s">
        <v>96</v>
      </c>
      <c r="G98" s="63" t="s">
        <v>1967</v>
      </c>
      <c r="H98" s="64" t="s">
        <v>1968</v>
      </c>
      <c r="I98" s="64">
        <v>44131</v>
      </c>
      <c r="J98" s="63">
        <v>428</v>
      </c>
      <c r="K98" s="63">
        <v>3</v>
      </c>
      <c r="L98" s="64">
        <v>45225</v>
      </c>
      <c r="M98" s="64" t="s">
        <v>286</v>
      </c>
      <c r="N98" s="66" t="s">
        <v>1969</v>
      </c>
    </row>
    <row r="99" spans="1:14" x14ac:dyDescent="0.45">
      <c r="A99" s="22">
        <v>616</v>
      </c>
      <c r="B99" s="22" t="s">
        <v>1965</v>
      </c>
      <c r="C99" s="22" t="s">
        <v>1966</v>
      </c>
      <c r="D99" s="65">
        <v>43431</v>
      </c>
      <c r="E99" s="22"/>
      <c r="F99" s="22" t="s">
        <v>316</v>
      </c>
      <c r="G99" s="22" t="s">
        <v>1970</v>
      </c>
      <c r="H99" s="65" t="s">
        <v>1971</v>
      </c>
      <c r="I99" s="65">
        <v>44109</v>
      </c>
      <c r="J99" s="22">
        <v>496</v>
      </c>
      <c r="K99" s="22">
        <v>3</v>
      </c>
      <c r="L99" s="65">
        <v>45203</v>
      </c>
      <c r="M99" s="65" t="s">
        <v>286</v>
      </c>
      <c r="N99" s="67" t="s">
        <v>1972</v>
      </c>
    </row>
    <row r="100" spans="1:14" x14ac:dyDescent="0.45">
      <c r="A100" s="63">
        <v>675</v>
      </c>
      <c r="B100" s="63" t="s">
        <v>1973</v>
      </c>
      <c r="C100" s="63" t="s">
        <v>1974</v>
      </c>
      <c r="D100" s="64">
        <v>44048</v>
      </c>
      <c r="E100" s="63"/>
      <c r="F100" s="63" t="s">
        <v>94</v>
      </c>
      <c r="G100" s="63" t="s">
        <v>1975</v>
      </c>
      <c r="H100" s="64" t="s">
        <v>1976</v>
      </c>
      <c r="I100" s="64">
        <v>44106</v>
      </c>
      <c r="J100" s="63">
        <v>234</v>
      </c>
      <c r="K100" s="63">
        <v>3</v>
      </c>
      <c r="L100" s="64">
        <v>45200</v>
      </c>
      <c r="M100" s="64" t="s">
        <v>286</v>
      </c>
      <c r="N100" s="66" t="s">
        <v>288</v>
      </c>
    </row>
    <row r="101" spans="1:14" x14ac:dyDescent="0.45">
      <c r="A101" s="22">
        <v>661</v>
      </c>
      <c r="B101" s="22" t="s">
        <v>1977</v>
      </c>
      <c r="C101" s="22" t="s">
        <v>1978</v>
      </c>
      <c r="D101" s="65">
        <v>43600</v>
      </c>
      <c r="E101" s="22"/>
      <c r="F101" s="22" t="s">
        <v>94</v>
      </c>
      <c r="G101" s="22" t="s">
        <v>1979</v>
      </c>
      <c r="H101" s="65" t="s">
        <v>1980</v>
      </c>
      <c r="I101" s="65">
        <v>44070</v>
      </c>
      <c r="J101" s="22">
        <v>74</v>
      </c>
      <c r="K101" s="22">
        <v>3</v>
      </c>
      <c r="L101" s="65">
        <v>45164</v>
      </c>
      <c r="M101" s="65" t="s">
        <v>286</v>
      </c>
      <c r="N101" s="67" t="s">
        <v>1981</v>
      </c>
    </row>
    <row r="102" spans="1:14" x14ac:dyDescent="0.45">
      <c r="A102" s="63">
        <v>665</v>
      </c>
      <c r="B102" s="63" t="s">
        <v>1982</v>
      </c>
      <c r="C102" s="63" t="s">
        <v>1983</v>
      </c>
      <c r="D102" s="64">
        <v>44028</v>
      </c>
      <c r="E102" s="63"/>
      <c r="F102" s="63" t="s">
        <v>94</v>
      </c>
      <c r="G102" s="63" t="s">
        <v>1984</v>
      </c>
      <c r="H102" s="64" t="s">
        <v>1985</v>
      </c>
      <c r="I102" s="64">
        <v>44070</v>
      </c>
      <c r="J102" s="63">
        <v>494</v>
      </c>
      <c r="K102" s="63">
        <v>3</v>
      </c>
      <c r="L102" s="64">
        <v>45164</v>
      </c>
      <c r="M102" s="64" t="s">
        <v>286</v>
      </c>
      <c r="N102" s="66" t="s">
        <v>288</v>
      </c>
    </row>
    <row r="103" spans="1:14" x14ac:dyDescent="0.45">
      <c r="A103" s="22">
        <v>656</v>
      </c>
      <c r="B103" s="22" t="s">
        <v>1986</v>
      </c>
      <c r="C103" s="22" t="s">
        <v>1987</v>
      </c>
      <c r="D103" s="65">
        <v>43818</v>
      </c>
      <c r="E103" s="22"/>
      <c r="F103" s="22" t="s">
        <v>93</v>
      </c>
      <c r="G103" s="22" t="s">
        <v>1988</v>
      </c>
      <c r="H103" s="65" t="s">
        <v>1989</v>
      </c>
      <c r="I103" s="65">
        <v>44067</v>
      </c>
      <c r="J103" s="22">
        <v>163</v>
      </c>
      <c r="K103" s="22">
        <v>3</v>
      </c>
      <c r="L103" s="65">
        <v>45161</v>
      </c>
      <c r="M103" s="65" t="s">
        <v>286</v>
      </c>
      <c r="N103" s="67" t="s">
        <v>292</v>
      </c>
    </row>
    <row r="104" spans="1:14" x14ac:dyDescent="0.45">
      <c r="A104" s="63">
        <v>660</v>
      </c>
      <c r="B104" s="63" t="s">
        <v>1990</v>
      </c>
      <c r="C104" s="63" t="s">
        <v>1991</v>
      </c>
      <c r="D104" s="64">
        <v>43734</v>
      </c>
      <c r="E104" s="63"/>
      <c r="F104" s="63" t="s">
        <v>315</v>
      </c>
      <c r="G104" s="63" t="s">
        <v>1992</v>
      </c>
      <c r="H104" s="64" t="s">
        <v>1993</v>
      </c>
      <c r="I104" s="64">
        <v>44060</v>
      </c>
      <c r="J104" s="63">
        <v>172</v>
      </c>
      <c r="K104" s="63">
        <v>3</v>
      </c>
      <c r="L104" s="64">
        <v>45154</v>
      </c>
      <c r="M104" s="64" t="s">
        <v>286</v>
      </c>
      <c r="N104" s="66" t="s">
        <v>1994</v>
      </c>
    </row>
    <row r="105" spans="1:14" x14ac:dyDescent="0.45">
      <c r="A105" s="22">
        <v>555</v>
      </c>
      <c r="B105" s="22" t="s">
        <v>1995</v>
      </c>
      <c r="C105" s="22" t="s">
        <v>1996</v>
      </c>
      <c r="D105" s="65">
        <v>43215</v>
      </c>
      <c r="E105" s="22"/>
      <c r="F105" s="22" t="s">
        <v>95</v>
      </c>
      <c r="G105" s="22" t="s">
        <v>1997</v>
      </c>
      <c r="H105" s="65" t="s">
        <v>1998</v>
      </c>
      <c r="I105" s="65">
        <v>44060</v>
      </c>
      <c r="J105" s="22">
        <v>269</v>
      </c>
      <c r="K105" s="22">
        <v>3</v>
      </c>
      <c r="L105" s="65">
        <v>45154</v>
      </c>
      <c r="M105" s="65" t="s">
        <v>286</v>
      </c>
      <c r="N105" s="67" t="s">
        <v>288</v>
      </c>
    </row>
    <row r="106" spans="1:14" x14ac:dyDescent="0.45">
      <c r="A106" s="63">
        <v>650</v>
      </c>
      <c r="B106" s="63" t="s">
        <v>1999</v>
      </c>
      <c r="C106" s="63" t="s">
        <v>2000</v>
      </c>
      <c r="D106" s="64">
        <v>43749</v>
      </c>
      <c r="E106" s="63"/>
      <c r="F106" s="63" t="s">
        <v>315</v>
      </c>
      <c r="G106" s="63" t="s">
        <v>2001</v>
      </c>
      <c r="H106" s="64" t="s">
        <v>2002</v>
      </c>
      <c r="I106" s="64">
        <v>44057</v>
      </c>
      <c r="J106" s="63">
        <v>487</v>
      </c>
      <c r="K106" s="63">
        <v>3</v>
      </c>
      <c r="L106" s="64">
        <v>45151</v>
      </c>
      <c r="M106" s="64" t="s">
        <v>286</v>
      </c>
      <c r="N106" s="66" t="s">
        <v>288</v>
      </c>
    </row>
    <row r="107" spans="1:14" x14ac:dyDescent="0.45">
      <c r="A107" s="22">
        <v>644</v>
      </c>
      <c r="B107" s="22" t="s">
        <v>2003</v>
      </c>
      <c r="C107" s="22" t="s">
        <v>2004</v>
      </c>
      <c r="D107" s="65">
        <v>43822</v>
      </c>
      <c r="E107" s="22"/>
      <c r="F107" s="22" t="s">
        <v>94</v>
      </c>
      <c r="G107" s="22" t="s">
        <v>2005</v>
      </c>
      <c r="H107" s="65" t="s">
        <v>2006</v>
      </c>
      <c r="I107" s="65">
        <v>44049</v>
      </c>
      <c r="J107" s="22">
        <v>478</v>
      </c>
      <c r="K107" s="22">
        <v>3</v>
      </c>
      <c r="L107" s="65">
        <v>45143</v>
      </c>
      <c r="M107" s="65" t="s">
        <v>286</v>
      </c>
      <c r="N107" s="67" t="s">
        <v>288</v>
      </c>
    </row>
    <row r="108" spans="1:14" x14ac:dyDescent="0.45">
      <c r="A108" s="63">
        <v>588</v>
      </c>
      <c r="B108" s="63" t="s">
        <v>1995</v>
      </c>
      <c r="C108" s="63" t="s">
        <v>1996</v>
      </c>
      <c r="D108" s="64">
        <v>43313</v>
      </c>
      <c r="E108" s="63"/>
      <c r="F108" s="63" t="s">
        <v>95</v>
      </c>
      <c r="G108" s="63" t="s">
        <v>2007</v>
      </c>
      <c r="H108" s="64" t="s">
        <v>2008</v>
      </c>
      <c r="I108" s="64">
        <v>44048</v>
      </c>
      <c r="J108" s="63">
        <v>499</v>
      </c>
      <c r="K108" s="63">
        <v>3</v>
      </c>
      <c r="L108" s="64">
        <v>45142</v>
      </c>
      <c r="M108" s="64" t="s">
        <v>286</v>
      </c>
      <c r="N108" s="66" t="s">
        <v>288</v>
      </c>
    </row>
    <row r="109" spans="1:14" x14ac:dyDescent="0.45">
      <c r="A109" s="22">
        <v>556</v>
      </c>
      <c r="B109" s="22" t="s">
        <v>1995</v>
      </c>
      <c r="C109" s="22" t="s">
        <v>1996</v>
      </c>
      <c r="D109" s="65">
        <v>43215</v>
      </c>
      <c r="E109" s="22"/>
      <c r="F109" s="22" t="s">
        <v>94</v>
      </c>
      <c r="G109" s="22" t="s">
        <v>2009</v>
      </c>
      <c r="H109" s="65" t="s">
        <v>2010</v>
      </c>
      <c r="I109" s="65">
        <v>44048</v>
      </c>
      <c r="J109" s="22">
        <v>135</v>
      </c>
      <c r="K109" s="22">
        <v>3</v>
      </c>
      <c r="L109" s="65">
        <v>45142</v>
      </c>
      <c r="M109" s="65" t="s">
        <v>286</v>
      </c>
      <c r="N109" s="67" t="s">
        <v>288</v>
      </c>
    </row>
    <row r="110" spans="1:14" x14ac:dyDescent="0.45">
      <c r="A110" s="63">
        <v>591</v>
      </c>
      <c r="B110" s="63" t="s">
        <v>2011</v>
      </c>
      <c r="C110" s="63" t="s">
        <v>2012</v>
      </c>
      <c r="D110" s="64">
        <v>43328</v>
      </c>
      <c r="E110" s="63"/>
      <c r="F110" s="63" t="s">
        <v>95</v>
      </c>
      <c r="G110" s="63" t="s">
        <v>2013</v>
      </c>
      <c r="H110" s="64" t="s">
        <v>2014</v>
      </c>
      <c r="I110" s="64">
        <v>44013</v>
      </c>
      <c r="J110" s="63">
        <v>462</v>
      </c>
      <c r="K110" s="63">
        <v>3</v>
      </c>
      <c r="L110" s="64" t="s">
        <v>2015</v>
      </c>
      <c r="M110" s="64" t="s">
        <v>286</v>
      </c>
      <c r="N110" s="66" t="s">
        <v>288</v>
      </c>
    </row>
    <row r="111" spans="1:14" x14ac:dyDescent="0.45">
      <c r="A111" s="22">
        <v>653</v>
      </c>
      <c r="B111" s="22" t="s">
        <v>1852</v>
      </c>
      <c r="C111" s="22" t="s">
        <v>1853</v>
      </c>
      <c r="D111" s="65">
        <v>43846</v>
      </c>
      <c r="E111" s="22"/>
      <c r="F111" s="22" t="s">
        <v>93</v>
      </c>
      <c r="G111" s="22" t="s">
        <v>2016</v>
      </c>
      <c r="H111" s="65" t="s">
        <v>2017</v>
      </c>
      <c r="I111" s="65">
        <v>44013</v>
      </c>
      <c r="J111" s="22">
        <v>367</v>
      </c>
      <c r="K111" s="22">
        <v>3</v>
      </c>
      <c r="L111" s="65" t="s">
        <v>2018</v>
      </c>
      <c r="M111" s="65" t="s">
        <v>286</v>
      </c>
      <c r="N111" s="67" t="s">
        <v>292</v>
      </c>
    </row>
    <row r="112" spans="1:14" x14ac:dyDescent="0.45">
      <c r="A112" s="63">
        <v>589</v>
      </c>
      <c r="B112" s="63" t="s">
        <v>2011</v>
      </c>
      <c r="C112" s="63" t="s">
        <v>2012</v>
      </c>
      <c r="D112" s="64">
        <v>43328</v>
      </c>
      <c r="E112" s="63"/>
      <c r="F112" s="63" t="s">
        <v>94</v>
      </c>
      <c r="G112" s="63" t="s">
        <v>2019</v>
      </c>
      <c r="H112" s="64" t="s">
        <v>1842</v>
      </c>
      <c r="I112" s="64">
        <v>44007</v>
      </c>
      <c r="J112" s="63">
        <v>494</v>
      </c>
      <c r="K112" s="63">
        <v>3</v>
      </c>
      <c r="L112" s="64">
        <v>45101</v>
      </c>
      <c r="M112" s="64" t="s">
        <v>286</v>
      </c>
      <c r="N112" s="66" t="s">
        <v>288</v>
      </c>
    </row>
    <row r="113" spans="1:14" x14ac:dyDescent="0.45">
      <c r="A113" s="22">
        <v>654</v>
      </c>
      <c r="B113" s="22" t="s">
        <v>1852</v>
      </c>
      <c r="C113" s="22" t="s">
        <v>1853</v>
      </c>
      <c r="D113" s="65">
        <v>43846</v>
      </c>
      <c r="E113" s="22"/>
      <c r="F113" s="22" t="s">
        <v>93</v>
      </c>
      <c r="G113" s="22" t="s">
        <v>2020</v>
      </c>
      <c r="H113" s="65" t="s">
        <v>294</v>
      </c>
      <c r="I113" s="65">
        <v>44001</v>
      </c>
      <c r="J113" s="22">
        <v>403</v>
      </c>
      <c r="K113" s="22">
        <v>3</v>
      </c>
      <c r="L113" s="65">
        <v>45095</v>
      </c>
      <c r="M113" s="65" t="s">
        <v>286</v>
      </c>
      <c r="N113" s="67"/>
    </row>
    <row r="114" spans="1:14" x14ac:dyDescent="0.45">
      <c r="A114" s="63">
        <v>655</v>
      </c>
      <c r="B114" s="63" t="s">
        <v>2021</v>
      </c>
      <c r="C114" s="63" t="s">
        <v>2022</v>
      </c>
      <c r="D114" s="64">
        <v>43837</v>
      </c>
      <c r="E114" s="63"/>
      <c r="F114" s="63" t="s">
        <v>98</v>
      </c>
      <c r="G114" s="63" t="s">
        <v>2023</v>
      </c>
      <c r="H114" s="64" t="s">
        <v>1848</v>
      </c>
      <c r="I114" s="64">
        <v>43987</v>
      </c>
      <c r="J114" s="63">
        <v>492</v>
      </c>
      <c r="K114" s="63">
        <v>3</v>
      </c>
      <c r="L114" s="64">
        <v>45081</v>
      </c>
      <c r="M114" s="64" t="s">
        <v>286</v>
      </c>
      <c r="N114" s="66"/>
    </row>
    <row r="115" spans="1:14" x14ac:dyDescent="0.45">
      <c r="A115" s="22">
        <v>561</v>
      </c>
      <c r="B115" s="22" t="s">
        <v>2024</v>
      </c>
      <c r="C115" s="22" t="s">
        <v>1840</v>
      </c>
      <c r="D115" s="65">
        <v>43243</v>
      </c>
      <c r="E115" s="22"/>
      <c r="F115" s="22" t="s">
        <v>91</v>
      </c>
      <c r="G115" s="22" t="s">
        <v>2025</v>
      </c>
      <c r="H115" s="65" t="s">
        <v>2026</v>
      </c>
      <c r="I115" s="65">
        <v>43985</v>
      </c>
      <c r="J115" s="22">
        <v>410</v>
      </c>
      <c r="K115" s="22">
        <v>3</v>
      </c>
      <c r="L115" s="65">
        <v>45079</v>
      </c>
      <c r="M115" s="65" t="s">
        <v>286</v>
      </c>
      <c r="N115" s="67" t="s">
        <v>2027</v>
      </c>
    </row>
    <row r="116" spans="1:14" x14ac:dyDescent="0.45">
      <c r="A116" s="63">
        <v>643</v>
      </c>
      <c r="B116" s="63" t="s">
        <v>1864</v>
      </c>
      <c r="C116" s="63" t="s">
        <v>1865</v>
      </c>
      <c r="D116" s="64">
        <v>43748</v>
      </c>
      <c r="E116" s="63"/>
      <c r="F116" s="63" t="s">
        <v>94</v>
      </c>
      <c r="G116" s="63" t="s">
        <v>2028</v>
      </c>
      <c r="H116" s="64" t="s">
        <v>2029</v>
      </c>
      <c r="I116" s="64">
        <v>43966</v>
      </c>
      <c r="J116" s="63">
        <v>67</v>
      </c>
      <c r="K116" s="63">
        <v>3</v>
      </c>
      <c r="L116" s="64">
        <v>45060</v>
      </c>
      <c r="M116" s="64" t="s">
        <v>286</v>
      </c>
      <c r="N116" s="66" t="s">
        <v>288</v>
      </c>
    </row>
    <row r="117" spans="1:14" x14ac:dyDescent="0.45">
      <c r="A117" s="22">
        <v>571</v>
      </c>
      <c r="B117" s="22" t="s">
        <v>2030</v>
      </c>
      <c r="C117" s="22" t="s">
        <v>2031</v>
      </c>
      <c r="D117" s="65">
        <v>43265</v>
      </c>
      <c r="E117" s="22"/>
      <c r="F117" s="22" t="s">
        <v>94</v>
      </c>
      <c r="G117" s="22" t="s">
        <v>2032</v>
      </c>
      <c r="H117" s="65" t="s">
        <v>2033</v>
      </c>
      <c r="I117" s="65">
        <v>43930</v>
      </c>
      <c r="J117" s="22">
        <v>456</v>
      </c>
      <c r="K117" s="22">
        <v>3</v>
      </c>
      <c r="L117" s="65">
        <v>45024</v>
      </c>
      <c r="M117" s="65" t="s">
        <v>286</v>
      </c>
      <c r="N117" s="67" t="s">
        <v>2034</v>
      </c>
    </row>
    <row r="118" spans="1:14" x14ac:dyDescent="0.45">
      <c r="A118" s="63">
        <v>599</v>
      </c>
      <c r="B118" s="63" t="s">
        <v>2035</v>
      </c>
      <c r="C118" s="63" t="s">
        <v>2036</v>
      </c>
      <c r="D118" s="64">
        <v>43088</v>
      </c>
      <c r="E118" s="63"/>
      <c r="F118" s="63" t="s">
        <v>2037</v>
      </c>
      <c r="G118" s="63" t="s">
        <v>2038</v>
      </c>
      <c r="H118" s="64" t="s">
        <v>2039</v>
      </c>
      <c r="I118" s="64">
        <v>43930</v>
      </c>
      <c r="J118" s="63">
        <v>490</v>
      </c>
      <c r="K118" s="63">
        <v>3</v>
      </c>
      <c r="L118" s="64">
        <v>45024</v>
      </c>
      <c r="M118" s="64" t="s">
        <v>286</v>
      </c>
      <c r="N118" s="66" t="s">
        <v>288</v>
      </c>
    </row>
    <row r="119" spans="1:14" x14ac:dyDescent="0.45">
      <c r="A119" s="22">
        <v>560</v>
      </c>
      <c r="B119" s="22" t="s">
        <v>2024</v>
      </c>
      <c r="C119" s="22" t="s">
        <v>1840</v>
      </c>
      <c r="D119" s="65">
        <v>43243</v>
      </c>
      <c r="E119" s="22"/>
      <c r="F119" s="22" t="s">
        <v>91</v>
      </c>
      <c r="G119" s="22" t="s">
        <v>2040</v>
      </c>
      <c r="H119" s="65" t="s">
        <v>2041</v>
      </c>
      <c r="I119" s="65">
        <v>43930</v>
      </c>
      <c r="J119" s="22">
        <v>494</v>
      </c>
      <c r="K119" s="22">
        <v>3</v>
      </c>
      <c r="L119" s="65">
        <v>45024</v>
      </c>
      <c r="M119" s="65" t="s">
        <v>286</v>
      </c>
      <c r="N119" s="67" t="s">
        <v>2027</v>
      </c>
    </row>
    <row r="120" spans="1:14" x14ac:dyDescent="0.45">
      <c r="A120" s="63">
        <v>558</v>
      </c>
      <c r="B120" s="63" t="s">
        <v>2024</v>
      </c>
      <c r="C120" s="63" t="s">
        <v>1840</v>
      </c>
      <c r="D120" s="64">
        <v>43243</v>
      </c>
      <c r="E120" s="63"/>
      <c r="F120" s="63" t="s">
        <v>95</v>
      </c>
      <c r="G120" s="63" t="s">
        <v>2042</v>
      </c>
      <c r="H120" s="64" t="s">
        <v>2043</v>
      </c>
      <c r="I120" s="64">
        <v>43930</v>
      </c>
      <c r="J120" s="63">
        <v>430</v>
      </c>
      <c r="K120" s="63">
        <v>3</v>
      </c>
      <c r="L120" s="64">
        <v>45024</v>
      </c>
      <c r="M120" s="64" t="s">
        <v>286</v>
      </c>
      <c r="N120" s="66" t="s">
        <v>2027</v>
      </c>
    </row>
    <row r="121" spans="1:14" x14ac:dyDescent="0.45">
      <c r="A121" s="22">
        <v>559</v>
      </c>
      <c r="B121" s="22" t="s">
        <v>2024</v>
      </c>
      <c r="C121" s="22" t="s">
        <v>1840</v>
      </c>
      <c r="D121" s="65">
        <v>43243</v>
      </c>
      <c r="E121" s="22"/>
      <c r="F121" s="22" t="s">
        <v>91</v>
      </c>
      <c r="G121" s="22" t="s">
        <v>2044</v>
      </c>
      <c r="H121" s="65" t="s">
        <v>2045</v>
      </c>
      <c r="I121" s="65">
        <v>43930</v>
      </c>
      <c r="J121" s="22">
        <v>492</v>
      </c>
      <c r="K121" s="22">
        <v>3</v>
      </c>
      <c r="L121" s="65">
        <v>45024</v>
      </c>
      <c r="M121" s="65" t="s">
        <v>286</v>
      </c>
      <c r="N121" s="67" t="s">
        <v>2046</v>
      </c>
    </row>
    <row r="122" spans="1:14" x14ac:dyDescent="0.45">
      <c r="A122" s="63">
        <v>138</v>
      </c>
      <c r="B122" s="63" t="s">
        <v>2047</v>
      </c>
      <c r="C122" s="63" t="s">
        <v>2048</v>
      </c>
      <c r="D122" s="64">
        <v>43874</v>
      </c>
      <c r="E122" s="63"/>
      <c r="F122" s="63" t="s">
        <v>93</v>
      </c>
      <c r="G122" s="63" t="s">
        <v>2049</v>
      </c>
      <c r="H122" s="64" t="s">
        <v>2050</v>
      </c>
      <c r="I122" s="64">
        <v>43922</v>
      </c>
      <c r="J122" s="63">
        <v>135</v>
      </c>
      <c r="K122" s="63">
        <v>2</v>
      </c>
      <c r="L122" s="64">
        <v>44652</v>
      </c>
      <c r="M122" s="64" t="s">
        <v>2051</v>
      </c>
      <c r="N122" s="66"/>
    </row>
    <row r="123" spans="1:14" x14ac:dyDescent="0.45">
      <c r="A123" s="22">
        <v>620</v>
      </c>
      <c r="B123" s="22" t="s">
        <v>2052</v>
      </c>
      <c r="C123" s="22" t="s">
        <v>2053</v>
      </c>
      <c r="D123" s="65">
        <v>43514</v>
      </c>
      <c r="E123" s="22"/>
      <c r="F123" s="22" t="s">
        <v>98</v>
      </c>
      <c r="G123" s="22" t="s">
        <v>2054</v>
      </c>
      <c r="H123" s="65" t="s">
        <v>2055</v>
      </c>
      <c r="I123" s="65">
        <v>43906</v>
      </c>
      <c r="J123" s="22">
        <v>499</v>
      </c>
      <c r="K123" s="22">
        <v>3</v>
      </c>
      <c r="L123" s="65">
        <v>45000</v>
      </c>
      <c r="M123" s="65" t="s">
        <v>286</v>
      </c>
      <c r="N123" s="67" t="s">
        <v>2056</v>
      </c>
    </row>
    <row r="124" spans="1:14" x14ac:dyDescent="0.45">
      <c r="A124" s="63">
        <v>621</v>
      </c>
      <c r="B124" s="63" t="s">
        <v>2052</v>
      </c>
      <c r="C124" s="63" t="s">
        <v>2053</v>
      </c>
      <c r="D124" s="64">
        <v>43514</v>
      </c>
      <c r="E124" s="63"/>
      <c r="F124" s="63" t="s">
        <v>98</v>
      </c>
      <c r="G124" s="63" t="s">
        <v>2057</v>
      </c>
      <c r="H124" s="64" t="s">
        <v>2058</v>
      </c>
      <c r="I124" s="64">
        <v>43906</v>
      </c>
      <c r="J124" s="63">
        <v>499</v>
      </c>
      <c r="K124" s="63">
        <v>3</v>
      </c>
      <c r="L124" s="64">
        <v>45000</v>
      </c>
      <c r="M124" s="64" t="s">
        <v>286</v>
      </c>
      <c r="N124" s="66" t="s">
        <v>2059</v>
      </c>
    </row>
    <row r="125" spans="1:14" x14ac:dyDescent="0.45">
      <c r="A125" s="22">
        <v>622</v>
      </c>
      <c r="B125" s="22" t="s">
        <v>2060</v>
      </c>
      <c r="C125" s="22" t="s">
        <v>2061</v>
      </c>
      <c r="D125" s="65">
        <v>43514</v>
      </c>
      <c r="E125" s="22"/>
      <c r="F125" s="22" t="s">
        <v>98</v>
      </c>
      <c r="G125" s="22" t="s">
        <v>2062</v>
      </c>
      <c r="H125" s="65" t="s">
        <v>2063</v>
      </c>
      <c r="I125" s="65">
        <v>43906</v>
      </c>
      <c r="J125" s="22">
        <v>496</v>
      </c>
      <c r="K125" s="22">
        <v>3</v>
      </c>
      <c r="L125" s="65">
        <v>45000</v>
      </c>
      <c r="M125" s="65" t="s">
        <v>286</v>
      </c>
      <c r="N125" s="67" t="s">
        <v>2059</v>
      </c>
    </row>
    <row r="126" spans="1:14" x14ac:dyDescent="0.45">
      <c r="A126" s="63">
        <v>623</v>
      </c>
      <c r="B126" s="63" t="s">
        <v>2060</v>
      </c>
      <c r="C126" s="63" t="s">
        <v>2061</v>
      </c>
      <c r="D126" s="64">
        <v>43514</v>
      </c>
      <c r="E126" s="63"/>
      <c r="F126" s="63" t="s">
        <v>98</v>
      </c>
      <c r="G126" s="63" t="s">
        <v>2064</v>
      </c>
      <c r="H126" s="64" t="s">
        <v>2065</v>
      </c>
      <c r="I126" s="64">
        <v>43906</v>
      </c>
      <c r="J126" s="63">
        <v>491</v>
      </c>
      <c r="K126" s="63">
        <v>3</v>
      </c>
      <c r="L126" s="64">
        <v>45000</v>
      </c>
      <c r="M126" s="64" t="s">
        <v>286</v>
      </c>
      <c r="N126" s="66" t="s">
        <v>2059</v>
      </c>
    </row>
    <row r="127" spans="1:14" x14ac:dyDescent="0.45">
      <c r="A127" s="22">
        <v>636</v>
      </c>
      <c r="B127" s="22" t="s">
        <v>1876</v>
      </c>
      <c r="C127" s="22" t="s">
        <v>1877</v>
      </c>
      <c r="D127" s="65">
        <v>43629</v>
      </c>
      <c r="E127" s="22"/>
      <c r="F127" s="22" t="s">
        <v>2066</v>
      </c>
      <c r="G127" s="22" t="s">
        <v>2067</v>
      </c>
      <c r="H127" s="65" t="s">
        <v>2068</v>
      </c>
      <c r="I127" s="65">
        <v>43900</v>
      </c>
      <c r="J127" s="22">
        <v>132</v>
      </c>
      <c r="K127" s="22">
        <v>3</v>
      </c>
      <c r="L127" s="65">
        <v>44994</v>
      </c>
      <c r="M127" s="65" t="s">
        <v>286</v>
      </c>
      <c r="N127" s="67" t="s">
        <v>287</v>
      </c>
    </row>
    <row r="128" spans="1:14" x14ac:dyDescent="0.45">
      <c r="A128" s="63">
        <v>627</v>
      </c>
      <c r="B128" s="63" t="s">
        <v>2069</v>
      </c>
      <c r="C128" s="63" t="s">
        <v>2070</v>
      </c>
      <c r="D128" s="64">
        <v>43563</v>
      </c>
      <c r="E128" s="63"/>
      <c r="F128" s="63" t="s">
        <v>94</v>
      </c>
      <c r="G128" s="63" t="s">
        <v>2071</v>
      </c>
      <c r="H128" s="64" t="s">
        <v>2072</v>
      </c>
      <c r="I128" s="64">
        <v>43853</v>
      </c>
      <c r="J128" s="63">
        <v>94</v>
      </c>
      <c r="K128" s="63">
        <v>3</v>
      </c>
      <c r="L128" s="64">
        <v>44948</v>
      </c>
      <c r="M128" s="64" t="s">
        <v>286</v>
      </c>
      <c r="N128" s="66" t="s">
        <v>288</v>
      </c>
    </row>
    <row r="129" spans="1:14" x14ac:dyDescent="0.45">
      <c r="A129" s="22">
        <v>614</v>
      </c>
      <c r="B129" s="22" t="s">
        <v>2073</v>
      </c>
      <c r="C129" s="22" t="s">
        <v>2074</v>
      </c>
      <c r="D129" s="65">
        <v>43447</v>
      </c>
      <c r="E129" s="22"/>
      <c r="F129" s="22" t="s">
        <v>94</v>
      </c>
      <c r="G129" s="22" t="s">
        <v>2075</v>
      </c>
      <c r="H129" s="65" t="s">
        <v>2076</v>
      </c>
      <c r="I129" s="65">
        <v>43851</v>
      </c>
      <c r="J129" s="22">
        <v>467</v>
      </c>
      <c r="K129" s="22">
        <v>3</v>
      </c>
      <c r="L129" s="65">
        <v>44946</v>
      </c>
      <c r="M129" s="65" t="s">
        <v>286</v>
      </c>
      <c r="N129" s="67" t="s">
        <v>288</v>
      </c>
    </row>
    <row r="130" spans="1:14" x14ac:dyDescent="0.45">
      <c r="A130" s="63">
        <v>582</v>
      </c>
      <c r="B130" s="63" t="s">
        <v>2077</v>
      </c>
      <c r="C130" s="63" t="s">
        <v>2078</v>
      </c>
      <c r="D130" s="64">
        <v>43290</v>
      </c>
      <c r="E130" s="63"/>
      <c r="F130" s="63" t="s">
        <v>93</v>
      </c>
      <c r="G130" s="63" t="s">
        <v>2079</v>
      </c>
      <c r="H130" s="64" t="s">
        <v>2080</v>
      </c>
      <c r="I130" s="64">
        <v>43843</v>
      </c>
      <c r="J130" s="63">
        <v>433</v>
      </c>
      <c r="K130" s="63">
        <v>3</v>
      </c>
      <c r="L130" s="64">
        <v>44938</v>
      </c>
      <c r="M130" s="64" t="s">
        <v>286</v>
      </c>
      <c r="N130" s="66" t="s">
        <v>292</v>
      </c>
    </row>
    <row r="131" spans="1:14" x14ac:dyDescent="0.45">
      <c r="A131" s="22">
        <v>609</v>
      </c>
      <c r="B131" s="22" t="s">
        <v>2081</v>
      </c>
      <c r="C131" s="22" t="s">
        <v>2078</v>
      </c>
      <c r="D131" s="65">
        <v>43425</v>
      </c>
      <c r="E131" s="22"/>
      <c r="F131" s="22" t="s">
        <v>93</v>
      </c>
      <c r="G131" s="22" t="s">
        <v>2082</v>
      </c>
      <c r="H131" s="65" t="s">
        <v>2083</v>
      </c>
      <c r="I131" s="65">
        <v>43843</v>
      </c>
      <c r="J131" s="22">
        <v>209</v>
      </c>
      <c r="K131" s="22">
        <v>3</v>
      </c>
      <c r="L131" s="65">
        <v>44938</v>
      </c>
      <c r="M131" s="65" t="s">
        <v>286</v>
      </c>
      <c r="N131" s="67" t="s">
        <v>292</v>
      </c>
    </row>
    <row r="135" spans="1:14" ht="39.5" thickBot="1" x14ac:dyDescent="0.5">
      <c r="A135" s="17" t="s">
        <v>86</v>
      </c>
      <c r="B135" s="17" t="s">
        <v>281</v>
      </c>
      <c r="C135" s="17" t="s">
        <v>628</v>
      </c>
      <c r="D135" s="17" t="s">
        <v>2084</v>
      </c>
      <c r="E135" s="17" t="s">
        <v>1817</v>
      </c>
      <c r="F135" s="17" t="s">
        <v>87</v>
      </c>
      <c r="G135" s="17" t="s">
        <v>335</v>
      </c>
      <c r="H135" s="17" t="s">
        <v>282</v>
      </c>
      <c r="I135" s="17" t="s">
        <v>88</v>
      </c>
      <c r="J135" s="17" t="s">
        <v>89</v>
      </c>
      <c r="K135" s="17" t="s">
        <v>283</v>
      </c>
      <c r="L135" s="68" t="s">
        <v>90</v>
      </c>
      <c r="M135" s="17" t="s">
        <v>284</v>
      </c>
      <c r="N135" s="17" t="s">
        <v>285</v>
      </c>
    </row>
    <row r="136" spans="1:14" s="769" customFormat="1" x14ac:dyDescent="0.45">
      <c r="A136" s="766">
        <v>699</v>
      </c>
      <c r="B136" s="766" t="s">
        <v>1934</v>
      </c>
      <c r="C136" s="766" t="s">
        <v>1935</v>
      </c>
      <c r="D136" s="767">
        <v>45232</v>
      </c>
      <c r="E136" s="766"/>
      <c r="F136" s="766" t="s">
        <v>315</v>
      </c>
      <c r="G136" s="766" t="s">
        <v>1936</v>
      </c>
      <c r="H136" s="767" t="s">
        <v>2085</v>
      </c>
      <c r="I136" s="767">
        <v>45271</v>
      </c>
      <c r="J136" s="766">
        <v>390</v>
      </c>
      <c r="K136" s="766">
        <v>2</v>
      </c>
      <c r="L136" s="767">
        <v>46001</v>
      </c>
      <c r="M136" s="767" t="s">
        <v>293</v>
      </c>
      <c r="N136" s="768" t="s">
        <v>958</v>
      </c>
    </row>
    <row r="137" spans="1:14" s="769" customFormat="1" x14ac:dyDescent="0.45">
      <c r="A137" s="766">
        <v>627</v>
      </c>
      <c r="B137" s="766" t="s">
        <v>2069</v>
      </c>
      <c r="C137" s="766" t="s">
        <v>2070</v>
      </c>
      <c r="D137" s="767">
        <v>44854</v>
      </c>
      <c r="E137" s="766"/>
      <c r="F137" s="766" t="s">
        <v>315</v>
      </c>
      <c r="G137" s="766" t="s">
        <v>2071</v>
      </c>
      <c r="H137" s="767" t="s">
        <v>2086</v>
      </c>
      <c r="I137" s="767">
        <v>45260</v>
      </c>
      <c r="J137" s="766">
        <v>94</v>
      </c>
      <c r="K137" s="766">
        <v>2</v>
      </c>
      <c r="L137" s="767">
        <v>45990</v>
      </c>
      <c r="M137" s="767" t="s">
        <v>293</v>
      </c>
      <c r="N137" s="768" t="s">
        <v>958</v>
      </c>
    </row>
    <row r="138" spans="1:14" s="769" customFormat="1" x14ac:dyDescent="0.45">
      <c r="A138" s="766">
        <v>626</v>
      </c>
      <c r="B138" s="766" t="s">
        <v>2069</v>
      </c>
      <c r="C138" s="766" t="s">
        <v>2070</v>
      </c>
      <c r="D138" s="767">
        <v>44854</v>
      </c>
      <c r="E138" s="766"/>
      <c r="F138" s="766" t="s">
        <v>315</v>
      </c>
      <c r="G138" s="766" t="s">
        <v>2087</v>
      </c>
      <c r="H138" s="767" t="s">
        <v>2088</v>
      </c>
      <c r="I138" s="767">
        <v>45260</v>
      </c>
      <c r="J138" s="766">
        <v>119</v>
      </c>
      <c r="K138" s="766">
        <v>2</v>
      </c>
      <c r="L138" s="767">
        <v>45990</v>
      </c>
      <c r="M138" s="767" t="s">
        <v>293</v>
      </c>
      <c r="N138" s="768" t="s">
        <v>958</v>
      </c>
    </row>
    <row r="139" spans="1:14" x14ac:dyDescent="0.45">
      <c r="A139" s="22">
        <v>321</v>
      </c>
      <c r="B139" s="22" t="s">
        <v>2089</v>
      </c>
      <c r="C139" s="22" t="s">
        <v>2090</v>
      </c>
      <c r="D139" s="65">
        <v>44617</v>
      </c>
      <c r="E139" s="22"/>
      <c r="F139" s="22" t="s">
        <v>94</v>
      </c>
      <c r="G139" s="22" t="s">
        <v>295</v>
      </c>
      <c r="H139" s="65" t="s">
        <v>959</v>
      </c>
      <c r="I139" s="65">
        <v>44909</v>
      </c>
      <c r="J139" s="22">
        <v>500</v>
      </c>
      <c r="K139" s="22">
        <v>2</v>
      </c>
      <c r="L139" s="65">
        <v>45639</v>
      </c>
      <c r="M139" s="65" t="s">
        <v>291</v>
      </c>
      <c r="N139" s="67" t="s">
        <v>958</v>
      </c>
    </row>
    <row r="140" spans="1:14" x14ac:dyDescent="0.45">
      <c r="A140" s="63">
        <v>508</v>
      </c>
      <c r="B140" s="63" t="s">
        <v>2091</v>
      </c>
      <c r="C140" s="63" t="s">
        <v>2092</v>
      </c>
      <c r="D140" s="64">
        <v>44049</v>
      </c>
      <c r="E140" s="63"/>
      <c r="F140" s="63" t="s">
        <v>94</v>
      </c>
      <c r="G140" s="63" t="s">
        <v>956</v>
      </c>
      <c r="H140" s="64" t="s">
        <v>957</v>
      </c>
      <c r="I140" s="64">
        <v>44897</v>
      </c>
      <c r="J140" s="63">
        <v>232</v>
      </c>
      <c r="K140" s="63">
        <v>2</v>
      </c>
      <c r="L140" s="64">
        <v>45627</v>
      </c>
      <c r="M140" s="64" t="s">
        <v>293</v>
      </c>
      <c r="N140" s="66" t="s">
        <v>958</v>
      </c>
    </row>
    <row r="141" spans="1:14" x14ac:dyDescent="0.45">
      <c r="A141" s="22">
        <v>372</v>
      </c>
      <c r="B141" s="22" t="s">
        <v>2093</v>
      </c>
      <c r="C141" s="22" t="s">
        <v>2094</v>
      </c>
      <c r="D141" s="65">
        <v>43210</v>
      </c>
      <c r="E141" s="22"/>
      <c r="F141" s="22" t="s">
        <v>93</v>
      </c>
      <c r="G141" s="22" t="s">
        <v>933</v>
      </c>
      <c r="H141" s="65" t="s">
        <v>289</v>
      </c>
      <c r="I141" s="65">
        <v>44873</v>
      </c>
      <c r="J141" s="22">
        <v>98</v>
      </c>
      <c r="K141" s="22">
        <v>2</v>
      </c>
      <c r="L141" s="65">
        <v>45603</v>
      </c>
      <c r="M141" s="65" t="s">
        <v>293</v>
      </c>
      <c r="N141" s="67" t="s">
        <v>934</v>
      </c>
    </row>
    <row r="142" spans="1:14" x14ac:dyDescent="0.45">
      <c r="A142" s="63">
        <v>466</v>
      </c>
      <c r="B142" s="63" t="s">
        <v>2095</v>
      </c>
      <c r="C142" s="63" t="s">
        <v>2096</v>
      </c>
      <c r="D142" s="64">
        <v>44029</v>
      </c>
      <c r="E142" s="63"/>
      <c r="F142" s="63" t="s">
        <v>93</v>
      </c>
      <c r="G142" s="63" t="s">
        <v>948</v>
      </c>
      <c r="H142" s="64" t="s">
        <v>949</v>
      </c>
      <c r="I142" s="64">
        <v>44846</v>
      </c>
      <c r="J142" s="63">
        <v>160</v>
      </c>
      <c r="K142" s="63">
        <v>2</v>
      </c>
      <c r="L142" s="64">
        <v>45576</v>
      </c>
      <c r="M142" s="64" t="s">
        <v>293</v>
      </c>
      <c r="N142" s="66" t="s">
        <v>950</v>
      </c>
    </row>
    <row r="143" spans="1:14" x14ac:dyDescent="0.45">
      <c r="A143" s="22">
        <v>307</v>
      </c>
      <c r="B143" s="22" t="s">
        <v>2097</v>
      </c>
      <c r="C143" s="22" t="s">
        <v>2098</v>
      </c>
      <c r="D143" s="65">
        <v>44659</v>
      </c>
      <c r="E143" s="22"/>
      <c r="F143" s="22" t="s">
        <v>935</v>
      </c>
      <c r="G143" s="22" t="s">
        <v>938</v>
      </c>
      <c r="H143" s="65" t="s">
        <v>939</v>
      </c>
      <c r="I143" s="65">
        <v>44827</v>
      </c>
      <c r="J143" s="22">
        <v>62</v>
      </c>
      <c r="K143" s="22">
        <v>2</v>
      </c>
      <c r="L143" s="65">
        <v>45557</v>
      </c>
      <c r="M143" s="65" t="s">
        <v>291</v>
      </c>
      <c r="N143" s="67" t="s">
        <v>934</v>
      </c>
    </row>
    <row r="144" spans="1:14" x14ac:dyDescent="0.45">
      <c r="A144" s="63">
        <v>221</v>
      </c>
      <c r="B144" s="63" t="s">
        <v>2097</v>
      </c>
      <c r="C144" s="63" t="s">
        <v>2098</v>
      </c>
      <c r="D144" s="64">
        <v>44659</v>
      </c>
      <c r="E144" s="63"/>
      <c r="F144" s="63" t="s">
        <v>935</v>
      </c>
      <c r="G144" s="63" t="s">
        <v>940</v>
      </c>
      <c r="H144" s="64" t="s">
        <v>941</v>
      </c>
      <c r="I144" s="64">
        <v>44827</v>
      </c>
      <c r="J144" s="63">
        <v>376</v>
      </c>
      <c r="K144" s="63">
        <v>2</v>
      </c>
      <c r="L144" s="64">
        <v>45557</v>
      </c>
      <c r="M144" s="64" t="s">
        <v>291</v>
      </c>
      <c r="N144" s="66" t="s">
        <v>934</v>
      </c>
    </row>
    <row r="145" spans="1:14" x14ac:dyDescent="0.45">
      <c r="A145" s="22">
        <v>144</v>
      </c>
      <c r="B145" s="22" t="s">
        <v>2097</v>
      </c>
      <c r="C145" s="22" t="s">
        <v>2098</v>
      </c>
      <c r="D145" s="65">
        <v>42674</v>
      </c>
      <c r="E145" s="22"/>
      <c r="F145" s="22" t="s">
        <v>942</v>
      </c>
      <c r="G145" s="22" t="s">
        <v>943</v>
      </c>
      <c r="H145" s="65" t="s">
        <v>633</v>
      </c>
      <c r="I145" s="65">
        <v>44827</v>
      </c>
      <c r="J145" s="22">
        <v>500</v>
      </c>
      <c r="K145" s="22">
        <v>2</v>
      </c>
      <c r="L145" s="65">
        <v>45557</v>
      </c>
      <c r="M145" s="65" t="s">
        <v>944</v>
      </c>
      <c r="N145" s="67" t="s">
        <v>934</v>
      </c>
    </row>
    <row r="146" spans="1:14" x14ac:dyDescent="0.45">
      <c r="A146" s="63">
        <v>318</v>
      </c>
      <c r="B146" s="63" t="s">
        <v>2099</v>
      </c>
      <c r="C146" s="63" t="s">
        <v>2100</v>
      </c>
      <c r="D146" s="64">
        <v>44480</v>
      </c>
      <c r="E146" s="63"/>
      <c r="F146" s="63" t="s">
        <v>935</v>
      </c>
      <c r="G146" s="63" t="s">
        <v>962</v>
      </c>
      <c r="H146" s="64" t="s">
        <v>963</v>
      </c>
      <c r="I146" s="64">
        <v>44827</v>
      </c>
      <c r="J146" s="63">
        <v>174</v>
      </c>
      <c r="K146" s="63">
        <v>2</v>
      </c>
      <c r="L146" s="64">
        <v>45557</v>
      </c>
      <c r="M146" s="64" t="s">
        <v>291</v>
      </c>
      <c r="N146" s="66" t="s">
        <v>958</v>
      </c>
    </row>
    <row r="147" spans="1:14" x14ac:dyDescent="0.45">
      <c r="A147" s="22">
        <v>258</v>
      </c>
      <c r="B147" s="22" t="s">
        <v>2101</v>
      </c>
      <c r="C147" s="22" t="s">
        <v>2102</v>
      </c>
      <c r="D147" s="65">
        <v>43355</v>
      </c>
      <c r="E147" s="22"/>
      <c r="F147" s="22" t="s">
        <v>315</v>
      </c>
      <c r="G147" s="22" t="s">
        <v>945</v>
      </c>
      <c r="H147" s="65" t="s">
        <v>946</v>
      </c>
      <c r="I147" s="65">
        <v>44817</v>
      </c>
      <c r="J147" s="22">
        <v>160</v>
      </c>
      <c r="K147" s="22">
        <v>2</v>
      </c>
      <c r="L147" s="65">
        <v>45547</v>
      </c>
      <c r="M147" s="65" t="s">
        <v>291</v>
      </c>
      <c r="N147" s="67" t="s">
        <v>947</v>
      </c>
    </row>
    <row r="148" spans="1:14" x14ac:dyDescent="0.45">
      <c r="A148" s="63">
        <v>496</v>
      </c>
      <c r="B148" s="63" t="s">
        <v>2103</v>
      </c>
      <c r="C148" s="63" t="s">
        <v>2104</v>
      </c>
      <c r="D148" s="64">
        <v>44739</v>
      </c>
      <c r="E148" s="63"/>
      <c r="F148" s="63" t="s">
        <v>960</v>
      </c>
      <c r="G148" s="63" t="s">
        <v>97</v>
      </c>
      <c r="H148" s="64" t="s">
        <v>961</v>
      </c>
      <c r="I148" s="64">
        <v>44740</v>
      </c>
      <c r="J148" s="63">
        <v>495</v>
      </c>
      <c r="K148" s="63">
        <v>2</v>
      </c>
      <c r="L148" s="64">
        <v>45470</v>
      </c>
      <c r="M148" s="64" t="s">
        <v>291</v>
      </c>
      <c r="N148" s="66" t="s">
        <v>92</v>
      </c>
    </row>
    <row r="149" spans="1:14" x14ac:dyDescent="0.45">
      <c r="A149" s="22">
        <v>243</v>
      </c>
      <c r="B149" s="22" t="s">
        <v>2105</v>
      </c>
      <c r="C149" s="22" t="s">
        <v>2106</v>
      </c>
      <c r="D149" s="65">
        <v>43461</v>
      </c>
      <c r="E149" s="22"/>
      <c r="F149" s="22" t="s">
        <v>316</v>
      </c>
      <c r="G149" s="22" t="s">
        <v>966</v>
      </c>
      <c r="H149" s="65" t="s">
        <v>294</v>
      </c>
      <c r="I149" s="65">
        <v>44687</v>
      </c>
      <c r="J149" s="22">
        <v>93</v>
      </c>
      <c r="K149" s="22">
        <v>2</v>
      </c>
      <c r="L149" s="65">
        <v>45417</v>
      </c>
      <c r="M149" s="65" t="s">
        <v>290</v>
      </c>
      <c r="N149" s="67" t="s">
        <v>958</v>
      </c>
    </row>
    <row r="150" spans="1:14" x14ac:dyDescent="0.45">
      <c r="A150" s="63">
        <v>244</v>
      </c>
      <c r="B150" s="63" t="s">
        <v>2093</v>
      </c>
      <c r="C150" s="63" t="s">
        <v>2094</v>
      </c>
      <c r="D150" s="64">
        <v>43445</v>
      </c>
      <c r="E150" s="63"/>
      <c r="F150" s="63" t="s">
        <v>935</v>
      </c>
      <c r="G150" s="63" t="s">
        <v>936</v>
      </c>
      <c r="H150" s="64" t="s">
        <v>937</v>
      </c>
      <c r="I150" s="64">
        <v>44678</v>
      </c>
      <c r="J150" s="63">
        <v>100</v>
      </c>
      <c r="K150" s="63">
        <v>2</v>
      </c>
      <c r="L150" s="64">
        <v>45408</v>
      </c>
      <c r="M150" s="64" t="s">
        <v>290</v>
      </c>
      <c r="N150" s="66" t="s">
        <v>934</v>
      </c>
    </row>
    <row r="151" spans="1:14" x14ac:dyDescent="0.45">
      <c r="A151" s="22">
        <v>331</v>
      </c>
      <c r="B151" s="22" t="s">
        <v>2107</v>
      </c>
      <c r="C151" s="22" t="s">
        <v>2108</v>
      </c>
      <c r="D151" s="65">
        <v>43859</v>
      </c>
      <c r="E151" s="22"/>
      <c r="F151" s="22" t="s">
        <v>935</v>
      </c>
      <c r="G151" s="22" t="s">
        <v>951</v>
      </c>
      <c r="H151" s="65" t="s">
        <v>952</v>
      </c>
      <c r="I151" s="65">
        <v>44634</v>
      </c>
      <c r="J151" s="22">
        <v>132</v>
      </c>
      <c r="K151" s="22">
        <v>2</v>
      </c>
      <c r="L151" s="65">
        <v>45364</v>
      </c>
      <c r="M151" s="65" t="s">
        <v>291</v>
      </c>
      <c r="N151" s="67" t="s">
        <v>953</v>
      </c>
    </row>
    <row r="152" spans="1:14" x14ac:dyDescent="0.45">
      <c r="A152" s="63">
        <v>482</v>
      </c>
      <c r="B152" s="63" t="s">
        <v>2109</v>
      </c>
      <c r="C152" s="63" t="s">
        <v>2110</v>
      </c>
      <c r="D152" s="64">
        <v>44025</v>
      </c>
      <c r="E152" s="63"/>
      <c r="F152" s="63" t="s">
        <v>935</v>
      </c>
      <c r="G152" s="63" t="s">
        <v>964</v>
      </c>
      <c r="H152" s="64" t="s">
        <v>965</v>
      </c>
      <c r="I152" s="64">
        <v>44634</v>
      </c>
      <c r="J152" s="63">
        <v>257</v>
      </c>
      <c r="K152" s="63">
        <v>2</v>
      </c>
      <c r="L152" s="64">
        <v>45364</v>
      </c>
      <c r="M152" s="64" t="s">
        <v>293</v>
      </c>
      <c r="N152" s="66" t="s">
        <v>288</v>
      </c>
    </row>
    <row r="153" spans="1:14" x14ac:dyDescent="0.45">
      <c r="A153" s="22">
        <v>436</v>
      </c>
      <c r="B153" s="22" t="s">
        <v>2111</v>
      </c>
      <c r="C153" s="22" t="s">
        <v>2112</v>
      </c>
      <c r="D153" s="65"/>
      <c r="E153" s="22"/>
      <c r="F153" s="22" t="s">
        <v>935</v>
      </c>
      <c r="G153" s="22" t="s">
        <v>954</v>
      </c>
      <c r="H153" s="65" t="s">
        <v>955</v>
      </c>
      <c r="I153" s="65">
        <v>44599</v>
      </c>
      <c r="J153" s="22">
        <v>234</v>
      </c>
      <c r="K153" s="22">
        <v>2</v>
      </c>
      <c r="L153" s="65">
        <v>45329</v>
      </c>
      <c r="M153" s="65" t="s">
        <v>293</v>
      </c>
      <c r="N153" s="67" t="s">
        <v>292</v>
      </c>
    </row>
    <row r="154" spans="1:14" x14ac:dyDescent="0.45">
      <c r="A154" s="63">
        <v>522</v>
      </c>
      <c r="B154" s="63" t="s">
        <v>2113</v>
      </c>
      <c r="C154" s="63" t="s">
        <v>2114</v>
      </c>
      <c r="D154" s="64">
        <v>44088</v>
      </c>
      <c r="E154" s="63"/>
      <c r="F154" s="63" t="s">
        <v>314</v>
      </c>
      <c r="G154" s="63" t="s">
        <v>925</v>
      </c>
      <c r="H154" s="64" t="s">
        <v>324</v>
      </c>
      <c r="I154" s="64">
        <v>44595</v>
      </c>
      <c r="J154" s="63">
        <v>487</v>
      </c>
      <c r="K154" s="63">
        <v>2</v>
      </c>
      <c r="L154" s="64">
        <v>45324</v>
      </c>
      <c r="M154" s="64" t="s">
        <v>293</v>
      </c>
      <c r="N154" s="66" t="s">
        <v>287</v>
      </c>
    </row>
    <row r="155" spans="1:14" x14ac:dyDescent="0.45">
      <c r="A155" s="22">
        <v>521</v>
      </c>
      <c r="B155" s="22" t="s">
        <v>2113</v>
      </c>
      <c r="C155" s="22" t="s">
        <v>2114</v>
      </c>
      <c r="D155" s="65">
        <v>44088</v>
      </c>
      <c r="E155" s="22"/>
      <c r="F155" s="22" t="s">
        <v>314</v>
      </c>
      <c r="G155" s="22" t="s">
        <v>926</v>
      </c>
      <c r="H155" s="65" t="s">
        <v>653</v>
      </c>
      <c r="I155" s="65">
        <v>44595</v>
      </c>
      <c r="J155" s="22">
        <v>496</v>
      </c>
      <c r="K155" s="22">
        <v>2</v>
      </c>
      <c r="L155" s="65">
        <v>45325</v>
      </c>
      <c r="M155" s="65" t="s">
        <v>293</v>
      </c>
      <c r="N155" s="67" t="s">
        <v>287</v>
      </c>
    </row>
    <row r="156" spans="1:14" x14ac:dyDescent="0.45">
      <c r="A156" s="63">
        <v>511</v>
      </c>
      <c r="B156" s="63" t="s">
        <v>2113</v>
      </c>
      <c r="C156" s="63" t="s">
        <v>2114</v>
      </c>
      <c r="D156" s="64">
        <v>44088</v>
      </c>
      <c r="E156" s="63"/>
      <c r="F156" s="63" t="s">
        <v>314</v>
      </c>
      <c r="G156" s="63" t="s">
        <v>927</v>
      </c>
      <c r="H156" s="64" t="s">
        <v>928</v>
      </c>
      <c r="I156" s="64">
        <v>44595</v>
      </c>
      <c r="J156" s="63">
        <v>470</v>
      </c>
      <c r="K156" s="63">
        <v>2</v>
      </c>
      <c r="L156" s="64">
        <v>45324</v>
      </c>
      <c r="M156" s="64" t="s">
        <v>293</v>
      </c>
      <c r="N156" s="66" t="s">
        <v>287</v>
      </c>
    </row>
    <row r="157" spans="1:14" x14ac:dyDescent="0.45">
      <c r="A157" s="22">
        <v>512</v>
      </c>
      <c r="B157" s="22" t="s">
        <v>2113</v>
      </c>
      <c r="C157" s="22" t="s">
        <v>2114</v>
      </c>
      <c r="D157" s="65">
        <v>44088</v>
      </c>
      <c r="E157" s="22"/>
      <c r="F157" s="22" t="s">
        <v>314</v>
      </c>
      <c r="G157" s="22" t="s">
        <v>929</v>
      </c>
      <c r="H157" s="65" t="s">
        <v>930</v>
      </c>
      <c r="I157" s="65">
        <v>44595</v>
      </c>
      <c r="J157" s="22">
        <v>488</v>
      </c>
      <c r="K157" s="22">
        <v>2</v>
      </c>
      <c r="L157" s="65">
        <v>45324</v>
      </c>
      <c r="M157" s="65" t="s">
        <v>293</v>
      </c>
      <c r="N157" s="67" t="s">
        <v>287</v>
      </c>
    </row>
    <row r="158" spans="1:14" x14ac:dyDescent="0.45">
      <c r="A158" s="63">
        <v>510</v>
      </c>
      <c r="B158" s="63" t="s">
        <v>2113</v>
      </c>
      <c r="C158" s="63" t="s">
        <v>2114</v>
      </c>
      <c r="D158" s="64">
        <v>44088</v>
      </c>
      <c r="E158" s="63"/>
      <c r="F158" s="63" t="s">
        <v>314</v>
      </c>
      <c r="G158" s="63" t="s">
        <v>931</v>
      </c>
      <c r="H158" s="64" t="s">
        <v>932</v>
      </c>
      <c r="I158" s="64">
        <v>44595</v>
      </c>
      <c r="J158" s="63">
        <v>434</v>
      </c>
      <c r="K158" s="63">
        <v>2</v>
      </c>
      <c r="L158" s="64">
        <v>45324</v>
      </c>
      <c r="M158" s="64" t="s">
        <v>293</v>
      </c>
      <c r="N158" s="66" t="s">
        <v>287</v>
      </c>
    </row>
    <row r="163" spans="1:10" ht="26.5" thickBot="1" x14ac:dyDescent="0.5">
      <c r="A163" s="17" t="s">
        <v>1815</v>
      </c>
      <c r="B163" s="17" t="s">
        <v>628</v>
      </c>
      <c r="C163" s="17" t="s">
        <v>2115</v>
      </c>
      <c r="D163" s="17" t="s">
        <v>87</v>
      </c>
      <c r="E163" s="17" t="s">
        <v>2116</v>
      </c>
      <c r="F163" s="17" t="s">
        <v>88</v>
      </c>
      <c r="G163" s="17" t="s">
        <v>284</v>
      </c>
      <c r="H163" s="17" t="s">
        <v>89</v>
      </c>
      <c r="I163" s="17" t="s">
        <v>90</v>
      </c>
      <c r="J163" s="17" t="s">
        <v>988</v>
      </c>
    </row>
    <row r="164" spans="1:10" x14ac:dyDescent="0.45">
      <c r="A164" s="66" t="s">
        <v>596</v>
      </c>
      <c r="B164" s="63" t="s">
        <v>2117</v>
      </c>
      <c r="C164" s="63"/>
      <c r="D164" s="64" t="s">
        <v>96</v>
      </c>
      <c r="E164" s="63" t="s">
        <v>2118</v>
      </c>
      <c r="F164" s="64">
        <v>38260</v>
      </c>
      <c r="G164" s="63" t="s">
        <v>325</v>
      </c>
      <c r="H164" s="64" t="s">
        <v>2119</v>
      </c>
      <c r="I164" s="64">
        <v>47390</v>
      </c>
      <c r="J164" s="63" t="s">
        <v>2120</v>
      </c>
    </row>
    <row r="165" spans="1:10" x14ac:dyDescent="0.45">
      <c r="A165" s="67" t="s">
        <v>6</v>
      </c>
      <c r="B165" s="22" t="s">
        <v>2121</v>
      </c>
      <c r="C165" s="22"/>
      <c r="D165" s="65" t="s">
        <v>96</v>
      </c>
      <c r="E165" s="22" t="s">
        <v>2122</v>
      </c>
      <c r="F165" s="65">
        <v>38503</v>
      </c>
      <c r="G165" s="22" t="s">
        <v>325</v>
      </c>
      <c r="H165" s="65" t="s">
        <v>2123</v>
      </c>
      <c r="I165" s="65">
        <v>47633</v>
      </c>
      <c r="J165" s="22" t="s">
        <v>2120</v>
      </c>
    </row>
    <row r="166" spans="1:10" x14ac:dyDescent="0.45">
      <c r="A166" s="66" t="s">
        <v>609</v>
      </c>
      <c r="B166" s="63" t="s">
        <v>2124</v>
      </c>
      <c r="C166" s="63"/>
      <c r="D166" s="64" t="s">
        <v>94</v>
      </c>
      <c r="E166" s="63" t="s">
        <v>2125</v>
      </c>
      <c r="F166" s="64">
        <v>37722</v>
      </c>
      <c r="G166" s="63" t="s">
        <v>2126</v>
      </c>
      <c r="H166" s="64" t="s">
        <v>2127</v>
      </c>
      <c r="I166" s="64">
        <v>46853</v>
      </c>
      <c r="J166" s="63" t="s">
        <v>2128</v>
      </c>
    </row>
    <row r="167" spans="1:10" x14ac:dyDescent="0.45">
      <c r="A167" s="67" t="s">
        <v>2129</v>
      </c>
      <c r="B167" s="22" t="s">
        <v>2130</v>
      </c>
      <c r="C167" s="22"/>
      <c r="D167" s="65" t="s">
        <v>94</v>
      </c>
      <c r="E167" s="22" t="s">
        <v>2131</v>
      </c>
      <c r="F167" s="65">
        <v>40528</v>
      </c>
      <c r="G167" s="22" t="s">
        <v>325</v>
      </c>
      <c r="H167" s="65" t="s">
        <v>2132</v>
      </c>
      <c r="I167" s="65">
        <v>49658</v>
      </c>
      <c r="J167" s="22" t="s">
        <v>2133</v>
      </c>
    </row>
    <row r="168" spans="1:10" x14ac:dyDescent="0.45">
      <c r="A168" s="66" t="s">
        <v>6</v>
      </c>
      <c r="B168" s="63" t="s">
        <v>2121</v>
      </c>
      <c r="C168" s="63"/>
      <c r="D168" s="64" t="s">
        <v>96</v>
      </c>
      <c r="E168" s="63" t="s">
        <v>2134</v>
      </c>
      <c r="F168" s="64">
        <v>38503</v>
      </c>
      <c r="G168" s="63" t="s">
        <v>325</v>
      </c>
      <c r="H168" s="64" t="s">
        <v>2135</v>
      </c>
      <c r="I168" s="64">
        <v>47633</v>
      </c>
      <c r="J168" s="63" t="s">
        <v>2120</v>
      </c>
    </row>
    <row r="169" spans="1:10" x14ac:dyDescent="0.45">
      <c r="A169" s="67" t="s">
        <v>2136</v>
      </c>
      <c r="B169" s="22" t="s">
        <v>2137</v>
      </c>
      <c r="C169" s="22"/>
      <c r="D169" s="65" t="s">
        <v>94</v>
      </c>
      <c r="E169" s="22" t="s">
        <v>2138</v>
      </c>
      <c r="F169" s="65">
        <v>44818</v>
      </c>
      <c r="G169" s="22" t="s">
        <v>325</v>
      </c>
      <c r="H169" s="65" t="s">
        <v>2139</v>
      </c>
      <c r="I169" s="65">
        <v>46643</v>
      </c>
      <c r="J169" s="22" t="s">
        <v>2140</v>
      </c>
    </row>
    <row r="170" spans="1:10" x14ac:dyDescent="0.45">
      <c r="A170" s="66" t="s">
        <v>2141</v>
      </c>
      <c r="B170" s="63" t="s">
        <v>2142</v>
      </c>
      <c r="C170" s="63"/>
      <c r="D170" s="64" t="s">
        <v>94</v>
      </c>
      <c r="E170" s="63" t="s">
        <v>2143</v>
      </c>
      <c r="F170" s="64">
        <v>44790</v>
      </c>
      <c r="G170" s="63" t="s">
        <v>325</v>
      </c>
      <c r="H170" s="64" t="s">
        <v>2144</v>
      </c>
      <c r="I170" s="64">
        <v>52094</v>
      </c>
      <c r="J170" s="63" t="s">
        <v>953</v>
      </c>
    </row>
    <row r="171" spans="1:10" x14ac:dyDescent="0.45">
      <c r="A171" s="67" t="s">
        <v>596</v>
      </c>
      <c r="B171" s="22" t="s">
        <v>2117</v>
      </c>
      <c r="C171" s="22"/>
      <c r="D171" s="65" t="s">
        <v>96</v>
      </c>
      <c r="E171" s="22" t="s">
        <v>2145</v>
      </c>
      <c r="F171" s="65">
        <v>44967</v>
      </c>
      <c r="G171" s="22" t="s">
        <v>325</v>
      </c>
      <c r="H171" s="65" t="s">
        <v>2146</v>
      </c>
      <c r="I171" s="65">
        <v>52271</v>
      </c>
      <c r="J171" s="22" t="s">
        <v>2120</v>
      </c>
    </row>
    <row r="172" spans="1:10" x14ac:dyDescent="0.45">
      <c r="A172" s="66" t="s">
        <v>596</v>
      </c>
      <c r="B172" s="63" t="s">
        <v>2117</v>
      </c>
      <c r="C172" s="63"/>
      <c r="D172" s="64" t="s">
        <v>96</v>
      </c>
      <c r="E172" s="63" t="s">
        <v>2147</v>
      </c>
      <c r="F172" s="64">
        <v>44967</v>
      </c>
      <c r="G172" s="63" t="s">
        <v>325</v>
      </c>
      <c r="H172" s="64" t="s">
        <v>2148</v>
      </c>
      <c r="I172" s="64">
        <v>52271</v>
      </c>
      <c r="J172" s="63" t="s">
        <v>2120</v>
      </c>
    </row>
    <row r="173" spans="1:10" x14ac:dyDescent="0.45">
      <c r="A173" s="67" t="s">
        <v>2149</v>
      </c>
      <c r="B173" s="22" t="s">
        <v>2150</v>
      </c>
      <c r="C173" s="22"/>
      <c r="D173" s="65" t="s">
        <v>93</v>
      </c>
      <c r="E173" s="22" t="s">
        <v>2151</v>
      </c>
      <c r="F173" s="65">
        <v>44743</v>
      </c>
      <c r="G173" s="22" t="s">
        <v>325</v>
      </c>
      <c r="H173" s="65" t="s">
        <v>2152</v>
      </c>
      <c r="I173" s="65">
        <v>52048</v>
      </c>
      <c r="J173" s="22" t="s">
        <v>953</v>
      </c>
    </row>
    <row r="174" spans="1:10" x14ac:dyDescent="0.45">
      <c r="A174" s="66" t="s">
        <v>2153</v>
      </c>
      <c r="B174" s="63"/>
      <c r="C174" s="63"/>
      <c r="D174" s="64" t="s">
        <v>93</v>
      </c>
      <c r="E174" s="63" t="s">
        <v>2154</v>
      </c>
      <c r="F174" s="64">
        <v>44894</v>
      </c>
      <c r="G174" s="63" t="s">
        <v>325</v>
      </c>
      <c r="H174" s="64">
        <v>498.6</v>
      </c>
      <c r="I174" s="64">
        <v>52198</v>
      </c>
      <c r="J174" s="63" t="s">
        <v>953</v>
      </c>
    </row>
    <row r="179" spans="1:14" ht="26.5" thickBot="1" x14ac:dyDescent="0.5">
      <c r="A179" s="17" t="s">
        <v>334</v>
      </c>
      <c r="B179" s="17" t="s">
        <v>1816</v>
      </c>
      <c r="C179" s="17" t="s">
        <v>335</v>
      </c>
      <c r="D179" s="17" t="s">
        <v>87</v>
      </c>
      <c r="E179" s="17" t="s">
        <v>1817</v>
      </c>
      <c r="F179" s="17" t="s">
        <v>628</v>
      </c>
      <c r="G179" s="17" t="s">
        <v>284</v>
      </c>
      <c r="H179" s="17" t="s">
        <v>336</v>
      </c>
      <c r="I179" s="17" t="s">
        <v>337</v>
      </c>
      <c r="J179" s="17" t="s">
        <v>2155</v>
      </c>
      <c r="K179" s="17" t="s">
        <v>338</v>
      </c>
      <c r="L179" s="17" t="s">
        <v>339</v>
      </c>
      <c r="M179" s="17" t="s">
        <v>2156</v>
      </c>
      <c r="N179" s="17" t="s">
        <v>341</v>
      </c>
    </row>
    <row r="180" spans="1:14" s="769" customFormat="1" x14ac:dyDescent="0.45">
      <c r="A180" s="768" t="s">
        <v>2157</v>
      </c>
      <c r="B180" s="767">
        <v>44988</v>
      </c>
      <c r="C180" s="766" t="s">
        <v>2158</v>
      </c>
      <c r="D180" s="767" t="s">
        <v>93</v>
      </c>
      <c r="E180" s="766"/>
      <c r="F180" s="766" t="s">
        <v>2159</v>
      </c>
      <c r="G180" s="766" t="s">
        <v>325</v>
      </c>
      <c r="H180" s="767">
        <v>45271</v>
      </c>
      <c r="I180" s="767" t="s">
        <v>1055</v>
      </c>
      <c r="J180" s="766">
        <v>880684</v>
      </c>
      <c r="K180" s="766" t="s">
        <v>2160</v>
      </c>
      <c r="L180" s="767">
        <v>5</v>
      </c>
      <c r="M180" s="767">
        <v>47097</v>
      </c>
      <c r="N180" s="768" t="s">
        <v>166</v>
      </c>
    </row>
    <row r="181" spans="1:14" s="769" customFormat="1" x14ac:dyDescent="0.45">
      <c r="A181" s="768" t="s">
        <v>2161</v>
      </c>
      <c r="B181" s="767">
        <v>44616</v>
      </c>
      <c r="C181" s="766" t="s">
        <v>2162</v>
      </c>
      <c r="D181" s="767" t="s">
        <v>98</v>
      </c>
      <c r="E181" s="766"/>
      <c r="F181" s="766" t="s">
        <v>2163</v>
      </c>
      <c r="G181" s="766" t="s">
        <v>325</v>
      </c>
      <c r="H181" s="767">
        <v>45271</v>
      </c>
      <c r="I181" s="767" t="s">
        <v>2164</v>
      </c>
      <c r="J181" s="766">
        <v>228898</v>
      </c>
      <c r="K181" s="766" t="s">
        <v>2165</v>
      </c>
      <c r="L181" s="767">
        <v>5</v>
      </c>
      <c r="M181" s="767">
        <v>47097</v>
      </c>
      <c r="N181" s="768" t="s">
        <v>166</v>
      </c>
    </row>
    <row r="182" spans="1:14" s="769" customFormat="1" x14ac:dyDescent="0.45">
      <c r="A182" s="768" t="s">
        <v>2166</v>
      </c>
      <c r="B182" s="767">
        <v>45231</v>
      </c>
      <c r="C182" s="766" t="s">
        <v>2167</v>
      </c>
      <c r="D182" s="767" t="s">
        <v>98</v>
      </c>
      <c r="E182" s="766"/>
      <c r="F182" s="766" t="s">
        <v>2168</v>
      </c>
      <c r="G182" s="766" t="s">
        <v>325</v>
      </c>
      <c r="H182" s="767">
        <v>45254</v>
      </c>
      <c r="I182" s="767" t="s">
        <v>2169</v>
      </c>
      <c r="J182" s="766">
        <v>107891</v>
      </c>
      <c r="K182" s="766" t="s">
        <v>2170</v>
      </c>
      <c r="L182" s="767">
        <v>5</v>
      </c>
      <c r="M182" s="767">
        <v>47080</v>
      </c>
      <c r="N182" s="768" t="s">
        <v>166</v>
      </c>
    </row>
    <row r="183" spans="1:14" s="769" customFormat="1" x14ac:dyDescent="0.45">
      <c r="A183" s="768" t="s">
        <v>2166</v>
      </c>
      <c r="B183" s="767">
        <v>45231</v>
      </c>
      <c r="C183" s="766" t="s">
        <v>2171</v>
      </c>
      <c r="D183" s="767" t="s">
        <v>98</v>
      </c>
      <c r="E183" s="766"/>
      <c r="F183" s="766" t="s">
        <v>2168</v>
      </c>
      <c r="G183" s="766" t="s">
        <v>325</v>
      </c>
      <c r="H183" s="767">
        <v>45254</v>
      </c>
      <c r="I183" s="767" t="s">
        <v>2172</v>
      </c>
      <c r="J183" s="766">
        <v>98514</v>
      </c>
      <c r="K183" s="766" t="s">
        <v>2173</v>
      </c>
      <c r="L183" s="767">
        <v>5</v>
      </c>
      <c r="M183" s="767">
        <v>47080</v>
      </c>
      <c r="N183" s="768" t="s">
        <v>166</v>
      </c>
    </row>
    <row r="184" spans="1:14" s="769" customFormat="1" x14ac:dyDescent="0.45">
      <c r="A184" s="768" t="s">
        <v>706</v>
      </c>
      <c r="B184" s="767">
        <v>44397</v>
      </c>
      <c r="C184" s="766" t="s">
        <v>2174</v>
      </c>
      <c r="D184" s="767" t="s">
        <v>91</v>
      </c>
      <c r="E184" s="766"/>
      <c r="F184" s="766" t="s">
        <v>1112</v>
      </c>
      <c r="G184" s="766" t="s">
        <v>325</v>
      </c>
      <c r="H184" s="767">
        <v>45139</v>
      </c>
      <c r="I184" s="767" t="s">
        <v>320</v>
      </c>
      <c r="J184" s="766">
        <v>200110</v>
      </c>
      <c r="K184" s="766" t="s">
        <v>2175</v>
      </c>
      <c r="L184" s="767">
        <v>5</v>
      </c>
      <c r="M184" s="767">
        <v>46966</v>
      </c>
      <c r="N184" s="768" t="s">
        <v>166</v>
      </c>
    </row>
    <row r="185" spans="1:14" s="769" customFormat="1" x14ac:dyDescent="0.45">
      <c r="A185" s="768" t="s">
        <v>713</v>
      </c>
      <c r="B185" s="767">
        <v>44981</v>
      </c>
      <c r="C185" s="766" t="s">
        <v>984</v>
      </c>
      <c r="D185" s="767" t="s">
        <v>167</v>
      </c>
      <c r="E185" s="766"/>
      <c r="F185" s="766" t="s">
        <v>2176</v>
      </c>
      <c r="G185" s="766" t="s">
        <v>325</v>
      </c>
      <c r="H185" s="767">
        <v>45082</v>
      </c>
      <c r="I185" s="767" t="s">
        <v>1056</v>
      </c>
      <c r="J185" s="766">
        <v>462137</v>
      </c>
      <c r="K185" s="766" t="s">
        <v>2177</v>
      </c>
      <c r="L185" s="767">
        <v>5</v>
      </c>
      <c r="M185" s="767">
        <v>46908</v>
      </c>
      <c r="N185" s="768" t="s">
        <v>166</v>
      </c>
    </row>
    <row r="186" spans="1:14" s="769" customFormat="1" x14ac:dyDescent="0.45">
      <c r="A186" s="768" t="s">
        <v>313</v>
      </c>
      <c r="B186" s="767">
        <v>44281</v>
      </c>
      <c r="C186" s="766" t="s">
        <v>2178</v>
      </c>
      <c r="D186" s="767" t="s">
        <v>96</v>
      </c>
      <c r="E186" s="766"/>
      <c r="F186" s="766" t="s">
        <v>2179</v>
      </c>
      <c r="G186" s="766" t="s">
        <v>325</v>
      </c>
      <c r="H186" s="767">
        <v>45002</v>
      </c>
      <c r="I186" s="767" t="s">
        <v>2180</v>
      </c>
      <c r="J186" s="766">
        <v>50802</v>
      </c>
      <c r="K186" s="766" t="s">
        <v>2181</v>
      </c>
      <c r="L186" s="767">
        <v>5</v>
      </c>
      <c r="M186" s="767">
        <v>46828</v>
      </c>
      <c r="N186" s="768" t="s">
        <v>166</v>
      </c>
    </row>
    <row r="187" spans="1:14" s="769" customFormat="1" x14ac:dyDescent="0.45">
      <c r="A187" s="768" t="s">
        <v>2182</v>
      </c>
      <c r="B187" s="767">
        <v>44918</v>
      </c>
      <c r="C187" s="766" t="s">
        <v>2183</v>
      </c>
      <c r="D187" s="767" t="s">
        <v>98</v>
      </c>
      <c r="E187" s="766"/>
      <c r="F187" s="766" t="s">
        <v>2168</v>
      </c>
      <c r="G187" s="766" t="s">
        <v>325</v>
      </c>
      <c r="H187" s="767">
        <v>44946</v>
      </c>
      <c r="I187" s="767" t="s">
        <v>2184</v>
      </c>
      <c r="J187" s="766">
        <v>184363</v>
      </c>
      <c r="K187" s="766" t="s">
        <v>2185</v>
      </c>
      <c r="L187" s="767">
        <v>5</v>
      </c>
      <c r="M187" s="767">
        <v>46771</v>
      </c>
      <c r="N187" s="768" t="s">
        <v>166</v>
      </c>
    </row>
    <row r="188" spans="1:14" s="769" customFormat="1" x14ac:dyDescent="0.45">
      <c r="A188" s="768" t="s">
        <v>2182</v>
      </c>
      <c r="B188" s="767">
        <v>44918</v>
      </c>
      <c r="C188" s="766" t="s">
        <v>2186</v>
      </c>
      <c r="D188" s="767" t="s">
        <v>98</v>
      </c>
      <c r="E188" s="766"/>
      <c r="F188" s="766" t="s">
        <v>2168</v>
      </c>
      <c r="G188" s="766" t="s">
        <v>325</v>
      </c>
      <c r="H188" s="767">
        <v>44946</v>
      </c>
      <c r="I188" s="767" t="s">
        <v>1946</v>
      </c>
      <c r="J188" s="766">
        <v>174655</v>
      </c>
      <c r="K188" s="766" t="s">
        <v>2187</v>
      </c>
      <c r="L188" s="767">
        <v>5</v>
      </c>
      <c r="M188" s="767">
        <v>46771</v>
      </c>
      <c r="N188" s="768" t="s">
        <v>166</v>
      </c>
    </row>
    <row r="189" spans="1:14" s="769" customFormat="1" x14ac:dyDescent="0.45">
      <c r="A189" s="768" t="s">
        <v>2188</v>
      </c>
      <c r="B189" s="767">
        <v>44722</v>
      </c>
      <c r="C189" s="766" t="s">
        <v>649</v>
      </c>
      <c r="D189" s="767" t="s">
        <v>167</v>
      </c>
      <c r="E189" s="766"/>
      <c r="F189" s="766" t="s">
        <v>2189</v>
      </c>
      <c r="G189" s="766" t="s">
        <v>325</v>
      </c>
      <c r="H189" s="767">
        <v>44938</v>
      </c>
      <c r="I189" s="767" t="s">
        <v>2190</v>
      </c>
      <c r="J189" s="766">
        <v>37288</v>
      </c>
      <c r="K189" s="766" t="s">
        <v>2191</v>
      </c>
      <c r="L189" s="767">
        <v>5</v>
      </c>
      <c r="M189" s="767">
        <v>46763</v>
      </c>
      <c r="N189" s="768" t="s">
        <v>166</v>
      </c>
    </row>
    <row r="190" spans="1:14" x14ac:dyDescent="0.45">
      <c r="A190" s="66" t="s">
        <v>703</v>
      </c>
      <c r="B190" s="64">
        <v>43977</v>
      </c>
      <c r="C190" s="63" t="s">
        <v>1135</v>
      </c>
      <c r="D190" s="64" t="s">
        <v>95</v>
      </c>
      <c r="E190" s="63"/>
      <c r="F190" s="63" t="s">
        <v>1136</v>
      </c>
      <c r="G190" s="63" t="s">
        <v>325</v>
      </c>
      <c r="H190" s="64">
        <v>44910</v>
      </c>
      <c r="I190" s="64" t="s">
        <v>1137</v>
      </c>
      <c r="J190" s="63">
        <v>104653</v>
      </c>
      <c r="K190" s="63" t="s">
        <v>1138</v>
      </c>
      <c r="L190" s="64">
        <v>5</v>
      </c>
      <c r="M190" s="64">
        <v>46735</v>
      </c>
      <c r="N190" s="66" t="s">
        <v>166</v>
      </c>
    </row>
    <row r="191" spans="1:14" x14ac:dyDescent="0.45">
      <c r="A191" s="67" t="s">
        <v>704</v>
      </c>
      <c r="B191" s="65">
        <v>44243</v>
      </c>
      <c r="C191" s="22" t="s">
        <v>1118</v>
      </c>
      <c r="D191" s="65" t="s">
        <v>167</v>
      </c>
      <c r="E191" s="22"/>
      <c r="F191" s="22" t="s">
        <v>1119</v>
      </c>
      <c r="G191" s="22" t="s">
        <v>325</v>
      </c>
      <c r="H191" s="65">
        <v>44901</v>
      </c>
      <c r="I191" s="65" t="s">
        <v>1120</v>
      </c>
      <c r="J191" s="22">
        <v>400703</v>
      </c>
      <c r="K191" s="22" t="s">
        <v>1121</v>
      </c>
      <c r="L191" s="65">
        <v>5</v>
      </c>
      <c r="M191" s="65">
        <v>46726</v>
      </c>
      <c r="N191" s="67" t="s">
        <v>166</v>
      </c>
    </row>
    <row r="192" spans="1:14" x14ac:dyDescent="0.45">
      <c r="A192" s="66" t="s">
        <v>707</v>
      </c>
      <c r="B192" s="64">
        <v>44882</v>
      </c>
      <c r="C192" s="63" t="s">
        <v>1107</v>
      </c>
      <c r="D192" s="64" t="s">
        <v>98</v>
      </c>
      <c r="E192" s="63"/>
      <c r="F192" s="63" t="s">
        <v>1108</v>
      </c>
      <c r="G192" s="63" t="s">
        <v>325</v>
      </c>
      <c r="H192" s="64">
        <v>44896</v>
      </c>
      <c r="I192" s="64" t="s">
        <v>1109</v>
      </c>
      <c r="J192" s="63">
        <v>268414</v>
      </c>
      <c r="K192" s="63" t="s">
        <v>1110</v>
      </c>
      <c r="L192" s="64">
        <v>5</v>
      </c>
      <c r="M192" s="64">
        <v>46722</v>
      </c>
      <c r="N192" s="66" t="s">
        <v>166</v>
      </c>
    </row>
    <row r="193" spans="1:14" x14ac:dyDescent="0.45">
      <c r="A193" s="67" t="s">
        <v>638</v>
      </c>
      <c r="B193" s="65">
        <v>44760</v>
      </c>
      <c r="C193" s="22" t="s">
        <v>1127</v>
      </c>
      <c r="D193" s="65" t="s">
        <v>99</v>
      </c>
      <c r="E193" s="22"/>
      <c r="F193" s="22" t="s">
        <v>1128</v>
      </c>
      <c r="G193" s="22" t="s">
        <v>325</v>
      </c>
      <c r="H193" s="65">
        <v>44841</v>
      </c>
      <c r="I193" s="65" t="s">
        <v>1129</v>
      </c>
      <c r="J193" s="22">
        <v>207759</v>
      </c>
      <c r="K193" s="22" t="s">
        <v>1130</v>
      </c>
      <c r="L193" s="65">
        <v>5</v>
      </c>
      <c r="M193" s="65">
        <v>46666</v>
      </c>
      <c r="N193" s="67" t="s">
        <v>346</v>
      </c>
    </row>
    <row r="194" spans="1:14" x14ac:dyDescent="0.45">
      <c r="A194" s="66" t="s">
        <v>708</v>
      </c>
      <c r="B194" s="64">
        <v>44649</v>
      </c>
      <c r="C194" s="63" t="s">
        <v>1122</v>
      </c>
      <c r="D194" s="64" t="s">
        <v>98</v>
      </c>
      <c r="E194" s="63"/>
      <c r="F194" s="63" t="s">
        <v>1123</v>
      </c>
      <c r="G194" s="63" t="s">
        <v>325</v>
      </c>
      <c r="H194" s="64">
        <v>44805</v>
      </c>
      <c r="I194" s="64" t="s">
        <v>1124</v>
      </c>
      <c r="J194" s="63">
        <v>130339</v>
      </c>
      <c r="K194" s="63" t="s">
        <v>1125</v>
      </c>
      <c r="L194" s="64">
        <v>5</v>
      </c>
      <c r="M194" s="64">
        <v>46631</v>
      </c>
      <c r="N194" s="66" t="s">
        <v>1126</v>
      </c>
    </row>
    <row r="195" spans="1:14" x14ac:dyDescent="0.45">
      <c r="A195" s="67" t="s">
        <v>706</v>
      </c>
      <c r="B195" s="65">
        <v>44397</v>
      </c>
      <c r="C195" s="22" t="s">
        <v>1111</v>
      </c>
      <c r="D195" s="65" t="s">
        <v>91</v>
      </c>
      <c r="E195" s="22"/>
      <c r="F195" s="22" t="s">
        <v>1112</v>
      </c>
      <c r="G195" s="22" t="s">
        <v>325</v>
      </c>
      <c r="H195" s="65">
        <v>44777</v>
      </c>
      <c r="I195" s="65" t="s">
        <v>1113</v>
      </c>
      <c r="J195" s="22">
        <v>303725</v>
      </c>
      <c r="K195" s="22" t="s">
        <v>1114</v>
      </c>
      <c r="L195" s="65">
        <v>5</v>
      </c>
      <c r="M195" s="65">
        <v>46602</v>
      </c>
      <c r="N195" s="67" t="s">
        <v>166</v>
      </c>
    </row>
    <row r="196" spans="1:14" x14ac:dyDescent="0.45">
      <c r="A196" s="66" t="s">
        <v>705</v>
      </c>
      <c r="B196" s="64">
        <v>43854</v>
      </c>
      <c r="C196" s="63" t="s">
        <v>1115</v>
      </c>
      <c r="D196" s="64" t="s">
        <v>93</v>
      </c>
      <c r="E196" s="63"/>
      <c r="F196" s="63" t="s">
        <v>1116</v>
      </c>
      <c r="G196" s="63" t="s">
        <v>325</v>
      </c>
      <c r="H196" s="64">
        <v>44754</v>
      </c>
      <c r="I196" s="64" t="s">
        <v>320</v>
      </c>
      <c r="J196" s="63">
        <v>297299</v>
      </c>
      <c r="K196" s="63" t="s">
        <v>1117</v>
      </c>
      <c r="L196" s="64">
        <v>5</v>
      </c>
      <c r="M196" s="64">
        <v>46579</v>
      </c>
      <c r="N196" s="66" t="s">
        <v>327</v>
      </c>
    </row>
    <row r="197" spans="1:14" x14ac:dyDescent="0.45">
      <c r="A197" s="66" t="s">
        <v>2240</v>
      </c>
      <c r="B197" s="64">
        <v>44627</v>
      </c>
      <c r="C197" s="63" t="s">
        <v>2241</v>
      </c>
      <c r="D197" s="64" t="s">
        <v>99</v>
      </c>
      <c r="E197" s="63"/>
      <c r="F197" s="63" t="s">
        <v>2242</v>
      </c>
      <c r="G197" s="63" t="s">
        <v>325</v>
      </c>
      <c r="H197" s="64">
        <v>44657</v>
      </c>
      <c r="I197" s="64" t="s">
        <v>2243</v>
      </c>
      <c r="J197" s="63">
        <v>48463</v>
      </c>
      <c r="K197" s="63" t="s">
        <v>2244</v>
      </c>
      <c r="L197" s="64">
        <v>5</v>
      </c>
      <c r="M197" s="64">
        <v>45752</v>
      </c>
      <c r="N197" s="66" t="s">
        <v>166</v>
      </c>
    </row>
    <row r="198" spans="1:14" x14ac:dyDescent="0.45">
      <c r="A198" s="67" t="s">
        <v>702</v>
      </c>
      <c r="B198" s="65">
        <v>44421</v>
      </c>
      <c r="C198" s="22" t="s">
        <v>1131</v>
      </c>
      <c r="D198" s="65" t="s">
        <v>318</v>
      </c>
      <c r="E198" s="22"/>
      <c r="F198" s="22" t="s">
        <v>1132</v>
      </c>
      <c r="G198" s="22" t="s">
        <v>325</v>
      </c>
      <c r="H198" s="65">
        <v>44567</v>
      </c>
      <c r="I198" s="65" t="s">
        <v>1133</v>
      </c>
      <c r="J198" s="22">
        <v>99144</v>
      </c>
      <c r="K198" s="22" t="s">
        <v>1134</v>
      </c>
      <c r="L198" s="65">
        <v>5</v>
      </c>
      <c r="M198" s="65">
        <v>46393</v>
      </c>
      <c r="N198" s="67" t="s">
        <v>166</v>
      </c>
    </row>
    <row r="199" spans="1:14" x14ac:dyDescent="0.45">
      <c r="A199" s="66" t="s">
        <v>634</v>
      </c>
      <c r="B199" s="64">
        <v>44517</v>
      </c>
      <c r="C199" s="63" t="s">
        <v>2192</v>
      </c>
      <c r="D199" s="64" t="s">
        <v>99</v>
      </c>
      <c r="E199" s="63"/>
      <c r="F199" s="63" t="s">
        <v>2193</v>
      </c>
      <c r="G199" s="63" t="s">
        <v>325</v>
      </c>
      <c r="H199" s="64">
        <v>44532</v>
      </c>
      <c r="I199" s="64" t="s">
        <v>2194</v>
      </c>
      <c r="J199" s="63">
        <v>329615</v>
      </c>
      <c r="K199" s="63" t="s">
        <v>2195</v>
      </c>
      <c r="L199" s="64">
        <v>5</v>
      </c>
      <c r="M199" s="64">
        <v>46357</v>
      </c>
      <c r="N199" s="66" t="s">
        <v>166</v>
      </c>
    </row>
    <row r="200" spans="1:14" x14ac:dyDescent="0.45">
      <c r="A200" s="67" t="s">
        <v>613</v>
      </c>
      <c r="B200" s="65">
        <v>44426</v>
      </c>
      <c r="C200" s="22" t="s">
        <v>1837</v>
      </c>
      <c r="D200" s="65" t="s">
        <v>99</v>
      </c>
      <c r="E200" s="22"/>
      <c r="F200" s="22" t="s">
        <v>2196</v>
      </c>
      <c r="G200" s="22" t="s">
        <v>325</v>
      </c>
      <c r="H200" s="65">
        <v>44523</v>
      </c>
      <c r="I200" s="65" t="s">
        <v>2197</v>
      </c>
      <c r="J200" s="22">
        <v>44008</v>
      </c>
      <c r="K200" s="22" t="s">
        <v>2198</v>
      </c>
      <c r="L200" s="65">
        <v>5</v>
      </c>
      <c r="M200" s="65">
        <v>46348</v>
      </c>
      <c r="N200" s="67" t="s">
        <v>166</v>
      </c>
    </row>
    <row r="201" spans="1:14" x14ac:dyDescent="0.45">
      <c r="A201" s="66" t="s">
        <v>2157</v>
      </c>
      <c r="B201" s="64">
        <v>44988</v>
      </c>
      <c r="C201" s="63" t="s">
        <v>2199</v>
      </c>
      <c r="D201" s="64" t="s">
        <v>93</v>
      </c>
      <c r="E201" s="63"/>
      <c r="F201" s="63" t="s">
        <v>2200</v>
      </c>
      <c r="G201" s="63" t="s">
        <v>325</v>
      </c>
      <c r="H201" s="64">
        <v>44523</v>
      </c>
      <c r="I201" s="64" t="s">
        <v>2201</v>
      </c>
      <c r="J201" s="63">
        <v>309769</v>
      </c>
      <c r="K201" s="63" t="s">
        <v>2202</v>
      </c>
      <c r="L201" s="64">
        <v>3</v>
      </c>
      <c r="M201" s="64">
        <v>45112</v>
      </c>
      <c r="N201" s="66" t="s">
        <v>635</v>
      </c>
    </row>
    <row r="202" spans="1:14" x14ac:dyDescent="0.45">
      <c r="A202" s="67" t="s">
        <v>2203</v>
      </c>
      <c r="B202" s="65">
        <v>43054</v>
      </c>
      <c r="C202" s="22" t="s">
        <v>2204</v>
      </c>
      <c r="D202" s="65" t="s">
        <v>99</v>
      </c>
      <c r="E202" s="22"/>
      <c r="F202" s="22" t="s">
        <v>2205</v>
      </c>
      <c r="G202" s="22" t="s">
        <v>325</v>
      </c>
      <c r="H202" s="65">
        <v>44455</v>
      </c>
      <c r="I202" s="65" t="s">
        <v>2206</v>
      </c>
      <c r="J202" s="22">
        <v>561678</v>
      </c>
      <c r="K202" s="22" t="s">
        <v>2207</v>
      </c>
      <c r="L202" s="65">
        <v>5</v>
      </c>
      <c r="M202" s="65">
        <v>46280</v>
      </c>
      <c r="N202" s="67" t="s">
        <v>166</v>
      </c>
    </row>
    <row r="203" spans="1:14" x14ac:dyDescent="0.45">
      <c r="A203" s="66" t="s">
        <v>2208</v>
      </c>
      <c r="B203" s="64">
        <v>44047</v>
      </c>
      <c r="C203" s="63" t="s">
        <v>2209</v>
      </c>
      <c r="D203" s="64" t="s">
        <v>636</v>
      </c>
      <c r="E203" s="63"/>
      <c r="F203" s="63" t="s">
        <v>2210</v>
      </c>
      <c r="G203" s="63" t="s">
        <v>325</v>
      </c>
      <c r="H203" s="64">
        <v>44438</v>
      </c>
      <c r="I203" s="64" t="s">
        <v>2211</v>
      </c>
      <c r="J203" s="63">
        <v>17827</v>
      </c>
      <c r="K203" s="63" t="s">
        <v>2212</v>
      </c>
      <c r="L203" s="64">
        <v>5</v>
      </c>
      <c r="M203" s="64">
        <v>46263</v>
      </c>
      <c r="N203" s="66" t="s">
        <v>166</v>
      </c>
    </row>
    <row r="204" spans="1:14" x14ac:dyDescent="0.45">
      <c r="A204" s="67" t="s">
        <v>2213</v>
      </c>
      <c r="B204" s="65">
        <v>43311</v>
      </c>
      <c r="C204" s="22" t="s">
        <v>2214</v>
      </c>
      <c r="D204" s="65" t="s">
        <v>91</v>
      </c>
      <c r="E204" s="22"/>
      <c r="F204" s="22" t="s">
        <v>2117</v>
      </c>
      <c r="G204" s="22" t="s">
        <v>325</v>
      </c>
      <c r="H204" s="65">
        <v>44410</v>
      </c>
      <c r="I204" s="65" t="s">
        <v>2215</v>
      </c>
      <c r="J204" s="22">
        <v>426460</v>
      </c>
      <c r="K204" s="22" t="s">
        <v>2216</v>
      </c>
      <c r="L204" s="65">
        <v>5</v>
      </c>
      <c r="M204" s="65">
        <v>46235</v>
      </c>
      <c r="N204" s="67" t="s">
        <v>346</v>
      </c>
    </row>
    <row r="205" spans="1:14" x14ac:dyDescent="0.45">
      <c r="A205" s="66" t="s">
        <v>7</v>
      </c>
      <c r="B205" s="64">
        <v>43936</v>
      </c>
      <c r="C205" s="63" t="s">
        <v>2217</v>
      </c>
      <c r="D205" s="64" t="s">
        <v>98</v>
      </c>
      <c r="E205" s="63"/>
      <c r="F205" s="63" t="s">
        <v>2218</v>
      </c>
      <c r="G205" s="63" t="s">
        <v>325</v>
      </c>
      <c r="H205" s="64">
        <v>44160</v>
      </c>
      <c r="I205" s="64" t="s">
        <v>326</v>
      </c>
      <c r="J205" s="63">
        <v>150176</v>
      </c>
      <c r="K205" s="63" t="s">
        <v>2219</v>
      </c>
      <c r="L205" s="64">
        <v>5</v>
      </c>
      <c r="M205" s="64">
        <v>45985</v>
      </c>
      <c r="N205" s="66" t="s">
        <v>166</v>
      </c>
    </row>
    <row r="206" spans="1:14" x14ac:dyDescent="0.45">
      <c r="A206" s="67" t="s">
        <v>2220</v>
      </c>
      <c r="B206" s="65"/>
      <c r="C206" s="22" t="s">
        <v>2221</v>
      </c>
      <c r="D206" s="65" t="s">
        <v>167</v>
      </c>
      <c r="E206" s="22"/>
      <c r="F206" s="22" t="s">
        <v>2222</v>
      </c>
      <c r="G206" s="22" t="s">
        <v>325</v>
      </c>
      <c r="H206" s="65">
        <v>44153</v>
      </c>
      <c r="I206" s="65" t="s">
        <v>2223</v>
      </c>
      <c r="J206" s="22">
        <v>85824</v>
      </c>
      <c r="K206" s="22" t="s">
        <v>2224</v>
      </c>
      <c r="L206" s="65">
        <v>5</v>
      </c>
      <c r="M206" s="65">
        <v>45978</v>
      </c>
      <c r="N206" s="67" t="s">
        <v>166</v>
      </c>
    </row>
    <row r="207" spans="1:14" x14ac:dyDescent="0.45">
      <c r="A207" s="66" t="s">
        <v>225</v>
      </c>
      <c r="B207" s="64">
        <v>43699</v>
      </c>
      <c r="C207" s="63" t="s">
        <v>2225</v>
      </c>
      <c r="D207" s="64" t="s">
        <v>93</v>
      </c>
      <c r="E207" s="63"/>
      <c r="F207" s="63" t="s">
        <v>2226</v>
      </c>
      <c r="G207" s="63" t="s">
        <v>325</v>
      </c>
      <c r="H207" s="64">
        <v>44131</v>
      </c>
      <c r="I207" s="64" t="s">
        <v>2085</v>
      </c>
      <c r="J207" s="63">
        <v>160579</v>
      </c>
      <c r="K207" s="63" t="s">
        <v>2227</v>
      </c>
      <c r="L207" s="64">
        <v>5</v>
      </c>
      <c r="M207" s="64">
        <v>45956</v>
      </c>
      <c r="N207" s="66" t="s">
        <v>166</v>
      </c>
    </row>
    <row r="208" spans="1:14" x14ac:dyDescent="0.45">
      <c r="A208" s="67" t="s">
        <v>2228</v>
      </c>
      <c r="B208" s="65">
        <v>44084</v>
      </c>
      <c r="C208" s="22" t="s">
        <v>2229</v>
      </c>
      <c r="D208" s="65" t="s">
        <v>94</v>
      </c>
      <c r="E208" s="22"/>
      <c r="F208" s="22" t="s">
        <v>2230</v>
      </c>
      <c r="G208" s="22" t="s">
        <v>325</v>
      </c>
      <c r="H208" s="65">
        <v>44098</v>
      </c>
      <c r="I208" s="65" t="s">
        <v>2231</v>
      </c>
      <c r="J208" s="22">
        <v>113558</v>
      </c>
      <c r="K208" s="22" t="s">
        <v>2232</v>
      </c>
      <c r="L208" s="65">
        <v>5</v>
      </c>
      <c r="M208" s="65">
        <v>45923</v>
      </c>
      <c r="N208" s="67" t="s">
        <v>166</v>
      </c>
    </row>
    <row r="209" spans="1:14" x14ac:dyDescent="0.45">
      <c r="A209" s="66" t="s">
        <v>328</v>
      </c>
      <c r="B209" s="64">
        <v>43780</v>
      </c>
      <c r="C209" s="63" t="s">
        <v>2233</v>
      </c>
      <c r="D209" s="64" t="s">
        <v>94</v>
      </c>
      <c r="E209" s="63"/>
      <c r="F209" s="63" t="s">
        <v>2234</v>
      </c>
      <c r="G209" s="63" t="s">
        <v>325</v>
      </c>
      <c r="H209" s="64">
        <v>43999</v>
      </c>
      <c r="I209" s="64" t="s">
        <v>329</v>
      </c>
      <c r="J209" s="63">
        <v>100424</v>
      </c>
      <c r="K209" s="63" t="s">
        <v>2235</v>
      </c>
      <c r="L209" s="64">
        <v>5</v>
      </c>
      <c r="M209" s="64">
        <v>45824</v>
      </c>
      <c r="N209" s="66" t="s">
        <v>166</v>
      </c>
    </row>
    <row r="210" spans="1:14" x14ac:dyDescent="0.45">
      <c r="A210" s="67" t="s">
        <v>330</v>
      </c>
      <c r="B210" s="65">
        <v>43761</v>
      </c>
      <c r="C210" s="22" t="s">
        <v>2236</v>
      </c>
      <c r="D210" s="65" t="s">
        <v>98</v>
      </c>
      <c r="E210" s="22"/>
      <c r="F210" s="22" t="s">
        <v>2237</v>
      </c>
      <c r="G210" s="22" t="s">
        <v>325</v>
      </c>
      <c r="H210" s="65">
        <v>43966</v>
      </c>
      <c r="I210" s="65" t="s">
        <v>2238</v>
      </c>
      <c r="J210" s="22">
        <v>325968</v>
      </c>
      <c r="K210" s="22" t="s">
        <v>2239</v>
      </c>
      <c r="L210" s="65">
        <v>5</v>
      </c>
      <c r="M210" s="65">
        <v>45791</v>
      </c>
      <c r="N210" s="67" t="s">
        <v>166</v>
      </c>
    </row>
    <row r="211" spans="1:14" x14ac:dyDescent="0.45">
      <c r="A211" s="67" t="s">
        <v>2245</v>
      </c>
      <c r="B211" s="65">
        <v>43175</v>
      </c>
      <c r="C211" s="22" t="s">
        <v>332</v>
      </c>
      <c r="D211" s="65" t="s">
        <v>99</v>
      </c>
      <c r="E211" s="22"/>
      <c r="F211" s="22" t="s">
        <v>2246</v>
      </c>
      <c r="G211" s="22" t="s">
        <v>325</v>
      </c>
      <c r="H211" s="65">
        <v>43903</v>
      </c>
      <c r="I211" s="65" t="s">
        <v>2247</v>
      </c>
      <c r="J211" s="22">
        <v>17900</v>
      </c>
      <c r="K211" s="22" t="s">
        <v>2248</v>
      </c>
      <c r="L211" s="65">
        <v>5</v>
      </c>
      <c r="M211" s="65">
        <v>45728</v>
      </c>
      <c r="N211" s="67" t="s">
        <v>166</v>
      </c>
    </row>
    <row r="212" spans="1:14" x14ac:dyDescent="0.45">
      <c r="A212" s="66" t="s">
        <v>2249</v>
      </c>
      <c r="B212" s="64">
        <v>43451</v>
      </c>
      <c r="C212" s="63" t="s">
        <v>2250</v>
      </c>
      <c r="D212" s="64" t="s">
        <v>96</v>
      </c>
      <c r="E212" s="63"/>
      <c r="F212" s="63" t="s">
        <v>2251</v>
      </c>
      <c r="G212" s="63" t="s">
        <v>325</v>
      </c>
      <c r="H212" s="64">
        <v>43896</v>
      </c>
      <c r="I212" s="64" t="s">
        <v>2252</v>
      </c>
      <c r="J212" s="63"/>
      <c r="K212" s="63"/>
      <c r="L212" s="64">
        <v>5</v>
      </c>
      <c r="M212" s="64">
        <v>45721</v>
      </c>
      <c r="N212" s="66" t="s">
        <v>166</v>
      </c>
    </row>
    <row r="213" spans="1:14" x14ac:dyDescent="0.45">
      <c r="A213" s="67" t="s">
        <v>662</v>
      </c>
      <c r="B213" s="65">
        <v>43851</v>
      </c>
      <c r="C213" s="22" t="s">
        <v>2253</v>
      </c>
      <c r="D213" s="65" t="s">
        <v>98</v>
      </c>
      <c r="E213" s="22"/>
      <c r="F213" s="22" t="s">
        <v>2254</v>
      </c>
      <c r="G213" s="22" t="s">
        <v>325</v>
      </c>
      <c r="H213" s="65">
        <v>43874</v>
      </c>
      <c r="I213" s="65" t="s">
        <v>1937</v>
      </c>
      <c r="J213" s="22">
        <v>225818</v>
      </c>
      <c r="K213" s="22" t="s">
        <v>2255</v>
      </c>
      <c r="L213" s="65">
        <v>5</v>
      </c>
      <c r="M213" s="65">
        <v>45700</v>
      </c>
      <c r="N213" s="67" t="s">
        <v>166</v>
      </c>
    </row>
    <row r="214" spans="1:14" x14ac:dyDescent="0.45">
      <c r="A214" s="66" t="s">
        <v>2256</v>
      </c>
      <c r="B214" s="64">
        <v>43334</v>
      </c>
      <c r="C214" s="63" t="s">
        <v>2186</v>
      </c>
      <c r="D214" s="64" t="s">
        <v>98</v>
      </c>
      <c r="E214" s="63"/>
      <c r="F214" s="63" t="s">
        <v>2257</v>
      </c>
      <c r="G214" s="63" t="s">
        <v>325</v>
      </c>
      <c r="H214" s="64">
        <v>43845</v>
      </c>
      <c r="I214" s="64" t="s">
        <v>2258</v>
      </c>
      <c r="J214" s="63">
        <v>73913</v>
      </c>
      <c r="K214" s="63" t="s">
        <v>2259</v>
      </c>
      <c r="L214" s="64">
        <v>5</v>
      </c>
      <c r="M214" s="64">
        <v>45671</v>
      </c>
      <c r="N214" s="66" t="s">
        <v>166</v>
      </c>
    </row>
    <row r="215" spans="1:14" x14ac:dyDescent="0.45">
      <c r="A215" s="67" t="s">
        <v>2260</v>
      </c>
      <c r="B215" s="65">
        <v>43376</v>
      </c>
      <c r="C215" s="22" t="s">
        <v>2261</v>
      </c>
      <c r="D215" s="65" t="s">
        <v>93</v>
      </c>
      <c r="E215" s="22"/>
      <c r="F215" s="22" t="s">
        <v>2262</v>
      </c>
      <c r="G215" s="22" t="s">
        <v>325</v>
      </c>
      <c r="H215" s="65">
        <v>43781</v>
      </c>
      <c r="I215" s="65" t="s">
        <v>2263</v>
      </c>
      <c r="J215" s="22">
        <v>372962</v>
      </c>
      <c r="K215" s="22" t="s">
        <v>2264</v>
      </c>
      <c r="L215" s="65">
        <v>5</v>
      </c>
      <c r="M215" s="65">
        <v>45607</v>
      </c>
      <c r="N215" s="67" t="s">
        <v>166</v>
      </c>
    </row>
    <row r="216" spans="1:14" x14ac:dyDescent="0.45">
      <c r="A216" s="66" t="s">
        <v>2265</v>
      </c>
      <c r="B216" s="64">
        <v>42982</v>
      </c>
      <c r="C216" s="63" t="s">
        <v>2266</v>
      </c>
      <c r="D216" s="64" t="s">
        <v>636</v>
      </c>
      <c r="E216" s="63"/>
      <c r="F216" s="63" t="s">
        <v>2267</v>
      </c>
      <c r="G216" s="63" t="s">
        <v>325</v>
      </c>
      <c r="H216" s="64">
        <v>43721</v>
      </c>
      <c r="I216" s="64" t="s">
        <v>2268</v>
      </c>
      <c r="J216" s="63">
        <v>185486</v>
      </c>
      <c r="K216" s="63" t="s">
        <v>2269</v>
      </c>
      <c r="L216" s="64">
        <v>5</v>
      </c>
      <c r="M216" s="64">
        <v>45547</v>
      </c>
      <c r="N216" s="66" t="s">
        <v>166</v>
      </c>
    </row>
    <row r="217" spans="1:14" x14ac:dyDescent="0.45">
      <c r="A217" s="67" t="s">
        <v>2270</v>
      </c>
      <c r="B217" s="65">
        <v>43248</v>
      </c>
      <c r="C217" s="22" t="s">
        <v>2271</v>
      </c>
      <c r="D217" s="65" t="s">
        <v>636</v>
      </c>
      <c r="E217" s="22"/>
      <c r="F217" s="22" t="s">
        <v>2272</v>
      </c>
      <c r="G217" s="22" t="s">
        <v>325</v>
      </c>
      <c r="H217" s="65">
        <v>43705</v>
      </c>
      <c r="I217" s="65" t="s">
        <v>2273</v>
      </c>
      <c r="J217" s="22">
        <v>126094</v>
      </c>
      <c r="K217" s="22" t="s">
        <v>2274</v>
      </c>
      <c r="L217" s="65">
        <v>5</v>
      </c>
      <c r="M217" s="65">
        <v>45531</v>
      </c>
      <c r="N217" s="67" t="s">
        <v>166</v>
      </c>
    </row>
    <row r="218" spans="1:14" x14ac:dyDescent="0.45">
      <c r="A218" s="66" t="s">
        <v>23</v>
      </c>
      <c r="B218" s="64">
        <v>43609</v>
      </c>
      <c r="C218" s="63" t="s">
        <v>2275</v>
      </c>
      <c r="D218" s="64" t="s">
        <v>91</v>
      </c>
      <c r="E218" s="63"/>
      <c r="F218" s="63" t="s">
        <v>2276</v>
      </c>
      <c r="G218" s="63" t="s">
        <v>325</v>
      </c>
      <c r="H218" s="64">
        <v>43705</v>
      </c>
      <c r="I218" s="64" t="s">
        <v>2277</v>
      </c>
      <c r="J218" s="63">
        <v>223561</v>
      </c>
      <c r="K218" s="63" t="s">
        <v>2278</v>
      </c>
      <c r="L218" s="64">
        <v>5</v>
      </c>
      <c r="M218" s="64">
        <v>45531</v>
      </c>
      <c r="N218" s="66" t="s">
        <v>166</v>
      </c>
    </row>
    <row r="219" spans="1:14" x14ac:dyDescent="0.45">
      <c r="A219" s="67" t="s">
        <v>638</v>
      </c>
      <c r="B219" s="65">
        <v>43591</v>
      </c>
      <c r="C219" s="22" t="s">
        <v>2279</v>
      </c>
      <c r="D219" s="65" t="s">
        <v>99</v>
      </c>
      <c r="E219" s="22"/>
      <c r="F219" s="22" t="s">
        <v>2280</v>
      </c>
      <c r="G219" s="22" t="s">
        <v>325</v>
      </c>
      <c r="H219" s="65">
        <v>43705</v>
      </c>
      <c r="I219" s="65" t="s">
        <v>2281</v>
      </c>
      <c r="J219" s="22">
        <v>80000</v>
      </c>
      <c r="K219" s="22" t="s">
        <v>2282</v>
      </c>
      <c r="L219" s="65">
        <v>5</v>
      </c>
      <c r="M219" s="65">
        <v>45531</v>
      </c>
      <c r="N219" s="67" t="s">
        <v>166</v>
      </c>
    </row>
    <row r="220" spans="1:14" x14ac:dyDescent="0.45">
      <c r="A220" s="66" t="s">
        <v>2283</v>
      </c>
      <c r="B220" s="64">
        <v>43609</v>
      </c>
      <c r="C220" s="63" t="s">
        <v>2284</v>
      </c>
      <c r="D220" s="64" t="s">
        <v>98</v>
      </c>
      <c r="E220" s="63"/>
      <c r="F220" s="63" t="s">
        <v>2285</v>
      </c>
      <c r="G220" s="63" t="s">
        <v>325</v>
      </c>
      <c r="H220" s="64">
        <v>43693</v>
      </c>
      <c r="I220" s="64" t="s">
        <v>2286</v>
      </c>
      <c r="J220" s="63">
        <v>63593</v>
      </c>
      <c r="K220" s="63" t="s">
        <v>2287</v>
      </c>
      <c r="L220" s="64">
        <v>5</v>
      </c>
      <c r="M220" s="64">
        <v>45519</v>
      </c>
      <c r="N220" s="66" t="s">
        <v>166</v>
      </c>
    </row>
    <row r="221" spans="1:14" x14ac:dyDescent="0.45">
      <c r="A221" s="67" t="s">
        <v>2288</v>
      </c>
      <c r="B221" s="65">
        <v>43475</v>
      </c>
      <c r="C221" s="22" t="s">
        <v>2289</v>
      </c>
      <c r="D221" s="65" t="s">
        <v>98</v>
      </c>
      <c r="E221" s="22"/>
      <c r="F221" s="22" t="s">
        <v>1910</v>
      </c>
      <c r="G221" s="22" t="s">
        <v>325</v>
      </c>
      <c r="H221" s="65">
        <v>43676</v>
      </c>
      <c r="I221" s="65" t="s">
        <v>2290</v>
      </c>
      <c r="J221" s="22">
        <v>234860</v>
      </c>
      <c r="K221" s="22" t="s">
        <v>2291</v>
      </c>
      <c r="L221" s="65">
        <v>5</v>
      </c>
      <c r="M221" s="65">
        <v>45502</v>
      </c>
      <c r="N221" s="67" t="s">
        <v>166</v>
      </c>
    </row>
    <row r="222" spans="1:14" x14ac:dyDescent="0.45">
      <c r="A222" s="66" t="s">
        <v>2260</v>
      </c>
      <c r="B222" s="64">
        <v>43559</v>
      </c>
      <c r="C222" s="63" t="s">
        <v>2292</v>
      </c>
      <c r="D222" s="64" t="s">
        <v>93</v>
      </c>
      <c r="E222" s="63"/>
      <c r="F222" s="63" t="s">
        <v>2262</v>
      </c>
      <c r="G222" s="63" t="s">
        <v>325</v>
      </c>
      <c r="H222" s="64">
        <v>43670</v>
      </c>
      <c r="I222" s="64" t="s">
        <v>2293</v>
      </c>
      <c r="J222" s="63">
        <v>127887</v>
      </c>
      <c r="K222" s="63" t="s">
        <v>2294</v>
      </c>
      <c r="L222" s="64">
        <v>5</v>
      </c>
      <c r="M222" s="64">
        <v>45496</v>
      </c>
      <c r="N222" s="66" t="s">
        <v>166</v>
      </c>
    </row>
    <row r="223" spans="1:14" x14ac:dyDescent="0.45">
      <c r="A223" s="67" t="s">
        <v>2295</v>
      </c>
      <c r="B223" s="65">
        <v>43207</v>
      </c>
      <c r="C223" s="22" t="s">
        <v>1837</v>
      </c>
      <c r="D223" s="65" t="s">
        <v>99</v>
      </c>
      <c r="E223" s="22"/>
      <c r="F223" s="22" t="s">
        <v>2296</v>
      </c>
      <c r="G223" s="22" t="s">
        <v>325</v>
      </c>
      <c r="H223" s="65">
        <v>43595</v>
      </c>
      <c r="I223" s="65" t="s">
        <v>2297</v>
      </c>
      <c r="J223" s="22">
        <v>230663</v>
      </c>
      <c r="K223" s="22" t="s">
        <v>2298</v>
      </c>
      <c r="L223" s="65">
        <v>5</v>
      </c>
      <c r="M223" s="65">
        <v>45421</v>
      </c>
      <c r="N223" s="67" t="s">
        <v>166</v>
      </c>
    </row>
    <row r="224" spans="1:14" x14ac:dyDescent="0.45">
      <c r="A224" s="66" t="s">
        <v>23</v>
      </c>
      <c r="B224" s="64">
        <v>42375</v>
      </c>
      <c r="C224" s="63" t="s">
        <v>2299</v>
      </c>
      <c r="D224" s="64" t="s">
        <v>91</v>
      </c>
      <c r="E224" s="63"/>
      <c r="F224" s="63" t="s">
        <v>2276</v>
      </c>
      <c r="G224" s="63" t="s">
        <v>325</v>
      </c>
      <c r="H224" s="64">
        <v>43564</v>
      </c>
      <c r="I224" s="64" t="s">
        <v>639</v>
      </c>
      <c r="J224" s="63">
        <v>249863</v>
      </c>
      <c r="K224" s="63" t="s">
        <v>2300</v>
      </c>
      <c r="L224" s="64">
        <v>5</v>
      </c>
      <c r="M224" s="64">
        <v>45390</v>
      </c>
      <c r="N224" s="66" t="s">
        <v>166</v>
      </c>
    </row>
    <row r="225" spans="1:14" x14ac:dyDescent="0.45">
      <c r="A225" s="67" t="s">
        <v>2301</v>
      </c>
      <c r="B225" s="65">
        <v>43138</v>
      </c>
      <c r="C225" s="22" t="s">
        <v>2302</v>
      </c>
      <c r="D225" s="65" t="s">
        <v>96</v>
      </c>
      <c r="E225" s="22"/>
      <c r="F225" s="22" t="s">
        <v>2303</v>
      </c>
      <c r="G225" s="22" t="s">
        <v>325</v>
      </c>
      <c r="H225" s="65">
        <v>43560</v>
      </c>
      <c r="I225" s="65" t="s">
        <v>2304</v>
      </c>
      <c r="J225" s="22">
        <v>39472</v>
      </c>
      <c r="K225" s="22" t="s">
        <v>2305</v>
      </c>
      <c r="L225" s="65">
        <v>5</v>
      </c>
      <c r="M225" s="65">
        <v>45386</v>
      </c>
      <c r="N225" s="67" t="s">
        <v>166</v>
      </c>
    </row>
    <row r="229" spans="1:14" ht="26.5" thickBot="1" x14ac:dyDescent="0.5">
      <c r="A229" s="17" t="s">
        <v>334</v>
      </c>
      <c r="B229" s="17" t="s">
        <v>2084</v>
      </c>
      <c r="C229" s="17" t="s">
        <v>335</v>
      </c>
      <c r="D229" s="17" t="s">
        <v>87</v>
      </c>
      <c r="E229" s="17" t="s">
        <v>2115</v>
      </c>
      <c r="F229" s="17" t="s">
        <v>628</v>
      </c>
      <c r="G229" s="17" t="s">
        <v>284</v>
      </c>
      <c r="H229" s="17" t="s">
        <v>336</v>
      </c>
      <c r="I229" s="17" t="s">
        <v>337</v>
      </c>
      <c r="J229" s="17" t="s">
        <v>2155</v>
      </c>
      <c r="K229" s="17" t="s">
        <v>338</v>
      </c>
      <c r="L229" s="17" t="s">
        <v>339</v>
      </c>
      <c r="M229" s="17" t="s">
        <v>2156</v>
      </c>
      <c r="N229" s="17" t="s">
        <v>341</v>
      </c>
    </row>
    <row r="230" spans="1:14" s="769" customFormat="1" x14ac:dyDescent="0.45">
      <c r="A230" s="768" t="s">
        <v>626</v>
      </c>
      <c r="B230" s="767">
        <v>45028</v>
      </c>
      <c r="C230" s="766" t="s">
        <v>2306</v>
      </c>
      <c r="D230" s="767" t="s">
        <v>99</v>
      </c>
      <c r="E230" s="766"/>
      <c r="F230" s="766" t="s">
        <v>2307</v>
      </c>
      <c r="G230" s="766" t="s">
        <v>343</v>
      </c>
      <c r="H230" s="767">
        <v>45253</v>
      </c>
      <c r="I230" s="767" t="s">
        <v>2308</v>
      </c>
      <c r="J230" s="766">
        <v>338933</v>
      </c>
      <c r="K230" s="766" t="s">
        <v>2309</v>
      </c>
      <c r="L230" s="767">
        <v>3</v>
      </c>
      <c r="M230" s="767">
        <v>46349</v>
      </c>
      <c r="N230" s="768" t="s">
        <v>346</v>
      </c>
    </row>
    <row r="231" spans="1:14" s="769" customFormat="1" x14ac:dyDescent="0.45">
      <c r="A231" s="768" t="s">
        <v>23</v>
      </c>
      <c r="B231" s="767">
        <v>45034</v>
      </c>
      <c r="C231" s="766" t="s">
        <v>2310</v>
      </c>
      <c r="D231" s="767" t="s">
        <v>98</v>
      </c>
      <c r="E231" s="766"/>
      <c r="F231" s="766" t="s">
        <v>637</v>
      </c>
      <c r="G231" s="766" t="s">
        <v>343</v>
      </c>
      <c r="H231" s="767">
        <v>45175</v>
      </c>
      <c r="I231" s="767" t="s">
        <v>2311</v>
      </c>
      <c r="J231" s="766">
        <v>283920</v>
      </c>
      <c r="K231" s="766" t="s">
        <v>2312</v>
      </c>
      <c r="L231" s="767">
        <v>3</v>
      </c>
      <c r="M231" s="767">
        <v>46270</v>
      </c>
      <c r="N231" s="768" t="s">
        <v>166</v>
      </c>
    </row>
    <row r="232" spans="1:14" s="769" customFormat="1" x14ac:dyDescent="0.45">
      <c r="A232" s="768" t="s">
        <v>2313</v>
      </c>
      <c r="B232" s="767">
        <v>44908</v>
      </c>
      <c r="C232" s="766" t="s">
        <v>2314</v>
      </c>
      <c r="D232" s="767" t="s">
        <v>99</v>
      </c>
      <c r="E232" s="766"/>
      <c r="F232" s="766" t="s">
        <v>2315</v>
      </c>
      <c r="G232" s="766" t="s">
        <v>343</v>
      </c>
      <c r="H232" s="767">
        <v>45119</v>
      </c>
      <c r="I232" s="767" t="s">
        <v>2316</v>
      </c>
      <c r="J232" s="766">
        <v>457508</v>
      </c>
      <c r="K232" s="766" t="s">
        <v>2317</v>
      </c>
      <c r="L232" s="767">
        <v>3</v>
      </c>
      <c r="M232" s="767">
        <v>46215</v>
      </c>
      <c r="N232" s="768" t="s">
        <v>346</v>
      </c>
    </row>
    <row r="233" spans="1:14" s="769" customFormat="1" x14ac:dyDescent="0.45">
      <c r="A233" s="768" t="s">
        <v>5</v>
      </c>
      <c r="B233" s="767">
        <v>45005</v>
      </c>
      <c r="C233" s="766" t="s">
        <v>2318</v>
      </c>
      <c r="D233" s="767" t="s">
        <v>94</v>
      </c>
      <c r="E233" s="766"/>
      <c r="F233" s="766" t="s">
        <v>2319</v>
      </c>
      <c r="G233" s="766" t="s">
        <v>343</v>
      </c>
      <c r="H233" s="767">
        <v>45106</v>
      </c>
      <c r="I233" s="767" t="s">
        <v>2320</v>
      </c>
      <c r="J233" s="766">
        <v>101817</v>
      </c>
      <c r="K233" s="766" t="s">
        <v>2321</v>
      </c>
      <c r="L233" s="767">
        <v>3</v>
      </c>
      <c r="M233" s="767">
        <v>46201</v>
      </c>
      <c r="N233" s="768" t="s">
        <v>166</v>
      </c>
    </row>
    <row r="234" spans="1:14" s="769" customFormat="1" x14ac:dyDescent="0.45">
      <c r="A234" s="768" t="s">
        <v>2322</v>
      </c>
      <c r="B234" s="767">
        <v>44981</v>
      </c>
      <c r="C234" s="766" t="s">
        <v>2323</v>
      </c>
      <c r="D234" s="767" t="s">
        <v>99</v>
      </c>
      <c r="E234" s="766"/>
      <c r="F234" s="766" t="s">
        <v>2324</v>
      </c>
      <c r="G234" s="766" t="s">
        <v>343</v>
      </c>
      <c r="H234" s="767">
        <v>45092</v>
      </c>
      <c r="I234" s="767" t="s">
        <v>2026</v>
      </c>
      <c r="J234" s="766">
        <v>354004</v>
      </c>
      <c r="K234" s="766" t="s">
        <v>2325</v>
      </c>
      <c r="L234" s="767">
        <v>3</v>
      </c>
      <c r="M234" s="767">
        <v>46187</v>
      </c>
      <c r="N234" s="768" t="s">
        <v>327</v>
      </c>
    </row>
    <row r="235" spans="1:14" s="769" customFormat="1" x14ac:dyDescent="0.45">
      <c r="A235" s="768" t="s">
        <v>2295</v>
      </c>
      <c r="B235" s="767">
        <v>45056</v>
      </c>
      <c r="C235" s="766" t="s">
        <v>1837</v>
      </c>
      <c r="D235" s="767" t="s">
        <v>99</v>
      </c>
      <c r="E235" s="766"/>
      <c r="F235" s="766" t="s">
        <v>2296</v>
      </c>
      <c r="G235" s="766" t="s">
        <v>343</v>
      </c>
      <c r="H235" s="767">
        <v>45076</v>
      </c>
      <c r="I235" s="767" t="s">
        <v>1033</v>
      </c>
      <c r="J235" s="766">
        <v>455491</v>
      </c>
      <c r="K235" s="766" t="s">
        <v>2326</v>
      </c>
      <c r="L235" s="767">
        <v>5</v>
      </c>
      <c r="M235" s="767">
        <v>46902</v>
      </c>
      <c r="N235" s="768" t="s">
        <v>327</v>
      </c>
    </row>
    <row r="236" spans="1:14" s="769" customFormat="1" x14ac:dyDescent="0.45">
      <c r="A236" s="768" t="s">
        <v>2327</v>
      </c>
      <c r="B236" s="767">
        <v>44958</v>
      </c>
      <c r="C236" s="766" t="s">
        <v>2328</v>
      </c>
      <c r="D236" s="767" t="s">
        <v>99</v>
      </c>
      <c r="E236" s="766"/>
      <c r="F236" s="766" t="s">
        <v>2329</v>
      </c>
      <c r="G236" s="766" t="s">
        <v>343</v>
      </c>
      <c r="H236" s="767">
        <v>45006</v>
      </c>
      <c r="I236" s="767" t="s">
        <v>2330</v>
      </c>
      <c r="J236" s="766">
        <v>254257</v>
      </c>
      <c r="K236" s="766" t="s">
        <v>2331</v>
      </c>
      <c r="L236" s="767">
        <v>3</v>
      </c>
      <c r="M236" s="767">
        <v>46101</v>
      </c>
      <c r="N236" s="768" t="s">
        <v>166</v>
      </c>
    </row>
    <row r="237" spans="1:14" s="769" customFormat="1" x14ac:dyDescent="0.45">
      <c r="A237" s="768" t="s">
        <v>2313</v>
      </c>
      <c r="B237" s="767">
        <v>44908</v>
      </c>
      <c r="C237" s="766" t="s">
        <v>2332</v>
      </c>
      <c r="D237" s="767" t="s">
        <v>99</v>
      </c>
      <c r="E237" s="766"/>
      <c r="F237" s="766" t="s">
        <v>2315</v>
      </c>
      <c r="G237" s="766" t="s">
        <v>343</v>
      </c>
      <c r="H237" s="767">
        <v>44991</v>
      </c>
      <c r="I237" s="767" t="s">
        <v>2333</v>
      </c>
      <c r="J237" s="766">
        <v>890290</v>
      </c>
      <c r="K237" s="766" t="s">
        <v>2334</v>
      </c>
      <c r="L237" s="767">
        <v>3</v>
      </c>
      <c r="M237" s="767">
        <v>46086</v>
      </c>
      <c r="N237" s="768" t="s">
        <v>346</v>
      </c>
    </row>
    <row r="238" spans="1:14" s="769" customFormat="1" x14ac:dyDescent="0.45">
      <c r="A238" s="768" t="s">
        <v>2335</v>
      </c>
      <c r="B238" s="767">
        <v>44875</v>
      </c>
      <c r="C238" s="766" t="s">
        <v>2336</v>
      </c>
      <c r="D238" s="767" t="s">
        <v>91</v>
      </c>
      <c r="E238" s="766"/>
      <c r="F238" s="766" t="s">
        <v>2337</v>
      </c>
      <c r="G238" s="766" t="s">
        <v>343</v>
      </c>
      <c r="H238" s="767">
        <v>44939</v>
      </c>
      <c r="I238" s="767" t="s">
        <v>1863</v>
      </c>
      <c r="J238" s="766">
        <v>54492</v>
      </c>
      <c r="K238" s="766" t="s">
        <v>2338</v>
      </c>
      <c r="L238" s="767">
        <v>3</v>
      </c>
      <c r="M238" s="767">
        <v>46034</v>
      </c>
      <c r="N238" s="768" t="s">
        <v>327</v>
      </c>
    </row>
    <row r="239" spans="1:14" s="769" customFormat="1" x14ac:dyDescent="0.45">
      <c r="A239" s="768" t="s">
        <v>2339</v>
      </c>
      <c r="B239" s="767">
        <v>44127</v>
      </c>
      <c r="C239" s="766" t="s">
        <v>2340</v>
      </c>
      <c r="D239" s="767" t="s">
        <v>98</v>
      </c>
      <c r="E239" s="766"/>
      <c r="F239" s="766" t="s">
        <v>2341</v>
      </c>
      <c r="G239" s="766" t="s">
        <v>343</v>
      </c>
      <c r="H239" s="767">
        <v>44935</v>
      </c>
      <c r="I239" s="767" t="s">
        <v>2342</v>
      </c>
      <c r="J239" s="766">
        <v>236318</v>
      </c>
      <c r="K239" s="766" t="s">
        <v>2343</v>
      </c>
      <c r="L239" s="767">
        <v>3</v>
      </c>
      <c r="M239" s="767">
        <v>46030</v>
      </c>
      <c r="N239" s="768" t="s">
        <v>327</v>
      </c>
    </row>
    <row r="240" spans="1:14" x14ac:dyDescent="0.45">
      <c r="A240" s="66" t="s">
        <v>348</v>
      </c>
      <c r="B240" s="64">
        <v>44869</v>
      </c>
      <c r="C240" s="63" t="s">
        <v>349</v>
      </c>
      <c r="D240" s="64" t="s">
        <v>98</v>
      </c>
      <c r="E240" s="63"/>
      <c r="F240" s="63" t="s">
        <v>648</v>
      </c>
      <c r="G240" s="63" t="s">
        <v>343</v>
      </c>
      <c r="H240" s="64">
        <v>44909</v>
      </c>
      <c r="I240" s="64" t="s">
        <v>913</v>
      </c>
      <c r="J240" s="63">
        <v>89734</v>
      </c>
      <c r="K240" s="63" t="s">
        <v>914</v>
      </c>
      <c r="L240" s="64">
        <v>3</v>
      </c>
      <c r="M240" s="64">
        <v>46004</v>
      </c>
      <c r="N240" s="66" t="s">
        <v>166</v>
      </c>
    </row>
    <row r="241" spans="1:14" x14ac:dyDescent="0.45">
      <c r="A241" s="67" t="s">
        <v>915</v>
      </c>
      <c r="B241" s="65">
        <v>44761</v>
      </c>
      <c r="C241" s="22" t="s">
        <v>916</v>
      </c>
      <c r="D241" s="65" t="s">
        <v>98</v>
      </c>
      <c r="E241" s="22"/>
      <c r="F241" s="22" t="s">
        <v>651</v>
      </c>
      <c r="G241" s="22" t="s">
        <v>343</v>
      </c>
      <c r="H241" s="65">
        <v>44907</v>
      </c>
      <c r="I241" s="65" t="s">
        <v>917</v>
      </c>
      <c r="J241" s="22">
        <v>41425</v>
      </c>
      <c r="K241" s="22" t="s">
        <v>918</v>
      </c>
      <c r="L241" s="65">
        <v>3</v>
      </c>
      <c r="M241" s="65">
        <v>46002</v>
      </c>
      <c r="N241" s="67" t="s">
        <v>327</v>
      </c>
    </row>
    <row r="242" spans="1:14" x14ac:dyDescent="0.45">
      <c r="A242" s="66" t="s">
        <v>919</v>
      </c>
      <c r="B242" s="64">
        <v>44111</v>
      </c>
      <c r="C242" s="63" t="s">
        <v>920</v>
      </c>
      <c r="D242" s="64" t="s">
        <v>91</v>
      </c>
      <c r="E242" s="63"/>
      <c r="F242" s="63" t="s">
        <v>921</v>
      </c>
      <c r="G242" s="63" t="s">
        <v>343</v>
      </c>
      <c r="H242" s="64">
        <v>44900</v>
      </c>
      <c r="I242" s="64" t="s">
        <v>922</v>
      </c>
      <c r="J242" s="63">
        <v>33179</v>
      </c>
      <c r="K242" s="63" t="s">
        <v>923</v>
      </c>
      <c r="L242" s="64">
        <v>3</v>
      </c>
      <c r="M242" s="64">
        <v>45996</v>
      </c>
      <c r="N242" s="66" t="s">
        <v>166</v>
      </c>
    </row>
    <row r="243" spans="1:14" x14ac:dyDescent="0.45">
      <c r="A243" s="67" t="s">
        <v>612</v>
      </c>
      <c r="B243" s="65">
        <v>44770</v>
      </c>
      <c r="C243" s="22" t="s">
        <v>649</v>
      </c>
      <c r="D243" s="65" t="s">
        <v>167</v>
      </c>
      <c r="E243" s="22"/>
      <c r="F243" s="22" t="s">
        <v>650</v>
      </c>
      <c r="G243" s="22" t="s">
        <v>343</v>
      </c>
      <c r="H243" s="65">
        <v>44827</v>
      </c>
      <c r="I243" s="65" t="s">
        <v>911</v>
      </c>
      <c r="J243" s="22">
        <v>222283</v>
      </c>
      <c r="K243" s="22" t="s">
        <v>912</v>
      </c>
      <c r="L243" s="65">
        <v>3</v>
      </c>
      <c r="M243" s="65">
        <v>45922</v>
      </c>
      <c r="N243" s="67" t="s">
        <v>327</v>
      </c>
    </row>
    <row r="244" spans="1:14" x14ac:dyDescent="0.45">
      <c r="A244" s="66" t="s">
        <v>347</v>
      </c>
      <c r="B244" s="64">
        <v>44217</v>
      </c>
      <c r="C244" s="63" t="s">
        <v>332</v>
      </c>
      <c r="D244" s="64" t="s">
        <v>99</v>
      </c>
      <c r="E244" s="63"/>
      <c r="F244" s="63" t="s">
        <v>637</v>
      </c>
      <c r="G244" s="63" t="s">
        <v>343</v>
      </c>
      <c r="H244" s="64">
        <v>44732</v>
      </c>
      <c r="I244" s="64" t="s">
        <v>639</v>
      </c>
      <c r="J244" s="63">
        <v>521327</v>
      </c>
      <c r="K244" s="63" t="s">
        <v>924</v>
      </c>
      <c r="L244" s="64">
        <v>3</v>
      </c>
      <c r="M244" s="64">
        <v>45827</v>
      </c>
      <c r="N244" s="66" t="s">
        <v>327</v>
      </c>
    </row>
    <row r="245" spans="1:14" x14ac:dyDescent="0.45">
      <c r="A245" s="67" t="s">
        <v>908</v>
      </c>
      <c r="B245" s="65">
        <v>44431</v>
      </c>
      <c r="C245" s="22" t="s">
        <v>909</v>
      </c>
      <c r="D245" s="65" t="s">
        <v>98</v>
      </c>
      <c r="E245" s="22"/>
      <c r="F245" s="22" t="s">
        <v>642</v>
      </c>
      <c r="G245" s="22" t="s">
        <v>343</v>
      </c>
      <c r="H245" s="65">
        <v>44670</v>
      </c>
      <c r="I245" s="65" t="s">
        <v>298</v>
      </c>
      <c r="J245" s="22">
        <v>185907</v>
      </c>
      <c r="K245" s="22" t="s">
        <v>910</v>
      </c>
      <c r="L245" s="65">
        <v>3</v>
      </c>
      <c r="M245" s="65">
        <v>45765</v>
      </c>
      <c r="N245" s="67" t="s">
        <v>166</v>
      </c>
    </row>
    <row r="246" spans="1:14" x14ac:dyDescent="0.45">
      <c r="A246" s="66" t="s">
        <v>2213</v>
      </c>
      <c r="B246" s="64">
        <v>42741</v>
      </c>
      <c r="C246" s="63" t="s">
        <v>2314</v>
      </c>
      <c r="D246" s="64" t="s">
        <v>99</v>
      </c>
      <c r="E246" s="63"/>
      <c r="F246" s="63" t="s">
        <v>2344</v>
      </c>
      <c r="G246" s="63" t="s">
        <v>343</v>
      </c>
      <c r="H246" s="64">
        <v>44410</v>
      </c>
      <c r="I246" s="64" t="s">
        <v>2345</v>
      </c>
      <c r="J246" s="63">
        <v>1030048</v>
      </c>
      <c r="K246" s="63" t="s">
        <v>2346</v>
      </c>
      <c r="L246" s="64">
        <v>3</v>
      </c>
      <c r="M246" s="64">
        <v>45505</v>
      </c>
      <c r="N246" s="66" t="s">
        <v>644</v>
      </c>
    </row>
    <row r="247" spans="1:14" x14ac:dyDescent="0.45">
      <c r="A247" s="67" t="s">
        <v>2213</v>
      </c>
      <c r="B247" s="65"/>
      <c r="C247" s="22" t="s">
        <v>2347</v>
      </c>
      <c r="D247" s="65" t="s">
        <v>96</v>
      </c>
      <c r="E247" s="22"/>
      <c r="F247" s="22" t="s">
        <v>2344</v>
      </c>
      <c r="G247" s="22" t="s">
        <v>343</v>
      </c>
      <c r="H247" s="65">
        <v>44410</v>
      </c>
      <c r="I247" s="65" t="s">
        <v>2348</v>
      </c>
      <c r="J247" s="22">
        <v>158231</v>
      </c>
      <c r="K247" s="22" t="s">
        <v>2349</v>
      </c>
      <c r="L247" s="65">
        <v>3</v>
      </c>
      <c r="M247" s="65">
        <v>45505</v>
      </c>
      <c r="N247" s="67" t="s">
        <v>645</v>
      </c>
    </row>
    <row r="248" spans="1:14" x14ac:dyDescent="0.45">
      <c r="A248" s="66" t="s">
        <v>2213</v>
      </c>
      <c r="B248" s="64">
        <v>42523</v>
      </c>
      <c r="C248" s="63" t="s">
        <v>646</v>
      </c>
      <c r="D248" s="64" t="s">
        <v>96</v>
      </c>
      <c r="E248" s="63"/>
      <c r="F248" s="63" t="s">
        <v>2344</v>
      </c>
      <c r="G248" s="63" t="s">
        <v>343</v>
      </c>
      <c r="H248" s="64">
        <v>44410</v>
      </c>
      <c r="I248" s="64" t="s">
        <v>2350</v>
      </c>
      <c r="J248" s="63">
        <v>405562</v>
      </c>
      <c r="K248" s="63" t="s">
        <v>2351</v>
      </c>
      <c r="L248" s="64">
        <v>3</v>
      </c>
      <c r="M248" s="64">
        <v>45505</v>
      </c>
      <c r="N248" s="66" t="s">
        <v>635</v>
      </c>
    </row>
    <row r="249" spans="1:14" x14ac:dyDescent="0.45">
      <c r="A249" s="67" t="s">
        <v>647</v>
      </c>
      <c r="B249" s="65">
        <v>44249</v>
      </c>
      <c r="C249" s="22" t="s">
        <v>2352</v>
      </c>
      <c r="D249" s="65" t="s">
        <v>96</v>
      </c>
      <c r="E249" s="22"/>
      <c r="F249" s="22" t="s">
        <v>2353</v>
      </c>
      <c r="G249" s="22" t="s">
        <v>343</v>
      </c>
      <c r="H249" s="65">
        <v>44357</v>
      </c>
      <c r="I249" s="65" t="s">
        <v>2354</v>
      </c>
      <c r="J249" s="22">
        <v>101877</v>
      </c>
      <c r="K249" s="22" t="s">
        <v>2355</v>
      </c>
      <c r="L249" s="65">
        <v>3</v>
      </c>
      <c r="M249" s="65">
        <v>45453</v>
      </c>
      <c r="N249" s="67" t="s">
        <v>166</v>
      </c>
    </row>
    <row r="250" spans="1:14" x14ac:dyDescent="0.45">
      <c r="A250" s="66" t="s">
        <v>2356</v>
      </c>
      <c r="B250" s="64">
        <v>43650</v>
      </c>
      <c r="C250" s="63" t="s">
        <v>2357</v>
      </c>
      <c r="D250" s="64" t="s">
        <v>98</v>
      </c>
      <c r="E250" s="63"/>
      <c r="F250" s="63" t="s">
        <v>2358</v>
      </c>
      <c r="G250" s="63" t="s">
        <v>343</v>
      </c>
      <c r="H250" s="64">
        <v>44196</v>
      </c>
      <c r="I250" s="64" t="s">
        <v>2359</v>
      </c>
      <c r="J250" s="63">
        <v>222261</v>
      </c>
      <c r="K250" s="63" t="s">
        <v>2360</v>
      </c>
      <c r="L250" s="64">
        <v>3</v>
      </c>
      <c r="M250" s="64">
        <v>45290</v>
      </c>
      <c r="N250" s="66" t="s">
        <v>166</v>
      </c>
    </row>
    <row r="251" spans="1:14" x14ac:dyDescent="0.45">
      <c r="A251" s="67" t="s">
        <v>344</v>
      </c>
      <c r="B251" s="65">
        <v>44085</v>
      </c>
      <c r="C251" s="22" t="s">
        <v>2361</v>
      </c>
      <c r="D251" s="65" t="s">
        <v>91</v>
      </c>
      <c r="E251" s="22"/>
      <c r="F251" s="22" t="s">
        <v>648</v>
      </c>
      <c r="G251" s="22" t="s">
        <v>343</v>
      </c>
      <c r="H251" s="65">
        <v>44189</v>
      </c>
      <c r="I251" s="65" t="s">
        <v>2362</v>
      </c>
      <c r="J251" s="22">
        <v>61225</v>
      </c>
      <c r="K251" s="22" t="s">
        <v>2363</v>
      </c>
      <c r="L251" s="65">
        <v>3</v>
      </c>
      <c r="M251" s="65">
        <v>45283</v>
      </c>
      <c r="N251" s="67" t="s">
        <v>166</v>
      </c>
    </row>
    <row r="252" spans="1:14" x14ac:dyDescent="0.45">
      <c r="A252" s="66" t="s">
        <v>3</v>
      </c>
      <c r="B252" s="64"/>
      <c r="C252" s="63" t="s">
        <v>332</v>
      </c>
      <c r="D252" s="64" t="s">
        <v>99</v>
      </c>
      <c r="E252" s="63"/>
      <c r="F252" s="63" t="s">
        <v>2364</v>
      </c>
      <c r="G252" s="63" t="s">
        <v>343</v>
      </c>
      <c r="H252" s="64">
        <v>44179</v>
      </c>
      <c r="I252" s="64" t="s">
        <v>2365</v>
      </c>
      <c r="J252" s="63">
        <v>227434</v>
      </c>
      <c r="K252" s="63" t="s">
        <v>2366</v>
      </c>
      <c r="L252" s="64">
        <v>3</v>
      </c>
      <c r="M252" s="64">
        <v>45273</v>
      </c>
      <c r="N252" s="66" t="s">
        <v>166</v>
      </c>
    </row>
    <row r="253" spans="1:14" x14ac:dyDescent="0.45">
      <c r="A253" s="67" t="s">
        <v>306</v>
      </c>
      <c r="B253" s="65">
        <v>43998</v>
      </c>
      <c r="C253" s="22" t="s">
        <v>2306</v>
      </c>
      <c r="D253" s="65" t="s">
        <v>99</v>
      </c>
      <c r="E253" s="22"/>
      <c r="F253" s="22" t="s">
        <v>2307</v>
      </c>
      <c r="G253" s="22" t="s">
        <v>343</v>
      </c>
      <c r="H253" s="65">
        <v>44029</v>
      </c>
      <c r="I253" s="65" t="s">
        <v>2367</v>
      </c>
      <c r="J253" s="22">
        <v>338933</v>
      </c>
      <c r="K253" s="22" t="s">
        <v>2368</v>
      </c>
      <c r="L253" s="65">
        <v>3</v>
      </c>
      <c r="M253" s="65">
        <v>45123</v>
      </c>
      <c r="N253" s="67" t="s">
        <v>346</v>
      </c>
    </row>
    <row r="254" spans="1:14" x14ac:dyDescent="0.45">
      <c r="A254" s="66" t="s">
        <v>2369</v>
      </c>
      <c r="B254" s="64">
        <v>43650</v>
      </c>
      <c r="C254" s="63" t="s">
        <v>2370</v>
      </c>
      <c r="D254" s="64" t="s">
        <v>94</v>
      </c>
      <c r="E254" s="63"/>
      <c r="F254" s="63" t="s">
        <v>2371</v>
      </c>
      <c r="G254" s="63" t="s">
        <v>2372</v>
      </c>
      <c r="H254" s="64">
        <v>43878</v>
      </c>
      <c r="I254" s="64" t="s">
        <v>2373</v>
      </c>
      <c r="J254" s="63">
        <v>150816</v>
      </c>
      <c r="K254" s="63" t="s">
        <v>2374</v>
      </c>
      <c r="L254" s="64">
        <v>3</v>
      </c>
      <c r="M254" s="64">
        <v>44973</v>
      </c>
      <c r="N254" s="66" t="s">
        <v>327</v>
      </c>
    </row>
    <row r="255" spans="1:14" x14ac:dyDescent="0.45">
      <c r="A255" s="67" t="s">
        <v>348</v>
      </c>
      <c r="B255" s="65">
        <v>43462</v>
      </c>
      <c r="C255" s="22" t="s">
        <v>349</v>
      </c>
      <c r="D255" s="65" t="s">
        <v>98</v>
      </c>
      <c r="E255" s="22"/>
      <c r="F255" s="22" t="s">
        <v>648</v>
      </c>
      <c r="G255" s="22" t="s">
        <v>2372</v>
      </c>
      <c r="H255" s="65">
        <v>43839</v>
      </c>
      <c r="I255" s="65" t="s">
        <v>2342</v>
      </c>
      <c r="J255" s="22">
        <v>89734</v>
      </c>
      <c r="K255" s="22" t="s">
        <v>2375</v>
      </c>
      <c r="L255" s="65">
        <v>3</v>
      </c>
      <c r="M255" s="65">
        <v>44934</v>
      </c>
      <c r="N255" s="67" t="s">
        <v>166</v>
      </c>
    </row>
    <row r="259" spans="1:13" ht="26.5" thickBot="1" x14ac:dyDescent="0.5">
      <c r="A259" s="17" t="s">
        <v>334</v>
      </c>
      <c r="B259" s="17" t="s">
        <v>335</v>
      </c>
      <c r="C259" s="17" t="s">
        <v>2084</v>
      </c>
      <c r="D259" s="17" t="s">
        <v>87</v>
      </c>
      <c r="E259" s="17" t="s">
        <v>1817</v>
      </c>
      <c r="F259" s="17" t="s">
        <v>628</v>
      </c>
      <c r="G259" s="17" t="s">
        <v>284</v>
      </c>
      <c r="H259" s="17" t="s">
        <v>336</v>
      </c>
      <c r="I259" s="17" t="s">
        <v>337</v>
      </c>
      <c r="J259" s="17" t="s">
        <v>338</v>
      </c>
      <c r="K259" s="17" t="s">
        <v>339</v>
      </c>
      <c r="L259" s="17" t="s">
        <v>2156</v>
      </c>
      <c r="M259" s="17" t="s">
        <v>341</v>
      </c>
    </row>
    <row r="260" spans="1:13" x14ac:dyDescent="0.45">
      <c r="A260" s="67" t="s">
        <v>2403</v>
      </c>
      <c r="B260" s="65" t="s">
        <v>2404</v>
      </c>
      <c r="C260" s="65">
        <v>45069</v>
      </c>
      <c r="D260" s="65" t="s">
        <v>93</v>
      </c>
      <c r="E260" s="22"/>
      <c r="F260" s="22" t="s">
        <v>2168</v>
      </c>
      <c r="G260" s="22" t="s">
        <v>2392</v>
      </c>
      <c r="H260" s="65">
        <v>45119</v>
      </c>
      <c r="I260" s="65" t="s">
        <v>2405</v>
      </c>
      <c r="J260" s="22" t="s">
        <v>2406</v>
      </c>
      <c r="K260" s="22">
        <v>2</v>
      </c>
      <c r="L260" s="65">
        <v>45849</v>
      </c>
      <c r="M260" s="65" t="s">
        <v>166</v>
      </c>
    </row>
    <row r="261" spans="1:13" x14ac:dyDescent="0.45">
      <c r="A261" s="66" t="s">
        <v>2398</v>
      </c>
      <c r="B261" s="64" t="s">
        <v>2399</v>
      </c>
      <c r="C261" s="64">
        <v>44967</v>
      </c>
      <c r="D261" s="64" t="s">
        <v>98</v>
      </c>
      <c r="E261" s="63"/>
      <c r="F261" s="63" t="s">
        <v>2400</v>
      </c>
      <c r="G261" s="63" t="s">
        <v>2392</v>
      </c>
      <c r="H261" s="64">
        <v>45015</v>
      </c>
      <c r="I261" s="64" t="s">
        <v>2401</v>
      </c>
      <c r="J261" s="63" t="s">
        <v>2402</v>
      </c>
      <c r="K261" s="63">
        <v>2</v>
      </c>
      <c r="L261" s="64">
        <v>45745</v>
      </c>
      <c r="M261" s="64" t="s">
        <v>166</v>
      </c>
    </row>
    <row r="262" spans="1:13" x14ac:dyDescent="0.45">
      <c r="A262" s="66" t="s">
        <v>713</v>
      </c>
      <c r="B262" s="64" t="s">
        <v>984</v>
      </c>
      <c r="C262" s="64">
        <v>44844</v>
      </c>
      <c r="D262" s="64" t="s">
        <v>167</v>
      </c>
      <c r="E262" s="63"/>
      <c r="F262" s="63" t="s">
        <v>985</v>
      </c>
      <c r="G262" s="63" t="s">
        <v>2392</v>
      </c>
      <c r="H262" s="64">
        <v>44858</v>
      </c>
      <c r="I262" s="64" t="s">
        <v>986</v>
      </c>
      <c r="J262" s="63" t="s">
        <v>987</v>
      </c>
      <c r="K262" s="63">
        <v>2</v>
      </c>
      <c r="L262" s="64">
        <v>45588</v>
      </c>
      <c r="M262" s="64" t="s">
        <v>166</v>
      </c>
    </row>
    <row r="263" spans="1:13" x14ac:dyDescent="0.45">
      <c r="A263" s="67" t="s">
        <v>712</v>
      </c>
      <c r="B263" s="65" t="s">
        <v>321</v>
      </c>
      <c r="C263" s="65">
        <v>44607</v>
      </c>
      <c r="D263" s="65" t="s">
        <v>318</v>
      </c>
      <c r="E263" s="22"/>
      <c r="F263" s="22" t="s">
        <v>981</v>
      </c>
      <c r="G263" s="22" t="s">
        <v>2392</v>
      </c>
      <c r="H263" s="65">
        <v>44841</v>
      </c>
      <c r="I263" s="65" t="s">
        <v>982</v>
      </c>
      <c r="J263" s="22" t="s">
        <v>983</v>
      </c>
      <c r="K263" s="22">
        <v>2</v>
      </c>
      <c r="L263" s="65">
        <v>45571</v>
      </c>
      <c r="M263" s="65" t="s">
        <v>166</v>
      </c>
    </row>
    <row r="264" spans="1:13" x14ac:dyDescent="0.45">
      <c r="A264" s="67" t="s">
        <v>23</v>
      </c>
      <c r="B264" s="65" t="s">
        <v>968</v>
      </c>
      <c r="C264" s="65">
        <v>44760</v>
      </c>
      <c r="D264" s="65" t="s">
        <v>91</v>
      </c>
      <c r="E264" s="22"/>
      <c r="F264" s="22" t="s">
        <v>637</v>
      </c>
      <c r="G264" s="22" t="s">
        <v>2392</v>
      </c>
      <c r="H264" s="65">
        <v>44838</v>
      </c>
      <c r="I264" s="65" t="s">
        <v>979</v>
      </c>
      <c r="J264" s="22" t="s">
        <v>980</v>
      </c>
      <c r="K264" s="22">
        <v>2</v>
      </c>
      <c r="L264" s="65">
        <v>45568</v>
      </c>
      <c r="M264" s="65" t="s">
        <v>327</v>
      </c>
    </row>
    <row r="265" spans="1:13" x14ac:dyDescent="0.45">
      <c r="A265" s="67" t="s">
        <v>709</v>
      </c>
      <c r="B265" s="65" t="s">
        <v>968</v>
      </c>
      <c r="C265" s="65">
        <v>44685</v>
      </c>
      <c r="D265" s="65" t="s">
        <v>91</v>
      </c>
      <c r="E265" s="22"/>
      <c r="F265" s="22" t="s">
        <v>970</v>
      </c>
      <c r="G265" s="22" t="s">
        <v>2376</v>
      </c>
      <c r="H265" s="65">
        <v>44830</v>
      </c>
      <c r="I265" s="65" t="s">
        <v>971</v>
      </c>
      <c r="J265" s="22" t="s">
        <v>972</v>
      </c>
      <c r="K265" s="22">
        <v>2</v>
      </c>
      <c r="L265" s="65">
        <v>45560</v>
      </c>
      <c r="M265" s="65" t="s">
        <v>327</v>
      </c>
    </row>
    <row r="266" spans="1:13" x14ac:dyDescent="0.45">
      <c r="A266" s="67" t="s">
        <v>710</v>
      </c>
      <c r="B266" s="65" t="s">
        <v>973</v>
      </c>
      <c r="C266" s="65">
        <v>44649</v>
      </c>
      <c r="D266" s="65" t="s">
        <v>98</v>
      </c>
      <c r="E266" s="22"/>
      <c r="F266" s="22" t="s">
        <v>2382</v>
      </c>
      <c r="G266" s="22" t="s">
        <v>319</v>
      </c>
      <c r="H266" s="65">
        <v>44811</v>
      </c>
      <c r="I266" s="65">
        <v>295</v>
      </c>
      <c r="J266" s="22" t="s">
        <v>974</v>
      </c>
      <c r="K266" s="22">
        <v>2</v>
      </c>
      <c r="L266" s="65">
        <v>45541</v>
      </c>
      <c r="M266" s="65" t="s">
        <v>166</v>
      </c>
    </row>
    <row r="267" spans="1:13" x14ac:dyDescent="0.45">
      <c r="A267" s="66" t="s">
        <v>711</v>
      </c>
      <c r="B267" s="64" t="s">
        <v>975</v>
      </c>
      <c r="C267" s="64">
        <v>44605</v>
      </c>
      <c r="D267" s="64" t="s">
        <v>318</v>
      </c>
      <c r="E267" s="63"/>
      <c r="F267" s="63" t="s">
        <v>976</v>
      </c>
      <c r="G267" s="63" t="s">
        <v>319</v>
      </c>
      <c r="H267" s="64">
        <v>44782</v>
      </c>
      <c r="I267" s="64" t="s">
        <v>977</v>
      </c>
      <c r="J267" s="63" t="s">
        <v>978</v>
      </c>
      <c r="K267" s="63">
        <v>2</v>
      </c>
      <c r="L267" s="64">
        <v>45512</v>
      </c>
      <c r="M267" s="64" t="s">
        <v>327</v>
      </c>
    </row>
    <row r="268" spans="1:13" x14ac:dyDescent="0.45">
      <c r="A268" s="66" t="s">
        <v>7</v>
      </c>
      <c r="B268" s="64" t="s">
        <v>652</v>
      </c>
      <c r="C268" s="64">
        <v>44497</v>
      </c>
      <c r="D268" s="64" t="s">
        <v>636</v>
      </c>
      <c r="E268" s="63"/>
      <c r="F268" s="63" t="s">
        <v>2218</v>
      </c>
      <c r="G268" s="63" t="s">
        <v>2376</v>
      </c>
      <c r="H268" s="64">
        <v>44582</v>
      </c>
      <c r="I268" s="64" t="s">
        <v>629</v>
      </c>
      <c r="J268" s="63" t="s">
        <v>967</v>
      </c>
      <c r="K268" s="63">
        <v>2</v>
      </c>
      <c r="L268" s="64">
        <v>45312</v>
      </c>
      <c r="M268" s="64" t="s">
        <v>166</v>
      </c>
    </row>
    <row r="269" spans="1:13" x14ac:dyDescent="0.45">
      <c r="A269" s="66" t="s">
        <v>2377</v>
      </c>
      <c r="B269" s="64" t="s">
        <v>2378</v>
      </c>
      <c r="C269" s="64">
        <v>44468</v>
      </c>
      <c r="D269" s="64" t="s">
        <v>96</v>
      </c>
      <c r="E269" s="63"/>
      <c r="F269" s="63" t="s">
        <v>2379</v>
      </c>
      <c r="G269" s="63" t="s">
        <v>2376</v>
      </c>
      <c r="H269" s="64">
        <v>44524</v>
      </c>
      <c r="I269" s="64" t="s">
        <v>2380</v>
      </c>
      <c r="J269" s="63" t="s">
        <v>2381</v>
      </c>
      <c r="K269" s="63">
        <v>2</v>
      </c>
      <c r="L269" s="64">
        <v>45253</v>
      </c>
      <c r="M269" s="64" t="s">
        <v>166</v>
      </c>
    </row>
    <row r="270" spans="1:13" x14ac:dyDescent="0.45">
      <c r="A270" s="67" t="s">
        <v>610</v>
      </c>
      <c r="B270" s="65" t="s">
        <v>2394</v>
      </c>
      <c r="C270" s="65">
        <v>44448</v>
      </c>
      <c r="D270" s="65" t="s">
        <v>91</v>
      </c>
      <c r="E270" s="22"/>
      <c r="F270" s="22" t="s">
        <v>2395</v>
      </c>
      <c r="G270" s="22" t="s">
        <v>2392</v>
      </c>
      <c r="H270" s="65">
        <v>44496</v>
      </c>
      <c r="I270" s="65" t="s">
        <v>2396</v>
      </c>
      <c r="J270" s="22" t="s">
        <v>2397</v>
      </c>
      <c r="K270" s="22">
        <v>2</v>
      </c>
      <c r="L270" s="65">
        <v>45225</v>
      </c>
      <c r="M270" s="65" t="s">
        <v>166</v>
      </c>
    </row>
    <row r="271" spans="1:13" x14ac:dyDescent="0.45">
      <c r="A271" s="67" t="s">
        <v>2387</v>
      </c>
      <c r="B271" s="65" t="s">
        <v>2388</v>
      </c>
      <c r="C271" s="65">
        <v>44359</v>
      </c>
      <c r="D271" s="65" t="s">
        <v>318</v>
      </c>
      <c r="E271" s="22"/>
      <c r="F271" s="22" t="s">
        <v>2389</v>
      </c>
      <c r="G271" s="22" t="s">
        <v>319</v>
      </c>
      <c r="H271" s="65">
        <v>44412</v>
      </c>
      <c r="I271" s="65" t="s">
        <v>2390</v>
      </c>
      <c r="J271" s="22" t="s">
        <v>2391</v>
      </c>
      <c r="K271" s="22">
        <v>2</v>
      </c>
      <c r="L271" s="65">
        <v>45141</v>
      </c>
      <c r="M271" s="65" t="s">
        <v>166</v>
      </c>
    </row>
    <row r="272" spans="1:13" x14ac:dyDescent="0.45">
      <c r="A272" s="66" t="s">
        <v>23</v>
      </c>
      <c r="B272" s="64" t="s">
        <v>2388</v>
      </c>
      <c r="C272" s="64">
        <v>44308</v>
      </c>
      <c r="D272" s="64" t="s">
        <v>94</v>
      </c>
      <c r="E272" s="63"/>
      <c r="F272" s="63" t="s">
        <v>637</v>
      </c>
      <c r="G272" s="63" t="s">
        <v>319</v>
      </c>
      <c r="H272" s="64">
        <v>44313</v>
      </c>
      <c r="I272" s="64" t="s">
        <v>654</v>
      </c>
      <c r="J272" s="63" t="s">
        <v>2393</v>
      </c>
      <c r="K272" s="63">
        <v>2</v>
      </c>
      <c r="L272" s="64">
        <v>45042</v>
      </c>
      <c r="M272" s="64" t="s">
        <v>166</v>
      </c>
    </row>
    <row r="273" spans="1:13" x14ac:dyDescent="0.45">
      <c r="A273" s="66" t="s">
        <v>2383</v>
      </c>
      <c r="B273" s="64" t="s">
        <v>2384</v>
      </c>
      <c r="C273" s="64">
        <v>44272</v>
      </c>
      <c r="D273" s="64" t="s">
        <v>636</v>
      </c>
      <c r="E273" s="63"/>
      <c r="F273" s="63" t="s">
        <v>2385</v>
      </c>
      <c r="G273" s="63" t="s">
        <v>319</v>
      </c>
      <c r="H273" s="64">
        <v>44301</v>
      </c>
      <c r="I273" s="64" t="s">
        <v>298</v>
      </c>
      <c r="J273" s="63" t="s">
        <v>2386</v>
      </c>
      <c r="K273" s="63">
        <v>2</v>
      </c>
      <c r="L273" s="64">
        <v>45030</v>
      </c>
      <c r="M273" s="64" t="s">
        <v>166</v>
      </c>
    </row>
    <row r="277" spans="1:13" ht="13.5" thickBot="1" x14ac:dyDescent="0.5">
      <c r="A277" s="17" t="s">
        <v>2407</v>
      </c>
      <c r="B277" s="17" t="s">
        <v>335</v>
      </c>
      <c r="C277" s="17" t="s">
        <v>2084</v>
      </c>
      <c r="D277" s="17" t="s">
        <v>87</v>
      </c>
      <c r="E277" s="17" t="s">
        <v>2115</v>
      </c>
      <c r="F277" s="17" t="s">
        <v>628</v>
      </c>
      <c r="G277" s="17" t="s">
        <v>284</v>
      </c>
      <c r="H277" s="17" t="s">
        <v>336</v>
      </c>
      <c r="I277" s="17" t="s">
        <v>337</v>
      </c>
      <c r="J277" s="17" t="s">
        <v>338</v>
      </c>
      <c r="K277" s="17" t="s">
        <v>339</v>
      </c>
      <c r="L277" s="17" t="s">
        <v>340</v>
      </c>
      <c r="M277" s="17" t="s">
        <v>341</v>
      </c>
    </row>
    <row r="278" spans="1:13" s="769" customFormat="1" x14ac:dyDescent="0.45">
      <c r="A278" s="768" t="s">
        <v>2415</v>
      </c>
      <c r="B278" s="767" t="s">
        <v>2199</v>
      </c>
      <c r="C278" s="767">
        <v>45030</v>
      </c>
      <c r="D278" s="767" t="s">
        <v>93</v>
      </c>
      <c r="E278" s="766"/>
      <c r="F278" s="766" t="s">
        <v>2416</v>
      </c>
      <c r="G278" s="766" t="s">
        <v>2439</v>
      </c>
      <c r="H278" s="767">
        <v>45146</v>
      </c>
      <c r="I278" s="767" t="s">
        <v>2444</v>
      </c>
      <c r="J278" s="766" t="s">
        <v>2417</v>
      </c>
      <c r="K278" s="766">
        <v>2</v>
      </c>
      <c r="L278" s="767">
        <v>45876</v>
      </c>
      <c r="M278" s="767" t="s">
        <v>166</v>
      </c>
    </row>
    <row r="279" spans="1:13" s="769" customFormat="1" x14ac:dyDescent="0.45">
      <c r="A279" s="768" t="s">
        <v>1216</v>
      </c>
      <c r="B279" s="767" t="s">
        <v>2199</v>
      </c>
      <c r="C279" s="767">
        <v>45060</v>
      </c>
      <c r="D279" s="767" t="s">
        <v>93</v>
      </c>
      <c r="E279" s="766"/>
      <c r="F279" s="766" t="s">
        <v>2416</v>
      </c>
      <c r="G279" s="766" t="s">
        <v>2439</v>
      </c>
      <c r="H279" s="767">
        <v>45146</v>
      </c>
      <c r="I279" s="767" t="s">
        <v>2445</v>
      </c>
      <c r="J279" s="766" t="s">
        <v>2417</v>
      </c>
      <c r="K279" s="766">
        <v>2</v>
      </c>
      <c r="L279" s="767">
        <v>45876</v>
      </c>
      <c r="M279" s="767" t="s">
        <v>166</v>
      </c>
    </row>
    <row r="280" spans="1:13" s="769" customFormat="1" x14ac:dyDescent="0.45">
      <c r="A280" s="768" t="s">
        <v>2398</v>
      </c>
      <c r="B280" s="767" t="s">
        <v>2426</v>
      </c>
      <c r="C280" s="767">
        <v>44958</v>
      </c>
      <c r="D280" s="767" t="s">
        <v>98</v>
      </c>
      <c r="E280" s="766"/>
      <c r="F280" s="766" t="s">
        <v>2400</v>
      </c>
      <c r="G280" s="766" t="s">
        <v>342</v>
      </c>
      <c r="H280" s="767">
        <v>45006</v>
      </c>
      <c r="I280" s="767" t="s">
        <v>2429</v>
      </c>
      <c r="J280" s="766" t="s">
        <v>2430</v>
      </c>
      <c r="K280" s="766">
        <v>2</v>
      </c>
      <c r="L280" s="767">
        <v>45736</v>
      </c>
      <c r="M280" s="767" t="s">
        <v>166</v>
      </c>
    </row>
    <row r="281" spans="1:13" s="769" customFormat="1" x14ac:dyDescent="0.45">
      <c r="A281" s="768" t="s">
        <v>2436</v>
      </c>
      <c r="B281" s="767" t="s">
        <v>2437</v>
      </c>
      <c r="C281" s="767">
        <v>44817</v>
      </c>
      <c r="D281" s="767" t="s">
        <v>98</v>
      </c>
      <c r="E281" s="766"/>
      <c r="F281" s="766" t="s">
        <v>2438</v>
      </c>
      <c r="G281" s="766" t="s">
        <v>2439</v>
      </c>
      <c r="H281" s="767">
        <v>45002</v>
      </c>
      <c r="I281" s="767" t="s">
        <v>2440</v>
      </c>
      <c r="J281" s="766" t="s">
        <v>2441</v>
      </c>
      <c r="K281" s="766">
        <v>2</v>
      </c>
      <c r="L281" s="767">
        <v>45732</v>
      </c>
      <c r="M281" s="767" t="s">
        <v>166</v>
      </c>
    </row>
    <row r="282" spans="1:13" s="769" customFormat="1" x14ac:dyDescent="0.45">
      <c r="A282" s="768" t="s">
        <v>7</v>
      </c>
      <c r="B282" s="767" t="s">
        <v>2442</v>
      </c>
      <c r="C282" s="767"/>
      <c r="D282" s="767" t="s">
        <v>98</v>
      </c>
      <c r="E282" s="766"/>
      <c r="F282" s="766" t="s">
        <v>2218</v>
      </c>
      <c r="G282" s="766" t="s">
        <v>2439</v>
      </c>
      <c r="H282" s="767">
        <v>44985</v>
      </c>
      <c r="I282" s="767" t="s">
        <v>930</v>
      </c>
      <c r="J282" s="766" t="s">
        <v>2443</v>
      </c>
      <c r="K282" s="766">
        <v>2</v>
      </c>
      <c r="L282" s="767">
        <v>45715</v>
      </c>
      <c r="M282" s="767" t="s">
        <v>166</v>
      </c>
    </row>
    <row r="283" spans="1:13" x14ac:dyDescent="0.45">
      <c r="A283" s="66" t="s">
        <v>23</v>
      </c>
      <c r="B283" s="64" t="s">
        <v>323</v>
      </c>
      <c r="C283" s="64">
        <v>44634</v>
      </c>
      <c r="D283" s="64" t="s">
        <v>91</v>
      </c>
      <c r="E283" s="63"/>
      <c r="F283" s="63" t="s">
        <v>637</v>
      </c>
      <c r="G283" s="63" t="s">
        <v>342</v>
      </c>
      <c r="H283" s="64">
        <v>44732</v>
      </c>
      <c r="I283" s="64" t="s">
        <v>906</v>
      </c>
      <c r="J283" s="63" t="s">
        <v>907</v>
      </c>
      <c r="K283" s="63">
        <v>2</v>
      </c>
      <c r="L283" s="64">
        <v>45462</v>
      </c>
      <c r="M283" s="64" t="s">
        <v>327</v>
      </c>
    </row>
    <row r="284" spans="1:13" x14ac:dyDescent="0.45">
      <c r="A284" s="66" t="s">
        <v>7</v>
      </c>
      <c r="B284" s="64" t="s">
        <v>903</v>
      </c>
      <c r="C284" s="64">
        <v>44461</v>
      </c>
      <c r="D284" s="64" t="s">
        <v>99</v>
      </c>
      <c r="E284" s="63"/>
      <c r="F284" s="63" t="s">
        <v>2218</v>
      </c>
      <c r="G284" s="63" t="s">
        <v>342</v>
      </c>
      <c r="H284" s="64">
        <v>44634</v>
      </c>
      <c r="I284" s="64" t="s">
        <v>904</v>
      </c>
      <c r="J284" s="63" t="s">
        <v>905</v>
      </c>
      <c r="K284" s="63">
        <v>1</v>
      </c>
      <c r="L284" s="64">
        <v>44998</v>
      </c>
      <c r="M284" s="64" t="s">
        <v>166</v>
      </c>
    </row>
    <row r="285" spans="1:13" x14ac:dyDescent="0.45">
      <c r="A285" s="66" t="s">
        <v>305</v>
      </c>
      <c r="B285" s="64" t="s">
        <v>2418</v>
      </c>
      <c r="C285" s="64">
        <v>44378</v>
      </c>
      <c r="D285" s="64" t="s">
        <v>94</v>
      </c>
      <c r="E285" s="63"/>
      <c r="F285" s="63" t="s">
        <v>2419</v>
      </c>
      <c r="G285" s="63" t="s">
        <v>342</v>
      </c>
      <c r="H285" s="64">
        <v>44459</v>
      </c>
      <c r="I285" s="64" t="s">
        <v>2420</v>
      </c>
      <c r="J285" s="63" t="s">
        <v>2421</v>
      </c>
      <c r="K285" s="63">
        <v>2</v>
      </c>
      <c r="L285" s="64">
        <v>45188</v>
      </c>
      <c r="M285" s="64" t="s">
        <v>166</v>
      </c>
    </row>
    <row r="286" spans="1:13" x14ac:dyDescent="0.45">
      <c r="A286" s="66" t="s">
        <v>2431</v>
      </c>
      <c r="B286" s="64" t="s">
        <v>2434</v>
      </c>
      <c r="C286" s="64">
        <v>44210</v>
      </c>
      <c r="D286" s="64" t="s">
        <v>95</v>
      </c>
      <c r="E286" s="63"/>
      <c r="F286" s="63" t="s">
        <v>2432</v>
      </c>
      <c r="G286" s="63" t="s">
        <v>342</v>
      </c>
      <c r="H286" s="64">
        <v>44398</v>
      </c>
      <c r="I286" s="64" t="s">
        <v>2010</v>
      </c>
      <c r="J286" s="63" t="s">
        <v>2435</v>
      </c>
      <c r="K286" s="63">
        <v>2</v>
      </c>
      <c r="L286" s="64">
        <v>45127</v>
      </c>
      <c r="M286" s="64" t="s">
        <v>166</v>
      </c>
    </row>
    <row r="287" spans="1:13" x14ac:dyDescent="0.45">
      <c r="A287" s="67" t="s">
        <v>2415</v>
      </c>
      <c r="B287" s="65" t="s">
        <v>2199</v>
      </c>
      <c r="C287" s="65">
        <v>44319</v>
      </c>
      <c r="D287" s="65" t="s">
        <v>93</v>
      </c>
      <c r="E287" s="22"/>
      <c r="F287" s="22" t="s">
        <v>2416</v>
      </c>
      <c r="G287" s="22" t="s">
        <v>342</v>
      </c>
      <c r="H287" s="65">
        <v>44382</v>
      </c>
      <c r="I287" s="65" t="s">
        <v>1833</v>
      </c>
      <c r="J287" s="22" t="s">
        <v>2417</v>
      </c>
      <c r="K287" s="22">
        <v>2</v>
      </c>
      <c r="L287" s="65">
        <v>45111</v>
      </c>
      <c r="M287" s="65" t="s">
        <v>166</v>
      </c>
    </row>
    <row r="288" spans="1:13" x14ac:dyDescent="0.45">
      <c r="A288" s="67" t="s">
        <v>2422</v>
      </c>
      <c r="B288" s="65" t="s">
        <v>2423</v>
      </c>
      <c r="C288" s="65">
        <v>44128</v>
      </c>
      <c r="D288" s="65" t="s">
        <v>93</v>
      </c>
      <c r="E288" s="22"/>
      <c r="F288" s="22" t="s">
        <v>2424</v>
      </c>
      <c r="G288" s="22" t="s">
        <v>342</v>
      </c>
      <c r="H288" s="65">
        <v>44354</v>
      </c>
      <c r="I288" s="65" t="s">
        <v>655</v>
      </c>
      <c r="J288" s="22" t="s">
        <v>2425</v>
      </c>
      <c r="K288" s="22">
        <v>2</v>
      </c>
      <c r="L288" s="65">
        <v>45084</v>
      </c>
      <c r="M288" s="65" t="s">
        <v>166</v>
      </c>
    </row>
    <row r="289" spans="1:13" x14ac:dyDescent="0.45">
      <c r="A289" s="66" t="s">
        <v>2411</v>
      </c>
      <c r="B289" s="64" t="s">
        <v>2412</v>
      </c>
      <c r="C289" s="64">
        <v>44141</v>
      </c>
      <c r="D289" s="64" t="s">
        <v>93</v>
      </c>
      <c r="E289" s="63"/>
      <c r="F289" s="63" t="s">
        <v>2413</v>
      </c>
      <c r="G289" s="63" t="s">
        <v>342</v>
      </c>
      <c r="H289" s="64">
        <v>44246</v>
      </c>
      <c r="I289" s="64" t="s">
        <v>653</v>
      </c>
      <c r="J289" s="63" t="s">
        <v>2414</v>
      </c>
      <c r="K289" s="63">
        <v>2</v>
      </c>
      <c r="L289" s="64">
        <v>44975</v>
      </c>
      <c r="M289" s="64" t="s">
        <v>166</v>
      </c>
    </row>
    <row r="290" spans="1:13" x14ac:dyDescent="0.45">
      <c r="A290" s="67" t="s">
        <v>7</v>
      </c>
      <c r="B290" s="65" t="s">
        <v>2408</v>
      </c>
      <c r="C290" s="65"/>
      <c r="D290" s="65" t="s">
        <v>636</v>
      </c>
      <c r="E290" s="22"/>
      <c r="F290" s="22" t="s">
        <v>2218</v>
      </c>
      <c r="G290" s="22" t="s">
        <v>342</v>
      </c>
      <c r="H290" s="65">
        <v>44211</v>
      </c>
      <c r="I290" s="65" t="s">
        <v>2409</v>
      </c>
      <c r="J290" s="22" t="s">
        <v>2410</v>
      </c>
      <c r="K290" s="22">
        <v>2</v>
      </c>
      <c r="L290" s="65">
        <v>44940</v>
      </c>
      <c r="M290" s="65" t="s">
        <v>166</v>
      </c>
    </row>
    <row r="291" spans="1:13" x14ac:dyDescent="0.45">
      <c r="A291" s="67" t="s">
        <v>2398</v>
      </c>
      <c r="B291" s="65" t="s">
        <v>2426</v>
      </c>
      <c r="C291" s="65">
        <v>44125</v>
      </c>
      <c r="D291" s="65" t="s">
        <v>98</v>
      </c>
      <c r="E291" s="22"/>
      <c r="F291" s="22" t="s">
        <v>2400</v>
      </c>
      <c r="G291" s="22" t="s">
        <v>342</v>
      </c>
      <c r="H291" s="65">
        <v>44211</v>
      </c>
      <c r="I291" s="65" t="s">
        <v>2427</v>
      </c>
      <c r="J291" s="22" t="s">
        <v>2428</v>
      </c>
      <c r="K291" s="22">
        <v>2</v>
      </c>
      <c r="L291" s="65">
        <v>44940</v>
      </c>
      <c r="M291" s="65" t="s">
        <v>166</v>
      </c>
    </row>
    <row r="292" spans="1:13" x14ac:dyDescent="0.45">
      <c r="A292" s="67" t="s">
        <v>2431</v>
      </c>
      <c r="B292" s="65" t="s">
        <v>652</v>
      </c>
      <c r="C292" s="65"/>
      <c r="D292" s="65" t="s">
        <v>636</v>
      </c>
      <c r="E292" s="22"/>
      <c r="F292" s="22" t="s">
        <v>2432</v>
      </c>
      <c r="G292" s="22" t="s">
        <v>342</v>
      </c>
      <c r="H292" s="65">
        <v>44211</v>
      </c>
      <c r="I292" s="65" t="s">
        <v>2083</v>
      </c>
      <c r="J292" s="22" t="s">
        <v>2433</v>
      </c>
      <c r="K292" s="22">
        <v>2</v>
      </c>
      <c r="L292" s="65">
        <v>44940</v>
      </c>
      <c r="M292" s="65" t="s">
        <v>166</v>
      </c>
    </row>
    <row r="296" spans="1:13" ht="13.5" thickBot="1" x14ac:dyDescent="0.5">
      <c r="A296" s="248" t="s">
        <v>1815</v>
      </c>
      <c r="B296" s="248" t="s">
        <v>2446</v>
      </c>
      <c r="C296" s="248" t="s">
        <v>2447</v>
      </c>
      <c r="D296" s="248" t="s">
        <v>2448</v>
      </c>
    </row>
    <row r="297" spans="1:13" x14ac:dyDescent="0.45">
      <c r="A297" s="249" t="s">
        <v>2449</v>
      </c>
      <c r="B297" s="251">
        <v>40368</v>
      </c>
      <c r="C297" s="251" t="s">
        <v>2133</v>
      </c>
      <c r="D297" s="251">
        <v>49658</v>
      </c>
    </row>
    <row r="298" spans="1:13" x14ac:dyDescent="0.45">
      <c r="A298" s="250" t="s">
        <v>2450</v>
      </c>
      <c r="B298" s="252">
        <v>37468</v>
      </c>
      <c r="C298" s="252" t="s">
        <v>2451</v>
      </c>
      <c r="D298" s="252">
        <v>46853</v>
      </c>
    </row>
    <row r="299" spans="1:13" x14ac:dyDescent="0.45">
      <c r="A299" s="249" t="s">
        <v>720</v>
      </c>
      <c r="B299" s="251">
        <v>44672</v>
      </c>
      <c r="C299" s="251" t="s">
        <v>953</v>
      </c>
      <c r="D299" s="251">
        <v>52048</v>
      </c>
    </row>
    <row r="300" spans="1:13" x14ac:dyDescent="0.45">
      <c r="A300" s="250" t="s">
        <v>2153</v>
      </c>
      <c r="B300" s="252">
        <v>43783</v>
      </c>
      <c r="C300" s="252" t="s">
        <v>953</v>
      </c>
      <c r="D300" s="252">
        <v>52198</v>
      </c>
    </row>
    <row r="301" spans="1:13" x14ac:dyDescent="0.45">
      <c r="A301" s="249" t="s">
        <v>296</v>
      </c>
      <c r="B301" s="251">
        <v>43798</v>
      </c>
      <c r="C301" s="251" t="s">
        <v>2140</v>
      </c>
      <c r="D301" s="251">
        <v>46643</v>
      </c>
    </row>
    <row r="302" spans="1:13" x14ac:dyDescent="0.45">
      <c r="A302" s="250" t="s">
        <v>1603</v>
      </c>
      <c r="B302" s="252"/>
      <c r="C302" s="252" t="s">
        <v>953</v>
      </c>
      <c r="D302" s="252">
        <v>52096</v>
      </c>
    </row>
    <row r="303" spans="1:13" x14ac:dyDescent="0.45">
      <c r="A303" s="249" t="s">
        <v>596</v>
      </c>
      <c r="B303" s="251"/>
      <c r="C303" s="251" t="s">
        <v>2120</v>
      </c>
      <c r="D303" s="251">
        <v>52271</v>
      </c>
    </row>
    <row r="307" spans="1:8" ht="26.5" thickBot="1" x14ac:dyDescent="0.5">
      <c r="A307" s="248" t="s">
        <v>2452</v>
      </c>
      <c r="B307" s="248" t="s">
        <v>2453</v>
      </c>
      <c r="C307" s="248" t="s">
        <v>2454</v>
      </c>
      <c r="D307" s="248" t="s">
        <v>628</v>
      </c>
      <c r="E307" s="248" t="s">
        <v>2455</v>
      </c>
      <c r="F307" s="248" t="s">
        <v>2456</v>
      </c>
      <c r="G307" s="248" t="s">
        <v>2457</v>
      </c>
      <c r="H307" s="248" t="s">
        <v>2458</v>
      </c>
    </row>
    <row r="308" spans="1:8" x14ac:dyDescent="0.45">
      <c r="A308" s="249" t="s">
        <v>2459</v>
      </c>
      <c r="B308" s="251" t="s">
        <v>931</v>
      </c>
      <c r="C308" s="251" t="s">
        <v>2460</v>
      </c>
      <c r="D308" s="251" t="s">
        <v>1857</v>
      </c>
      <c r="E308" s="249" t="s">
        <v>1104</v>
      </c>
      <c r="F308" s="251" t="s">
        <v>2461</v>
      </c>
      <c r="G308" s="251">
        <v>45092</v>
      </c>
      <c r="H308" s="251" t="s">
        <v>2462</v>
      </c>
    </row>
    <row r="309" spans="1:8" x14ac:dyDescent="0.45">
      <c r="A309" s="250" t="s">
        <v>2459</v>
      </c>
      <c r="B309" s="252" t="s">
        <v>926</v>
      </c>
      <c r="C309" s="252" t="s">
        <v>2460</v>
      </c>
      <c r="D309" s="252" t="s">
        <v>1857</v>
      </c>
      <c r="E309" s="250" t="s">
        <v>1104</v>
      </c>
      <c r="F309" s="252" t="s">
        <v>2461</v>
      </c>
      <c r="G309" s="252">
        <v>45092</v>
      </c>
      <c r="H309" s="252" t="s">
        <v>2462</v>
      </c>
    </row>
    <row r="310" spans="1:8" s="251" customFormat="1" x14ac:dyDescent="0.35">
      <c r="A310" s="249" t="s">
        <v>2459</v>
      </c>
      <c r="B310" s="251" t="s">
        <v>927</v>
      </c>
      <c r="C310" s="251" t="s">
        <v>2460</v>
      </c>
      <c r="D310" s="251" t="s">
        <v>1857</v>
      </c>
      <c r="E310" s="249" t="s">
        <v>1104</v>
      </c>
      <c r="F310" s="251" t="s">
        <v>2461</v>
      </c>
      <c r="G310" s="251">
        <v>45092</v>
      </c>
      <c r="H310" s="251" t="s">
        <v>2462</v>
      </c>
    </row>
    <row r="311" spans="1:8" s="253" customFormat="1" x14ac:dyDescent="0.35">
      <c r="A311" s="250" t="s">
        <v>2459</v>
      </c>
      <c r="B311" s="252" t="s">
        <v>925</v>
      </c>
      <c r="C311" s="252" t="s">
        <v>2460</v>
      </c>
      <c r="D311" s="252" t="s">
        <v>1857</v>
      </c>
      <c r="E311" s="250" t="s">
        <v>1104</v>
      </c>
      <c r="F311" s="252" t="s">
        <v>2461</v>
      </c>
      <c r="G311" s="252">
        <v>45092</v>
      </c>
      <c r="H311" s="252" t="s">
        <v>2462</v>
      </c>
    </row>
    <row r="312" spans="1:8" s="253" customFormat="1" x14ac:dyDescent="0.35">
      <c r="A312" s="249" t="s">
        <v>2459</v>
      </c>
      <c r="B312" s="251" t="s">
        <v>929</v>
      </c>
      <c r="C312" s="251" t="s">
        <v>2460</v>
      </c>
      <c r="D312" s="251" t="s">
        <v>1857</v>
      </c>
      <c r="E312" s="249" t="s">
        <v>1104</v>
      </c>
      <c r="F312" s="251" t="s">
        <v>2461</v>
      </c>
      <c r="G312" s="251">
        <v>45092</v>
      </c>
      <c r="H312" s="251" t="s">
        <v>2462</v>
      </c>
    </row>
    <row r="313" spans="1:8" x14ac:dyDescent="0.45">
      <c r="A313" s="770"/>
      <c r="B313" s="771"/>
      <c r="C313" s="771"/>
      <c r="D313" s="771"/>
      <c r="E313" s="771"/>
      <c r="F313" s="771"/>
      <c r="G313" s="771"/>
      <c r="H313" s="771"/>
    </row>
    <row r="314" spans="1:8" x14ac:dyDescent="0.45">
      <c r="A314" s="249" t="s">
        <v>2463</v>
      </c>
      <c r="B314" s="251" t="s">
        <v>630</v>
      </c>
      <c r="C314" s="251" t="s">
        <v>2464</v>
      </c>
      <c r="D314" s="251" t="s">
        <v>1857</v>
      </c>
      <c r="E314" s="249" t="s">
        <v>1104</v>
      </c>
      <c r="F314" s="251" t="s">
        <v>2461</v>
      </c>
      <c r="G314" s="251">
        <v>45104</v>
      </c>
      <c r="H314" s="251" t="s">
        <v>2462</v>
      </c>
    </row>
    <row r="315" spans="1:8" x14ac:dyDescent="0.45">
      <c r="A315" s="250" t="s">
        <v>2463</v>
      </c>
      <c r="B315" s="252" t="s">
        <v>1843</v>
      </c>
      <c r="C315" s="252" t="s">
        <v>2464</v>
      </c>
      <c r="D315" s="252" t="s">
        <v>1857</v>
      </c>
      <c r="E315" s="250" t="s">
        <v>1104</v>
      </c>
      <c r="F315" s="252" t="s">
        <v>2461</v>
      </c>
      <c r="G315" s="252">
        <v>45104</v>
      </c>
      <c r="H315" s="252" t="s">
        <v>2462</v>
      </c>
    </row>
    <row r="316" spans="1:8" x14ac:dyDescent="0.45">
      <c r="A316" s="249" t="s">
        <v>2463</v>
      </c>
      <c r="B316" s="251" t="s">
        <v>1074</v>
      </c>
      <c r="C316" s="251" t="s">
        <v>2464</v>
      </c>
      <c r="D316" s="251" t="s">
        <v>1857</v>
      </c>
      <c r="E316" s="249" t="s">
        <v>1104</v>
      </c>
      <c r="F316" s="251" t="s">
        <v>2461</v>
      </c>
      <c r="G316" s="251">
        <v>45104</v>
      </c>
      <c r="H316" s="251" t="s">
        <v>2462</v>
      </c>
    </row>
    <row r="317" spans="1:8" x14ac:dyDescent="0.45">
      <c r="A317" s="250" t="s">
        <v>2463</v>
      </c>
      <c r="B317" s="252" t="s">
        <v>1850</v>
      </c>
      <c r="C317" s="252" t="s">
        <v>2464</v>
      </c>
      <c r="D317" s="252" t="s">
        <v>1857</v>
      </c>
      <c r="E317" s="250" t="s">
        <v>1104</v>
      </c>
      <c r="F317" s="252" t="s">
        <v>2461</v>
      </c>
      <c r="G317" s="252">
        <v>45104</v>
      </c>
      <c r="H317" s="252" t="s">
        <v>2462</v>
      </c>
    </row>
    <row r="318" spans="1:8" x14ac:dyDescent="0.45">
      <c r="A318" s="249" t="s">
        <v>2463</v>
      </c>
      <c r="B318" s="251" t="s">
        <v>1075</v>
      </c>
      <c r="C318" s="251" t="s">
        <v>2464</v>
      </c>
      <c r="D318" s="251" t="s">
        <v>1857</v>
      </c>
      <c r="E318" s="249" t="s">
        <v>1104</v>
      </c>
      <c r="F318" s="251" t="s">
        <v>2461</v>
      </c>
      <c r="G318" s="251">
        <v>45104</v>
      </c>
      <c r="H318" s="251" t="s">
        <v>2462</v>
      </c>
    </row>
  </sheetData>
  <autoFilter ref="A307:H312" xr:uid="{0B7826D5-D3B9-4B22-8586-4D84345C70E5}"/>
  <pageMargins left="0.7" right="0.7" top="0.75" bottom="0.75" header="0.3" footer="0.3"/>
  <drawing r:id="rId1"/>
  <tableParts count="4">
    <tablePart r:id="rId2"/>
    <tablePart r:id="rId3"/>
    <tablePart r:id="rId4"/>
    <tablePart r:id="rId5"/>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15E879-73B6-4C67-94C5-C52D732A3713}">
  <sheetPr codeName="Feuil7">
    <tabColor rgb="FF00B050"/>
  </sheetPr>
  <dimension ref="A6:C57"/>
  <sheetViews>
    <sheetView showGridLines="0" workbookViewId="0">
      <selection activeCell="I18" sqref="I18"/>
    </sheetView>
  </sheetViews>
  <sheetFormatPr baseColWidth="10" defaultColWidth="11.54296875" defaultRowHeight="13" x14ac:dyDescent="0.45"/>
  <cols>
    <col min="1" max="1" width="11.54296875" style="1"/>
    <col min="2" max="2" width="67.453125" style="1" customWidth="1"/>
    <col min="3" max="3" width="123.453125" style="1" bestFit="1" customWidth="1"/>
    <col min="4" max="16384" width="11.54296875" style="1"/>
  </cols>
  <sheetData>
    <row r="6" spans="1:2" x14ac:dyDescent="0.45">
      <c r="A6" s="69" t="s">
        <v>1548</v>
      </c>
      <c r="B6" s="150"/>
    </row>
    <row r="7" spans="1:2" x14ac:dyDescent="0.45">
      <c r="B7" s="150"/>
    </row>
    <row r="8" spans="1:2" ht="26" x14ac:dyDescent="0.45">
      <c r="B8" s="151" t="s">
        <v>1591</v>
      </c>
    </row>
    <row r="9" spans="1:2" x14ac:dyDescent="0.45">
      <c r="B9" s="151" t="s">
        <v>1563</v>
      </c>
    </row>
    <row r="10" spans="1:2" x14ac:dyDescent="0.45">
      <c r="B10" s="151" t="s">
        <v>1564</v>
      </c>
    </row>
    <row r="11" spans="1:2" x14ac:dyDescent="0.45">
      <c r="B11" s="151" t="s">
        <v>1565</v>
      </c>
    </row>
    <row r="12" spans="1:2" x14ac:dyDescent="0.45">
      <c r="B12" s="151" t="s">
        <v>1566</v>
      </c>
    </row>
    <row r="13" spans="1:2" x14ac:dyDescent="0.45">
      <c r="B13" s="151"/>
    </row>
    <row r="14" spans="1:2" x14ac:dyDescent="0.45">
      <c r="B14" s="152" t="s">
        <v>1592</v>
      </c>
    </row>
    <row r="15" spans="1:2" ht="39" x14ac:dyDescent="0.45">
      <c r="B15" s="151" t="s">
        <v>1242</v>
      </c>
    </row>
    <row r="17" spans="2:3" x14ac:dyDescent="0.45">
      <c r="B17" s="153" t="s">
        <v>1229</v>
      </c>
      <c r="C17" s="92"/>
    </row>
    <row r="18" spans="2:3" ht="13.5" thickBot="1" x14ac:dyDescent="0.5">
      <c r="B18" s="154" t="s">
        <v>1230</v>
      </c>
      <c r="C18" s="154" t="s">
        <v>1231</v>
      </c>
    </row>
    <row r="19" spans="2:3" ht="13.5" thickTop="1" x14ac:dyDescent="0.45">
      <c r="B19" s="155" t="s">
        <v>1243</v>
      </c>
      <c r="C19" s="155" t="s">
        <v>1232</v>
      </c>
    </row>
    <row r="20" spans="2:3" x14ac:dyDescent="0.45">
      <c r="B20" s="9" t="s">
        <v>1233</v>
      </c>
      <c r="C20" s="156" t="s">
        <v>1234</v>
      </c>
    </row>
    <row r="21" spans="2:3" x14ac:dyDescent="0.45">
      <c r="B21" s="155" t="s">
        <v>1244</v>
      </c>
      <c r="C21" s="155" t="s">
        <v>1235</v>
      </c>
    </row>
    <row r="22" spans="2:3" x14ac:dyDescent="0.45">
      <c r="B22" s="152"/>
      <c r="C22" s="92"/>
    </row>
    <row r="23" spans="2:3" x14ac:dyDescent="0.45">
      <c r="B23" s="152" t="s">
        <v>1593</v>
      </c>
      <c r="C23" s="92"/>
    </row>
    <row r="24" spans="2:3" x14ac:dyDescent="0.45">
      <c r="B24" s="151" t="s">
        <v>1245</v>
      </c>
      <c r="C24" s="92"/>
    </row>
    <row r="25" spans="2:3" x14ac:dyDescent="0.45">
      <c r="B25" s="151"/>
      <c r="C25" s="92"/>
    </row>
    <row r="26" spans="2:3" x14ac:dyDescent="0.45">
      <c r="B26" s="153" t="s">
        <v>1236</v>
      </c>
      <c r="C26" s="92"/>
    </row>
    <row r="27" spans="2:3" ht="13.5" thickBot="1" x14ac:dyDescent="0.5">
      <c r="B27" s="154" t="s">
        <v>1230</v>
      </c>
      <c r="C27" s="154" t="s">
        <v>1231</v>
      </c>
    </row>
    <row r="28" spans="2:3" ht="13.5" thickTop="1" x14ac:dyDescent="0.45">
      <c r="B28" s="1292" t="s">
        <v>1237</v>
      </c>
      <c r="C28" s="157" t="s">
        <v>1567</v>
      </c>
    </row>
    <row r="29" spans="2:3" x14ac:dyDescent="0.45">
      <c r="B29" s="1293"/>
      <c r="C29" s="157" t="s">
        <v>1568</v>
      </c>
    </row>
    <row r="30" spans="2:3" x14ac:dyDescent="0.45">
      <c r="B30" s="1293"/>
      <c r="C30" s="157" t="s">
        <v>1569</v>
      </c>
    </row>
    <row r="31" spans="2:3" x14ac:dyDescent="0.45">
      <c r="B31" s="1293"/>
      <c r="C31" s="157" t="s">
        <v>1570</v>
      </c>
    </row>
    <row r="32" spans="2:3" x14ac:dyDescent="0.45">
      <c r="B32" s="1294" t="s">
        <v>1233</v>
      </c>
      <c r="C32" s="158" t="s">
        <v>1571</v>
      </c>
    </row>
    <row r="33" spans="2:3" x14ac:dyDescent="0.45">
      <c r="B33" s="1294"/>
      <c r="C33" s="158" t="s">
        <v>1572</v>
      </c>
    </row>
    <row r="34" spans="2:3" x14ac:dyDescent="0.45">
      <c r="B34" s="1294"/>
      <c r="C34" s="158" t="s">
        <v>1573</v>
      </c>
    </row>
    <row r="35" spans="2:3" x14ac:dyDescent="0.45">
      <c r="B35" s="1294"/>
      <c r="C35" s="158" t="s">
        <v>1574</v>
      </c>
    </row>
    <row r="36" spans="2:3" x14ac:dyDescent="0.45">
      <c r="B36" s="1293" t="s">
        <v>1246</v>
      </c>
      <c r="C36" s="157" t="s">
        <v>1575</v>
      </c>
    </row>
    <row r="37" spans="2:3" x14ac:dyDescent="0.45">
      <c r="B37" s="1293"/>
      <c r="C37" s="157" t="s">
        <v>1576</v>
      </c>
    </row>
    <row r="38" spans="2:3" x14ac:dyDescent="0.45">
      <c r="B38" s="1293"/>
      <c r="C38" s="157" t="s">
        <v>1577</v>
      </c>
    </row>
    <row r="39" spans="2:3" x14ac:dyDescent="0.45">
      <c r="B39" s="1293"/>
      <c r="C39" s="157" t="s">
        <v>1578</v>
      </c>
    </row>
    <row r="40" spans="2:3" x14ac:dyDescent="0.45">
      <c r="B40" s="1293"/>
      <c r="C40" s="157" t="s">
        <v>1579</v>
      </c>
    </row>
    <row r="41" spans="2:3" x14ac:dyDescent="0.45">
      <c r="B41" s="1293"/>
      <c r="C41" s="157" t="s">
        <v>1580</v>
      </c>
    </row>
    <row r="42" spans="2:3" x14ac:dyDescent="0.45">
      <c r="B42" s="152"/>
      <c r="C42" s="92"/>
    </row>
    <row r="43" spans="2:3" x14ac:dyDescent="0.45">
      <c r="B43" s="152" t="s">
        <v>1594</v>
      </c>
      <c r="C43" s="92"/>
    </row>
    <row r="44" spans="2:3" x14ac:dyDescent="0.45">
      <c r="B44" s="151" t="s">
        <v>1238</v>
      </c>
      <c r="C44" s="92"/>
    </row>
    <row r="45" spans="2:3" ht="13.5" thickBot="1" x14ac:dyDescent="0.5">
      <c r="B45" s="154" t="s">
        <v>1230</v>
      </c>
      <c r="C45" s="154" t="s">
        <v>1239</v>
      </c>
    </row>
    <row r="46" spans="2:3" ht="13.5" thickTop="1" x14ac:dyDescent="0.45">
      <c r="B46" s="1295" t="s">
        <v>1240</v>
      </c>
      <c r="C46" s="157" t="s">
        <v>1581</v>
      </c>
    </row>
    <row r="47" spans="2:3" x14ac:dyDescent="0.45">
      <c r="B47" s="1291"/>
      <c r="C47" s="157" t="s">
        <v>1582</v>
      </c>
    </row>
    <row r="48" spans="2:3" x14ac:dyDescent="0.45">
      <c r="B48" s="1291"/>
      <c r="C48" s="157" t="s">
        <v>1583</v>
      </c>
    </row>
    <row r="49" spans="2:3" x14ac:dyDescent="0.45">
      <c r="B49" s="1291"/>
      <c r="C49" s="157" t="s">
        <v>1584</v>
      </c>
    </row>
    <row r="50" spans="2:3" x14ac:dyDescent="0.45">
      <c r="B50" s="1296" t="s">
        <v>1233</v>
      </c>
      <c r="C50" s="158" t="s">
        <v>1585</v>
      </c>
    </row>
    <row r="51" spans="2:3" x14ac:dyDescent="0.45">
      <c r="B51" s="1296"/>
      <c r="C51" s="158" t="s">
        <v>1586</v>
      </c>
    </row>
    <row r="52" spans="2:3" x14ac:dyDescent="0.45">
      <c r="B52" s="1296"/>
      <c r="C52" s="158" t="s">
        <v>1587</v>
      </c>
    </row>
    <row r="53" spans="2:3" x14ac:dyDescent="0.45">
      <c r="B53" s="1296"/>
      <c r="C53" s="158" t="s">
        <v>1588</v>
      </c>
    </row>
    <row r="54" spans="2:3" x14ac:dyDescent="0.45">
      <c r="B54" s="1291" t="s">
        <v>1241</v>
      </c>
      <c r="C54" s="157" t="s">
        <v>1589</v>
      </c>
    </row>
    <row r="55" spans="2:3" x14ac:dyDescent="0.45">
      <c r="B55" s="1291"/>
      <c r="C55" s="157" t="s">
        <v>1590</v>
      </c>
    </row>
    <row r="56" spans="2:3" x14ac:dyDescent="0.45">
      <c r="B56" s="1291"/>
      <c r="C56" s="157" t="s">
        <v>1579</v>
      </c>
    </row>
    <row r="57" spans="2:3" x14ac:dyDescent="0.45">
      <c r="B57" s="1291"/>
      <c r="C57" s="157" t="s">
        <v>1580</v>
      </c>
    </row>
  </sheetData>
  <mergeCells count="6">
    <mergeCell ref="B54:B57"/>
    <mergeCell ref="B28:B31"/>
    <mergeCell ref="B32:B35"/>
    <mergeCell ref="B36:B41"/>
    <mergeCell ref="B46:B49"/>
    <mergeCell ref="B50:B53"/>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5F4533-AD9E-4880-964A-E2481D9C5D0A}">
  <sheetPr codeName="Feuil8">
    <tabColor rgb="FF00B050"/>
  </sheetPr>
  <dimension ref="A2:H101"/>
  <sheetViews>
    <sheetView zoomScaleNormal="100" workbookViewId="0">
      <selection activeCell="E4" sqref="E4"/>
    </sheetView>
  </sheetViews>
  <sheetFormatPr baseColWidth="10" defaultColWidth="11.54296875" defaultRowHeight="12" x14ac:dyDescent="0.35"/>
  <cols>
    <col min="1" max="1" width="11.54296875" style="738"/>
    <col min="2" max="2" width="16.453125" style="780" customWidth="1"/>
    <col min="3" max="3" width="52.08984375" style="738" customWidth="1"/>
    <col min="4" max="4" width="44.54296875" style="738" customWidth="1"/>
    <col min="5" max="5" width="18" style="787" bestFit="1" customWidth="1"/>
    <col min="6" max="6" width="53.54296875" style="781" bestFit="1" customWidth="1"/>
    <col min="7" max="7" width="52.90625" style="738" bestFit="1" customWidth="1"/>
    <col min="8" max="8" width="3.90625" style="738" bestFit="1" customWidth="1"/>
    <col min="9" max="16384" width="11.54296875" style="738"/>
  </cols>
  <sheetData>
    <row r="2" spans="1:8" ht="37" thickTop="1" thickBot="1" x14ac:dyDescent="0.4">
      <c r="C2" s="780"/>
      <c r="D2" s="782" t="s">
        <v>1249</v>
      </c>
      <c r="E2" s="783" t="s">
        <v>3005</v>
      </c>
    </row>
    <row r="3" spans="1:8" ht="13" thickTop="1" thickBot="1" x14ac:dyDescent="0.4">
      <c r="C3" s="780"/>
      <c r="D3" s="782" t="s">
        <v>1250</v>
      </c>
      <c r="E3" s="783"/>
    </row>
    <row r="4" spans="1:8" ht="13" thickTop="1" thickBot="1" x14ac:dyDescent="0.4">
      <c r="D4" s="782" t="s">
        <v>1251</v>
      </c>
      <c r="E4" s="784">
        <v>684</v>
      </c>
    </row>
    <row r="5" spans="1:8" ht="13" thickTop="1" thickBot="1" x14ac:dyDescent="0.4">
      <c r="D5" s="782" t="s">
        <v>1252</v>
      </c>
      <c r="E5" s="784" t="s">
        <v>3006</v>
      </c>
    </row>
    <row r="6" spans="1:8" ht="13" thickTop="1" thickBot="1" x14ac:dyDescent="0.4">
      <c r="D6" s="782" t="s">
        <v>497</v>
      </c>
      <c r="E6" s="785">
        <v>45119</v>
      </c>
      <c r="G6" s="786"/>
    </row>
    <row r="7" spans="1:8" ht="13" thickTop="1" thickBot="1" x14ac:dyDescent="0.4">
      <c r="D7" s="782" t="s">
        <v>1253</v>
      </c>
      <c r="E7" s="784" t="s">
        <v>3007</v>
      </c>
      <c r="H7" s="781" t="e">
        <f>1353000/E7</f>
        <v>#VALUE!</v>
      </c>
    </row>
    <row r="8" spans="1:8" ht="12.5" thickTop="1" x14ac:dyDescent="0.35"/>
    <row r="9" spans="1:8" x14ac:dyDescent="0.35">
      <c r="A9" s="738" t="s">
        <v>286</v>
      </c>
      <c r="B9" s="788" t="s">
        <v>1254</v>
      </c>
      <c r="C9" s="789" t="s">
        <v>1255</v>
      </c>
      <c r="D9" s="789" t="s">
        <v>1256</v>
      </c>
      <c r="E9" s="790" t="s">
        <v>1257</v>
      </c>
      <c r="F9" s="791" t="s">
        <v>1258</v>
      </c>
    </row>
    <row r="10" spans="1:8" x14ac:dyDescent="0.35">
      <c r="A10" s="738" t="s">
        <v>286</v>
      </c>
      <c r="B10" s="1302" t="s">
        <v>1259</v>
      </c>
      <c r="C10" s="792" t="s">
        <v>1260</v>
      </c>
      <c r="D10" s="1304" t="s">
        <v>1261</v>
      </c>
      <c r="E10" s="1306" t="s">
        <v>660</v>
      </c>
      <c r="F10" s="1307" t="s">
        <v>1262</v>
      </c>
    </row>
    <row r="11" spans="1:8" ht="24" x14ac:dyDescent="0.35">
      <c r="A11" s="738" t="s">
        <v>286</v>
      </c>
      <c r="B11" s="1303"/>
      <c r="C11" s="793" t="s">
        <v>1263</v>
      </c>
      <c r="D11" s="1305"/>
      <c r="E11" s="1300"/>
      <c r="F11" s="1301"/>
    </row>
    <row r="12" spans="1:8" ht="36.5" thickBot="1" x14ac:dyDescent="0.4">
      <c r="A12" s="738" t="s">
        <v>286</v>
      </c>
      <c r="B12" s="797" t="s">
        <v>1264</v>
      </c>
      <c r="C12" s="793" t="s">
        <v>1265</v>
      </c>
      <c r="D12" s="1298"/>
      <c r="E12" s="1300"/>
      <c r="F12" s="1301"/>
    </row>
    <row r="13" spans="1:8" ht="36.5" thickTop="1" x14ac:dyDescent="0.35">
      <c r="A13" s="738" t="s">
        <v>286</v>
      </c>
      <c r="B13" s="1309" t="s">
        <v>1266</v>
      </c>
      <c r="C13" s="799" t="s">
        <v>1267</v>
      </c>
      <c r="D13" s="800" t="s">
        <v>1268</v>
      </c>
      <c r="E13" s="795" t="s">
        <v>1140</v>
      </c>
      <c r="F13" s="1301"/>
    </row>
    <row r="14" spans="1:8" ht="84.5" thickBot="1" x14ac:dyDescent="0.4">
      <c r="A14" s="738" t="s">
        <v>286</v>
      </c>
      <c r="B14" s="1309"/>
      <c r="C14" s="793" t="s">
        <v>1269</v>
      </c>
      <c r="D14" s="794" t="s">
        <v>1270</v>
      </c>
      <c r="E14" s="801" t="s">
        <v>660</v>
      </c>
      <c r="F14" s="1308"/>
    </row>
    <row r="15" spans="1:8" ht="24.5" thickTop="1" x14ac:dyDescent="0.35">
      <c r="A15" s="738" t="s">
        <v>286</v>
      </c>
      <c r="B15" s="797"/>
      <c r="C15" s="803" t="s">
        <v>1271</v>
      </c>
      <c r="D15" s="1297" t="s">
        <v>1272</v>
      </c>
      <c r="E15" s="1299" t="s">
        <v>660</v>
      </c>
      <c r="F15" s="1301" t="s">
        <v>1262</v>
      </c>
    </row>
    <row r="16" spans="1:8" ht="48.5" thickBot="1" x14ac:dyDescent="0.4">
      <c r="A16" s="738" t="s">
        <v>286</v>
      </c>
      <c r="B16" s="797" t="s">
        <v>1273</v>
      </c>
      <c r="C16" s="793" t="s">
        <v>1274</v>
      </c>
      <c r="D16" s="1298"/>
      <c r="E16" s="1300"/>
      <c r="F16" s="1301"/>
    </row>
    <row r="17" spans="1:7" ht="85" thickTop="1" thickBot="1" x14ac:dyDescent="0.4">
      <c r="A17" s="738" t="s">
        <v>286</v>
      </c>
      <c r="B17" s="1310" t="s">
        <v>1266</v>
      </c>
      <c r="C17" s="793" t="s">
        <v>1275</v>
      </c>
      <c r="D17" s="807" t="s">
        <v>1276</v>
      </c>
      <c r="E17" s="795" t="s">
        <v>660</v>
      </c>
      <c r="F17" s="796" t="s">
        <v>1262</v>
      </c>
    </row>
    <row r="18" spans="1:7" ht="25" thickTop="1" thickBot="1" x14ac:dyDescent="0.4">
      <c r="A18" s="738" t="s">
        <v>286</v>
      </c>
      <c r="B18" s="1310"/>
      <c r="C18" s="793" t="s">
        <v>1277</v>
      </c>
      <c r="D18" s="807" t="s">
        <v>3008</v>
      </c>
      <c r="E18" s="795" t="s">
        <v>660</v>
      </c>
      <c r="F18" s="796" t="s">
        <v>1262</v>
      </c>
      <c r="G18" s="808"/>
    </row>
    <row r="19" spans="1:7" ht="37" thickTop="1" thickBot="1" x14ac:dyDescent="0.4">
      <c r="A19" s="738" t="s">
        <v>286</v>
      </c>
      <c r="B19" s="1310"/>
      <c r="C19" s="793" t="s">
        <v>1278</v>
      </c>
      <c r="D19" s="807" t="s">
        <v>1279</v>
      </c>
      <c r="E19" s="795" t="s">
        <v>660</v>
      </c>
      <c r="F19" s="796" t="s">
        <v>1262</v>
      </c>
    </row>
    <row r="20" spans="1:7" ht="25" thickTop="1" thickBot="1" x14ac:dyDescent="0.4">
      <c r="A20" s="738" t="s">
        <v>286</v>
      </c>
      <c r="B20" s="1311" t="s">
        <v>1280</v>
      </c>
      <c r="C20" s="793" t="s">
        <v>1281</v>
      </c>
      <c r="D20" s="804" t="s">
        <v>1282</v>
      </c>
      <c r="E20" s="795" t="s">
        <v>660</v>
      </c>
      <c r="F20" s="796" t="s">
        <v>1262</v>
      </c>
    </row>
    <row r="21" spans="1:7" ht="13" thickTop="1" thickBot="1" x14ac:dyDescent="0.4">
      <c r="A21" s="738" t="s">
        <v>286</v>
      </c>
      <c r="B21" s="1311"/>
      <c r="C21" s="793" t="s">
        <v>1283</v>
      </c>
      <c r="D21" s="804" t="s">
        <v>1284</v>
      </c>
      <c r="E21" s="795" t="s">
        <v>660</v>
      </c>
      <c r="F21" s="796" t="s">
        <v>1262</v>
      </c>
    </row>
    <row r="22" spans="1:7" ht="13" thickTop="1" thickBot="1" x14ac:dyDescent="0.4">
      <c r="A22" s="738" t="s">
        <v>286</v>
      </c>
      <c r="B22" s="1311"/>
      <c r="C22" s="793" t="s">
        <v>1285</v>
      </c>
      <c r="D22" s="804" t="s">
        <v>1286</v>
      </c>
      <c r="E22" s="795" t="s">
        <v>660</v>
      </c>
      <c r="F22" s="796" t="s">
        <v>1262</v>
      </c>
    </row>
    <row r="23" spans="1:7" ht="13" thickTop="1" thickBot="1" x14ac:dyDescent="0.4">
      <c r="A23" s="738" t="s">
        <v>286</v>
      </c>
      <c r="B23" s="1311"/>
      <c r="C23" s="793" t="s">
        <v>1287</v>
      </c>
      <c r="D23" s="804" t="s">
        <v>1288</v>
      </c>
      <c r="E23" s="795" t="s">
        <v>1140</v>
      </c>
      <c r="F23" s="796" t="s">
        <v>1262</v>
      </c>
    </row>
    <row r="24" spans="1:7" ht="13" thickTop="1" thickBot="1" x14ac:dyDescent="0.4">
      <c r="A24" s="738" t="s">
        <v>286</v>
      </c>
      <c r="B24" s="1311"/>
      <c r="C24" s="793"/>
      <c r="D24" s="810" t="s">
        <v>3009</v>
      </c>
      <c r="E24" s="795" t="s">
        <v>1140</v>
      </c>
      <c r="F24" s="796" t="s">
        <v>1262</v>
      </c>
    </row>
    <row r="25" spans="1:7" ht="24.5" thickTop="1" x14ac:dyDescent="0.35">
      <c r="A25" s="738" t="s">
        <v>286</v>
      </c>
      <c r="B25" s="1311"/>
      <c r="C25" s="1312" t="s">
        <v>1289</v>
      </c>
      <c r="D25" s="794" t="s">
        <v>1290</v>
      </c>
      <c r="E25" s="795" t="s">
        <v>1140</v>
      </c>
      <c r="F25" s="796" t="s">
        <v>1262</v>
      </c>
    </row>
    <row r="26" spans="1:7" x14ac:dyDescent="0.35">
      <c r="A26" s="738" t="s">
        <v>286</v>
      </c>
      <c r="B26" s="1311"/>
      <c r="C26" s="1312"/>
      <c r="D26" s="794" t="s">
        <v>1291</v>
      </c>
      <c r="E26" s="795" t="s">
        <v>660</v>
      </c>
      <c r="F26" s="796" t="s">
        <v>1292</v>
      </c>
    </row>
    <row r="27" spans="1:7" ht="24.5" thickBot="1" x14ac:dyDescent="0.4">
      <c r="A27" s="738" t="s">
        <v>286</v>
      </c>
      <c r="B27" s="1311"/>
      <c r="C27" s="1312"/>
      <c r="D27" s="794" t="s">
        <v>1293</v>
      </c>
      <c r="E27" s="795" t="s">
        <v>1140</v>
      </c>
      <c r="F27" s="796" t="s">
        <v>1294</v>
      </c>
    </row>
    <row r="28" spans="1:7" ht="49" thickTop="1" thickBot="1" x14ac:dyDescent="0.4">
      <c r="A28" s="738" t="s">
        <v>286</v>
      </c>
      <c r="B28" s="1311"/>
      <c r="C28" s="793" t="s">
        <v>3010</v>
      </c>
      <c r="D28" s="810" t="s">
        <v>3011</v>
      </c>
      <c r="E28" s="795" t="s">
        <v>26</v>
      </c>
      <c r="F28" s="794" t="s">
        <v>1295</v>
      </c>
    </row>
    <row r="29" spans="1:7" ht="24.5" thickTop="1" x14ac:dyDescent="0.35">
      <c r="A29" s="738" t="s">
        <v>286</v>
      </c>
      <c r="B29" s="1309" t="s">
        <v>1266</v>
      </c>
      <c r="C29" s="793" t="s">
        <v>1296</v>
      </c>
      <c r="D29" s="811" t="s">
        <v>1297</v>
      </c>
      <c r="E29" s="795" t="s">
        <v>1140</v>
      </c>
      <c r="F29" s="1301" t="s">
        <v>1262</v>
      </c>
    </row>
    <row r="30" spans="1:7" x14ac:dyDescent="0.35">
      <c r="A30" s="738" t="s">
        <v>286</v>
      </c>
      <c r="B30" s="1309"/>
      <c r="C30" s="1312" t="s">
        <v>1278</v>
      </c>
      <c r="D30" s="794" t="s">
        <v>1298</v>
      </c>
      <c r="E30" s="795" t="s">
        <v>660</v>
      </c>
      <c r="F30" s="1301"/>
    </row>
    <row r="31" spans="1:7" ht="12.5" thickBot="1" x14ac:dyDescent="0.4">
      <c r="A31" s="738" t="s">
        <v>286</v>
      </c>
      <c r="B31" s="1309"/>
      <c r="C31" s="1312"/>
      <c r="D31" s="812" t="s">
        <v>1299</v>
      </c>
      <c r="E31" s="795" t="s">
        <v>1140</v>
      </c>
      <c r="F31" s="796" t="s">
        <v>1303</v>
      </c>
    </row>
    <row r="32" spans="1:7" ht="12.5" thickTop="1" x14ac:dyDescent="0.35">
      <c r="A32" s="738" t="s">
        <v>286</v>
      </c>
      <c r="B32" s="1309" t="s">
        <v>1300</v>
      </c>
      <c r="C32" s="813" t="s">
        <v>1301</v>
      </c>
      <c r="D32" s="1313" t="s">
        <v>1302</v>
      </c>
      <c r="E32" s="1314" t="s">
        <v>1140</v>
      </c>
      <c r="F32" s="1301" t="s">
        <v>1303</v>
      </c>
    </row>
    <row r="33" spans="1:7" ht="48.5" thickBot="1" x14ac:dyDescent="0.4">
      <c r="A33" s="738" t="s">
        <v>286</v>
      </c>
      <c r="B33" s="1309"/>
      <c r="C33" s="815" t="s">
        <v>1304</v>
      </c>
      <c r="D33" s="1310"/>
      <c r="E33" s="1314"/>
      <c r="F33" s="1301"/>
    </row>
    <row r="34" spans="1:7" ht="24.5" thickTop="1" x14ac:dyDescent="0.35">
      <c r="A34" s="738" t="s">
        <v>286</v>
      </c>
      <c r="B34" s="1309"/>
      <c r="C34" s="813" t="s">
        <v>1305</v>
      </c>
      <c r="D34" s="811"/>
      <c r="E34" s="795"/>
      <c r="F34" s="796"/>
    </row>
    <row r="35" spans="1:7" ht="72.5" thickBot="1" x14ac:dyDescent="0.4">
      <c r="A35" s="738" t="s">
        <v>286</v>
      </c>
      <c r="B35" s="1309"/>
      <c r="C35" s="816" t="s">
        <v>1306</v>
      </c>
      <c r="D35" s="812" t="s">
        <v>1307</v>
      </c>
      <c r="E35" s="795" t="s">
        <v>26</v>
      </c>
      <c r="F35" s="796"/>
    </row>
    <row r="36" spans="1:7" ht="36.5" thickTop="1" x14ac:dyDescent="0.35">
      <c r="A36" s="738" t="s">
        <v>286</v>
      </c>
      <c r="B36" s="1309" t="s">
        <v>1308</v>
      </c>
      <c r="C36" s="817" t="s">
        <v>1309</v>
      </c>
      <c r="D36" s="794" t="s">
        <v>1310</v>
      </c>
      <c r="E36" s="814" t="s">
        <v>1140</v>
      </c>
      <c r="F36" s="796"/>
    </row>
    <row r="37" spans="1:7" ht="60" x14ac:dyDescent="0.35">
      <c r="A37" s="738" t="s">
        <v>286</v>
      </c>
      <c r="B37" s="1309"/>
      <c r="C37" s="793" t="s">
        <v>1311</v>
      </c>
      <c r="D37" s="794" t="s">
        <v>1312</v>
      </c>
      <c r="E37" s="814" t="s">
        <v>1140</v>
      </c>
      <c r="F37" s="818" t="s">
        <v>1313</v>
      </c>
    </row>
    <row r="38" spans="1:7" ht="60" x14ac:dyDescent="0.35">
      <c r="A38" s="738" t="s">
        <v>286</v>
      </c>
      <c r="B38" s="1309"/>
      <c r="C38" s="793" t="s">
        <v>3012</v>
      </c>
      <c r="D38" s="806" t="s">
        <v>1314</v>
      </c>
      <c r="E38" s="814" t="s">
        <v>1140</v>
      </c>
      <c r="F38" s="818"/>
    </row>
    <row r="39" spans="1:7" s="694" customFormat="1" ht="36.5" thickBot="1" x14ac:dyDescent="0.4">
      <c r="A39" s="738" t="s">
        <v>286</v>
      </c>
      <c r="B39" s="819" t="s">
        <v>1315</v>
      </c>
      <c r="C39" s="820" t="s">
        <v>1316</v>
      </c>
      <c r="D39" s="806" t="s">
        <v>1317</v>
      </c>
      <c r="E39" s="814" t="s">
        <v>1140</v>
      </c>
      <c r="F39" s="796" t="s">
        <v>1318</v>
      </c>
      <c r="G39" s="821"/>
    </row>
    <row r="40" spans="1:7" ht="24.5" thickTop="1" x14ac:dyDescent="0.35">
      <c r="A40" s="738" t="s">
        <v>286</v>
      </c>
      <c r="B40" s="809"/>
      <c r="C40" s="822" t="s">
        <v>1319</v>
      </c>
      <c r="D40" s="804" t="s">
        <v>1320</v>
      </c>
      <c r="E40" s="805"/>
      <c r="F40" s="823" t="s">
        <v>1321</v>
      </c>
    </row>
    <row r="41" spans="1:7" ht="36" x14ac:dyDescent="0.35">
      <c r="A41" s="738" t="s">
        <v>286</v>
      </c>
      <c r="B41" s="1309" t="s">
        <v>1350</v>
      </c>
      <c r="C41" s="820" t="s">
        <v>1322</v>
      </c>
      <c r="D41" s="794" t="s">
        <v>1323</v>
      </c>
      <c r="E41" s="795" t="s">
        <v>660</v>
      </c>
      <c r="F41" s="796" t="s">
        <v>1324</v>
      </c>
    </row>
    <row r="42" spans="1:7" ht="84" x14ac:dyDescent="0.35">
      <c r="A42" s="738" t="s">
        <v>286</v>
      </c>
      <c r="B42" s="1309"/>
      <c r="C42" s="793" t="s">
        <v>3013</v>
      </c>
      <c r="D42" s="794" t="s">
        <v>1325</v>
      </c>
      <c r="E42" s="795" t="s">
        <v>660</v>
      </c>
      <c r="F42" s="796" t="s">
        <v>1262</v>
      </c>
      <c r="G42" s="824"/>
    </row>
    <row r="43" spans="1:7" ht="36" x14ac:dyDescent="0.35">
      <c r="A43" s="738" t="s">
        <v>286</v>
      </c>
      <c r="B43" s="1309"/>
      <c r="C43" s="820" t="s">
        <v>3014</v>
      </c>
      <c r="D43" s="794" t="s">
        <v>3015</v>
      </c>
      <c r="E43" s="795" t="s">
        <v>660</v>
      </c>
      <c r="F43" s="796" t="s">
        <v>1262</v>
      </c>
    </row>
    <row r="44" spans="1:7" ht="24" x14ac:dyDescent="0.35">
      <c r="A44" s="738" t="s">
        <v>286</v>
      </c>
      <c r="B44" s="1309"/>
      <c r="C44" s="820" t="s">
        <v>3016</v>
      </c>
      <c r="D44" s="794" t="s">
        <v>1326</v>
      </c>
      <c r="E44" s="795" t="s">
        <v>1140</v>
      </c>
      <c r="F44" s="796" t="s">
        <v>1327</v>
      </c>
    </row>
    <row r="45" spans="1:7" ht="24" x14ac:dyDescent="0.35">
      <c r="A45" s="738" t="s">
        <v>286</v>
      </c>
      <c r="B45" s="1309"/>
      <c r="C45" s="820" t="s">
        <v>1328</v>
      </c>
      <c r="D45" s="1310" t="s">
        <v>1329</v>
      </c>
      <c r="E45" s="1300" t="s">
        <v>1140</v>
      </c>
      <c r="F45" s="1301" t="s">
        <v>1330</v>
      </c>
      <c r="G45" s="1301" t="s">
        <v>1330</v>
      </c>
    </row>
    <row r="46" spans="1:7" ht="84" x14ac:dyDescent="0.35">
      <c r="A46" s="738" t="s">
        <v>286</v>
      </c>
      <c r="B46" s="819" t="s">
        <v>1331</v>
      </c>
      <c r="C46" s="820" t="s">
        <v>1332</v>
      </c>
      <c r="D46" s="1310"/>
      <c r="E46" s="1300"/>
      <c r="F46" s="1301"/>
      <c r="G46" s="1301"/>
    </row>
    <row r="47" spans="1:7" ht="24" x14ac:dyDescent="0.35">
      <c r="A47" s="738" t="s">
        <v>286</v>
      </c>
      <c r="B47" s="1309" t="s">
        <v>1350</v>
      </c>
      <c r="C47" s="820" t="s">
        <v>3017</v>
      </c>
      <c r="D47" s="794" t="s">
        <v>3018</v>
      </c>
      <c r="E47" s="795" t="s">
        <v>660</v>
      </c>
      <c r="F47" s="796" t="s">
        <v>1262</v>
      </c>
    </row>
    <row r="48" spans="1:7" ht="24" x14ac:dyDescent="0.35">
      <c r="A48" s="738" t="s">
        <v>286</v>
      </c>
      <c r="B48" s="1309"/>
      <c r="C48" s="820" t="s">
        <v>3019</v>
      </c>
      <c r="D48" s="1310" t="s">
        <v>3020</v>
      </c>
      <c r="E48" s="1300" t="s">
        <v>26</v>
      </c>
      <c r="F48" s="1301" t="s">
        <v>1262</v>
      </c>
    </row>
    <row r="49" spans="1:7" ht="180.5" thickBot="1" x14ac:dyDescent="0.4">
      <c r="A49" s="738" t="s">
        <v>286</v>
      </c>
      <c r="B49" s="809" t="s">
        <v>1333</v>
      </c>
      <c r="C49" s="820" t="s">
        <v>1334</v>
      </c>
      <c r="D49" s="1316"/>
      <c r="E49" s="1300"/>
      <c r="F49" s="1301"/>
    </row>
    <row r="50" spans="1:7" ht="60.5" thickTop="1" x14ac:dyDescent="0.35">
      <c r="A50" s="738" t="s">
        <v>286</v>
      </c>
      <c r="B50" s="809" t="s">
        <v>1335</v>
      </c>
      <c r="C50" s="820" t="s">
        <v>1336</v>
      </c>
      <c r="D50" s="794" t="s">
        <v>1337</v>
      </c>
      <c r="E50" s="1300"/>
      <c r="F50" s="1301"/>
      <c r="G50" s="808"/>
    </row>
    <row r="51" spans="1:7" ht="24" x14ac:dyDescent="0.35">
      <c r="A51" s="738" t="s">
        <v>286</v>
      </c>
      <c r="B51" s="1309" t="s">
        <v>1338</v>
      </c>
      <c r="C51" s="819" t="s">
        <v>1339</v>
      </c>
      <c r="D51" s="794"/>
      <c r="E51" s="795"/>
      <c r="F51" s="796"/>
    </row>
    <row r="52" spans="1:7" ht="192.5" thickBot="1" x14ac:dyDescent="0.4">
      <c r="A52" s="738" t="s">
        <v>286</v>
      </c>
      <c r="B52" s="1309"/>
      <c r="C52" s="820" t="s">
        <v>3021</v>
      </c>
      <c r="D52" s="812" t="s">
        <v>1340</v>
      </c>
      <c r="E52" s="795" t="s">
        <v>1140</v>
      </c>
      <c r="F52" s="796" t="s">
        <v>1341</v>
      </c>
    </row>
    <row r="53" spans="1:7" s="694" customFormat="1" ht="181" thickTop="1" thickBot="1" x14ac:dyDescent="0.4">
      <c r="A53" s="738" t="s">
        <v>286</v>
      </c>
      <c r="B53" s="809" t="s">
        <v>1342</v>
      </c>
      <c r="C53" s="793" t="s">
        <v>3022</v>
      </c>
      <c r="D53" s="794" t="s">
        <v>1343</v>
      </c>
      <c r="E53" s="795" t="s">
        <v>1140</v>
      </c>
      <c r="F53" s="796" t="s">
        <v>1341</v>
      </c>
    </row>
    <row r="54" spans="1:7" ht="145" thickTop="1" thickBot="1" x14ac:dyDescent="0.4">
      <c r="A54" s="738" t="s">
        <v>286</v>
      </c>
      <c r="B54" s="806" t="s">
        <v>3023</v>
      </c>
      <c r="C54" s="820" t="s">
        <v>3204</v>
      </c>
      <c r="D54" s="810" t="s">
        <v>1344</v>
      </c>
      <c r="E54" s="795" t="s">
        <v>1140</v>
      </c>
      <c r="F54" s="796" t="s">
        <v>1262</v>
      </c>
    </row>
    <row r="55" spans="1:7" s="694" customFormat="1" ht="12.5" thickTop="1" x14ac:dyDescent="0.35">
      <c r="A55" s="738" t="s">
        <v>286</v>
      </c>
      <c r="B55" s="1309" t="s">
        <v>1345</v>
      </c>
      <c r="C55" s="819" t="s">
        <v>1346</v>
      </c>
      <c r="D55" s="1313"/>
      <c r="E55" s="1300"/>
      <c r="F55" s="1317" t="s">
        <v>1341</v>
      </c>
    </row>
    <row r="56" spans="1:7" x14ac:dyDescent="0.35">
      <c r="A56" s="738" t="s">
        <v>286</v>
      </c>
      <c r="B56" s="1309"/>
      <c r="C56" s="1312" t="s">
        <v>3024</v>
      </c>
      <c r="D56" s="1310" t="s">
        <v>3025</v>
      </c>
      <c r="E56" s="1300"/>
      <c r="F56" s="1317"/>
      <c r="G56" s="1315"/>
    </row>
    <row r="57" spans="1:7" x14ac:dyDescent="0.35">
      <c r="A57" s="738" t="s">
        <v>286</v>
      </c>
      <c r="B57" s="1309"/>
      <c r="C57" s="1312"/>
      <c r="D57" s="794" t="s">
        <v>1348</v>
      </c>
      <c r="E57" s="795" t="s">
        <v>1140</v>
      </c>
      <c r="F57" s="796" t="s">
        <v>1341</v>
      </c>
      <c r="G57" s="1315"/>
    </row>
    <row r="58" spans="1:7" s="694" customFormat="1" ht="144" x14ac:dyDescent="0.35">
      <c r="A58" s="738" t="s">
        <v>286</v>
      </c>
      <c r="B58" s="797" t="s">
        <v>1349</v>
      </c>
      <c r="C58" s="793" t="s">
        <v>3026</v>
      </c>
      <c r="D58" s="821" t="s">
        <v>1347</v>
      </c>
      <c r="E58" s="795" t="s">
        <v>1140</v>
      </c>
      <c r="F58" s="825" t="s">
        <v>1341</v>
      </c>
    </row>
    <row r="59" spans="1:7" ht="24" x14ac:dyDescent="0.35">
      <c r="A59" s="738" t="s">
        <v>286</v>
      </c>
      <c r="B59" s="1309" t="s">
        <v>1350</v>
      </c>
      <c r="C59" s="826" t="s">
        <v>1351</v>
      </c>
      <c r="D59" s="1318" t="s">
        <v>1352</v>
      </c>
      <c r="E59" s="1300" t="s">
        <v>1140</v>
      </c>
      <c r="F59" s="796"/>
    </row>
    <row r="60" spans="1:7" ht="84.5" thickBot="1" x14ac:dyDescent="0.4">
      <c r="A60" s="738" t="s">
        <v>286</v>
      </c>
      <c r="B60" s="1309"/>
      <c r="C60" s="793" t="s">
        <v>1353</v>
      </c>
      <c r="D60" s="1319"/>
      <c r="E60" s="1300"/>
      <c r="F60" s="796" t="s">
        <v>1262</v>
      </c>
    </row>
    <row r="61" spans="1:7" ht="12.5" thickTop="1" x14ac:dyDescent="0.35">
      <c r="A61" s="738" t="s">
        <v>286</v>
      </c>
      <c r="B61" s="1309" t="s">
        <v>1354</v>
      </c>
      <c r="C61" s="797" t="s">
        <v>1355</v>
      </c>
      <c r="D61" s="1313" t="s">
        <v>1356</v>
      </c>
      <c r="E61" s="1300" t="s">
        <v>1140</v>
      </c>
      <c r="F61" s="1301" t="s">
        <v>1262</v>
      </c>
    </row>
    <row r="62" spans="1:7" ht="96.5" thickBot="1" x14ac:dyDescent="0.4">
      <c r="A62" s="738" t="s">
        <v>286</v>
      </c>
      <c r="B62" s="1309"/>
      <c r="C62" s="793" t="s">
        <v>1357</v>
      </c>
      <c r="D62" s="1316"/>
      <c r="E62" s="1300"/>
      <c r="F62" s="1301"/>
    </row>
    <row r="63" spans="1:7" ht="37" thickTop="1" thickBot="1" x14ac:dyDescent="0.4">
      <c r="A63" s="738" t="s">
        <v>286</v>
      </c>
      <c r="B63" s="809" t="s">
        <v>1264</v>
      </c>
      <c r="C63" s="826" t="s">
        <v>1358</v>
      </c>
      <c r="D63" s="804" t="s">
        <v>1359</v>
      </c>
      <c r="E63" s="795" t="s">
        <v>1140</v>
      </c>
      <c r="F63" s="796" t="s">
        <v>1262</v>
      </c>
    </row>
    <row r="64" spans="1:7" ht="37" thickTop="1" thickBot="1" x14ac:dyDescent="0.4">
      <c r="A64" s="738" t="s">
        <v>286</v>
      </c>
      <c r="B64" s="806" t="s">
        <v>1264</v>
      </c>
      <c r="C64" s="826" t="s">
        <v>1360</v>
      </c>
      <c r="D64" s="810" t="s">
        <v>1361</v>
      </c>
      <c r="E64" s="795" t="s">
        <v>660</v>
      </c>
      <c r="F64" s="796" t="s">
        <v>1262</v>
      </c>
    </row>
    <row r="65" spans="1:7" ht="85" thickTop="1" thickBot="1" x14ac:dyDescent="0.4">
      <c r="A65" s="738" t="s">
        <v>286</v>
      </c>
      <c r="B65" s="806" t="s">
        <v>1362</v>
      </c>
      <c r="C65" s="793" t="s">
        <v>1363</v>
      </c>
      <c r="D65" s="810" t="s">
        <v>1364</v>
      </c>
      <c r="E65" s="795" t="s">
        <v>660</v>
      </c>
      <c r="F65" s="796" t="s">
        <v>1365</v>
      </c>
    </row>
    <row r="66" spans="1:7" ht="24.5" thickTop="1" x14ac:dyDescent="0.35">
      <c r="A66" s="738" t="s">
        <v>286</v>
      </c>
      <c r="B66" s="1309" t="s">
        <v>1366</v>
      </c>
      <c r="C66" s="827" t="s">
        <v>1367</v>
      </c>
      <c r="D66" s="828"/>
      <c r="E66" s="795"/>
      <c r="F66" s="829"/>
    </row>
    <row r="67" spans="1:7" ht="72.5" thickBot="1" x14ac:dyDescent="0.4">
      <c r="A67" s="738" t="s">
        <v>286</v>
      </c>
      <c r="B67" s="1309"/>
      <c r="C67" s="820" t="s">
        <v>1368</v>
      </c>
      <c r="D67" s="798" t="s">
        <v>1369</v>
      </c>
      <c r="E67" s="795" t="s">
        <v>1140</v>
      </c>
      <c r="F67" s="796" t="s">
        <v>1365</v>
      </c>
    </row>
    <row r="68" spans="1:7" ht="13" thickTop="1" thickBot="1" x14ac:dyDescent="0.4">
      <c r="A68" s="738" t="s">
        <v>286</v>
      </c>
      <c r="B68" s="1309" t="s">
        <v>1315</v>
      </c>
      <c r="C68" s="817" t="s">
        <v>1370</v>
      </c>
      <c r="D68" s="804"/>
      <c r="E68" s="795"/>
      <c r="F68" s="796"/>
    </row>
    <row r="69" spans="1:7" ht="61" thickTop="1" thickBot="1" x14ac:dyDescent="0.4">
      <c r="A69" s="738" t="s">
        <v>286</v>
      </c>
      <c r="B69" s="1309"/>
      <c r="C69" s="820" t="s">
        <v>1371</v>
      </c>
      <c r="D69" s="804" t="s">
        <v>1372</v>
      </c>
      <c r="E69" s="795" t="s">
        <v>26</v>
      </c>
      <c r="F69" s="796" t="s">
        <v>1365</v>
      </c>
    </row>
    <row r="70" spans="1:7" ht="36.5" thickTop="1" x14ac:dyDescent="0.35">
      <c r="A70" s="738" t="s">
        <v>286</v>
      </c>
      <c r="B70" s="1309"/>
      <c r="C70" s="817" t="s">
        <v>1373</v>
      </c>
      <c r="D70" s="1297" t="s">
        <v>1374</v>
      </c>
      <c r="E70" s="1300" t="s">
        <v>26</v>
      </c>
      <c r="F70" s="796"/>
    </row>
    <row r="71" spans="1:7" ht="48.5" thickBot="1" x14ac:dyDescent="0.4">
      <c r="A71" s="738" t="s">
        <v>286</v>
      </c>
      <c r="B71" s="1309"/>
      <c r="C71" s="820" t="s">
        <v>1375</v>
      </c>
      <c r="D71" s="1298"/>
      <c r="E71" s="1300"/>
      <c r="F71" s="802"/>
    </row>
    <row r="72" spans="1:7" ht="12.5" thickTop="1" x14ac:dyDescent="0.35">
      <c r="A72" s="738" t="s">
        <v>286</v>
      </c>
      <c r="B72" s="806"/>
      <c r="C72" s="830" t="s">
        <v>1376</v>
      </c>
      <c r="D72" s="811"/>
      <c r="E72" s="805"/>
      <c r="F72" s="796"/>
    </row>
    <row r="73" spans="1:7" x14ac:dyDescent="0.35">
      <c r="A73" s="738" t="s">
        <v>286</v>
      </c>
      <c r="B73" s="1310" t="s">
        <v>1377</v>
      </c>
      <c r="C73" s="819" t="s">
        <v>1378</v>
      </c>
      <c r="D73" s="1305" t="s">
        <v>1379</v>
      </c>
      <c r="E73" s="1300" t="s">
        <v>1140</v>
      </c>
      <c r="F73" s="1301" t="s">
        <v>1380</v>
      </c>
    </row>
    <row r="74" spans="1:7" ht="60.5" thickBot="1" x14ac:dyDescent="0.4">
      <c r="A74" s="738" t="s">
        <v>286</v>
      </c>
      <c r="B74" s="1310"/>
      <c r="C74" s="820" t="s">
        <v>1381</v>
      </c>
      <c r="D74" s="1298"/>
      <c r="E74" s="1300"/>
      <c r="F74" s="1301"/>
    </row>
    <row r="75" spans="1:7" ht="36.5" thickTop="1" x14ac:dyDescent="0.35">
      <c r="A75" s="738" t="s">
        <v>286</v>
      </c>
      <c r="B75" s="819" t="s">
        <v>1264</v>
      </c>
      <c r="C75" s="826" t="s">
        <v>3027</v>
      </c>
      <c r="D75" s="821" t="s">
        <v>1382</v>
      </c>
      <c r="E75" s="814" t="s">
        <v>3028</v>
      </c>
      <c r="F75" s="796" t="s">
        <v>1383</v>
      </c>
    </row>
    <row r="76" spans="1:7" ht="36" x14ac:dyDescent="0.35">
      <c r="A76" s="738" t="s">
        <v>286</v>
      </c>
      <c r="B76" s="809" t="s">
        <v>1350</v>
      </c>
      <c r="C76" s="826" t="s">
        <v>1384</v>
      </c>
      <c r="D76" s="821" t="s">
        <v>1385</v>
      </c>
      <c r="E76" s="814" t="s">
        <v>3028</v>
      </c>
      <c r="F76" s="796" t="s">
        <v>1386</v>
      </c>
      <c r="G76" s="821"/>
    </row>
    <row r="77" spans="1:7" ht="24.5" thickBot="1" x14ac:dyDescent="0.4">
      <c r="A77" s="738" t="s">
        <v>286</v>
      </c>
      <c r="B77" s="809" t="s">
        <v>1387</v>
      </c>
      <c r="C77" s="826" t="s">
        <v>1388</v>
      </c>
      <c r="D77" s="821" t="s">
        <v>1389</v>
      </c>
      <c r="E77" s="814" t="s">
        <v>1412</v>
      </c>
      <c r="F77" s="796" t="s">
        <v>1398</v>
      </c>
    </row>
    <row r="78" spans="1:7" ht="25" thickTop="1" thickBot="1" x14ac:dyDescent="0.4">
      <c r="A78" s="738" t="s">
        <v>286</v>
      </c>
      <c r="B78" s="809" t="s">
        <v>1387</v>
      </c>
      <c r="C78" s="797" t="s">
        <v>1390</v>
      </c>
      <c r="D78" s="804" t="s">
        <v>3029</v>
      </c>
      <c r="E78" s="814" t="s">
        <v>3028</v>
      </c>
      <c r="F78" s="796" t="s">
        <v>1391</v>
      </c>
    </row>
    <row r="79" spans="1:7" ht="25" thickTop="1" thickBot="1" x14ac:dyDescent="0.4">
      <c r="A79" s="738" t="s">
        <v>286</v>
      </c>
      <c r="B79" s="809" t="s">
        <v>1387</v>
      </c>
      <c r="C79" s="797" t="s">
        <v>1392</v>
      </c>
      <c r="D79" s="804" t="s">
        <v>1393</v>
      </c>
      <c r="E79" s="814" t="s">
        <v>1140</v>
      </c>
      <c r="F79" s="796" t="s">
        <v>1391</v>
      </c>
    </row>
    <row r="80" spans="1:7" ht="25" thickTop="1" thickBot="1" x14ac:dyDescent="0.4">
      <c r="A80" s="738" t="s">
        <v>286</v>
      </c>
      <c r="B80" s="809" t="s">
        <v>1387</v>
      </c>
      <c r="C80" s="797" t="s">
        <v>1394</v>
      </c>
      <c r="D80" s="804" t="s">
        <v>1395</v>
      </c>
      <c r="E80" s="814" t="s">
        <v>1140</v>
      </c>
      <c r="F80" s="796" t="s">
        <v>1391</v>
      </c>
    </row>
    <row r="81" spans="1:7" ht="36.5" thickTop="1" x14ac:dyDescent="0.35">
      <c r="A81" s="738" t="s">
        <v>286</v>
      </c>
      <c r="B81" s="809" t="s">
        <v>1387</v>
      </c>
      <c r="C81" s="797" t="s">
        <v>1396</v>
      </c>
      <c r="D81" s="804" t="s">
        <v>1397</v>
      </c>
      <c r="E81" s="814" t="s">
        <v>1140</v>
      </c>
      <c r="F81" s="796" t="s">
        <v>1398</v>
      </c>
    </row>
    <row r="82" spans="1:7" ht="84" x14ac:dyDescent="0.35">
      <c r="A82" s="738" t="s">
        <v>286</v>
      </c>
      <c r="B82" s="809" t="s">
        <v>3030</v>
      </c>
      <c r="C82" s="820" t="s">
        <v>3031</v>
      </c>
      <c r="D82" s="794" t="s">
        <v>3032</v>
      </c>
      <c r="E82" s="814" t="s">
        <v>1140</v>
      </c>
      <c r="F82" s="796" t="s">
        <v>1262</v>
      </c>
    </row>
    <row r="83" spans="1:7" ht="36" x14ac:dyDescent="0.35">
      <c r="A83" s="738" t="s">
        <v>286</v>
      </c>
      <c r="B83" s="809" t="s">
        <v>1387</v>
      </c>
      <c r="C83" s="820" t="s">
        <v>3033</v>
      </c>
      <c r="D83" s="794" t="s">
        <v>3034</v>
      </c>
      <c r="E83" s="814" t="s">
        <v>1140</v>
      </c>
      <c r="F83" s="796" t="s">
        <v>1262</v>
      </c>
    </row>
    <row r="84" spans="1:7" ht="48" x14ac:dyDescent="0.35">
      <c r="A84" s="738" t="s">
        <v>286</v>
      </c>
      <c r="B84" s="809" t="s">
        <v>1387</v>
      </c>
      <c r="C84" s="820" t="s">
        <v>3035</v>
      </c>
      <c r="D84" s="794" t="s">
        <v>1399</v>
      </c>
      <c r="E84" s="814" t="s">
        <v>1140</v>
      </c>
      <c r="F84" s="796" t="s">
        <v>1262</v>
      </c>
    </row>
    <row r="85" spans="1:7" ht="60" x14ac:dyDescent="0.35">
      <c r="A85" s="738" t="s">
        <v>286</v>
      </c>
      <c r="B85" s="809" t="s">
        <v>1400</v>
      </c>
      <c r="C85" s="820" t="s">
        <v>1401</v>
      </c>
      <c r="D85" s="794" t="s">
        <v>1402</v>
      </c>
      <c r="E85" s="814" t="s">
        <v>1140</v>
      </c>
      <c r="F85" s="796" t="s">
        <v>1262</v>
      </c>
    </row>
    <row r="86" spans="1:7" ht="36" x14ac:dyDescent="0.35">
      <c r="A86" s="738" t="s">
        <v>286</v>
      </c>
      <c r="B86" s="809" t="s">
        <v>1300</v>
      </c>
      <c r="C86" s="820" t="s">
        <v>1403</v>
      </c>
      <c r="D86" s="794" t="s">
        <v>1403</v>
      </c>
      <c r="E86" s="814" t="s">
        <v>1140</v>
      </c>
      <c r="F86" s="796" t="s">
        <v>1262</v>
      </c>
    </row>
    <row r="87" spans="1:7" ht="24" x14ac:dyDescent="0.35">
      <c r="A87" s="738" t="s">
        <v>286</v>
      </c>
      <c r="B87" s="809" t="s">
        <v>1387</v>
      </c>
      <c r="C87" s="820" t="s">
        <v>1404</v>
      </c>
      <c r="D87" s="794" t="s">
        <v>1405</v>
      </c>
      <c r="E87" s="814" t="s">
        <v>1140</v>
      </c>
      <c r="F87" s="796" t="s">
        <v>1262</v>
      </c>
    </row>
    <row r="88" spans="1:7" ht="24.5" thickBot="1" x14ac:dyDescent="0.4">
      <c r="A88" s="738" t="s">
        <v>286</v>
      </c>
      <c r="B88" s="809" t="s">
        <v>1387</v>
      </c>
      <c r="C88" s="820" t="s">
        <v>1406</v>
      </c>
      <c r="D88" s="794" t="s">
        <v>1407</v>
      </c>
      <c r="E88" s="814" t="s">
        <v>1140</v>
      </c>
      <c r="F88" s="796" t="s">
        <v>1262</v>
      </c>
    </row>
    <row r="89" spans="1:7" ht="60.5" thickTop="1" x14ac:dyDescent="0.35">
      <c r="A89" s="738" t="s">
        <v>286</v>
      </c>
      <c r="B89" s="806" t="s">
        <v>1408</v>
      </c>
      <c r="C89" s="820" t="s">
        <v>3036</v>
      </c>
      <c r="D89" s="811" t="s">
        <v>3037</v>
      </c>
      <c r="E89" s="814" t="s">
        <v>1140</v>
      </c>
      <c r="F89" s="796" t="s">
        <v>1409</v>
      </c>
    </row>
    <row r="90" spans="1:7" ht="72" x14ac:dyDescent="0.35">
      <c r="A90" s="738" t="s">
        <v>286</v>
      </c>
      <c r="B90" s="806" t="s">
        <v>1408</v>
      </c>
      <c r="C90" s="820" t="s">
        <v>1410</v>
      </c>
      <c r="D90" s="794" t="s">
        <v>1411</v>
      </c>
      <c r="E90" s="814" t="s">
        <v>1140</v>
      </c>
      <c r="F90" s="796" t="s">
        <v>1413</v>
      </c>
      <c r="G90" s="831"/>
    </row>
    <row r="91" spans="1:7" ht="84" x14ac:dyDescent="0.35">
      <c r="A91" s="738" t="s">
        <v>286</v>
      </c>
      <c r="B91" s="806" t="s">
        <v>1414</v>
      </c>
      <c r="C91" s="820" t="s">
        <v>1415</v>
      </c>
      <c r="D91" s="794" t="s">
        <v>1416</v>
      </c>
      <c r="E91" s="814" t="s">
        <v>26</v>
      </c>
      <c r="F91" s="796" t="s">
        <v>1413</v>
      </c>
      <c r="G91" s="831"/>
    </row>
    <row r="92" spans="1:7" ht="48" x14ac:dyDescent="0.35">
      <c r="A92" s="738" t="s">
        <v>286</v>
      </c>
      <c r="B92" s="806" t="s">
        <v>1414</v>
      </c>
      <c r="C92" s="820" t="s">
        <v>1417</v>
      </c>
      <c r="D92" s="794" t="s">
        <v>1418</v>
      </c>
      <c r="E92" s="814" t="s">
        <v>1140</v>
      </c>
      <c r="F92" s="796" t="s">
        <v>1413</v>
      </c>
      <c r="G92" s="831"/>
    </row>
    <row r="93" spans="1:7" ht="72.5" thickBot="1" x14ac:dyDescent="0.4">
      <c r="A93" s="738" t="s">
        <v>286</v>
      </c>
      <c r="B93" s="819" t="s">
        <v>1419</v>
      </c>
      <c r="C93" s="832" t="s">
        <v>1420</v>
      </c>
      <c r="D93" s="794" t="s">
        <v>1421</v>
      </c>
      <c r="E93" s="801" t="s">
        <v>660</v>
      </c>
      <c r="F93" s="796" t="s">
        <v>1365</v>
      </c>
    </row>
    <row r="94" spans="1:7" ht="12.5" thickTop="1" x14ac:dyDescent="0.35">
      <c r="A94" s="738" t="s">
        <v>286</v>
      </c>
      <c r="B94" s="819"/>
      <c r="C94" s="827" t="s">
        <v>1422</v>
      </c>
      <c r="D94" s="811"/>
      <c r="E94" s="805"/>
      <c r="F94" s="823"/>
    </row>
    <row r="95" spans="1:7" ht="36" x14ac:dyDescent="0.35">
      <c r="A95" s="738" t="s">
        <v>286</v>
      </c>
      <c r="B95" s="1309" t="s">
        <v>1300</v>
      </c>
      <c r="C95" s="827" t="s">
        <v>3038</v>
      </c>
      <c r="D95" s="806" t="s">
        <v>1423</v>
      </c>
      <c r="E95" s="814" t="s">
        <v>1140</v>
      </c>
      <c r="F95" s="833" t="s">
        <v>1398</v>
      </c>
    </row>
    <row r="96" spans="1:7" ht="48.5" thickBot="1" x14ac:dyDescent="0.4">
      <c r="A96" s="738" t="s">
        <v>286</v>
      </c>
      <c r="B96" s="1309"/>
      <c r="C96" s="793" t="s">
        <v>3039</v>
      </c>
      <c r="D96" s="806" t="s">
        <v>3040</v>
      </c>
      <c r="E96" s="814" t="s">
        <v>1140</v>
      </c>
      <c r="F96" s="833" t="s">
        <v>3041</v>
      </c>
    </row>
    <row r="97" spans="1:6" ht="12.5" thickTop="1" x14ac:dyDescent="0.35">
      <c r="A97" s="738" t="s">
        <v>286</v>
      </c>
      <c r="B97" s="1310" t="s">
        <v>1354</v>
      </c>
      <c r="C97" s="827" t="s">
        <v>3042</v>
      </c>
      <c r="D97" s="834"/>
      <c r="E97" s="814" t="s">
        <v>1140</v>
      </c>
      <c r="F97" s="833"/>
    </row>
    <row r="98" spans="1:6" ht="60.5" thickBot="1" x14ac:dyDescent="0.4">
      <c r="A98" s="738" t="s">
        <v>286</v>
      </c>
      <c r="B98" s="1310"/>
      <c r="C98" s="793" t="s">
        <v>3043</v>
      </c>
      <c r="D98" s="798" t="s">
        <v>3044</v>
      </c>
      <c r="E98" s="814" t="s">
        <v>1140</v>
      </c>
      <c r="F98" s="833" t="s">
        <v>1262</v>
      </c>
    </row>
    <row r="99" spans="1:6" ht="36.5" thickTop="1" x14ac:dyDescent="0.35">
      <c r="A99" s="738" t="s">
        <v>286</v>
      </c>
      <c r="B99" s="819" t="s">
        <v>1315</v>
      </c>
      <c r="C99" s="817" t="s">
        <v>1424</v>
      </c>
      <c r="D99" s="1297" t="s">
        <v>1425</v>
      </c>
      <c r="E99" s="814" t="s">
        <v>1140</v>
      </c>
      <c r="F99" s="1301"/>
    </row>
    <row r="100" spans="1:6" ht="36" x14ac:dyDescent="0.35">
      <c r="A100" s="738" t="s">
        <v>286</v>
      </c>
      <c r="B100" s="835"/>
      <c r="C100" s="836" t="s">
        <v>1426</v>
      </c>
      <c r="D100" s="1320"/>
      <c r="E100" s="1314" t="s">
        <v>1140</v>
      </c>
      <c r="F100" s="1321"/>
    </row>
    <row r="101" spans="1:6" x14ac:dyDescent="0.35">
      <c r="E101" s="1322"/>
    </row>
  </sheetData>
  <autoFilter ref="A9:I101" xr:uid="{33E692AB-02A5-4122-B002-C1B7940EFAB5}"/>
  <mergeCells count="55">
    <mergeCell ref="B95:B96"/>
    <mergeCell ref="B97:B98"/>
    <mergeCell ref="D99:D100"/>
    <mergeCell ref="F99:F100"/>
    <mergeCell ref="E100:E101"/>
    <mergeCell ref="B73:B74"/>
    <mergeCell ref="D73:D74"/>
    <mergeCell ref="E73:E74"/>
    <mergeCell ref="F73:F74"/>
    <mergeCell ref="B59:B60"/>
    <mergeCell ref="D59:D60"/>
    <mergeCell ref="E59:E60"/>
    <mergeCell ref="B61:B62"/>
    <mergeCell ref="D61:D62"/>
    <mergeCell ref="E61:E62"/>
    <mergeCell ref="F61:F62"/>
    <mergeCell ref="B66:B67"/>
    <mergeCell ref="B68:B71"/>
    <mergeCell ref="D70:D71"/>
    <mergeCell ref="E70:E71"/>
    <mergeCell ref="G56:G57"/>
    <mergeCell ref="G45:G46"/>
    <mergeCell ref="B47:B48"/>
    <mergeCell ref="D48:D49"/>
    <mergeCell ref="E48:E50"/>
    <mergeCell ref="F48:F50"/>
    <mergeCell ref="B51:B52"/>
    <mergeCell ref="B41:B45"/>
    <mergeCell ref="D45:D46"/>
    <mergeCell ref="E45:E46"/>
    <mergeCell ref="F45:F46"/>
    <mergeCell ref="B55:B57"/>
    <mergeCell ref="D55:D56"/>
    <mergeCell ref="E55:E56"/>
    <mergeCell ref="F55:F56"/>
    <mergeCell ref="C56:C57"/>
    <mergeCell ref="B32:B35"/>
    <mergeCell ref="D32:D33"/>
    <mergeCell ref="E32:E33"/>
    <mergeCell ref="F32:F33"/>
    <mergeCell ref="B36:B38"/>
    <mergeCell ref="B17:B19"/>
    <mergeCell ref="B20:B28"/>
    <mergeCell ref="C25:C27"/>
    <mergeCell ref="B29:B31"/>
    <mergeCell ref="F29:F30"/>
    <mergeCell ref="C30:C31"/>
    <mergeCell ref="D15:D16"/>
    <mergeCell ref="E15:E16"/>
    <mergeCell ref="F15:F16"/>
    <mergeCell ref="B10:B11"/>
    <mergeCell ref="D10:D12"/>
    <mergeCell ref="E10:E12"/>
    <mergeCell ref="F10:F14"/>
    <mergeCell ref="B13:B14"/>
  </mergeCells>
  <pageMargins left="0.7" right="0.7" top="0.75" bottom="0.75" header="0.3" footer="0.3"/>
  <pageSetup paperSize="9" orientation="portrait" horizontalDpi="300" verticalDpi="300" r:id="rId1"/>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2ACD7A-9132-4F33-A284-BB3982DB6741}">
  <sheetPr codeName="Feuil19">
    <tabColor rgb="FF00B050"/>
  </sheetPr>
  <dimension ref="A2:H101"/>
  <sheetViews>
    <sheetView topLeftCell="B1" zoomScaleNormal="100" workbookViewId="0">
      <selection activeCell="D1" sqref="D1"/>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750</v>
      </c>
    </row>
    <row r="5" spans="1:7" ht="13" thickTop="1" thickBot="1" x14ac:dyDescent="0.4">
      <c r="C5" s="782" t="s">
        <v>1252</v>
      </c>
      <c r="D5" s="784" t="s">
        <v>3045</v>
      </c>
    </row>
    <row r="6" spans="1:7" ht="13" thickTop="1" thickBot="1" x14ac:dyDescent="0.4">
      <c r="B6" s="837"/>
      <c r="C6" s="838" t="s">
        <v>497</v>
      </c>
      <c r="D6" s="785">
        <v>44938</v>
      </c>
      <c r="F6" s="839"/>
    </row>
    <row r="7" spans="1:7" ht="13" thickTop="1" thickBot="1" x14ac:dyDescent="0.4">
      <c r="C7" s="838" t="s">
        <v>1253</v>
      </c>
      <c r="D7" s="784" t="s">
        <v>3046</v>
      </c>
      <c r="E7" s="781">
        <f>3000*489</f>
        <v>1467000</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149" t="s">
        <v>172</v>
      </c>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660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660</v>
      </c>
      <c r="E17" s="796" t="s">
        <v>1262</v>
      </c>
      <c r="F17" s="821"/>
    </row>
    <row r="18" spans="1:6" ht="25" thickTop="1" thickBot="1" x14ac:dyDescent="0.4">
      <c r="A18" s="1310"/>
      <c r="B18" s="793" t="s">
        <v>1277</v>
      </c>
      <c r="C18" s="807" t="s">
        <v>3008</v>
      </c>
      <c r="D18" s="795" t="s">
        <v>660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1140</v>
      </c>
      <c r="E21" s="825" t="s">
        <v>1262</v>
      </c>
      <c r="F21" s="821"/>
    </row>
    <row r="22" spans="1:6" s="694" customFormat="1" ht="13" thickTop="1" thickBot="1" x14ac:dyDescent="0.4">
      <c r="A22" s="1311"/>
      <c r="B22" s="793" t="s">
        <v>1285</v>
      </c>
      <c r="C22" s="804" t="s">
        <v>1286</v>
      </c>
      <c r="D22" s="795" t="s">
        <v>1140</v>
      </c>
      <c r="E22" s="825" t="s">
        <v>1262</v>
      </c>
      <c r="F22" s="821"/>
    </row>
    <row r="23" spans="1:6" s="694" customFormat="1" ht="13" thickTop="1" thickBot="1" x14ac:dyDescent="0.4">
      <c r="A23" s="1311"/>
      <c r="B23" s="793" t="s">
        <v>1287</v>
      </c>
      <c r="C23" s="804" t="s">
        <v>1288</v>
      </c>
      <c r="D23" s="795" t="s">
        <v>1140</v>
      </c>
      <c r="E23" s="825" t="s">
        <v>1262</v>
      </c>
      <c r="F23" s="821"/>
    </row>
    <row r="24" spans="1:6" s="694" customFormat="1" ht="13" thickTop="1" thickBot="1" x14ac:dyDescent="0.4">
      <c r="A24" s="1311"/>
      <c r="B24" s="793"/>
      <c r="C24" s="810" t="s">
        <v>3009</v>
      </c>
      <c r="D24" s="795" t="s">
        <v>1140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1140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1140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8" s="694" customFormat="1" ht="48.5" thickBot="1" x14ac:dyDescent="0.4">
      <c r="A33" s="1309"/>
      <c r="B33" s="815" t="s">
        <v>1304</v>
      </c>
      <c r="C33" s="1310"/>
      <c r="D33" s="1300"/>
      <c r="E33" s="1301"/>
      <c r="F33" s="821"/>
    </row>
    <row r="34" spans="1:8" s="694" customFormat="1" ht="24.5" thickTop="1" x14ac:dyDescent="0.35">
      <c r="A34" s="1309"/>
      <c r="B34" s="813" t="s">
        <v>1305</v>
      </c>
      <c r="C34" s="811"/>
      <c r="D34" s="795"/>
      <c r="E34" s="796"/>
      <c r="F34" s="821"/>
    </row>
    <row r="35" spans="1:8" s="694" customFormat="1" ht="72.5" thickBot="1" x14ac:dyDescent="0.4">
      <c r="A35" s="1309"/>
      <c r="B35" s="816" t="s">
        <v>1306</v>
      </c>
      <c r="C35" s="812" t="s">
        <v>1307</v>
      </c>
      <c r="D35" s="795" t="s">
        <v>26</v>
      </c>
      <c r="E35" s="1301" t="s">
        <v>1262</v>
      </c>
      <c r="F35" s="821"/>
    </row>
    <row r="36" spans="1:8" s="694" customFormat="1" ht="36.5" thickTop="1" x14ac:dyDescent="0.35">
      <c r="A36" s="1309" t="s">
        <v>1308</v>
      </c>
      <c r="B36" s="817" t="s">
        <v>1309</v>
      </c>
      <c r="C36" s="794" t="s">
        <v>1310</v>
      </c>
      <c r="D36" s="814" t="s">
        <v>1140</v>
      </c>
      <c r="E36" s="1301"/>
      <c r="F36" s="821"/>
    </row>
    <row r="37" spans="1:8" s="694" customFormat="1" ht="60" x14ac:dyDescent="0.35">
      <c r="A37" s="1309"/>
      <c r="B37" s="793" t="s">
        <v>1311</v>
      </c>
      <c r="C37" s="794" t="s">
        <v>1312</v>
      </c>
      <c r="D37" s="814" t="s">
        <v>1140</v>
      </c>
      <c r="E37" s="818" t="s">
        <v>1313</v>
      </c>
      <c r="F37" s="821"/>
    </row>
    <row r="38" spans="1:8" s="694" customFormat="1" ht="60" x14ac:dyDescent="0.35">
      <c r="A38" s="1309"/>
      <c r="B38" s="793" t="s">
        <v>3012</v>
      </c>
      <c r="C38" s="806" t="s">
        <v>1314</v>
      </c>
      <c r="D38" s="814" t="s">
        <v>1140</v>
      </c>
      <c r="E38" s="818"/>
      <c r="F38" s="821"/>
    </row>
    <row r="39" spans="1:8" s="694" customFormat="1" ht="36.5" thickBot="1" x14ac:dyDescent="0.4">
      <c r="A39" s="819" t="s">
        <v>1315</v>
      </c>
      <c r="B39" s="820" t="s">
        <v>1316</v>
      </c>
      <c r="C39" s="806" t="s">
        <v>1317</v>
      </c>
      <c r="D39" s="814" t="s">
        <v>1140</v>
      </c>
      <c r="E39" s="796" t="s">
        <v>1318</v>
      </c>
      <c r="F39" s="821"/>
    </row>
    <row r="40" spans="1:8" s="694" customFormat="1" ht="24.5" thickTop="1" x14ac:dyDescent="0.35">
      <c r="A40" s="809"/>
      <c r="B40" s="822" t="s">
        <v>1319</v>
      </c>
      <c r="C40" s="804" t="s">
        <v>1320</v>
      </c>
      <c r="D40" s="805" t="s">
        <v>660</v>
      </c>
      <c r="E40" s="823" t="s">
        <v>1321</v>
      </c>
      <c r="F40" s="821"/>
    </row>
    <row r="41" spans="1:8" s="694" customFormat="1" ht="36" x14ac:dyDescent="0.35">
      <c r="A41" s="1309" t="s">
        <v>1350</v>
      </c>
      <c r="B41" s="820" t="s">
        <v>1322</v>
      </c>
      <c r="C41" s="794" t="s">
        <v>1323</v>
      </c>
      <c r="D41" s="795" t="s">
        <v>660</v>
      </c>
      <c r="E41" s="796" t="s">
        <v>1324</v>
      </c>
      <c r="F41" s="821"/>
    </row>
    <row r="42" spans="1:8" s="694" customFormat="1" ht="84" x14ac:dyDescent="0.35">
      <c r="A42" s="1309"/>
      <c r="B42" s="793" t="s">
        <v>3013</v>
      </c>
      <c r="C42" s="794" t="s">
        <v>1325</v>
      </c>
      <c r="D42" s="795" t="s">
        <v>660</v>
      </c>
      <c r="E42" s="796" t="s">
        <v>1262</v>
      </c>
      <c r="F42" s="821"/>
      <c r="H42" s="694">
        <f>1476000/489</f>
        <v>3018.40490797546</v>
      </c>
    </row>
    <row r="43" spans="1:8" s="694" customFormat="1" ht="36" x14ac:dyDescent="0.35">
      <c r="A43" s="1309"/>
      <c r="B43" s="820" t="s">
        <v>3014</v>
      </c>
      <c r="C43" s="794" t="s">
        <v>3015</v>
      </c>
      <c r="D43" s="795" t="s">
        <v>660</v>
      </c>
      <c r="E43" s="796" t="s">
        <v>1262</v>
      </c>
      <c r="F43" s="821"/>
    </row>
    <row r="44" spans="1:8" s="694" customFormat="1" ht="60" x14ac:dyDescent="0.35">
      <c r="A44" s="1309"/>
      <c r="B44" s="820" t="s">
        <v>3016</v>
      </c>
      <c r="C44" s="794" t="s">
        <v>1326</v>
      </c>
      <c r="D44" s="795" t="s">
        <v>1412</v>
      </c>
      <c r="E44" s="796" t="s">
        <v>1327</v>
      </c>
      <c r="F44" s="821"/>
      <c r="G44" s="831" t="s">
        <v>3047</v>
      </c>
    </row>
    <row r="45" spans="1:8" s="694" customFormat="1" ht="24" x14ac:dyDescent="0.35">
      <c r="A45" s="1309"/>
      <c r="B45" s="820" t="s">
        <v>1328</v>
      </c>
      <c r="C45" s="1310" t="s">
        <v>1329</v>
      </c>
      <c r="D45" s="1300" t="s">
        <v>660</v>
      </c>
      <c r="E45" s="1301" t="s">
        <v>1330</v>
      </c>
      <c r="F45" s="821"/>
    </row>
    <row r="46" spans="1:8" ht="84" x14ac:dyDescent="0.35">
      <c r="A46" s="819" t="s">
        <v>1331</v>
      </c>
      <c r="B46" s="820" t="s">
        <v>1332</v>
      </c>
      <c r="C46" s="1310"/>
      <c r="D46" s="1300"/>
      <c r="E46" s="1301"/>
    </row>
    <row r="47" spans="1:8" s="694" customFormat="1" ht="24" x14ac:dyDescent="0.35">
      <c r="A47" s="1309" t="s">
        <v>1350</v>
      </c>
      <c r="B47" s="820" t="s">
        <v>3017</v>
      </c>
      <c r="C47" s="794" t="s">
        <v>3018</v>
      </c>
      <c r="D47" s="795"/>
      <c r="E47" s="796" t="s">
        <v>1262</v>
      </c>
      <c r="F47" s="821"/>
    </row>
    <row r="48" spans="1:8" s="694" customFormat="1" ht="24" x14ac:dyDescent="0.35">
      <c r="A48" s="1309"/>
      <c r="B48" s="820" t="s">
        <v>3019</v>
      </c>
      <c r="C48" s="1310" t="s">
        <v>3020</v>
      </c>
      <c r="D48" s="1300" t="s">
        <v>26</v>
      </c>
      <c r="E48" s="1301" t="s">
        <v>1262</v>
      </c>
      <c r="F48" s="821"/>
    </row>
    <row r="49" spans="1:8" s="694" customFormat="1" ht="180.5" thickBot="1" x14ac:dyDescent="0.4">
      <c r="A49" s="809" t="s">
        <v>1333</v>
      </c>
      <c r="B49" s="820" t="s">
        <v>1334</v>
      </c>
      <c r="C49" s="1316"/>
      <c r="D49" s="1300"/>
      <c r="E49" s="1301"/>
      <c r="F49" s="821"/>
    </row>
    <row r="50" spans="1:8" ht="60.5" thickTop="1" x14ac:dyDescent="0.35">
      <c r="A50" s="809" t="s">
        <v>1335</v>
      </c>
      <c r="B50" s="820" t="s">
        <v>1336</v>
      </c>
      <c r="C50" s="794" t="s">
        <v>1337</v>
      </c>
      <c r="D50" s="1300"/>
      <c r="E50" s="1301"/>
    </row>
    <row r="51" spans="1:8" ht="24" x14ac:dyDescent="0.35">
      <c r="A51" s="1309" t="s">
        <v>1338</v>
      </c>
      <c r="B51" s="819" t="s">
        <v>1339</v>
      </c>
      <c r="C51" s="794"/>
      <c r="D51" s="795"/>
      <c r="E51" s="796"/>
      <c r="F51" s="738"/>
    </row>
    <row r="52" spans="1:8" s="694" customFormat="1" ht="192.5" thickBot="1" x14ac:dyDescent="0.4">
      <c r="A52" s="1309"/>
      <c r="B52" s="820" t="s">
        <v>3021</v>
      </c>
      <c r="C52" s="812" t="s">
        <v>1340</v>
      </c>
      <c r="D52" s="795" t="s">
        <v>3028</v>
      </c>
      <c r="E52" s="796" t="s">
        <v>1341</v>
      </c>
      <c r="F52" s="821" t="s">
        <v>3048</v>
      </c>
    </row>
    <row r="53" spans="1:8" s="694" customFormat="1" ht="181" thickTop="1" thickBot="1" x14ac:dyDescent="0.4">
      <c r="A53" s="809" t="s">
        <v>1342</v>
      </c>
      <c r="B53" s="793" t="s">
        <v>3022</v>
      </c>
      <c r="C53" s="794" t="s">
        <v>1343</v>
      </c>
      <c r="D53" s="795" t="s">
        <v>1412</v>
      </c>
      <c r="E53" s="796" t="s">
        <v>1341</v>
      </c>
      <c r="F53" s="821" t="s">
        <v>3049</v>
      </c>
      <c r="H53" s="694">
        <f>489*3000</f>
        <v>1467000</v>
      </c>
    </row>
    <row r="54" spans="1:8" s="694" customFormat="1" ht="145" thickTop="1" thickBot="1" x14ac:dyDescent="0.4">
      <c r="A54" s="806" t="s">
        <v>3023</v>
      </c>
      <c r="B54" s="820" t="s">
        <v>3204</v>
      </c>
      <c r="C54" s="810" t="s">
        <v>1344</v>
      </c>
      <c r="D54" s="795" t="s">
        <v>26</v>
      </c>
      <c r="E54" s="796" t="s">
        <v>1262</v>
      </c>
      <c r="F54" s="821"/>
    </row>
    <row r="55" spans="1:8" s="694" customFormat="1" ht="12.5" thickTop="1" x14ac:dyDescent="0.35">
      <c r="A55" s="1309" t="s">
        <v>1345</v>
      </c>
      <c r="B55" s="819" t="s">
        <v>1346</v>
      </c>
      <c r="C55" s="1313"/>
      <c r="D55" s="1300"/>
      <c r="E55" s="1317" t="s">
        <v>1341</v>
      </c>
    </row>
    <row r="56" spans="1:8" x14ac:dyDescent="0.35">
      <c r="A56" s="1309"/>
      <c r="B56" s="1312" t="s">
        <v>3024</v>
      </c>
      <c r="C56" s="1310" t="s">
        <v>3025</v>
      </c>
      <c r="D56" s="1300"/>
      <c r="E56" s="1317"/>
    </row>
    <row r="57" spans="1:8" x14ac:dyDescent="0.35">
      <c r="A57" s="1309"/>
      <c r="B57" s="1312"/>
      <c r="C57" s="794" t="s">
        <v>1348</v>
      </c>
      <c r="D57" s="795" t="s">
        <v>26</v>
      </c>
      <c r="E57" s="796" t="s">
        <v>1341</v>
      </c>
    </row>
    <row r="58" spans="1:8" s="694" customFormat="1" ht="144" x14ac:dyDescent="0.35">
      <c r="A58" s="797" t="s">
        <v>1349</v>
      </c>
      <c r="B58" s="793" t="s">
        <v>3026</v>
      </c>
      <c r="C58" s="821" t="s">
        <v>1347</v>
      </c>
      <c r="D58" s="795" t="s">
        <v>26</v>
      </c>
      <c r="E58" s="825" t="s">
        <v>1341</v>
      </c>
    </row>
    <row r="59" spans="1:8" s="694" customFormat="1" ht="24" x14ac:dyDescent="0.35">
      <c r="A59" s="1309" t="s">
        <v>1350</v>
      </c>
      <c r="B59" s="826" t="s">
        <v>1351</v>
      </c>
      <c r="C59" s="1318" t="s">
        <v>1352</v>
      </c>
      <c r="D59" s="1300" t="s">
        <v>660</v>
      </c>
      <c r="E59" s="796"/>
      <c r="F59" s="821"/>
    </row>
    <row r="60" spans="1:8" s="694" customFormat="1" ht="84.5" thickBot="1" x14ac:dyDescent="0.4">
      <c r="A60" s="1309"/>
      <c r="B60" s="793" t="s">
        <v>1353</v>
      </c>
      <c r="C60" s="1319"/>
      <c r="D60" s="1300"/>
      <c r="E60" s="796" t="s">
        <v>1262</v>
      </c>
      <c r="F60" s="821"/>
    </row>
    <row r="61" spans="1:8" s="694" customFormat="1" ht="12.5" thickTop="1" x14ac:dyDescent="0.35">
      <c r="A61" s="1309" t="s">
        <v>1354</v>
      </c>
      <c r="B61" s="797" t="s">
        <v>1355</v>
      </c>
      <c r="C61" s="1313" t="s">
        <v>1356</v>
      </c>
      <c r="D61" s="1300" t="s">
        <v>660</v>
      </c>
      <c r="E61" s="1301" t="s">
        <v>1262</v>
      </c>
      <c r="F61" s="821"/>
    </row>
    <row r="62" spans="1:8" s="694" customFormat="1" ht="96.5" thickBot="1" x14ac:dyDescent="0.4">
      <c r="A62" s="1309"/>
      <c r="B62" s="793" t="s">
        <v>1357</v>
      </c>
      <c r="C62" s="1316"/>
      <c r="D62" s="1300"/>
      <c r="E62" s="1301"/>
      <c r="F62" s="821"/>
    </row>
    <row r="63" spans="1:8" s="694" customFormat="1" ht="37" thickTop="1" thickBot="1" x14ac:dyDescent="0.4">
      <c r="A63" s="809" t="s">
        <v>1264</v>
      </c>
      <c r="B63" s="826" t="s">
        <v>1358</v>
      </c>
      <c r="C63" s="804" t="s">
        <v>1359</v>
      </c>
      <c r="D63" s="795" t="s">
        <v>660</v>
      </c>
      <c r="E63" s="796" t="s">
        <v>1262</v>
      </c>
      <c r="F63" s="821"/>
    </row>
    <row r="64" spans="1:8"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1140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3028</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c r="E75" s="796" t="s">
        <v>1383</v>
      </c>
      <c r="F75" s="821"/>
    </row>
    <row r="76" spans="1:6" s="694" customFormat="1" ht="36" x14ac:dyDescent="0.35">
      <c r="A76" s="809" t="s">
        <v>1350</v>
      </c>
      <c r="B76" s="826" t="s">
        <v>1384</v>
      </c>
      <c r="C76" s="821" t="s">
        <v>1385</v>
      </c>
      <c r="D76" s="814"/>
      <c r="E76" s="796" t="s">
        <v>1386</v>
      </c>
      <c r="F76" s="821"/>
    </row>
    <row r="77" spans="1:6" s="694" customFormat="1" ht="24.5" thickBot="1" x14ac:dyDescent="0.4">
      <c r="A77" s="809" t="s">
        <v>1387</v>
      </c>
      <c r="B77" s="826" t="s">
        <v>1388</v>
      </c>
      <c r="C77" s="821" t="s">
        <v>1389</v>
      </c>
      <c r="D77" s="814"/>
      <c r="E77" s="796" t="s">
        <v>1398</v>
      </c>
      <c r="F77" s="821"/>
    </row>
    <row r="78" spans="1:6" s="694" customFormat="1" ht="25" thickTop="1" thickBot="1" x14ac:dyDescent="0.4">
      <c r="A78" s="809" t="s">
        <v>1387</v>
      </c>
      <c r="B78" s="797" t="s">
        <v>1390</v>
      </c>
      <c r="C78" s="804" t="s">
        <v>3029</v>
      </c>
      <c r="D78" s="814"/>
      <c r="E78" s="796" t="s">
        <v>1391</v>
      </c>
      <c r="F78" s="821"/>
    </row>
    <row r="79" spans="1:6" s="694" customFormat="1" ht="25" thickTop="1" thickBot="1" x14ac:dyDescent="0.4">
      <c r="A79" s="809" t="s">
        <v>1387</v>
      </c>
      <c r="B79" s="797" t="s">
        <v>1392</v>
      </c>
      <c r="C79" s="804" t="s">
        <v>1393</v>
      </c>
      <c r="D79" s="814"/>
      <c r="E79" s="796" t="s">
        <v>1391</v>
      </c>
      <c r="F79" s="821"/>
    </row>
    <row r="80" spans="1:6" s="694" customFormat="1" ht="25" thickTop="1" thickBot="1" x14ac:dyDescent="0.4">
      <c r="A80" s="809" t="s">
        <v>1387</v>
      </c>
      <c r="B80" s="797" t="s">
        <v>1394</v>
      </c>
      <c r="C80" s="804" t="s">
        <v>1395</v>
      </c>
      <c r="D80" s="814"/>
      <c r="E80" s="796" t="s">
        <v>1391</v>
      </c>
      <c r="F80" s="821"/>
    </row>
    <row r="81" spans="1:8" s="694" customFormat="1" ht="36.5" thickTop="1" x14ac:dyDescent="0.35">
      <c r="A81" s="809" t="s">
        <v>1387</v>
      </c>
      <c r="B81" s="797" t="s">
        <v>1396</v>
      </c>
      <c r="C81" s="804" t="s">
        <v>1397</v>
      </c>
      <c r="D81" s="814"/>
      <c r="E81" s="796" t="s">
        <v>1398</v>
      </c>
      <c r="F81" s="821"/>
    </row>
    <row r="82" spans="1:8" s="694" customFormat="1" ht="84" x14ac:dyDescent="0.35">
      <c r="A82" s="809" t="s">
        <v>3030</v>
      </c>
      <c r="B82" s="820" t="s">
        <v>3031</v>
      </c>
      <c r="C82" s="794" t="s">
        <v>3032</v>
      </c>
      <c r="D82" s="814"/>
      <c r="E82" s="796" t="s">
        <v>1262</v>
      </c>
      <c r="F82" s="821"/>
    </row>
    <row r="83" spans="1:8" s="694" customFormat="1" ht="36" x14ac:dyDescent="0.35">
      <c r="A83" s="809" t="s">
        <v>1387</v>
      </c>
      <c r="B83" s="820" t="s">
        <v>3033</v>
      </c>
      <c r="C83" s="794" t="s">
        <v>3034</v>
      </c>
      <c r="D83" s="814"/>
      <c r="E83" s="796" t="s">
        <v>1262</v>
      </c>
      <c r="F83" s="821"/>
    </row>
    <row r="84" spans="1:8" s="694" customFormat="1" ht="48" x14ac:dyDescent="0.35">
      <c r="A84" s="809" t="s">
        <v>1387</v>
      </c>
      <c r="B84" s="820" t="s">
        <v>3035</v>
      </c>
      <c r="C84" s="794" t="s">
        <v>1399</v>
      </c>
      <c r="D84" s="814"/>
      <c r="E84" s="796" t="s">
        <v>1262</v>
      </c>
      <c r="F84" s="821"/>
    </row>
    <row r="85" spans="1:8" s="694" customFormat="1" ht="60" x14ac:dyDescent="0.35">
      <c r="A85" s="809" t="s">
        <v>1400</v>
      </c>
      <c r="B85" s="820" t="s">
        <v>1401</v>
      </c>
      <c r="C85" s="794" t="s">
        <v>1402</v>
      </c>
      <c r="D85" s="814"/>
      <c r="E85" s="796" t="s">
        <v>1262</v>
      </c>
      <c r="F85" s="821"/>
    </row>
    <row r="86" spans="1:8" s="694" customFormat="1" ht="36" x14ac:dyDescent="0.35">
      <c r="A86" s="809" t="s">
        <v>1300</v>
      </c>
      <c r="B86" s="820" t="s">
        <v>1403</v>
      </c>
      <c r="C86" s="794" t="s">
        <v>1403</v>
      </c>
      <c r="D86" s="814"/>
      <c r="E86" s="796" t="s">
        <v>1262</v>
      </c>
      <c r="F86" s="821"/>
    </row>
    <row r="87" spans="1:8" s="694" customFormat="1" ht="24" x14ac:dyDescent="0.35">
      <c r="A87" s="809" t="s">
        <v>1387</v>
      </c>
      <c r="B87" s="820" t="s">
        <v>1404</v>
      </c>
      <c r="C87" s="794" t="s">
        <v>1405</v>
      </c>
      <c r="D87" s="814"/>
      <c r="E87" s="796" t="s">
        <v>1262</v>
      </c>
      <c r="F87" s="821"/>
    </row>
    <row r="88" spans="1:8" s="694" customFormat="1" ht="24.5" thickBot="1" x14ac:dyDescent="0.4">
      <c r="A88" s="809" t="s">
        <v>1387</v>
      </c>
      <c r="B88" s="820" t="s">
        <v>1406</v>
      </c>
      <c r="C88" s="794" t="s">
        <v>1407</v>
      </c>
      <c r="D88" s="814"/>
      <c r="E88" s="796" t="s">
        <v>1262</v>
      </c>
      <c r="F88" s="821"/>
    </row>
    <row r="89" spans="1:8" s="694" customFormat="1" ht="60.5" thickTop="1" x14ac:dyDescent="0.35">
      <c r="A89" s="806" t="s">
        <v>1408</v>
      </c>
      <c r="B89" s="820" t="s">
        <v>3036</v>
      </c>
      <c r="C89" s="811" t="s">
        <v>3037</v>
      </c>
      <c r="D89" s="814"/>
      <c r="E89" s="796" t="s">
        <v>1409</v>
      </c>
      <c r="F89" s="821"/>
    </row>
    <row r="90" spans="1:8" ht="72" x14ac:dyDescent="0.35">
      <c r="A90" s="806" t="s">
        <v>1408</v>
      </c>
      <c r="B90" s="820" t="s">
        <v>1410</v>
      </c>
      <c r="C90" s="794" t="s">
        <v>1411</v>
      </c>
      <c r="D90" s="814"/>
      <c r="E90" s="796" t="s">
        <v>1413</v>
      </c>
      <c r="F90" s="831"/>
      <c r="G90" s="808"/>
      <c r="H90" s="831"/>
    </row>
    <row r="91" spans="1:8" ht="84" x14ac:dyDescent="0.35">
      <c r="A91" s="806" t="s">
        <v>1414</v>
      </c>
      <c r="B91" s="820" t="s">
        <v>1415</v>
      </c>
      <c r="C91" s="794" t="s">
        <v>1416</v>
      </c>
      <c r="D91" s="814"/>
      <c r="E91" s="796" t="s">
        <v>1413</v>
      </c>
      <c r="F91" s="831"/>
      <c r="G91" s="808"/>
      <c r="H91" s="831"/>
    </row>
    <row r="92" spans="1:8" ht="48" x14ac:dyDescent="0.35">
      <c r="A92" s="806" t="s">
        <v>1414</v>
      </c>
      <c r="B92" s="820" t="s">
        <v>1417</v>
      </c>
      <c r="C92" s="794" t="s">
        <v>1418</v>
      </c>
      <c r="D92" s="814" t="s">
        <v>1140</v>
      </c>
      <c r="E92" s="796" t="s">
        <v>1413</v>
      </c>
      <c r="F92" s="831"/>
      <c r="G92" s="808"/>
      <c r="H92" s="831"/>
    </row>
    <row r="93" spans="1:8" s="824" customFormat="1" ht="72.5" thickBot="1" x14ac:dyDescent="0.4">
      <c r="A93" s="819" t="s">
        <v>1419</v>
      </c>
      <c r="B93" s="832" t="s">
        <v>1420</v>
      </c>
      <c r="C93" s="794" t="s">
        <v>1421</v>
      </c>
      <c r="D93" s="841" t="s">
        <v>660</v>
      </c>
      <c r="E93" s="796" t="s">
        <v>1365</v>
      </c>
      <c r="F93" s="831"/>
    </row>
    <row r="94" spans="1:8" s="694" customFormat="1" ht="12.5" thickTop="1" x14ac:dyDescent="0.35">
      <c r="A94" s="819"/>
      <c r="B94" s="827" t="s">
        <v>1422</v>
      </c>
      <c r="C94" s="811"/>
      <c r="D94" s="842"/>
      <c r="E94" s="823"/>
      <c r="F94" s="821"/>
    </row>
    <row r="95" spans="1:8" s="694" customFormat="1" ht="36" x14ac:dyDescent="0.35">
      <c r="A95" s="1309" t="s">
        <v>1300</v>
      </c>
      <c r="B95" s="827" t="s">
        <v>3038</v>
      </c>
      <c r="C95" s="806" t="s">
        <v>1423</v>
      </c>
      <c r="D95" s="814" t="s">
        <v>1140</v>
      </c>
      <c r="E95" s="833" t="s">
        <v>1398</v>
      </c>
      <c r="F95" s="821"/>
    </row>
    <row r="96" spans="1:8"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t="s">
        <v>1140</v>
      </c>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814" t="s">
        <v>1140</v>
      </c>
      <c r="E99" s="1301"/>
      <c r="F99" s="821"/>
    </row>
    <row r="100" spans="1:6" s="694" customFormat="1" ht="36" x14ac:dyDescent="0.35">
      <c r="A100" s="835"/>
      <c r="B100" s="836" t="s">
        <v>1426</v>
      </c>
      <c r="C100" s="1320"/>
      <c r="D100" s="1314" t="s">
        <v>1140</v>
      </c>
      <c r="E100" s="1321"/>
      <c r="F100" s="821"/>
    </row>
    <row r="101" spans="1:6" x14ac:dyDescent="0.35">
      <c r="A101" s="738"/>
      <c r="D101" s="1322"/>
    </row>
  </sheetData>
  <mergeCells count="54">
    <mergeCell ref="A95:A96"/>
    <mergeCell ref="A97:A98"/>
    <mergeCell ref="C99:C100"/>
    <mergeCell ref="E99:E100"/>
    <mergeCell ref="D100:D101"/>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FA1165-B577-42DB-91CB-E288D0AB917A}">
  <sheetPr codeName="Feuil34">
    <tabColor rgb="FF00B050"/>
  </sheetPr>
  <dimension ref="A2:G101"/>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762</v>
      </c>
    </row>
    <row r="5" spans="1:7" ht="13" thickTop="1" thickBot="1" x14ac:dyDescent="0.4">
      <c r="C5" s="782" t="s">
        <v>1252</v>
      </c>
      <c r="D5" s="784" t="s">
        <v>1825</v>
      </c>
    </row>
    <row r="6" spans="1:7" ht="13" thickTop="1" thickBot="1" x14ac:dyDescent="0.4">
      <c r="B6" s="837"/>
      <c r="C6" s="838" t="s">
        <v>497</v>
      </c>
      <c r="D6" s="785">
        <v>45208</v>
      </c>
      <c r="F6" s="839"/>
    </row>
    <row r="7" spans="1:7" ht="13" thickTop="1" thickBot="1" x14ac:dyDescent="0.4">
      <c r="C7" s="838" t="s">
        <v>1253</v>
      </c>
      <c r="D7" s="784" t="s">
        <v>3051</v>
      </c>
      <c r="E7" s="781">
        <f>3000*412</f>
        <v>1236000</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660</v>
      </c>
      <c r="E17" s="796" t="s">
        <v>1262</v>
      </c>
      <c r="F17" s="821"/>
    </row>
    <row r="18" spans="1:6" ht="25" thickTop="1" thickBot="1" x14ac:dyDescent="0.4">
      <c r="A18" s="1310"/>
      <c r="B18" s="793" t="s">
        <v>1277</v>
      </c>
      <c r="C18" s="807" t="s">
        <v>3008</v>
      </c>
      <c r="D18" s="795"/>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1140</v>
      </c>
      <c r="E21" s="825" t="s">
        <v>1262</v>
      </c>
      <c r="F21" s="821"/>
    </row>
    <row r="22" spans="1:6" s="694" customFormat="1" ht="13" thickTop="1" thickBot="1" x14ac:dyDescent="0.4">
      <c r="A22" s="1311"/>
      <c r="B22" s="793" t="s">
        <v>1285</v>
      </c>
      <c r="C22" s="804" t="s">
        <v>1286</v>
      </c>
      <c r="D22" s="795" t="s">
        <v>1140</v>
      </c>
      <c r="E22" s="825" t="s">
        <v>1262</v>
      </c>
      <c r="F22" s="821"/>
    </row>
    <row r="23" spans="1:6" s="694" customFormat="1" ht="13" thickTop="1" thickBot="1" x14ac:dyDescent="0.4">
      <c r="A23" s="1311"/>
      <c r="B23" s="793" t="s">
        <v>1287</v>
      </c>
      <c r="C23" s="804" t="s">
        <v>1288</v>
      </c>
      <c r="D23" s="795" t="s">
        <v>1140</v>
      </c>
      <c r="E23" s="825" t="s">
        <v>1262</v>
      </c>
      <c r="F23" s="821"/>
    </row>
    <row r="24" spans="1:6" s="694" customFormat="1" ht="13" thickTop="1" thickBot="1" x14ac:dyDescent="0.4">
      <c r="A24" s="1311"/>
      <c r="B24" s="793"/>
      <c r="C24" s="810" t="s">
        <v>3009</v>
      </c>
      <c r="D24" s="795" t="s">
        <v>1140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c r="E36" s="1301"/>
      <c r="F36" s="821"/>
    </row>
    <row r="37" spans="1:7" s="694" customFormat="1" ht="60" x14ac:dyDescent="0.35">
      <c r="A37" s="1309"/>
      <c r="B37" s="793" t="s">
        <v>1311</v>
      </c>
      <c r="C37" s="794" t="s">
        <v>1312</v>
      </c>
      <c r="D37" s="814"/>
      <c r="E37" s="818" t="s">
        <v>1313</v>
      </c>
      <c r="F37" s="821"/>
    </row>
    <row r="38" spans="1:7" s="694" customFormat="1" ht="60" x14ac:dyDescent="0.35">
      <c r="A38" s="1309"/>
      <c r="B38" s="793" t="s">
        <v>3012</v>
      </c>
      <c r="C38" s="806" t="s">
        <v>1314</v>
      </c>
      <c r="D38" s="814"/>
      <c r="E38" s="818"/>
      <c r="F38" s="821"/>
    </row>
    <row r="39" spans="1:7" s="694" customFormat="1" ht="36.5" thickBot="1" x14ac:dyDescent="0.4">
      <c r="A39" s="819" t="s">
        <v>1315</v>
      </c>
      <c r="B39" s="820" t="s">
        <v>1316</v>
      </c>
      <c r="C39" s="806" t="s">
        <v>1317</v>
      </c>
      <c r="D39" s="795" t="s">
        <v>1140</v>
      </c>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660</v>
      </c>
      <c r="E41" s="796" t="s">
        <v>1324</v>
      </c>
      <c r="F41" s="821"/>
    </row>
    <row r="42" spans="1:7" s="694" customFormat="1" ht="84" x14ac:dyDescent="0.35">
      <c r="A42" s="1309"/>
      <c r="B42" s="793" t="s">
        <v>3013</v>
      </c>
      <c r="C42" s="794" t="s">
        <v>1325</v>
      </c>
      <c r="D42" s="795" t="s">
        <v>660</v>
      </c>
      <c r="E42" s="796" t="s">
        <v>1262</v>
      </c>
      <c r="F42" s="821"/>
    </row>
    <row r="43" spans="1:7" s="694" customFormat="1" ht="36" x14ac:dyDescent="0.35">
      <c r="A43" s="1309"/>
      <c r="B43" s="820" t="s">
        <v>3014</v>
      </c>
      <c r="C43" s="794" t="s">
        <v>3015</v>
      </c>
      <c r="D43" s="795" t="s">
        <v>660</v>
      </c>
      <c r="E43" s="796" t="s">
        <v>1262</v>
      </c>
      <c r="F43" s="821"/>
    </row>
    <row r="44" spans="1:7" s="694" customFormat="1" ht="60" x14ac:dyDescent="0.35">
      <c r="A44" s="1309"/>
      <c r="B44" s="820" t="s">
        <v>3016</v>
      </c>
      <c r="C44" s="794" t="s">
        <v>1326</v>
      </c>
      <c r="D44" s="795" t="s">
        <v>660</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660</v>
      </c>
      <c r="E47" s="796" t="s">
        <v>1262</v>
      </c>
      <c r="F47" s="821"/>
    </row>
    <row r="48" spans="1:7" s="694" customFormat="1" ht="24" x14ac:dyDescent="0.35">
      <c r="A48" s="1309"/>
      <c r="B48" s="820" t="s">
        <v>3019</v>
      </c>
      <c r="C48" s="1310" t="s">
        <v>3020</v>
      </c>
      <c r="D48" s="1300" t="s">
        <v>26</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660</v>
      </c>
      <c r="E52" s="796" t="s">
        <v>1341</v>
      </c>
      <c r="F52" s="821" t="s">
        <v>3048</v>
      </c>
    </row>
    <row r="53" spans="1:6" s="694" customFormat="1" ht="181" thickTop="1" thickBot="1" x14ac:dyDescent="0.4">
      <c r="A53" s="809" t="s">
        <v>1342</v>
      </c>
      <c r="B53" s="793" t="s">
        <v>3022</v>
      </c>
      <c r="C53" s="794" t="s">
        <v>1343</v>
      </c>
      <c r="D53" s="795" t="s">
        <v>1412</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26</v>
      </c>
      <c r="E57" s="796" t="s">
        <v>1341</v>
      </c>
    </row>
    <row r="58" spans="1:6" s="694" customFormat="1" ht="144" x14ac:dyDescent="0.35">
      <c r="A58" s="797" t="s">
        <v>1349</v>
      </c>
      <c r="B58" s="793" t="s">
        <v>3026</v>
      </c>
      <c r="C58" s="821" t="s">
        <v>1347</v>
      </c>
      <c r="D58" s="795" t="s">
        <v>26</v>
      </c>
      <c r="E58" s="825" t="s">
        <v>1341</v>
      </c>
    </row>
    <row r="59" spans="1:6" s="694" customFormat="1" ht="24" x14ac:dyDescent="0.35">
      <c r="A59" s="1309" t="s">
        <v>1350</v>
      </c>
      <c r="B59" s="826" t="s">
        <v>1351</v>
      </c>
      <c r="C59" s="1318" t="s">
        <v>1352</v>
      </c>
      <c r="D59" s="1300" t="s">
        <v>660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660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660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26</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660</v>
      </c>
      <c r="E77" s="796" t="s">
        <v>1398</v>
      </c>
      <c r="F77" s="821"/>
    </row>
    <row r="78" spans="1:6" s="694" customFormat="1" ht="25" thickTop="1" thickBot="1" x14ac:dyDescent="0.4">
      <c r="A78" s="809" t="s">
        <v>1387</v>
      </c>
      <c r="B78" s="797" t="s">
        <v>1390</v>
      </c>
      <c r="C78" s="804" t="s">
        <v>3029</v>
      </c>
      <c r="D78" s="814" t="s">
        <v>660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t="s">
        <v>1140</v>
      </c>
      <c r="E90" s="796" t="s">
        <v>1413</v>
      </c>
      <c r="F90" s="831"/>
      <c r="G90" s="808"/>
    </row>
    <row r="91" spans="1:7" ht="84" x14ac:dyDescent="0.35">
      <c r="A91" s="806" t="s">
        <v>1414</v>
      </c>
      <c r="B91" s="820" t="s">
        <v>1415</v>
      </c>
      <c r="C91" s="794" t="s">
        <v>1416</v>
      </c>
      <c r="D91" s="814" t="s">
        <v>26</v>
      </c>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t="s">
        <v>1140</v>
      </c>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814" t="s">
        <v>1140</v>
      </c>
      <c r="E99" s="1301"/>
      <c r="F99" s="821"/>
    </row>
    <row r="100" spans="1:6" s="694" customFormat="1" ht="36" x14ac:dyDescent="0.35">
      <c r="A100" s="835"/>
      <c r="B100" s="836" t="s">
        <v>1426</v>
      </c>
      <c r="C100" s="1320"/>
      <c r="D100" s="1314" t="s">
        <v>660</v>
      </c>
      <c r="E100" s="1321"/>
      <c r="F100" s="821"/>
    </row>
    <row r="101" spans="1:6" x14ac:dyDescent="0.35">
      <c r="A101" s="738"/>
      <c r="D101" s="1322"/>
    </row>
  </sheetData>
  <mergeCells count="54">
    <mergeCell ref="A95:A96"/>
    <mergeCell ref="A97:A98"/>
    <mergeCell ref="C99:C100"/>
    <mergeCell ref="E99:E100"/>
    <mergeCell ref="D100:D101"/>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6834BD-2449-4CB2-AA5F-CD71C9E968D7}">
  <sheetPr codeName="Feuil35">
    <tabColor rgb="FF00B050"/>
  </sheetPr>
  <dimension ref="A2:G101"/>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724</v>
      </c>
    </row>
    <row r="5" spans="1:7" ht="13" thickTop="1" thickBot="1" x14ac:dyDescent="0.4">
      <c r="C5" s="782" t="s">
        <v>1252</v>
      </c>
      <c r="D5" s="784" t="s">
        <v>1855</v>
      </c>
      <c r="E5" s="784" t="s">
        <v>1855</v>
      </c>
    </row>
    <row r="6" spans="1:7" ht="13" thickTop="1" thickBot="1" x14ac:dyDescent="0.4">
      <c r="B6" s="837"/>
      <c r="C6" s="838" t="s">
        <v>497</v>
      </c>
      <c r="D6" s="785">
        <v>44985</v>
      </c>
      <c r="F6" s="839"/>
    </row>
    <row r="7" spans="1:7" ht="13" thickTop="1" thickBot="1" x14ac:dyDescent="0.4">
      <c r="C7" s="838" t="s">
        <v>1253</v>
      </c>
      <c r="D7" s="784" t="s">
        <v>3007</v>
      </c>
      <c r="E7" s="781">
        <f>3000*497</f>
        <v>1491000</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660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660</v>
      </c>
      <c r="E17" s="796" t="s">
        <v>1262</v>
      </c>
      <c r="F17" s="821"/>
    </row>
    <row r="18" spans="1:6" ht="25" thickTop="1" thickBot="1" x14ac:dyDescent="0.4">
      <c r="A18" s="1310"/>
      <c r="B18" s="793" t="s">
        <v>1277</v>
      </c>
      <c r="C18" s="807" t="s">
        <v>3008</v>
      </c>
      <c r="D18" s="795" t="s">
        <v>660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1140</v>
      </c>
      <c r="E21" s="825" t="s">
        <v>1262</v>
      </c>
      <c r="F21" s="821"/>
    </row>
    <row r="22" spans="1:6" s="694" customFormat="1" ht="13" thickTop="1" thickBot="1" x14ac:dyDescent="0.4">
      <c r="A22" s="1311"/>
      <c r="B22" s="793" t="s">
        <v>1285</v>
      </c>
      <c r="C22" s="804" t="s">
        <v>1286</v>
      </c>
      <c r="D22" s="795" t="s">
        <v>1140</v>
      </c>
      <c r="E22" s="825" t="s">
        <v>1262</v>
      </c>
      <c r="F22" s="821"/>
    </row>
    <row r="23" spans="1:6" s="694" customFormat="1" ht="13" thickTop="1" thickBot="1" x14ac:dyDescent="0.4">
      <c r="A23" s="1311"/>
      <c r="B23" s="793" t="s">
        <v>1287</v>
      </c>
      <c r="C23" s="804" t="s">
        <v>1288</v>
      </c>
      <c r="D23" s="795" t="s">
        <v>1140</v>
      </c>
      <c r="E23" s="825" t="s">
        <v>1262</v>
      </c>
      <c r="F23" s="821"/>
    </row>
    <row r="24" spans="1:6" s="694" customFormat="1" ht="13" thickTop="1" thickBot="1" x14ac:dyDescent="0.4">
      <c r="A24" s="1311"/>
      <c r="B24" s="793"/>
      <c r="C24" s="810" t="s">
        <v>3009</v>
      </c>
      <c r="D24" s="795" t="s">
        <v>1140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1140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660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1140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t="s">
        <v>1140</v>
      </c>
      <c r="E36" s="1301"/>
      <c r="F36" s="821"/>
    </row>
    <row r="37" spans="1:7" s="694" customFormat="1" ht="60" x14ac:dyDescent="0.35">
      <c r="A37" s="1309"/>
      <c r="B37" s="793" t="s">
        <v>1311</v>
      </c>
      <c r="C37" s="794" t="s">
        <v>1312</v>
      </c>
      <c r="D37" s="814" t="s">
        <v>1140</v>
      </c>
      <c r="E37" s="818" t="s">
        <v>1313</v>
      </c>
      <c r="F37" s="821"/>
    </row>
    <row r="38" spans="1:7" s="694" customFormat="1" ht="60" x14ac:dyDescent="0.35">
      <c r="A38" s="1309"/>
      <c r="B38" s="793" t="s">
        <v>3012</v>
      </c>
      <c r="C38" s="806" t="s">
        <v>1314</v>
      </c>
      <c r="D38" s="814" t="s">
        <v>1140</v>
      </c>
      <c r="E38" s="818"/>
      <c r="F38" s="821"/>
    </row>
    <row r="39" spans="1:7" s="694" customFormat="1" ht="36.5" thickBot="1" x14ac:dyDescent="0.4">
      <c r="A39" s="819" t="s">
        <v>1315</v>
      </c>
      <c r="B39" s="820" t="s">
        <v>1316</v>
      </c>
      <c r="C39" s="806" t="s">
        <v>1317</v>
      </c>
      <c r="D39" s="814" t="s">
        <v>660</v>
      </c>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660</v>
      </c>
      <c r="E41" s="796" t="s">
        <v>1324</v>
      </c>
      <c r="F41" s="821"/>
    </row>
    <row r="42" spans="1:7" s="694" customFormat="1" ht="84" x14ac:dyDescent="0.35">
      <c r="A42" s="1309"/>
      <c r="B42" s="793" t="s">
        <v>3013</v>
      </c>
      <c r="C42" s="794" t="s">
        <v>1325</v>
      </c>
      <c r="D42" s="795" t="s">
        <v>660</v>
      </c>
      <c r="E42" s="796" t="s">
        <v>1262</v>
      </c>
      <c r="F42" s="821"/>
    </row>
    <row r="43" spans="1:7" s="694" customFormat="1" ht="36" x14ac:dyDescent="0.35">
      <c r="A43" s="1309"/>
      <c r="B43" s="820" t="s">
        <v>3014</v>
      </c>
      <c r="C43" s="794" t="s">
        <v>3015</v>
      </c>
      <c r="D43" s="795" t="s">
        <v>660</v>
      </c>
      <c r="E43" s="796" t="s">
        <v>1262</v>
      </c>
      <c r="F43" s="821"/>
    </row>
    <row r="44" spans="1:7" s="694" customFormat="1" ht="60" x14ac:dyDescent="0.35">
      <c r="A44" s="1309"/>
      <c r="B44" s="820" t="s">
        <v>3016</v>
      </c>
      <c r="C44" s="794" t="s">
        <v>1326</v>
      </c>
      <c r="D44" s="795" t="s">
        <v>1140</v>
      </c>
      <c r="E44" s="796" t="s">
        <v>1327</v>
      </c>
      <c r="F44" s="821"/>
      <c r="G44" s="831" t="s">
        <v>3047</v>
      </c>
    </row>
    <row r="45" spans="1:7" s="694" customFormat="1" ht="24" x14ac:dyDescent="0.35">
      <c r="A45" s="1309"/>
      <c r="B45" s="820" t="s">
        <v>1328</v>
      </c>
      <c r="C45" s="1310" t="s">
        <v>1329</v>
      </c>
      <c r="D45" s="1300" t="s">
        <v>660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c r="E47" s="796" t="s">
        <v>1262</v>
      </c>
      <c r="F47" s="821"/>
    </row>
    <row r="48" spans="1:7" s="694" customFormat="1" ht="24" x14ac:dyDescent="0.35">
      <c r="A48" s="1309"/>
      <c r="B48" s="820" t="s">
        <v>3019</v>
      </c>
      <c r="C48" s="1310" t="s">
        <v>3020</v>
      </c>
      <c r="D48" s="1300"/>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660</v>
      </c>
      <c r="E52" s="796" t="s">
        <v>1341</v>
      </c>
      <c r="F52" s="821" t="s">
        <v>3048</v>
      </c>
    </row>
    <row r="53" spans="1:6" s="694" customFormat="1" ht="181" thickTop="1" thickBot="1" x14ac:dyDescent="0.4">
      <c r="A53" s="809" t="s">
        <v>1342</v>
      </c>
      <c r="B53" s="793" t="s">
        <v>3022</v>
      </c>
      <c r="C53" s="794" t="s">
        <v>1343</v>
      </c>
      <c r="D53" s="795"/>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26</v>
      </c>
      <c r="E57" s="796" t="s">
        <v>1341</v>
      </c>
    </row>
    <row r="58" spans="1:6" s="694" customFormat="1" ht="144" x14ac:dyDescent="0.35">
      <c r="A58" s="797" t="s">
        <v>1349</v>
      </c>
      <c r="B58" s="793" t="s">
        <v>3026</v>
      </c>
      <c r="C58" s="821" t="s">
        <v>1347</v>
      </c>
      <c r="D58" s="795" t="s">
        <v>26</v>
      </c>
      <c r="E58" s="825" t="s">
        <v>1341</v>
      </c>
    </row>
    <row r="59" spans="1:6" s="694" customFormat="1" ht="24" x14ac:dyDescent="0.35">
      <c r="A59" s="1309" t="s">
        <v>1350</v>
      </c>
      <c r="B59" s="826" t="s">
        <v>1351</v>
      </c>
      <c r="C59" s="1318" t="s">
        <v>1352</v>
      </c>
      <c r="D59" s="1300" t="s">
        <v>660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660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660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1140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26</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1140</v>
      </c>
      <c r="E77" s="796" t="s">
        <v>1398</v>
      </c>
      <c r="F77" s="821"/>
    </row>
    <row r="78" spans="1:6" s="694" customFormat="1" ht="25" thickTop="1" thickBot="1" x14ac:dyDescent="0.4">
      <c r="A78" s="809" t="s">
        <v>1387</v>
      </c>
      <c r="B78" s="797" t="s">
        <v>1390</v>
      </c>
      <c r="C78" s="804" t="s">
        <v>3029</v>
      </c>
      <c r="D78" s="814" t="s">
        <v>1140</v>
      </c>
      <c r="E78" s="796" t="s">
        <v>1391</v>
      </c>
      <c r="F78" s="821"/>
    </row>
    <row r="79" spans="1:6" s="694" customFormat="1" ht="25" thickTop="1" thickBot="1" x14ac:dyDescent="0.4">
      <c r="A79" s="809" t="s">
        <v>1387</v>
      </c>
      <c r="B79" s="797" t="s">
        <v>1392</v>
      </c>
      <c r="C79" s="804" t="s">
        <v>1393</v>
      </c>
      <c r="D79" s="814" t="s">
        <v>1140</v>
      </c>
      <c r="E79" s="796" t="s">
        <v>1391</v>
      </c>
      <c r="F79" s="821"/>
    </row>
    <row r="80" spans="1:6" s="694" customFormat="1" ht="25" thickTop="1" thickBot="1" x14ac:dyDescent="0.4">
      <c r="A80" s="809" t="s">
        <v>1387</v>
      </c>
      <c r="B80" s="797" t="s">
        <v>1394</v>
      </c>
      <c r="C80" s="804" t="s">
        <v>1395</v>
      </c>
      <c r="D80" s="814" t="s">
        <v>1140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t="s">
        <v>1140</v>
      </c>
      <c r="E90" s="796" t="s">
        <v>1413</v>
      </c>
      <c r="F90" s="831"/>
      <c r="G90" s="808"/>
    </row>
    <row r="91" spans="1:7" ht="84" x14ac:dyDescent="0.35">
      <c r="A91" s="806" t="s">
        <v>1414</v>
      </c>
      <c r="B91" s="820" t="s">
        <v>1415</v>
      </c>
      <c r="C91" s="794" t="s">
        <v>1416</v>
      </c>
      <c r="D91" s="814" t="s">
        <v>26</v>
      </c>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E99" s="1301"/>
      <c r="F99" s="821"/>
    </row>
    <row r="100" spans="1:6" s="694" customFormat="1" ht="36" x14ac:dyDescent="0.35">
      <c r="A100" s="835"/>
      <c r="B100" s="836" t="s">
        <v>1426</v>
      </c>
      <c r="C100" s="1320"/>
      <c r="D100" s="1314" t="s">
        <v>660</v>
      </c>
      <c r="E100" s="1321"/>
      <c r="F100" s="821"/>
    </row>
    <row r="101" spans="1:6" x14ac:dyDescent="0.35">
      <c r="A101" s="738"/>
      <c r="D101" s="1322"/>
    </row>
  </sheetData>
  <mergeCells count="54">
    <mergeCell ref="A95:A96"/>
    <mergeCell ref="A97:A98"/>
    <mergeCell ref="C99:C100"/>
    <mergeCell ref="E99:E100"/>
    <mergeCell ref="D100:D101"/>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9E7FEB-318B-4715-BC50-42B9395675B7}">
  <sheetPr codeName="Feuil36">
    <tabColor rgb="FF00B050"/>
  </sheetPr>
  <dimension ref="A2:G101"/>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762</v>
      </c>
    </row>
    <row r="5" spans="1:7" ht="13" thickTop="1" thickBot="1" x14ac:dyDescent="0.4">
      <c r="C5" s="782" t="s">
        <v>1252</v>
      </c>
      <c r="D5" s="784" t="s">
        <v>1858</v>
      </c>
    </row>
    <row r="6" spans="1:7" ht="13" thickTop="1" thickBot="1" x14ac:dyDescent="0.4">
      <c r="B6" s="837"/>
      <c r="C6" s="838" t="s">
        <v>497</v>
      </c>
      <c r="D6" s="785">
        <v>44964</v>
      </c>
      <c r="F6" s="839"/>
    </row>
    <row r="7" spans="1:7" ht="13" thickTop="1" thickBot="1" x14ac:dyDescent="0.4">
      <c r="C7" s="838" t="s">
        <v>1253</v>
      </c>
      <c r="D7" s="784" t="s">
        <v>3052</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660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660</v>
      </c>
      <c r="E17" s="796" t="s">
        <v>1262</v>
      </c>
      <c r="F17" s="821"/>
    </row>
    <row r="18" spans="1:6" ht="25" thickTop="1" thickBot="1" x14ac:dyDescent="0.4">
      <c r="A18" s="1310"/>
      <c r="B18" s="793" t="s">
        <v>1277</v>
      </c>
      <c r="C18" s="807" t="s">
        <v>3008</v>
      </c>
      <c r="D18" s="795" t="s">
        <v>660</v>
      </c>
      <c r="E18" s="796" t="s">
        <v>1262</v>
      </c>
    </row>
    <row r="19" spans="1:6" s="694" customFormat="1" ht="37" thickTop="1" thickBot="1" x14ac:dyDescent="0.4">
      <c r="A19" s="1310"/>
      <c r="B19" s="793" t="s">
        <v>1278</v>
      </c>
      <c r="C19" s="807" t="s">
        <v>1279</v>
      </c>
      <c r="D19" s="795" t="s">
        <v>1140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1140</v>
      </c>
      <c r="E21" s="825" t="s">
        <v>1262</v>
      </c>
      <c r="F21" s="821"/>
    </row>
    <row r="22" spans="1:6" s="694" customFormat="1" ht="13" thickTop="1" thickBot="1" x14ac:dyDescent="0.4">
      <c r="A22" s="1311"/>
      <c r="B22" s="793" t="s">
        <v>1285</v>
      </c>
      <c r="C22" s="804" t="s">
        <v>1286</v>
      </c>
      <c r="D22" s="795" t="s">
        <v>1140</v>
      </c>
      <c r="E22" s="825" t="s">
        <v>1262</v>
      </c>
      <c r="F22" s="821"/>
    </row>
    <row r="23" spans="1:6" s="694" customFormat="1" ht="13" thickTop="1" thickBot="1" x14ac:dyDescent="0.4">
      <c r="A23" s="1311"/>
      <c r="B23" s="793" t="s">
        <v>1287</v>
      </c>
      <c r="C23" s="804" t="s">
        <v>1288</v>
      </c>
      <c r="D23" s="795" t="s">
        <v>1140</v>
      </c>
      <c r="E23" s="825" t="s">
        <v>1262</v>
      </c>
      <c r="F23" s="821"/>
    </row>
    <row r="24" spans="1:6" s="694" customFormat="1" ht="13" thickTop="1" thickBot="1" x14ac:dyDescent="0.4">
      <c r="A24" s="1311"/>
      <c r="B24" s="793"/>
      <c r="C24" s="810" t="s">
        <v>3009</v>
      </c>
      <c r="D24" s="795" t="s">
        <v>1140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1140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660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1140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t="s">
        <v>1140</v>
      </c>
      <c r="E36" s="1301"/>
      <c r="F36" s="821"/>
    </row>
    <row r="37" spans="1:7" s="694" customFormat="1" ht="60" x14ac:dyDescent="0.35">
      <c r="A37" s="1309"/>
      <c r="B37" s="793" t="s">
        <v>1311</v>
      </c>
      <c r="C37" s="794" t="s">
        <v>1312</v>
      </c>
      <c r="D37" s="814" t="s">
        <v>1140</v>
      </c>
      <c r="E37" s="818" t="s">
        <v>1313</v>
      </c>
      <c r="F37" s="821"/>
    </row>
    <row r="38" spans="1:7" s="694" customFormat="1" ht="60" x14ac:dyDescent="0.35">
      <c r="A38" s="1309"/>
      <c r="B38" s="793" t="s">
        <v>3012</v>
      </c>
      <c r="C38" s="806" t="s">
        <v>1314</v>
      </c>
      <c r="D38" s="814" t="s">
        <v>1140</v>
      </c>
      <c r="E38" s="818"/>
      <c r="F38" s="821"/>
    </row>
    <row r="39" spans="1:7" s="694" customFormat="1" ht="36.5" thickBot="1" x14ac:dyDescent="0.4">
      <c r="A39" s="819" t="s">
        <v>1315</v>
      </c>
      <c r="B39" s="820" t="s">
        <v>1316</v>
      </c>
      <c r="C39" s="806" t="s">
        <v>1317</v>
      </c>
      <c r="D39" s="814" t="s">
        <v>1140</v>
      </c>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660</v>
      </c>
      <c r="E41" s="796" t="s">
        <v>1324</v>
      </c>
      <c r="F41" s="821"/>
    </row>
    <row r="42" spans="1:7" s="694" customFormat="1" ht="84" x14ac:dyDescent="0.35">
      <c r="A42" s="1309"/>
      <c r="B42" s="793" t="s">
        <v>3013</v>
      </c>
      <c r="C42" s="794" t="s">
        <v>1325</v>
      </c>
      <c r="D42" s="795" t="s">
        <v>660</v>
      </c>
      <c r="E42" s="796" t="s">
        <v>1262</v>
      </c>
      <c r="F42" s="821"/>
    </row>
    <row r="43" spans="1:7" s="694" customFormat="1" ht="36" x14ac:dyDescent="0.35">
      <c r="A43" s="1309"/>
      <c r="B43" s="820" t="s">
        <v>3014</v>
      </c>
      <c r="C43" s="794" t="s">
        <v>3015</v>
      </c>
      <c r="D43" s="795" t="s">
        <v>660</v>
      </c>
      <c r="E43" s="796" t="s">
        <v>1262</v>
      </c>
      <c r="F43" s="821"/>
    </row>
    <row r="44" spans="1:7" s="694" customFormat="1" ht="60" x14ac:dyDescent="0.35">
      <c r="A44" s="1309"/>
      <c r="B44" s="820" t="s">
        <v>3016</v>
      </c>
      <c r="C44" s="794" t="s">
        <v>1326</v>
      </c>
      <c r="D44" s="795" t="s">
        <v>1140</v>
      </c>
      <c r="E44" s="796" t="s">
        <v>1327</v>
      </c>
      <c r="F44" s="821"/>
      <c r="G44" s="831" t="s">
        <v>3047</v>
      </c>
    </row>
    <row r="45" spans="1:7" s="694" customFormat="1" ht="24" x14ac:dyDescent="0.35">
      <c r="A45" s="1309"/>
      <c r="B45" s="820" t="s">
        <v>1328</v>
      </c>
      <c r="C45" s="1310" t="s">
        <v>1329</v>
      </c>
      <c r="D45" s="1300" t="s">
        <v>660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660</v>
      </c>
      <c r="E47" s="796" t="s">
        <v>1262</v>
      </c>
      <c r="F47" s="821"/>
    </row>
    <row r="48" spans="1:7" s="694" customFormat="1" ht="24" x14ac:dyDescent="0.35">
      <c r="A48" s="1309"/>
      <c r="B48" s="820" t="s">
        <v>3019</v>
      </c>
      <c r="C48" s="1310" t="s">
        <v>3020</v>
      </c>
      <c r="D48" s="1300" t="s">
        <v>26</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660</v>
      </c>
      <c r="E52" s="796" t="s">
        <v>1341</v>
      </c>
      <c r="F52" s="821" t="s">
        <v>3048</v>
      </c>
    </row>
    <row r="53" spans="1:6" s="694" customFormat="1" ht="181" thickTop="1" thickBot="1" x14ac:dyDescent="0.4">
      <c r="A53" s="809" t="s">
        <v>1342</v>
      </c>
      <c r="B53" s="793" t="s">
        <v>3022</v>
      </c>
      <c r="C53" s="794" t="s">
        <v>1343</v>
      </c>
      <c r="D53" s="795"/>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26</v>
      </c>
      <c r="E57" s="796" t="s">
        <v>1341</v>
      </c>
    </row>
    <row r="58" spans="1:6" s="694" customFormat="1" ht="144" x14ac:dyDescent="0.35">
      <c r="A58" s="797" t="s">
        <v>1349</v>
      </c>
      <c r="B58" s="793" t="s">
        <v>3026</v>
      </c>
      <c r="C58" s="821" t="s">
        <v>1347</v>
      </c>
      <c r="D58" s="795" t="s">
        <v>26</v>
      </c>
      <c r="E58" s="825" t="s">
        <v>1341</v>
      </c>
    </row>
    <row r="59" spans="1:6" s="694" customFormat="1" ht="24" x14ac:dyDescent="0.35">
      <c r="A59" s="1309" t="s">
        <v>1350</v>
      </c>
      <c r="B59" s="826" t="s">
        <v>1351</v>
      </c>
      <c r="C59" s="1318" t="s">
        <v>1352</v>
      </c>
      <c r="D59" s="1300" t="s">
        <v>660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660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660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26</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1140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1314" t="s">
        <v>1140</v>
      </c>
      <c r="E75" s="796" t="s">
        <v>1383</v>
      </c>
      <c r="F75" s="821"/>
    </row>
    <row r="76" spans="1:6" s="694" customFormat="1" ht="36" x14ac:dyDescent="0.35">
      <c r="A76" s="809" t="s">
        <v>1350</v>
      </c>
      <c r="B76" s="826" t="s">
        <v>1384</v>
      </c>
      <c r="C76" s="821" t="s">
        <v>1385</v>
      </c>
      <c r="D76" s="1314"/>
      <c r="E76" s="796" t="s">
        <v>1386</v>
      </c>
      <c r="F76" s="821"/>
    </row>
    <row r="77" spans="1:6" s="694" customFormat="1" ht="24.5" thickBot="1" x14ac:dyDescent="0.4">
      <c r="A77" s="809" t="s">
        <v>1387</v>
      </c>
      <c r="B77" s="826" t="s">
        <v>1388</v>
      </c>
      <c r="C77" s="821" t="s">
        <v>1389</v>
      </c>
      <c r="D77" s="1314" t="s">
        <v>1140</v>
      </c>
      <c r="E77" s="796" t="s">
        <v>1398</v>
      </c>
      <c r="F77" s="821"/>
    </row>
    <row r="78" spans="1:6" s="694" customFormat="1" ht="25" thickTop="1" thickBot="1" x14ac:dyDescent="0.4">
      <c r="A78" s="809" t="s">
        <v>1387</v>
      </c>
      <c r="B78" s="797" t="s">
        <v>1390</v>
      </c>
      <c r="C78" s="804" t="s">
        <v>3029</v>
      </c>
      <c r="D78" s="1314"/>
      <c r="E78" s="796" t="s">
        <v>1391</v>
      </c>
      <c r="F78" s="821"/>
    </row>
    <row r="79" spans="1:6" s="694" customFormat="1" ht="25" thickTop="1" thickBot="1" x14ac:dyDescent="0.4">
      <c r="A79" s="809" t="s">
        <v>1387</v>
      </c>
      <c r="B79" s="797" t="s">
        <v>1392</v>
      </c>
      <c r="C79" s="804" t="s">
        <v>1393</v>
      </c>
      <c r="D79" s="843" t="s">
        <v>1140</v>
      </c>
      <c r="E79" s="796" t="s">
        <v>1391</v>
      </c>
      <c r="F79" s="821"/>
    </row>
    <row r="80" spans="1:6" s="694" customFormat="1" ht="25" thickTop="1" thickBot="1" x14ac:dyDescent="0.4">
      <c r="A80" s="809" t="s">
        <v>1387</v>
      </c>
      <c r="B80" s="797" t="s">
        <v>1394</v>
      </c>
      <c r="C80" s="804" t="s">
        <v>1395</v>
      </c>
      <c r="D80" s="843" t="s">
        <v>1140</v>
      </c>
      <c r="E80" s="796" t="s">
        <v>1391</v>
      </c>
      <c r="F80" s="821"/>
    </row>
    <row r="81" spans="1:7" s="694" customFormat="1" ht="36.5" thickTop="1" x14ac:dyDescent="0.35">
      <c r="A81" s="809" t="s">
        <v>1387</v>
      </c>
      <c r="B81" s="797" t="s">
        <v>1396</v>
      </c>
      <c r="C81" s="804" t="s">
        <v>1397</v>
      </c>
      <c r="D81" s="843" t="s">
        <v>1140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t="s">
        <v>1140</v>
      </c>
      <c r="E90" s="796" t="s">
        <v>1413</v>
      </c>
      <c r="F90" s="831"/>
      <c r="G90" s="808"/>
    </row>
    <row r="91" spans="1:7" ht="84" x14ac:dyDescent="0.35">
      <c r="A91" s="806" t="s">
        <v>1414</v>
      </c>
      <c r="B91" s="820" t="s">
        <v>1415</v>
      </c>
      <c r="C91" s="794" t="s">
        <v>1416</v>
      </c>
      <c r="D91" s="814" t="s">
        <v>26</v>
      </c>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660</v>
      </c>
      <c r="E99" s="1301"/>
      <c r="F99" s="821"/>
    </row>
    <row r="100" spans="1:6" s="694" customFormat="1" ht="36" x14ac:dyDescent="0.35">
      <c r="A100" s="835"/>
      <c r="B100" s="836" t="s">
        <v>1426</v>
      </c>
      <c r="C100" s="1320"/>
      <c r="D100" s="1314"/>
      <c r="E100" s="1321"/>
      <c r="F100" s="821"/>
    </row>
    <row r="101" spans="1:6" x14ac:dyDescent="0.35">
      <c r="A101" s="738"/>
      <c r="D101" s="1322"/>
    </row>
  </sheetData>
  <mergeCells count="56">
    <mergeCell ref="E99:E100"/>
    <mergeCell ref="D75:D76"/>
    <mergeCell ref="D77:D78"/>
    <mergeCell ref="A95:A96"/>
    <mergeCell ref="A97:A98"/>
    <mergeCell ref="C99:C100"/>
    <mergeCell ref="D99:D101"/>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B33E93-65CD-4F0C-BB1A-D8B5862186D6}">
  <sheetPr codeName="Feuil37">
    <tabColor rgb="FF00B050"/>
  </sheetPr>
  <dimension ref="A2:G101"/>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52.90625" style="738" bestFit="1" customWidth="1"/>
    <col min="7" max="7" width="3.9062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685</v>
      </c>
    </row>
    <row r="5" spans="1:7" ht="13" thickTop="1" thickBot="1" x14ac:dyDescent="0.4">
      <c r="C5" s="782" t="s">
        <v>1252</v>
      </c>
      <c r="D5" s="784" t="s">
        <v>3006</v>
      </c>
    </row>
    <row r="6" spans="1:7" ht="13" thickTop="1" thickBot="1" x14ac:dyDescent="0.4">
      <c r="C6" s="782" t="s">
        <v>497</v>
      </c>
      <c r="D6" s="785">
        <v>45119</v>
      </c>
      <c r="F6" s="786"/>
    </row>
    <row r="7" spans="1:7" ht="13" thickTop="1" thickBot="1" x14ac:dyDescent="0.4">
      <c r="C7" s="782" t="s">
        <v>1253</v>
      </c>
      <c r="D7" s="784" t="s">
        <v>3053</v>
      </c>
      <c r="G7" s="781" t="e">
        <f>1353000/D7</f>
        <v>#VALUE!</v>
      </c>
    </row>
    <row r="8" spans="1:7" ht="12.5" thickTop="1" x14ac:dyDescent="0.35"/>
    <row r="9" spans="1:7" x14ac:dyDescent="0.35">
      <c r="A9" s="788" t="s">
        <v>1254</v>
      </c>
      <c r="B9" s="789" t="s">
        <v>1255</v>
      </c>
      <c r="C9" s="789" t="s">
        <v>1256</v>
      </c>
      <c r="D9" s="790" t="s">
        <v>1257</v>
      </c>
      <c r="E9" s="791" t="s">
        <v>1258</v>
      </c>
    </row>
    <row r="10" spans="1:7" x14ac:dyDescent="0.35">
      <c r="A10" s="1302" t="s">
        <v>1259</v>
      </c>
      <c r="B10" s="792" t="s">
        <v>1260</v>
      </c>
      <c r="C10" s="1304" t="s">
        <v>1261</v>
      </c>
      <c r="D10" s="1306" t="s">
        <v>660</v>
      </c>
      <c r="E10" s="1307" t="s">
        <v>1262</v>
      </c>
    </row>
    <row r="11" spans="1:7" ht="24" x14ac:dyDescent="0.35">
      <c r="A11" s="1303"/>
      <c r="B11" s="793" t="s">
        <v>1263</v>
      </c>
      <c r="C11" s="1305"/>
      <c r="D11" s="1300"/>
      <c r="E11" s="1301"/>
    </row>
    <row r="12" spans="1:7" ht="36.5" thickBot="1" x14ac:dyDescent="0.4">
      <c r="A12" s="797" t="s">
        <v>1264</v>
      </c>
      <c r="B12" s="793" t="s">
        <v>1265</v>
      </c>
      <c r="C12" s="1298"/>
      <c r="D12" s="1300"/>
      <c r="E12" s="1301"/>
    </row>
    <row r="13" spans="1:7" ht="36.5" thickTop="1" x14ac:dyDescent="0.35">
      <c r="A13" s="1309" t="s">
        <v>1266</v>
      </c>
      <c r="B13" s="799" t="s">
        <v>1267</v>
      </c>
      <c r="C13" s="800" t="s">
        <v>1268</v>
      </c>
      <c r="D13" s="795"/>
      <c r="E13" s="1301"/>
    </row>
    <row r="14" spans="1:7" ht="84.5" thickBot="1" x14ac:dyDescent="0.4">
      <c r="A14" s="1309"/>
      <c r="B14" s="793" t="s">
        <v>1269</v>
      </c>
      <c r="C14" s="794" t="s">
        <v>1270</v>
      </c>
      <c r="D14" s="801" t="s">
        <v>660</v>
      </c>
      <c r="E14" s="1308"/>
    </row>
    <row r="15" spans="1:7" ht="24.5" thickTop="1" x14ac:dyDescent="0.35">
      <c r="A15" s="797"/>
      <c r="B15" s="803" t="s">
        <v>1271</v>
      </c>
      <c r="C15" s="1297" t="s">
        <v>1272</v>
      </c>
      <c r="D15" s="1299" t="s">
        <v>660</v>
      </c>
      <c r="E15" s="1301" t="s">
        <v>1262</v>
      </c>
    </row>
    <row r="16" spans="1:7" ht="48.5" thickBot="1" x14ac:dyDescent="0.4">
      <c r="A16" s="797" t="s">
        <v>1273</v>
      </c>
      <c r="B16" s="793" t="s">
        <v>1274</v>
      </c>
      <c r="C16" s="1298"/>
      <c r="D16" s="1300"/>
      <c r="E16" s="1301"/>
    </row>
    <row r="17" spans="1:5" ht="85" thickTop="1" thickBot="1" x14ac:dyDescent="0.4">
      <c r="A17" s="1310" t="s">
        <v>1266</v>
      </c>
      <c r="B17" s="793" t="s">
        <v>1275</v>
      </c>
      <c r="C17" s="807" t="s">
        <v>1276</v>
      </c>
      <c r="D17" s="795" t="s">
        <v>660</v>
      </c>
      <c r="E17" s="796" t="s">
        <v>1262</v>
      </c>
    </row>
    <row r="18" spans="1:5" ht="25" thickTop="1" thickBot="1" x14ac:dyDescent="0.4">
      <c r="A18" s="1310"/>
      <c r="B18" s="793" t="s">
        <v>1277</v>
      </c>
      <c r="C18" s="807" t="s">
        <v>3008</v>
      </c>
      <c r="D18" s="795" t="s">
        <v>660</v>
      </c>
      <c r="E18" s="796" t="s">
        <v>1262</v>
      </c>
    </row>
    <row r="19" spans="1:5" ht="37" thickTop="1" thickBot="1" x14ac:dyDescent="0.4">
      <c r="A19" s="1310"/>
      <c r="B19" s="793" t="s">
        <v>1278</v>
      </c>
      <c r="C19" s="807" t="s">
        <v>1279</v>
      </c>
      <c r="D19" s="795" t="s">
        <v>660</v>
      </c>
      <c r="E19" s="796" t="s">
        <v>1262</v>
      </c>
    </row>
    <row r="20" spans="1:5" ht="25" thickTop="1" thickBot="1" x14ac:dyDescent="0.4">
      <c r="A20" s="1311" t="s">
        <v>1280</v>
      </c>
      <c r="B20" s="793" t="s">
        <v>1281</v>
      </c>
      <c r="C20" s="804" t="s">
        <v>1282</v>
      </c>
      <c r="D20" s="795" t="s">
        <v>660</v>
      </c>
      <c r="E20" s="796" t="s">
        <v>1262</v>
      </c>
    </row>
    <row r="21" spans="1:5" ht="13" thickTop="1" thickBot="1" x14ac:dyDescent="0.4">
      <c r="A21" s="1311"/>
      <c r="B21" s="793" t="s">
        <v>1283</v>
      </c>
      <c r="C21" s="804" t="s">
        <v>1284</v>
      </c>
      <c r="D21" s="795" t="s">
        <v>660</v>
      </c>
      <c r="E21" s="796" t="s">
        <v>1262</v>
      </c>
    </row>
    <row r="22" spans="1:5" ht="13" thickTop="1" thickBot="1" x14ac:dyDescent="0.4">
      <c r="A22" s="1311"/>
      <c r="B22" s="793" t="s">
        <v>1285</v>
      </c>
      <c r="C22" s="804" t="s">
        <v>1286</v>
      </c>
      <c r="D22" s="795" t="s">
        <v>660</v>
      </c>
      <c r="E22" s="796" t="s">
        <v>1262</v>
      </c>
    </row>
    <row r="23" spans="1:5" ht="13" thickTop="1" thickBot="1" x14ac:dyDescent="0.4">
      <c r="A23" s="1311"/>
      <c r="B23" s="793" t="s">
        <v>1287</v>
      </c>
      <c r="C23" s="804" t="s">
        <v>1288</v>
      </c>
      <c r="D23" s="795" t="s">
        <v>1140</v>
      </c>
      <c r="E23" s="796" t="s">
        <v>1262</v>
      </c>
    </row>
    <row r="24" spans="1:5" ht="13" thickTop="1" thickBot="1" x14ac:dyDescent="0.4">
      <c r="A24" s="1311"/>
      <c r="B24" s="793"/>
      <c r="C24" s="810" t="s">
        <v>3009</v>
      </c>
      <c r="D24" s="795" t="s">
        <v>1140</v>
      </c>
      <c r="E24" s="796" t="s">
        <v>1262</v>
      </c>
    </row>
    <row r="25" spans="1:5" ht="24.5" thickTop="1" x14ac:dyDescent="0.35">
      <c r="A25" s="1311"/>
      <c r="B25" s="1312" t="s">
        <v>1289</v>
      </c>
      <c r="C25" s="794" t="s">
        <v>1290</v>
      </c>
      <c r="D25" s="795" t="s">
        <v>1140</v>
      </c>
      <c r="E25" s="796" t="s">
        <v>1262</v>
      </c>
    </row>
    <row r="26" spans="1:5" x14ac:dyDescent="0.35">
      <c r="A26" s="1311"/>
      <c r="B26" s="1312"/>
      <c r="C26" s="794" t="s">
        <v>1291</v>
      </c>
      <c r="D26" s="795" t="s">
        <v>660</v>
      </c>
      <c r="E26" s="796" t="s">
        <v>1292</v>
      </c>
    </row>
    <row r="27" spans="1:5" ht="24.5" thickBot="1" x14ac:dyDescent="0.4">
      <c r="A27" s="1311"/>
      <c r="B27" s="1312"/>
      <c r="C27" s="794" t="s">
        <v>1293</v>
      </c>
      <c r="D27" s="795" t="s">
        <v>1140</v>
      </c>
      <c r="E27" s="796" t="s">
        <v>1294</v>
      </c>
    </row>
    <row r="28" spans="1:5" ht="49" thickTop="1" thickBot="1" x14ac:dyDescent="0.4">
      <c r="A28" s="1311"/>
      <c r="B28" s="793" t="s">
        <v>3010</v>
      </c>
      <c r="C28" s="810" t="s">
        <v>3011</v>
      </c>
      <c r="D28" s="795" t="s">
        <v>1140</v>
      </c>
      <c r="E28" s="794" t="s">
        <v>1295</v>
      </c>
    </row>
    <row r="29" spans="1:5" ht="24.5" thickTop="1" x14ac:dyDescent="0.35">
      <c r="A29" s="1309" t="s">
        <v>1266</v>
      </c>
      <c r="B29" s="793" t="s">
        <v>1296</v>
      </c>
      <c r="C29" s="811" t="s">
        <v>1297</v>
      </c>
      <c r="D29" s="795" t="s">
        <v>1140</v>
      </c>
      <c r="E29" s="1301" t="s">
        <v>1262</v>
      </c>
    </row>
    <row r="30" spans="1:5" x14ac:dyDescent="0.35">
      <c r="A30" s="1309"/>
      <c r="B30" s="1312" t="s">
        <v>1278</v>
      </c>
      <c r="C30" s="794" t="s">
        <v>1298</v>
      </c>
      <c r="D30" s="795" t="s">
        <v>660</v>
      </c>
      <c r="E30" s="1301"/>
    </row>
    <row r="31" spans="1:5" ht="12.5" thickBot="1" x14ac:dyDescent="0.4">
      <c r="A31" s="1309"/>
      <c r="B31" s="1312"/>
      <c r="C31" s="812" t="s">
        <v>1299</v>
      </c>
      <c r="D31" s="795" t="s">
        <v>1140</v>
      </c>
      <c r="E31" s="796" t="s">
        <v>1303</v>
      </c>
    </row>
    <row r="32" spans="1:5" ht="12.5" thickTop="1" x14ac:dyDescent="0.35">
      <c r="A32" s="1309" t="s">
        <v>1300</v>
      </c>
      <c r="B32" s="813" t="s">
        <v>1301</v>
      </c>
      <c r="C32" s="1313" t="s">
        <v>1302</v>
      </c>
      <c r="D32" s="1300" t="s">
        <v>1140</v>
      </c>
      <c r="E32" s="1301" t="s">
        <v>1303</v>
      </c>
    </row>
    <row r="33" spans="1:5" ht="48.5" thickBot="1" x14ac:dyDescent="0.4">
      <c r="A33" s="1309"/>
      <c r="B33" s="815" t="s">
        <v>1304</v>
      </c>
      <c r="C33" s="1310"/>
      <c r="D33" s="1300"/>
      <c r="E33" s="1301"/>
    </row>
    <row r="34" spans="1:5" ht="24.5" thickTop="1" x14ac:dyDescent="0.35">
      <c r="A34" s="1309"/>
      <c r="B34" s="813" t="s">
        <v>1305</v>
      </c>
      <c r="C34" s="811"/>
      <c r="D34" s="795"/>
      <c r="E34" s="796"/>
    </row>
    <row r="35" spans="1:5" ht="72.5" thickBot="1" x14ac:dyDescent="0.4">
      <c r="A35" s="1309"/>
      <c r="B35" s="816" t="s">
        <v>1306</v>
      </c>
      <c r="C35" s="812" t="s">
        <v>1307</v>
      </c>
      <c r="D35" s="795" t="s">
        <v>26</v>
      </c>
      <c r="E35" s="796"/>
    </row>
    <row r="36" spans="1:5" ht="36.5" thickTop="1" x14ac:dyDescent="0.35">
      <c r="A36" s="1309" t="s">
        <v>1308</v>
      </c>
      <c r="B36" s="817" t="s">
        <v>1309</v>
      </c>
      <c r="C36" s="794" t="s">
        <v>1310</v>
      </c>
      <c r="D36" s="814" t="s">
        <v>1140</v>
      </c>
      <c r="E36" s="796"/>
    </row>
    <row r="37" spans="1:5" ht="60" x14ac:dyDescent="0.35">
      <c r="A37" s="1309"/>
      <c r="B37" s="793" t="s">
        <v>1311</v>
      </c>
      <c r="C37" s="794" t="s">
        <v>1312</v>
      </c>
      <c r="D37" s="814" t="s">
        <v>1140</v>
      </c>
      <c r="E37" s="818" t="s">
        <v>1313</v>
      </c>
    </row>
    <row r="38" spans="1:5" ht="60" x14ac:dyDescent="0.35">
      <c r="A38" s="1309"/>
      <c r="B38" s="793" t="s">
        <v>3012</v>
      </c>
      <c r="C38" s="806" t="s">
        <v>1314</v>
      </c>
      <c r="D38" s="814" t="s">
        <v>1140</v>
      </c>
      <c r="E38" s="818"/>
    </row>
    <row r="39" spans="1:5" s="694" customFormat="1" ht="36.5" thickBot="1" x14ac:dyDescent="0.4">
      <c r="A39" s="819" t="s">
        <v>1315</v>
      </c>
      <c r="B39" s="820" t="s">
        <v>1316</v>
      </c>
      <c r="C39" s="806" t="s">
        <v>1317</v>
      </c>
      <c r="D39" s="814" t="s">
        <v>1140</v>
      </c>
      <c r="E39" s="796" t="s">
        <v>1318</v>
      </c>
    </row>
    <row r="40" spans="1:5" ht="24.5" thickTop="1" x14ac:dyDescent="0.35">
      <c r="A40" s="809"/>
      <c r="B40" s="822" t="s">
        <v>1319</v>
      </c>
      <c r="C40" s="804" t="s">
        <v>1320</v>
      </c>
      <c r="D40" s="805" t="s">
        <v>660</v>
      </c>
      <c r="E40" s="823" t="s">
        <v>1321</v>
      </c>
    </row>
    <row r="41" spans="1:5" ht="36" x14ac:dyDescent="0.35">
      <c r="A41" s="1309" t="s">
        <v>1350</v>
      </c>
      <c r="B41" s="820" t="s">
        <v>1322</v>
      </c>
      <c r="C41" s="794" t="s">
        <v>1323</v>
      </c>
      <c r="D41" s="795" t="s">
        <v>660</v>
      </c>
      <c r="E41" s="796" t="s">
        <v>1324</v>
      </c>
    </row>
    <row r="42" spans="1:5" ht="84" x14ac:dyDescent="0.35">
      <c r="A42" s="1309"/>
      <c r="B42" s="793" t="s">
        <v>3013</v>
      </c>
      <c r="C42" s="794" t="s">
        <v>1325</v>
      </c>
      <c r="D42" s="795" t="s">
        <v>660</v>
      </c>
      <c r="E42" s="796" t="s">
        <v>1262</v>
      </c>
    </row>
    <row r="43" spans="1:5" ht="36" x14ac:dyDescent="0.35">
      <c r="A43" s="1309"/>
      <c r="B43" s="820" t="s">
        <v>3014</v>
      </c>
      <c r="C43" s="794" t="s">
        <v>3015</v>
      </c>
      <c r="D43" s="795" t="s">
        <v>660</v>
      </c>
      <c r="E43" s="796" t="s">
        <v>1262</v>
      </c>
    </row>
    <row r="44" spans="1:5" ht="24" x14ac:dyDescent="0.35">
      <c r="A44" s="1309"/>
      <c r="B44" s="820" t="s">
        <v>3016</v>
      </c>
      <c r="C44" s="794" t="s">
        <v>1326</v>
      </c>
      <c r="D44" s="795" t="s">
        <v>660</v>
      </c>
      <c r="E44" s="796" t="s">
        <v>1327</v>
      </c>
    </row>
    <row r="45" spans="1:5" ht="24" x14ac:dyDescent="0.35">
      <c r="A45" s="1309"/>
      <c r="B45" s="820" t="s">
        <v>1328</v>
      </c>
      <c r="C45" s="1310" t="s">
        <v>1329</v>
      </c>
      <c r="D45" s="1300" t="s">
        <v>660</v>
      </c>
      <c r="E45" s="1301" t="s">
        <v>1330</v>
      </c>
    </row>
    <row r="46" spans="1:5" ht="84" x14ac:dyDescent="0.35">
      <c r="A46" s="819" t="s">
        <v>1331</v>
      </c>
      <c r="B46" s="820" t="s">
        <v>1332</v>
      </c>
      <c r="C46" s="1310"/>
      <c r="D46" s="1300"/>
      <c r="E46" s="1301"/>
    </row>
    <row r="47" spans="1:5" ht="24" x14ac:dyDescent="0.35">
      <c r="A47" s="1309" t="s">
        <v>1350</v>
      </c>
      <c r="B47" s="820" t="s">
        <v>3017</v>
      </c>
      <c r="C47" s="794" t="s">
        <v>3018</v>
      </c>
      <c r="D47" s="795" t="s">
        <v>660</v>
      </c>
      <c r="E47" s="796" t="s">
        <v>1262</v>
      </c>
    </row>
    <row r="48" spans="1:5" ht="24" x14ac:dyDescent="0.35">
      <c r="A48" s="1309"/>
      <c r="B48" s="820" t="s">
        <v>3019</v>
      </c>
      <c r="C48" s="1310" t="s">
        <v>3020</v>
      </c>
      <c r="D48" s="1300" t="s">
        <v>26</v>
      </c>
      <c r="E48" s="1301" t="s">
        <v>1262</v>
      </c>
    </row>
    <row r="49" spans="1:6" ht="180.5" thickBot="1" x14ac:dyDescent="0.4">
      <c r="A49" s="809" t="s">
        <v>1333</v>
      </c>
      <c r="B49" s="820" t="s">
        <v>1334</v>
      </c>
      <c r="C49" s="1316"/>
      <c r="D49" s="1300"/>
      <c r="E49" s="1301"/>
    </row>
    <row r="50" spans="1:6" ht="60.5" thickTop="1" x14ac:dyDescent="0.35">
      <c r="A50" s="809" t="s">
        <v>1335</v>
      </c>
      <c r="B50" s="820" t="s">
        <v>1336</v>
      </c>
      <c r="C50" s="794" t="s">
        <v>1337</v>
      </c>
      <c r="D50" s="1300"/>
      <c r="E50" s="1301"/>
      <c r="F50" s="808"/>
    </row>
    <row r="51" spans="1:6" ht="24" x14ac:dyDescent="0.35">
      <c r="A51" s="1309" t="s">
        <v>1338</v>
      </c>
      <c r="B51" s="819" t="s">
        <v>1339</v>
      </c>
      <c r="C51" s="794"/>
      <c r="D51" s="795"/>
      <c r="E51" s="796"/>
    </row>
    <row r="52" spans="1:6" ht="192.5" thickBot="1" x14ac:dyDescent="0.4">
      <c r="A52" s="1309"/>
      <c r="B52" s="820" t="s">
        <v>3021</v>
      </c>
      <c r="C52" s="812" t="s">
        <v>1340</v>
      </c>
      <c r="D52" s="795" t="s">
        <v>660</v>
      </c>
      <c r="E52" s="796" t="s">
        <v>1341</v>
      </c>
    </row>
    <row r="53" spans="1:6" s="694" customFormat="1" ht="181" thickTop="1" thickBot="1" x14ac:dyDescent="0.4">
      <c r="A53" s="809" t="s">
        <v>1342</v>
      </c>
      <c r="B53" s="793" t="s">
        <v>3022</v>
      </c>
      <c r="C53" s="794" t="s">
        <v>1343</v>
      </c>
      <c r="D53" s="795" t="s">
        <v>660</v>
      </c>
      <c r="E53" s="796" t="s">
        <v>1341</v>
      </c>
    </row>
    <row r="54" spans="1:6" ht="145" thickTop="1" thickBot="1" x14ac:dyDescent="0.4">
      <c r="A54" s="806" t="s">
        <v>3023</v>
      </c>
      <c r="B54" s="820" t="s">
        <v>3204</v>
      </c>
      <c r="C54" s="810" t="s">
        <v>1344</v>
      </c>
      <c r="D54" s="795" t="s">
        <v>26</v>
      </c>
      <c r="E54" s="796" t="s">
        <v>1262</v>
      </c>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c r="F56" s="1315"/>
    </row>
    <row r="57" spans="1:6" x14ac:dyDescent="0.35">
      <c r="A57" s="1309"/>
      <c r="B57" s="1312"/>
      <c r="C57" s="794" t="s">
        <v>1348</v>
      </c>
      <c r="D57" s="795" t="s">
        <v>26</v>
      </c>
      <c r="E57" s="796" t="s">
        <v>1341</v>
      </c>
      <c r="F57" s="1315"/>
    </row>
    <row r="58" spans="1:6" s="694" customFormat="1" ht="144" x14ac:dyDescent="0.35">
      <c r="A58" s="797" t="s">
        <v>1349</v>
      </c>
      <c r="B58" s="793" t="s">
        <v>3026</v>
      </c>
      <c r="C58" s="821" t="s">
        <v>1347</v>
      </c>
      <c r="D58" s="795" t="s">
        <v>26</v>
      </c>
      <c r="E58" s="825" t="s">
        <v>1341</v>
      </c>
    </row>
    <row r="59" spans="1:6" ht="24" x14ac:dyDescent="0.35">
      <c r="A59" s="1309" t="s">
        <v>1350</v>
      </c>
      <c r="B59" s="826" t="s">
        <v>1351</v>
      </c>
      <c r="C59" s="1318" t="s">
        <v>1352</v>
      </c>
      <c r="D59" s="1300" t="s">
        <v>660</v>
      </c>
      <c r="E59" s="796"/>
    </row>
    <row r="60" spans="1:6" ht="84.5" thickBot="1" x14ac:dyDescent="0.4">
      <c r="A60" s="1309"/>
      <c r="B60" s="793" t="s">
        <v>1353</v>
      </c>
      <c r="C60" s="1319"/>
      <c r="D60" s="1300"/>
      <c r="E60" s="796" t="s">
        <v>1262</v>
      </c>
    </row>
    <row r="61" spans="1:6" ht="12.5" thickTop="1" x14ac:dyDescent="0.35">
      <c r="A61" s="1309" t="s">
        <v>1354</v>
      </c>
      <c r="B61" s="797" t="s">
        <v>1355</v>
      </c>
      <c r="C61" s="1313" t="s">
        <v>1356</v>
      </c>
      <c r="D61" s="1300" t="s">
        <v>660</v>
      </c>
      <c r="E61" s="1301" t="s">
        <v>1262</v>
      </c>
    </row>
    <row r="62" spans="1:6" ht="96.5" thickBot="1" x14ac:dyDescent="0.4">
      <c r="A62" s="1309"/>
      <c r="B62" s="793" t="s">
        <v>1357</v>
      </c>
      <c r="C62" s="1316"/>
      <c r="D62" s="1300"/>
      <c r="E62" s="1301"/>
    </row>
    <row r="63" spans="1:6" ht="37" thickTop="1" thickBot="1" x14ac:dyDescent="0.4">
      <c r="A63" s="809" t="s">
        <v>1264</v>
      </c>
      <c r="B63" s="826" t="s">
        <v>1358</v>
      </c>
      <c r="C63" s="804" t="s">
        <v>1359</v>
      </c>
      <c r="D63" s="795" t="s">
        <v>660</v>
      </c>
      <c r="E63" s="796" t="s">
        <v>1262</v>
      </c>
    </row>
    <row r="64" spans="1:6" ht="37" thickTop="1" thickBot="1" x14ac:dyDescent="0.4">
      <c r="A64" s="806" t="s">
        <v>1264</v>
      </c>
      <c r="B64" s="826" t="s">
        <v>1360</v>
      </c>
      <c r="C64" s="810" t="s">
        <v>1361</v>
      </c>
      <c r="D64" s="795" t="s">
        <v>660</v>
      </c>
      <c r="E64" s="796" t="s">
        <v>1262</v>
      </c>
    </row>
    <row r="65" spans="1:5" ht="85" thickTop="1" thickBot="1" x14ac:dyDescent="0.4">
      <c r="A65" s="806" t="s">
        <v>1362</v>
      </c>
      <c r="B65" s="793" t="s">
        <v>1363</v>
      </c>
      <c r="C65" s="810" t="s">
        <v>1364</v>
      </c>
      <c r="D65" s="795" t="s">
        <v>1140</v>
      </c>
      <c r="E65" s="796" t="s">
        <v>1365</v>
      </c>
    </row>
    <row r="66" spans="1:5" ht="24.5" thickTop="1" x14ac:dyDescent="0.35">
      <c r="A66" s="1309" t="s">
        <v>1366</v>
      </c>
      <c r="B66" s="827" t="s">
        <v>1367</v>
      </c>
      <c r="C66" s="828"/>
      <c r="D66" s="795"/>
      <c r="E66" s="829"/>
    </row>
    <row r="67" spans="1:5" ht="72.5" thickBot="1" x14ac:dyDescent="0.4">
      <c r="A67" s="1309"/>
      <c r="B67" s="820" t="s">
        <v>1368</v>
      </c>
      <c r="C67" s="798" t="s">
        <v>1369</v>
      </c>
      <c r="D67" s="795"/>
      <c r="E67" s="796" t="s">
        <v>1365</v>
      </c>
    </row>
    <row r="68" spans="1:5" ht="13" thickTop="1" thickBot="1" x14ac:dyDescent="0.4">
      <c r="A68" s="1309" t="s">
        <v>1315</v>
      </c>
      <c r="B68" s="817" t="s">
        <v>1370</v>
      </c>
      <c r="C68" s="804"/>
      <c r="D68" s="795"/>
      <c r="E68" s="796"/>
    </row>
    <row r="69" spans="1:5" ht="61" thickTop="1" thickBot="1" x14ac:dyDescent="0.4">
      <c r="A69" s="1309"/>
      <c r="B69" s="820" t="s">
        <v>1371</v>
      </c>
      <c r="C69" s="804" t="s">
        <v>1372</v>
      </c>
      <c r="D69" s="795" t="s">
        <v>26</v>
      </c>
      <c r="E69" s="796" t="s">
        <v>1365</v>
      </c>
    </row>
    <row r="70" spans="1:5" ht="36.5" thickTop="1" x14ac:dyDescent="0.35">
      <c r="A70" s="1309"/>
      <c r="B70" s="817" t="s">
        <v>1373</v>
      </c>
      <c r="C70" s="1297" t="s">
        <v>1374</v>
      </c>
      <c r="D70" s="1300" t="s">
        <v>26</v>
      </c>
      <c r="E70" s="796"/>
    </row>
    <row r="71" spans="1:5" ht="48.5" thickBot="1" x14ac:dyDescent="0.4">
      <c r="A71" s="1309"/>
      <c r="B71" s="820" t="s">
        <v>1375</v>
      </c>
      <c r="C71" s="1298"/>
      <c r="D71" s="1300"/>
      <c r="E71" s="802"/>
    </row>
    <row r="72" spans="1:5" ht="12.5" thickTop="1" x14ac:dyDescent="0.35">
      <c r="A72" s="806"/>
      <c r="B72" s="830" t="s">
        <v>1376</v>
      </c>
      <c r="C72" s="811"/>
      <c r="D72" s="805"/>
      <c r="E72" s="796"/>
    </row>
    <row r="73" spans="1:5" x14ac:dyDescent="0.35">
      <c r="A73" s="1310" t="s">
        <v>1377</v>
      </c>
      <c r="B73" s="819" t="s">
        <v>1378</v>
      </c>
      <c r="C73" s="1305" t="s">
        <v>1379</v>
      </c>
      <c r="D73" s="1314" t="s">
        <v>1140</v>
      </c>
      <c r="E73" s="1301" t="s">
        <v>1380</v>
      </c>
    </row>
    <row r="74" spans="1:5" ht="60.5" thickBot="1" x14ac:dyDescent="0.4">
      <c r="A74" s="1310"/>
      <c r="B74" s="820" t="s">
        <v>1381</v>
      </c>
      <c r="C74" s="1298"/>
      <c r="D74" s="1314"/>
      <c r="E74" s="1301"/>
    </row>
    <row r="75" spans="1:5" ht="36.5" thickTop="1" x14ac:dyDescent="0.35">
      <c r="A75" s="819" t="s">
        <v>1264</v>
      </c>
      <c r="B75" s="826" t="s">
        <v>3027</v>
      </c>
      <c r="C75" s="821" t="s">
        <v>1382</v>
      </c>
      <c r="D75" s="843" t="s">
        <v>1140</v>
      </c>
      <c r="E75" s="796" t="s">
        <v>1383</v>
      </c>
    </row>
    <row r="76" spans="1:5" ht="36" x14ac:dyDescent="0.35">
      <c r="A76" s="809" t="s">
        <v>1350</v>
      </c>
      <c r="B76" s="826" t="s">
        <v>1384</v>
      </c>
      <c r="C76" s="821" t="s">
        <v>1385</v>
      </c>
      <c r="D76" s="843" t="s">
        <v>1140</v>
      </c>
      <c r="E76" s="796" t="s">
        <v>1386</v>
      </c>
    </row>
    <row r="77" spans="1:5" ht="24.5" thickBot="1" x14ac:dyDescent="0.4">
      <c r="A77" s="809" t="s">
        <v>1387</v>
      </c>
      <c r="B77" s="826" t="s">
        <v>1388</v>
      </c>
      <c r="C77" s="821" t="s">
        <v>1389</v>
      </c>
      <c r="D77" s="843" t="s">
        <v>1140</v>
      </c>
      <c r="E77" s="796" t="s">
        <v>1398</v>
      </c>
    </row>
    <row r="78" spans="1:5" ht="25" thickTop="1" thickBot="1" x14ac:dyDescent="0.4">
      <c r="A78" s="809" t="s">
        <v>1387</v>
      </c>
      <c r="B78" s="797" t="s">
        <v>1390</v>
      </c>
      <c r="C78" s="804" t="s">
        <v>3029</v>
      </c>
      <c r="D78" s="843" t="s">
        <v>1140</v>
      </c>
      <c r="E78" s="796" t="s">
        <v>1391</v>
      </c>
    </row>
    <row r="79" spans="1:5" ht="25" thickTop="1" thickBot="1" x14ac:dyDescent="0.4">
      <c r="A79" s="809" t="s">
        <v>1387</v>
      </c>
      <c r="B79" s="797" t="s">
        <v>1392</v>
      </c>
      <c r="C79" s="804" t="s">
        <v>1393</v>
      </c>
      <c r="D79" s="843" t="s">
        <v>1140</v>
      </c>
      <c r="E79" s="796" t="s">
        <v>1391</v>
      </c>
    </row>
    <row r="80" spans="1:5" ht="25" thickTop="1" thickBot="1" x14ac:dyDescent="0.4">
      <c r="A80" s="809" t="s">
        <v>1387</v>
      </c>
      <c r="B80" s="797" t="s">
        <v>1394</v>
      </c>
      <c r="C80" s="804" t="s">
        <v>1395</v>
      </c>
      <c r="D80" s="843" t="s">
        <v>1140</v>
      </c>
      <c r="E80" s="796" t="s">
        <v>1391</v>
      </c>
    </row>
    <row r="81" spans="1:5" ht="36.5" thickTop="1" x14ac:dyDescent="0.35">
      <c r="A81" s="809" t="s">
        <v>1387</v>
      </c>
      <c r="B81" s="797" t="s">
        <v>1396</v>
      </c>
      <c r="C81" s="804" t="s">
        <v>1397</v>
      </c>
      <c r="D81" s="843" t="s">
        <v>1140</v>
      </c>
      <c r="E81" s="796" t="s">
        <v>1398</v>
      </c>
    </row>
    <row r="82" spans="1:5" ht="84" x14ac:dyDescent="0.35">
      <c r="A82" s="809" t="s">
        <v>3030</v>
      </c>
      <c r="B82" s="820" t="s">
        <v>3031</v>
      </c>
      <c r="C82" s="794" t="s">
        <v>3032</v>
      </c>
      <c r="D82" s="814" t="s">
        <v>1140</v>
      </c>
      <c r="E82" s="796" t="s">
        <v>1262</v>
      </c>
    </row>
    <row r="83" spans="1:5" ht="36" x14ac:dyDescent="0.35">
      <c r="A83" s="809" t="s">
        <v>1387</v>
      </c>
      <c r="B83" s="820" t="s">
        <v>3033</v>
      </c>
      <c r="C83" s="794" t="s">
        <v>3034</v>
      </c>
      <c r="D83" s="814" t="s">
        <v>1140</v>
      </c>
      <c r="E83" s="796" t="s">
        <v>1262</v>
      </c>
    </row>
    <row r="84" spans="1:5" ht="48" x14ac:dyDescent="0.35">
      <c r="A84" s="809" t="s">
        <v>1387</v>
      </c>
      <c r="B84" s="820" t="s">
        <v>3035</v>
      </c>
      <c r="C84" s="794" t="s">
        <v>1399</v>
      </c>
      <c r="D84" s="814" t="s">
        <v>1140</v>
      </c>
      <c r="E84" s="796" t="s">
        <v>1262</v>
      </c>
    </row>
    <row r="85" spans="1:5" ht="60" x14ac:dyDescent="0.35">
      <c r="A85" s="809" t="s">
        <v>1400</v>
      </c>
      <c r="B85" s="820" t="s">
        <v>1401</v>
      </c>
      <c r="C85" s="794" t="s">
        <v>1402</v>
      </c>
      <c r="D85" s="814" t="s">
        <v>1140</v>
      </c>
      <c r="E85" s="796" t="s">
        <v>1262</v>
      </c>
    </row>
    <row r="86" spans="1:5" ht="36" x14ac:dyDescent="0.35">
      <c r="A86" s="809" t="s">
        <v>1300</v>
      </c>
      <c r="B86" s="820" t="s">
        <v>1403</v>
      </c>
      <c r="C86" s="794" t="s">
        <v>1403</v>
      </c>
      <c r="D86" s="814" t="s">
        <v>1140</v>
      </c>
      <c r="E86" s="796" t="s">
        <v>1262</v>
      </c>
    </row>
    <row r="87" spans="1:5" ht="24" x14ac:dyDescent="0.35">
      <c r="A87" s="809" t="s">
        <v>1387</v>
      </c>
      <c r="B87" s="820" t="s">
        <v>1404</v>
      </c>
      <c r="C87" s="794" t="s">
        <v>1405</v>
      </c>
      <c r="D87" s="814" t="s">
        <v>1140</v>
      </c>
      <c r="E87" s="796" t="s">
        <v>1262</v>
      </c>
    </row>
    <row r="88" spans="1:5" ht="24.5" thickBot="1" x14ac:dyDescent="0.4">
      <c r="A88" s="809" t="s">
        <v>1387</v>
      </c>
      <c r="B88" s="820" t="s">
        <v>1406</v>
      </c>
      <c r="C88" s="794" t="s">
        <v>1407</v>
      </c>
      <c r="D88" s="814" t="s">
        <v>1140</v>
      </c>
      <c r="E88" s="796" t="s">
        <v>1262</v>
      </c>
    </row>
    <row r="89" spans="1:5" ht="60.5" thickTop="1" x14ac:dyDescent="0.35">
      <c r="A89" s="806" t="s">
        <v>1408</v>
      </c>
      <c r="B89" s="820" t="s">
        <v>3036</v>
      </c>
      <c r="C89" s="811" t="s">
        <v>3037</v>
      </c>
      <c r="D89" s="814" t="s">
        <v>1140</v>
      </c>
      <c r="E89" s="796" t="s">
        <v>1409</v>
      </c>
    </row>
    <row r="90" spans="1:5" ht="72" x14ac:dyDescent="0.35">
      <c r="A90" s="806" t="s">
        <v>1408</v>
      </c>
      <c r="B90" s="820" t="s">
        <v>1410</v>
      </c>
      <c r="C90" s="794" t="s">
        <v>1411</v>
      </c>
      <c r="D90" s="814" t="s">
        <v>1140</v>
      </c>
      <c r="E90" s="796" t="s">
        <v>1413</v>
      </c>
    </row>
    <row r="91" spans="1:5" ht="84" x14ac:dyDescent="0.35">
      <c r="A91" s="806" t="s">
        <v>1414</v>
      </c>
      <c r="B91" s="820" t="s">
        <v>1415</v>
      </c>
      <c r="C91" s="794" t="s">
        <v>1416</v>
      </c>
      <c r="D91" s="814" t="s">
        <v>26</v>
      </c>
      <c r="E91" s="796" t="s">
        <v>1413</v>
      </c>
    </row>
    <row r="92" spans="1:5" ht="48" x14ac:dyDescent="0.35">
      <c r="A92" s="806" t="s">
        <v>1414</v>
      </c>
      <c r="B92" s="820" t="s">
        <v>1417</v>
      </c>
      <c r="C92" s="794" t="s">
        <v>1418</v>
      </c>
      <c r="D92" s="814" t="s">
        <v>26</v>
      </c>
      <c r="E92" s="796" t="s">
        <v>1413</v>
      </c>
    </row>
    <row r="93" spans="1:5" ht="72.5" thickBot="1" x14ac:dyDescent="0.4">
      <c r="A93" s="819" t="s">
        <v>1419</v>
      </c>
      <c r="B93" s="832" t="s">
        <v>1420</v>
      </c>
      <c r="C93" s="794" t="s">
        <v>1421</v>
      </c>
      <c r="D93" s="801" t="s">
        <v>660</v>
      </c>
      <c r="E93" s="796" t="s">
        <v>1365</v>
      </c>
    </row>
    <row r="94" spans="1:5" ht="12.5" thickTop="1" x14ac:dyDescent="0.35">
      <c r="A94" s="819"/>
      <c r="B94" s="827" t="s">
        <v>1422</v>
      </c>
      <c r="C94" s="811"/>
      <c r="D94" s="805"/>
      <c r="E94" s="823"/>
    </row>
    <row r="95" spans="1:5" ht="36" x14ac:dyDescent="0.35">
      <c r="A95" s="1309" t="s">
        <v>1300</v>
      </c>
      <c r="B95" s="827" t="s">
        <v>3038</v>
      </c>
      <c r="C95" s="806" t="s">
        <v>1423</v>
      </c>
      <c r="D95" s="814" t="s">
        <v>1140</v>
      </c>
      <c r="E95" s="833" t="s">
        <v>1398</v>
      </c>
    </row>
    <row r="96" spans="1:5" ht="48.5" thickBot="1" x14ac:dyDescent="0.4">
      <c r="A96" s="1309"/>
      <c r="B96" s="793" t="s">
        <v>3039</v>
      </c>
      <c r="C96" s="806" t="s">
        <v>3040</v>
      </c>
      <c r="D96" s="814" t="s">
        <v>1140</v>
      </c>
      <c r="E96" s="833" t="s">
        <v>3041</v>
      </c>
    </row>
    <row r="97" spans="1:5" ht="12.5" thickTop="1" x14ac:dyDescent="0.35">
      <c r="A97" s="1310" t="s">
        <v>1354</v>
      </c>
      <c r="B97" s="827" t="s">
        <v>3042</v>
      </c>
      <c r="C97" s="834"/>
      <c r="D97" s="814"/>
      <c r="E97" s="833"/>
    </row>
    <row r="98" spans="1:5" ht="60.5" thickBot="1" x14ac:dyDescent="0.4">
      <c r="A98" s="1310"/>
      <c r="B98" s="793" t="s">
        <v>3043</v>
      </c>
      <c r="C98" s="798" t="s">
        <v>3044</v>
      </c>
      <c r="D98" s="814" t="s">
        <v>1140</v>
      </c>
      <c r="E98" s="833" t="s">
        <v>1262</v>
      </c>
    </row>
    <row r="99" spans="1:5" ht="36.5" thickTop="1" x14ac:dyDescent="0.35">
      <c r="A99" s="819" t="s">
        <v>1315</v>
      </c>
      <c r="B99" s="817" t="s">
        <v>1424</v>
      </c>
      <c r="C99" s="1297" t="s">
        <v>1425</v>
      </c>
      <c r="E99" s="1301"/>
    </row>
    <row r="100" spans="1:5" ht="36" x14ac:dyDescent="0.35">
      <c r="A100" s="835"/>
      <c r="B100" s="836" t="s">
        <v>1426</v>
      </c>
      <c r="C100" s="1320"/>
      <c r="D100" s="1314" t="s">
        <v>660</v>
      </c>
      <c r="E100" s="1321"/>
    </row>
    <row r="101" spans="1:5" x14ac:dyDescent="0.35">
      <c r="D101" s="1322"/>
    </row>
  </sheetData>
  <mergeCells count="54">
    <mergeCell ref="E73:E74"/>
    <mergeCell ref="A95:A96"/>
    <mergeCell ref="A97:A98"/>
    <mergeCell ref="C99:C100"/>
    <mergeCell ref="E99:E100"/>
    <mergeCell ref="D100:D101"/>
    <mergeCell ref="A66:A67"/>
    <mergeCell ref="A68:A71"/>
    <mergeCell ref="C70:C71"/>
    <mergeCell ref="D70:D71"/>
    <mergeCell ref="A73:A74"/>
    <mergeCell ref="C73:C74"/>
    <mergeCell ref="D73:D74"/>
    <mergeCell ref="F56:F57"/>
    <mergeCell ref="A59:A60"/>
    <mergeCell ref="C59:C60"/>
    <mergeCell ref="D59:D60"/>
    <mergeCell ref="A61:A62"/>
    <mergeCell ref="C61:C62"/>
    <mergeCell ref="D61:D62"/>
    <mergeCell ref="E61:E62"/>
    <mergeCell ref="A55:A57"/>
    <mergeCell ref="C55:C56"/>
    <mergeCell ref="D55:D56"/>
    <mergeCell ref="E55:E56"/>
    <mergeCell ref="B56:B57"/>
    <mergeCell ref="A47:A48"/>
    <mergeCell ref="C48:C49"/>
    <mergeCell ref="D48:D50"/>
    <mergeCell ref="E48:E50"/>
    <mergeCell ref="A51:A52"/>
    <mergeCell ref="A41:A45"/>
    <mergeCell ref="C45:C46"/>
    <mergeCell ref="D45:D46"/>
    <mergeCell ref="E45:E46"/>
    <mergeCell ref="A17:A19"/>
    <mergeCell ref="A20:A28"/>
    <mergeCell ref="B25:B27"/>
    <mergeCell ref="A29:A31"/>
    <mergeCell ref="E29:E30"/>
    <mergeCell ref="B30:B31"/>
    <mergeCell ref="A32:A35"/>
    <mergeCell ref="C32:C33"/>
    <mergeCell ref="D32:D33"/>
    <mergeCell ref="E32:E33"/>
    <mergeCell ref="A36:A38"/>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D630F2-8475-4A5C-B05B-5F213B417FEA}">
  <sheetPr filterMode="1">
    <tabColor rgb="FF00B050"/>
  </sheetPr>
  <dimension ref="A1:S111"/>
  <sheetViews>
    <sheetView workbookViewId="0">
      <pane ySplit="1" topLeftCell="A55" activePane="bottomLeft" state="frozen"/>
      <selection pane="bottomLeft" activeCell="M92" sqref="M92"/>
    </sheetView>
  </sheetViews>
  <sheetFormatPr baseColWidth="10" defaultRowHeight="14.5" x14ac:dyDescent="0.35"/>
  <cols>
    <col min="1" max="1" width="33" bestFit="1" customWidth="1"/>
    <col min="2" max="2" width="6.6328125" style="1025" bestFit="1" customWidth="1"/>
    <col min="3" max="12" width="10.6328125" bestFit="1" customWidth="1"/>
    <col min="13" max="13" width="10.6328125" customWidth="1"/>
    <col min="14" max="19" width="10.6328125" bestFit="1" customWidth="1"/>
  </cols>
  <sheetData>
    <row r="1" spans="1:19" x14ac:dyDescent="0.35">
      <c r="A1" s="1017" t="s">
        <v>1256</v>
      </c>
      <c r="B1" s="1019" t="s">
        <v>3439</v>
      </c>
      <c r="C1" s="1020">
        <v>683</v>
      </c>
      <c r="D1" s="1020">
        <v>684</v>
      </c>
      <c r="E1" s="1020">
        <v>685</v>
      </c>
      <c r="F1" s="1020">
        <v>724</v>
      </c>
      <c r="G1" s="1020">
        <v>750</v>
      </c>
      <c r="H1" s="1020">
        <v>762</v>
      </c>
      <c r="I1" s="1020">
        <v>782</v>
      </c>
      <c r="J1" s="1020">
        <v>830</v>
      </c>
      <c r="K1" s="1020">
        <v>831</v>
      </c>
      <c r="L1" s="1020">
        <v>832</v>
      </c>
      <c r="M1" s="1020">
        <v>833</v>
      </c>
      <c r="N1" s="1020">
        <v>834</v>
      </c>
      <c r="O1" s="1020">
        <v>835</v>
      </c>
      <c r="P1" s="1020">
        <v>836</v>
      </c>
      <c r="Q1" s="1020">
        <v>837</v>
      </c>
      <c r="R1" s="1020">
        <v>838</v>
      </c>
      <c r="S1" s="1020">
        <v>839</v>
      </c>
    </row>
    <row r="2" spans="1:19" ht="24" hidden="1" x14ac:dyDescent="0.35">
      <c r="A2" s="821" t="s">
        <v>1261</v>
      </c>
      <c r="B2" s="795">
        <v>0</v>
      </c>
      <c r="C2" s="1021" t="s">
        <v>12</v>
      </c>
      <c r="D2" s="1021" t="s">
        <v>12</v>
      </c>
      <c r="E2" s="1021" t="s">
        <v>12</v>
      </c>
      <c r="F2" s="1021" t="s">
        <v>12</v>
      </c>
      <c r="G2" s="1021" t="s">
        <v>12</v>
      </c>
      <c r="H2" s="1021" t="s">
        <v>12</v>
      </c>
      <c r="I2" s="1021" t="s">
        <v>12</v>
      </c>
      <c r="J2" s="1021" t="s">
        <v>12</v>
      </c>
      <c r="K2" s="1021" t="s">
        <v>12</v>
      </c>
      <c r="L2" s="1021" t="s">
        <v>12</v>
      </c>
      <c r="M2" s="1021" t="s">
        <v>12</v>
      </c>
      <c r="N2" s="1021" t="s">
        <v>12</v>
      </c>
      <c r="O2" s="1021" t="s">
        <v>12</v>
      </c>
      <c r="P2" s="1021" t="s">
        <v>12</v>
      </c>
      <c r="Q2" s="1021" t="s">
        <v>12</v>
      </c>
      <c r="R2" s="1021" t="s">
        <v>12</v>
      </c>
      <c r="S2" s="1021" t="s">
        <v>12</v>
      </c>
    </row>
    <row r="3" spans="1:19" ht="24" hidden="1" x14ac:dyDescent="0.35">
      <c r="A3" s="1018" t="s">
        <v>1268</v>
      </c>
      <c r="B3" s="1024">
        <v>2</v>
      </c>
      <c r="C3" s="814" t="s">
        <v>13</v>
      </c>
      <c r="D3" s="814" t="s">
        <v>13</v>
      </c>
      <c r="E3" s="1023" t="s">
        <v>1550</v>
      </c>
      <c r="F3" s="1023" t="s">
        <v>1550</v>
      </c>
      <c r="G3" s="1022" t="s">
        <v>26</v>
      </c>
      <c r="H3" s="1023" t="s">
        <v>1550</v>
      </c>
      <c r="I3" s="1023" t="s">
        <v>1550</v>
      </c>
      <c r="J3" s="1023" t="s">
        <v>1550</v>
      </c>
      <c r="K3" s="1023" t="s">
        <v>1550</v>
      </c>
      <c r="L3" s="1023" t="s">
        <v>1550</v>
      </c>
      <c r="M3" s="1023" t="s">
        <v>1550</v>
      </c>
      <c r="N3" s="1023" t="s">
        <v>1550</v>
      </c>
      <c r="O3" s="1023" t="s">
        <v>1550</v>
      </c>
      <c r="P3" s="1023" t="s">
        <v>1550</v>
      </c>
      <c r="Q3" s="1023" t="s">
        <v>1550</v>
      </c>
      <c r="R3" s="1023" t="s">
        <v>1550</v>
      </c>
      <c r="S3" s="1023" t="s">
        <v>1550</v>
      </c>
    </row>
    <row r="4" spans="1:19" ht="24" hidden="1" x14ac:dyDescent="0.35">
      <c r="A4" s="794" t="s">
        <v>1270</v>
      </c>
      <c r="B4" s="795">
        <v>11</v>
      </c>
      <c r="C4" s="1021" t="s">
        <v>12</v>
      </c>
      <c r="D4" s="1021" t="s">
        <v>12</v>
      </c>
      <c r="E4" s="1021" t="s">
        <v>12</v>
      </c>
      <c r="F4" s="1021" t="s">
        <v>12</v>
      </c>
      <c r="G4" s="1021" t="s">
        <v>12</v>
      </c>
      <c r="H4" s="1021" t="s">
        <v>12</v>
      </c>
      <c r="I4" s="1021" t="s">
        <v>12</v>
      </c>
      <c r="J4" s="1021" t="s">
        <v>12</v>
      </c>
      <c r="K4" s="1021" t="s">
        <v>12</v>
      </c>
      <c r="L4" s="1021" t="s">
        <v>12</v>
      </c>
      <c r="M4" s="1021" t="s">
        <v>12</v>
      </c>
      <c r="N4" s="1021" t="s">
        <v>12</v>
      </c>
      <c r="O4" s="1021" t="s">
        <v>12</v>
      </c>
      <c r="P4" s="1021" t="s">
        <v>12</v>
      </c>
      <c r="Q4" s="1021" t="s">
        <v>12</v>
      </c>
      <c r="R4" s="1021" t="s">
        <v>12</v>
      </c>
      <c r="S4" s="1021" t="s">
        <v>12</v>
      </c>
    </row>
    <row r="5" spans="1:19" ht="24" hidden="1" x14ac:dyDescent="0.35">
      <c r="A5" s="821" t="s">
        <v>1272</v>
      </c>
      <c r="B5" s="795">
        <v>11</v>
      </c>
      <c r="C5" s="1021" t="s">
        <v>12</v>
      </c>
      <c r="D5" s="1021" t="s">
        <v>12</v>
      </c>
      <c r="E5" s="1021" t="s">
        <v>12</v>
      </c>
      <c r="F5" s="1021" t="s">
        <v>12</v>
      </c>
      <c r="G5" s="1021" t="s">
        <v>12</v>
      </c>
      <c r="H5" s="1023" t="s">
        <v>1550</v>
      </c>
      <c r="I5" s="1021" t="s">
        <v>12</v>
      </c>
      <c r="J5" s="814" t="s">
        <v>13</v>
      </c>
      <c r="K5" s="814" t="s">
        <v>13</v>
      </c>
      <c r="L5" s="814" t="s">
        <v>13</v>
      </c>
      <c r="M5" s="814" t="s">
        <v>13</v>
      </c>
      <c r="N5" s="814" t="s">
        <v>13</v>
      </c>
      <c r="O5" s="814" t="s">
        <v>13</v>
      </c>
      <c r="P5" s="814" t="s">
        <v>13</v>
      </c>
      <c r="Q5" s="814" t="s">
        <v>13</v>
      </c>
      <c r="R5" s="814" t="s">
        <v>13</v>
      </c>
      <c r="S5" s="814" t="s">
        <v>13</v>
      </c>
    </row>
    <row r="6" spans="1:19" ht="36" hidden="1" x14ac:dyDescent="0.35">
      <c r="A6" s="821" t="s">
        <v>1276</v>
      </c>
      <c r="B6" s="795">
        <v>12</v>
      </c>
      <c r="C6" s="1021" t="s">
        <v>12</v>
      </c>
      <c r="D6" s="1021" t="s">
        <v>12</v>
      </c>
      <c r="E6" s="1021" t="s">
        <v>12</v>
      </c>
      <c r="F6" s="1021" t="s">
        <v>12</v>
      </c>
      <c r="G6" s="1021" t="s">
        <v>12</v>
      </c>
      <c r="H6" s="1021" t="s">
        <v>12</v>
      </c>
      <c r="I6" s="1021" t="s">
        <v>12</v>
      </c>
      <c r="J6" s="814" t="s">
        <v>13</v>
      </c>
      <c r="K6" s="814" t="s">
        <v>13</v>
      </c>
      <c r="L6" s="814" t="s">
        <v>13</v>
      </c>
      <c r="M6" s="814" t="s">
        <v>13</v>
      </c>
      <c r="N6" s="814" t="s">
        <v>13</v>
      </c>
      <c r="O6" s="1021" t="s">
        <v>12</v>
      </c>
      <c r="P6" s="1021" t="s">
        <v>12</v>
      </c>
      <c r="Q6" s="1021" t="s">
        <v>12</v>
      </c>
      <c r="R6" s="1021" t="s">
        <v>12</v>
      </c>
      <c r="S6" s="1021" t="s">
        <v>12</v>
      </c>
    </row>
    <row r="7" spans="1:19" ht="24" hidden="1" x14ac:dyDescent="0.35">
      <c r="A7" s="821" t="s">
        <v>3008</v>
      </c>
      <c r="B7" s="795">
        <v>1</v>
      </c>
      <c r="C7" s="1021" t="s">
        <v>12</v>
      </c>
      <c r="D7" s="1021" t="s">
        <v>12</v>
      </c>
      <c r="E7" s="1021" t="s">
        <v>12</v>
      </c>
      <c r="F7" s="1021" t="s">
        <v>12</v>
      </c>
      <c r="G7" s="1021" t="s">
        <v>12</v>
      </c>
      <c r="H7" s="1023" t="s">
        <v>1550</v>
      </c>
      <c r="I7" s="1021" t="s">
        <v>12</v>
      </c>
      <c r="J7" s="1021" t="s">
        <v>12</v>
      </c>
      <c r="K7" s="1021" t="s">
        <v>12</v>
      </c>
      <c r="L7" s="1021" t="s">
        <v>12</v>
      </c>
      <c r="M7" s="1021" t="s">
        <v>12</v>
      </c>
      <c r="N7" s="1021" t="s">
        <v>12</v>
      </c>
      <c r="O7" s="814" t="s">
        <v>13</v>
      </c>
      <c r="P7" s="814" t="s">
        <v>13</v>
      </c>
      <c r="Q7" s="814" t="s">
        <v>13</v>
      </c>
      <c r="R7" s="814" t="s">
        <v>13</v>
      </c>
      <c r="S7" s="814" t="s">
        <v>13</v>
      </c>
    </row>
    <row r="8" spans="1:19" ht="24" hidden="1" x14ac:dyDescent="0.35">
      <c r="A8" s="821" t="s">
        <v>1279</v>
      </c>
      <c r="B8" s="795">
        <v>7</v>
      </c>
      <c r="C8" s="1021" t="s">
        <v>12</v>
      </c>
      <c r="D8" s="1021" t="s">
        <v>12</v>
      </c>
      <c r="E8" s="1021" t="s">
        <v>12</v>
      </c>
      <c r="F8" s="1021" t="s">
        <v>12</v>
      </c>
      <c r="G8" s="1021" t="s">
        <v>12</v>
      </c>
      <c r="H8" s="1021" t="s">
        <v>12</v>
      </c>
      <c r="I8" s="814" t="s">
        <v>13</v>
      </c>
      <c r="J8" s="1021" t="s">
        <v>12</v>
      </c>
      <c r="K8" s="1021" t="s">
        <v>12</v>
      </c>
      <c r="L8" s="1021" t="s">
        <v>12</v>
      </c>
      <c r="M8" s="1021" t="s">
        <v>12</v>
      </c>
      <c r="N8" s="1021" t="s">
        <v>12</v>
      </c>
      <c r="O8" s="1021" t="s">
        <v>12</v>
      </c>
      <c r="P8" s="1021" t="s">
        <v>12</v>
      </c>
      <c r="Q8" s="1021" t="s">
        <v>12</v>
      </c>
      <c r="R8" s="1021" t="s">
        <v>12</v>
      </c>
      <c r="S8" s="1021" t="s">
        <v>12</v>
      </c>
    </row>
    <row r="9" spans="1:19" ht="24" hidden="1" x14ac:dyDescent="0.35">
      <c r="A9" s="794" t="s">
        <v>1282</v>
      </c>
      <c r="B9" s="795">
        <v>0</v>
      </c>
      <c r="C9" s="1021" t="s">
        <v>12</v>
      </c>
      <c r="D9" s="1021" t="s">
        <v>12</v>
      </c>
      <c r="E9" s="1021" t="s">
        <v>12</v>
      </c>
      <c r="F9" s="1021" t="s">
        <v>12</v>
      </c>
      <c r="G9" s="1021" t="s">
        <v>12</v>
      </c>
      <c r="H9" s="1021" t="s">
        <v>12</v>
      </c>
      <c r="I9" s="1021" t="s">
        <v>12</v>
      </c>
      <c r="J9" s="1021" t="s">
        <v>12</v>
      </c>
      <c r="K9" s="1021" t="s">
        <v>12</v>
      </c>
      <c r="L9" s="1021" t="s">
        <v>12</v>
      </c>
      <c r="M9" s="1021" t="s">
        <v>12</v>
      </c>
      <c r="N9" s="1021" t="s">
        <v>12</v>
      </c>
      <c r="O9" s="1021" t="s">
        <v>12</v>
      </c>
      <c r="P9" s="1021" t="s">
        <v>12</v>
      </c>
      <c r="Q9" s="1021" t="s">
        <v>12</v>
      </c>
      <c r="R9" s="1021" t="s">
        <v>12</v>
      </c>
      <c r="S9" s="1021" t="s">
        <v>12</v>
      </c>
    </row>
    <row r="10" spans="1:19" ht="24" hidden="1" x14ac:dyDescent="0.35">
      <c r="A10" s="794" t="s">
        <v>1284</v>
      </c>
      <c r="B10" s="795">
        <v>7</v>
      </c>
      <c r="C10" s="1021" t="s">
        <v>12</v>
      </c>
      <c r="D10" s="1021" t="s">
        <v>12</v>
      </c>
      <c r="E10" s="1021" t="s">
        <v>12</v>
      </c>
      <c r="F10" s="814" t="s">
        <v>13</v>
      </c>
      <c r="G10" s="814" t="s">
        <v>13</v>
      </c>
      <c r="H10" s="814" t="s">
        <v>13</v>
      </c>
      <c r="I10" s="814" t="s">
        <v>13</v>
      </c>
      <c r="J10" s="1021" t="s">
        <v>12</v>
      </c>
      <c r="K10" s="1021" t="s">
        <v>12</v>
      </c>
      <c r="L10" s="1021" t="s">
        <v>12</v>
      </c>
      <c r="M10" s="1021" t="s">
        <v>12</v>
      </c>
      <c r="N10" s="1021" t="s">
        <v>12</v>
      </c>
      <c r="O10" s="1021" t="s">
        <v>12</v>
      </c>
      <c r="P10" s="1021" t="s">
        <v>12</v>
      </c>
      <c r="Q10" s="1021" t="s">
        <v>12</v>
      </c>
      <c r="R10" s="1021" t="s">
        <v>12</v>
      </c>
      <c r="S10" s="1021" t="s">
        <v>12</v>
      </c>
    </row>
    <row r="11" spans="1:19" ht="24" hidden="1" x14ac:dyDescent="0.35">
      <c r="A11" s="794" t="s">
        <v>1286</v>
      </c>
      <c r="B11" s="795">
        <v>7</v>
      </c>
      <c r="C11" s="1021" t="s">
        <v>12</v>
      </c>
      <c r="D11" s="1021" t="s">
        <v>12</v>
      </c>
      <c r="E11" s="1021" t="s">
        <v>12</v>
      </c>
      <c r="F11" s="814" t="s">
        <v>13</v>
      </c>
      <c r="G11" s="814" t="s">
        <v>13</v>
      </c>
      <c r="H11" s="814" t="s">
        <v>13</v>
      </c>
      <c r="I11" s="814" t="s">
        <v>13</v>
      </c>
      <c r="J11" s="1021" t="s">
        <v>12</v>
      </c>
      <c r="K11" s="1021" t="s">
        <v>12</v>
      </c>
      <c r="L11" s="1021" t="s">
        <v>12</v>
      </c>
      <c r="M11" s="1021" t="s">
        <v>12</v>
      </c>
      <c r="N11" s="1021" t="s">
        <v>12</v>
      </c>
      <c r="O11" s="1021" t="s">
        <v>12</v>
      </c>
      <c r="P11" s="1021" t="s">
        <v>12</v>
      </c>
      <c r="Q11" s="1021" t="s">
        <v>12</v>
      </c>
      <c r="R11" s="1021" t="s">
        <v>12</v>
      </c>
      <c r="S11" s="1021" t="s">
        <v>12</v>
      </c>
    </row>
    <row r="12" spans="1:19" ht="24" hidden="1" x14ac:dyDescent="0.35">
      <c r="A12" s="794" t="s">
        <v>1288</v>
      </c>
      <c r="B12" s="795">
        <v>7</v>
      </c>
      <c r="C12" s="814" t="s">
        <v>13</v>
      </c>
      <c r="D12" s="814" t="s">
        <v>13</v>
      </c>
      <c r="E12" s="814" t="s">
        <v>13</v>
      </c>
      <c r="F12" s="814" t="s">
        <v>13</v>
      </c>
      <c r="G12" s="814" t="s">
        <v>13</v>
      </c>
      <c r="H12" s="814" t="s">
        <v>13</v>
      </c>
      <c r="I12" s="814" t="s">
        <v>13</v>
      </c>
      <c r="J12" s="1021" t="s">
        <v>12</v>
      </c>
      <c r="K12" s="1021" t="s">
        <v>12</v>
      </c>
      <c r="L12" s="1021" t="s">
        <v>12</v>
      </c>
      <c r="M12" s="1021" t="s">
        <v>12</v>
      </c>
      <c r="N12" s="1021" t="s">
        <v>12</v>
      </c>
      <c r="O12" s="1021" t="s">
        <v>12</v>
      </c>
      <c r="P12" s="1021" t="s">
        <v>12</v>
      </c>
      <c r="Q12" s="1021" t="s">
        <v>12</v>
      </c>
      <c r="R12" s="1021" t="s">
        <v>12</v>
      </c>
      <c r="S12" s="1021" t="s">
        <v>12</v>
      </c>
    </row>
    <row r="13" spans="1:19" ht="24" hidden="1" x14ac:dyDescent="0.35">
      <c r="A13" s="794" t="s">
        <v>3009</v>
      </c>
      <c r="B13" s="795">
        <v>7</v>
      </c>
      <c r="C13" s="814" t="s">
        <v>13</v>
      </c>
      <c r="D13" s="814" t="s">
        <v>13</v>
      </c>
      <c r="E13" s="814" t="s">
        <v>13</v>
      </c>
      <c r="F13" s="814" t="s">
        <v>13</v>
      </c>
      <c r="G13" s="814" t="s">
        <v>13</v>
      </c>
      <c r="H13" s="814" t="s">
        <v>13</v>
      </c>
      <c r="I13" s="814" t="s">
        <v>13</v>
      </c>
      <c r="J13" s="1021" t="s">
        <v>12</v>
      </c>
      <c r="K13" s="1021" t="s">
        <v>12</v>
      </c>
      <c r="L13" s="1021" t="s">
        <v>12</v>
      </c>
      <c r="M13" s="1021" t="s">
        <v>12</v>
      </c>
      <c r="N13" s="1021" t="s">
        <v>12</v>
      </c>
      <c r="O13" s="1021" t="s">
        <v>12</v>
      </c>
      <c r="P13" s="1021" t="s">
        <v>12</v>
      </c>
      <c r="Q13" s="1021" t="s">
        <v>12</v>
      </c>
      <c r="R13" s="1021" t="s">
        <v>12</v>
      </c>
      <c r="S13" s="1021" t="s">
        <v>12</v>
      </c>
    </row>
    <row r="14" spans="1:19" ht="24" hidden="1" x14ac:dyDescent="0.35">
      <c r="A14" s="794" t="s">
        <v>1290</v>
      </c>
      <c r="B14" s="795">
        <v>3</v>
      </c>
      <c r="C14" s="814" t="s">
        <v>13</v>
      </c>
      <c r="D14" s="814" t="s">
        <v>13</v>
      </c>
      <c r="E14" s="814" t="s">
        <v>13</v>
      </c>
      <c r="F14" s="814" t="s">
        <v>13</v>
      </c>
      <c r="G14" s="814" t="s">
        <v>13</v>
      </c>
      <c r="H14" s="814" t="s">
        <v>13</v>
      </c>
      <c r="I14" s="814" t="s">
        <v>13</v>
      </c>
      <c r="J14" s="814" t="s">
        <v>13</v>
      </c>
      <c r="K14" s="814" t="s">
        <v>13</v>
      </c>
      <c r="L14" s="814" t="s">
        <v>13</v>
      </c>
      <c r="M14" s="814" t="s">
        <v>13</v>
      </c>
      <c r="N14" s="814" t="s">
        <v>13</v>
      </c>
      <c r="O14" s="814" t="s">
        <v>13</v>
      </c>
      <c r="P14" s="814" t="s">
        <v>13</v>
      </c>
      <c r="Q14" s="814" t="s">
        <v>13</v>
      </c>
      <c r="R14" s="814" t="s">
        <v>13</v>
      </c>
      <c r="S14" s="814" t="s">
        <v>13</v>
      </c>
    </row>
    <row r="15" spans="1:19" ht="24" hidden="1" x14ac:dyDescent="0.35">
      <c r="A15" s="794" t="s">
        <v>1291</v>
      </c>
      <c r="B15" s="795">
        <v>3</v>
      </c>
      <c r="C15" s="1021" t="s">
        <v>12</v>
      </c>
      <c r="D15" s="1021" t="s">
        <v>12</v>
      </c>
      <c r="E15" s="1021" t="s">
        <v>12</v>
      </c>
      <c r="F15" s="814" t="s">
        <v>13</v>
      </c>
      <c r="G15" s="814" t="s">
        <v>13</v>
      </c>
      <c r="H15" s="1021" t="s">
        <v>12</v>
      </c>
      <c r="I15" s="814" t="s">
        <v>13</v>
      </c>
      <c r="J15" s="1021" t="s">
        <v>12</v>
      </c>
      <c r="K15" s="1021" t="s">
        <v>12</v>
      </c>
      <c r="L15" s="1021" t="s">
        <v>12</v>
      </c>
      <c r="M15" s="1021" t="s">
        <v>12</v>
      </c>
      <c r="N15" s="1021" t="s">
        <v>12</v>
      </c>
      <c r="O15" s="1021" t="s">
        <v>12</v>
      </c>
      <c r="P15" s="1021" t="s">
        <v>12</v>
      </c>
      <c r="Q15" s="1021" t="s">
        <v>12</v>
      </c>
      <c r="R15" s="1021" t="s">
        <v>12</v>
      </c>
      <c r="S15" s="1021" t="s">
        <v>12</v>
      </c>
    </row>
    <row r="16" spans="1:19" ht="24" hidden="1" x14ac:dyDescent="0.35">
      <c r="A16" s="794" t="s">
        <v>1293</v>
      </c>
      <c r="B16" s="795">
        <v>3</v>
      </c>
      <c r="C16" s="814" t="s">
        <v>13</v>
      </c>
      <c r="D16" s="814" t="s">
        <v>13</v>
      </c>
      <c r="E16" s="814" t="s">
        <v>13</v>
      </c>
      <c r="F16" s="814" t="s">
        <v>13</v>
      </c>
      <c r="G16" s="814" t="s">
        <v>13</v>
      </c>
      <c r="H16" s="814" t="s">
        <v>13</v>
      </c>
      <c r="I16" s="814" t="s">
        <v>13</v>
      </c>
      <c r="J16" s="814" t="s">
        <v>13</v>
      </c>
      <c r="K16" s="814" t="s">
        <v>13</v>
      </c>
      <c r="L16" s="814" t="s">
        <v>13</v>
      </c>
      <c r="M16" s="814" t="s">
        <v>13</v>
      </c>
      <c r="N16" s="814" t="s">
        <v>13</v>
      </c>
      <c r="O16" s="814" t="s">
        <v>13</v>
      </c>
      <c r="P16" s="814" t="s">
        <v>13</v>
      </c>
      <c r="Q16" s="814" t="s">
        <v>13</v>
      </c>
      <c r="R16" s="814" t="s">
        <v>13</v>
      </c>
      <c r="S16" s="814" t="s">
        <v>13</v>
      </c>
    </row>
    <row r="17" spans="1:19" ht="60" hidden="1" x14ac:dyDescent="0.35">
      <c r="A17" s="794" t="s">
        <v>3011</v>
      </c>
      <c r="B17" s="795">
        <v>12</v>
      </c>
      <c r="C17" s="1022" t="s">
        <v>26</v>
      </c>
      <c r="D17" s="1022" t="s">
        <v>26</v>
      </c>
      <c r="E17" s="814" t="s">
        <v>13</v>
      </c>
      <c r="F17" s="1021" t="s">
        <v>12</v>
      </c>
      <c r="G17" s="814" t="s">
        <v>13</v>
      </c>
      <c r="H17" s="814" t="s">
        <v>13</v>
      </c>
      <c r="I17" s="1021" t="s">
        <v>12</v>
      </c>
      <c r="J17" s="814" t="s">
        <v>13</v>
      </c>
      <c r="K17" s="814" t="s">
        <v>13</v>
      </c>
      <c r="L17" s="814" t="s">
        <v>13</v>
      </c>
      <c r="M17" s="814" t="s">
        <v>13</v>
      </c>
      <c r="N17" s="814" t="s">
        <v>13</v>
      </c>
      <c r="O17" s="814" t="s">
        <v>13</v>
      </c>
      <c r="P17" s="814" t="s">
        <v>13</v>
      </c>
      <c r="Q17" s="814" t="s">
        <v>13</v>
      </c>
      <c r="R17" s="814" t="s">
        <v>13</v>
      </c>
      <c r="S17" s="814" t="s">
        <v>13</v>
      </c>
    </row>
    <row r="18" spans="1:19" ht="24" hidden="1" x14ac:dyDescent="0.35">
      <c r="A18" s="794" t="s">
        <v>1297</v>
      </c>
      <c r="B18" s="795">
        <v>7</v>
      </c>
      <c r="C18" s="814" t="s">
        <v>13</v>
      </c>
      <c r="D18" s="1023" t="s">
        <v>1550</v>
      </c>
      <c r="E18" s="814" t="s">
        <v>13</v>
      </c>
      <c r="F18" s="1023" t="s">
        <v>1550</v>
      </c>
      <c r="G18" s="1023" t="s">
        <v>1550</v>
      </c>
      <c r="H18" s="1023" t="s">
        <v>1550</v>
      </c>
      <c r="I18" s="1023" t="s">
        <v>1550</v>
      </c>
      <c r="J18" s="1023" t="s">
        <v>1550</v>
      </c>
      <c r="K18" s="1023" t="s">
        <v>1550</v>
      </c>
      <c r="L18" s="1023" t="s">
        <v>1550</v>
      </c>
      <c r="M18" s="1023" t="s">
        <v>1550</v>
      </c>
      <c r="N18" s="1023" t="s">
        <v>1550</v>
      </c>
      <c r="O18" s="1023" t="s">
        <v>1550</v>
      </c>
      <c r="P18" s="1023" t="s">
        <v>1550</v>
      </c>
      <c r="Q18" s="1023" t="s">
        <v>1550</v>
      </c>
      <c r="R18" s="1023" t="s">
        <v>1550</v>
      </c>
      <c r="S18" s="1023" t="s">
        <v>1550</v>
      </c>
    </row>
    <row r="19" spans="1:19" hidden="1" x14ac:dyDescent="0.35">
      <c r="A19" s="794" t="s">
        <v>1298</v>
      </c>
      <c r="B19" s="795">
        <v>7</v>
      </c>
      <c r="C19" s="1021" t="s">
        <v>12</v>
      </c>
      <c r="D19" s="1021" t="s">
        <v>12</v>
      </c>
      <c r="E19" s="1021" t="s">
        <v>12</v>
      </c>
      <c r="F19" s="814" t="s">
        <v>13</v>
      </c>
      <c r="G19" s="814" t="s">
        <v>13</v>
      </c>
      <c r="H19" s="1021" t="s">
        <v>12</v>
      </c>
      <c r="I19" s="814" t="s">
        <v>13</v>
      </c>
      <c r="J19" s="1021" t="s">
        <v>12</v>
      </c>
      <c r="K19" s="1021" t="s">
        <v>12</v>
      </c>
      <c r="L19" s="1021" t="s">
        <v>12</v>
      </c>
      <c r="M19" s="1021" t="s">
        <v>12</v>
      </c>
      <c r="N19" s="1021" t="s">
        <v>12</v>
      </c>
      <c r="O19" s="1021" t="s">
        <v>12</v>
      </c>
      <c r="P19" s="1021" t="s">
        <v>12</v>
      </c>
      <c r="Q19" s="1021" t="s">
        <v>12</v>
      </c>
      <c r="R19" s="1021" t="s">
        <v>12</v>
      </c>
      <c r="S19" s="1021" t="s">
        <v>12</v>
      </c>
    </row>
    <row r="20" spans="1:19" hidden="1" x14ac:dyDescent="0.35">
      <c r="A20" s="794" t="s">
        <v>1299</v>
      </c>
      <c r="B20" s="795">
        <v>7</v>
      </c>
      <c r="C20" s="814" t="s">
        <v>13</v>
      </c>
      <c r="D20" s="814" t="s">
        <v>13</v>
      </c>
      <c r="E20" s="814" t="s">
        <v>13</v>
      </c>
      <c r="F20" s="814" t="s">
        <v>13</v>
      </c>
      <c r="G20" s="814" t="s">
        <v>13</v>
      </c>
      <c r="H20" s="814" t="s">
        <v>13</v>
      </c>
      <c r="I20" s="814" t="s">
        <v>13</v>
      </c>
      <c r="J20" s="814" t="s">
        <v>13</v>
      </c>
      <c r="K20" s="814" t="s">
        <v>13</v>
      </c>
      <c r="L20" s="814" t="s">
        <v>13</v>
      </c>
      <c r="M20" s="814" t="s">
        <v>13</v>
      </c>
      <c r="N20" s="814" t="s">
        <v>13</v>
      </c>
      <c r="O20" s="814" t="s">
        <v>13</v>
      </c>
      <c r="P20" s="814" t="s">
        <v>13</v>
      </c>
      <c r="Q20" s="814" t="s">
        <v>13</v>
      </c>
      <c r="R20" s="814" t="s">
        <v>13</v>
      </c>
      <c r="S20" s="814" t="s">
        <v>13</v>
      </c>
    </row>
    <row r="21" spans="1:19" ht="24" hidden="1" x14ac:dyDescent="0.35">
      <c r="A21" s="821" t="s">
        <v>1302</v>
      </c>
      <c r="B21" s="795">
        <v>7</v>
      </c>
      <c r="C21" s="814" t="s">
        <v>13</v>
      </c>
      <c r="D21" s="814" t="s">
        <v>13</v>
      </c>
      <c r="E21" s="814" t="s">
        <v>13</v>
      </c>
      <c r="F21" s="814" t="s">
        <v>13</v>
      </c>
      <c r="G21" s="814" t="s">
        <v>13</v>
      </c>
      <c r="H21" s="814" t="s">
        <v>13</v>
      </c>
      <c r="I21" s="814" t="s">
        <v>13</v>
      </c>
      <c r="J21" s="814" t="s">
        <v>13</v>
      </c>
      <c r="K21" s="814" t="s">
        <v>13</v>
      </c>
      <c r="L21" s="814" t="s">
        <v>13</v>
      </c>
      <c r="M21" s="814" t="s">
        <v>13</v>
      </c>
      <c r="N21" s="814" t="s">
        <v>13</v>
      </c>
      <c r="O21" s="814" t="s">
        <v>13</v>
      </c>
      <c r="P21" s="814" t="s">
        <v>13</v>
      </c>
      <c r="Q21" s="814" t="s">
        <v>13</v>
      </c>
      <c r="R21" s="814" t="s">
        <v>13</v>
      </c>
      <c r="S21" s="814" t="s">
        <v>13</v>
      </c>
    </row>
    <row r="22" spans="1:19" ht="24" hidden="1" x14ac:dyDescent="0.35">
      <c r="A22" s="794" t="s">
        <v>1307</v>
      </c>
      <c r="B22" s="795">
        <v>0</v>
      </c>
      <c r="C22" s="1022" t="s">
        <v>26</v>
      </c>
      <c r="D22" s="1022" t="s">
        <v>26</v>
      </c>
      <c r="E22" s="1022" t="s">
        <v>26</v>
      </c>
      <c r="F22" s="1022" t="s">
        <v>26</v>
      </c>
      <c r="G22" s="1022" t="s">
        <v>26</v>
      </c>
      <c r="H22" s="1022" t="s">
        <v>26</v>
      </c>
      <c r="I22" s="1022" t="s">
        <v>26</v>
      </c>
      <c r="J22" s="1022" t="s">
        <v>26</v>
      </c>
      <c r="K22" s="1022" t="s">
        <v>26</v>
      </c>
      <c r="L22" s="1022" t="s">
        <v>26</v>
      </c>
      <c r="M22" s="1022" t="s">
        <v>26</v>
      </c>
      <c r="N22" s="1022" t="s">
        <v>26</v>
      </c>
      <c r="O22" s="1022" t="s">
        <v>26</v>
      </c>
      <c r="P22" s="1022" t="s">
        <v>26</v>
      </c>
      <c r="Q22" s="1022" t="s">
        <v>26</v>
      </c>
      <c r="R22" s="1022" t="s">
        <v>26</v>
      </c>
      <c r="S22" s="1022" t="s">
        <v>26</v>
      </c>
    </row>
    <row r="23" spans="1:19" ht="48" hidden="1" x14ac:dyDescent="0.35">
      <c r="A23" s="794" t="s">
        <v>1310</v>
      </c>
      <c r="B23" s="795">
        <v>3</v>
      </c>
      <c r="C23" s="814" t="s">
        <v>13</v>
      </c>
      <c r="D23" s="814" t="s">
        <v>13</v>
      </c>
      <c r="E23" s="814" t="s">
        <v>13</v>
      </c>
      <c r="F23" s="814" t="s">
        <v>13</v>
      </c>
      <c r="G23" s="814" t="s">
        <v>13</v>
      </c>
      <c r="H23" s="1023" t="s">
        <v>1550</v>
      </c>
      <c r="I23" s="814" t="s">
        <v>13</v>
      </c>
      <c r="J23" s="1021" t="s">
        <v>12</v>
      </c>
      <c r="K23" s="1021" t="s">
        <v>12</v>
      </c>
      <c r="L23" s="1021" t="s">
        <v>12</v>
      </c>
      <c r="M23" s="1021" t="s">
        <v>12</v>
      </c>
      <c r="N23" s="1021" t="s">
        <v>12</v>
      </c>
      <c r="O23" s="1021" t="s">
        <v>12</v>
      </c>
      <c r="P23" s="1023" t="s">
        <v>1550</v>
      </c>
      <c r="Q23" s="1023" t="s">
        <v>1550</v>
      </c>
      <c r="R23" s="1023" t="s">
        <v>1550</v>
      </c>
      <c r="S23" s="1023" t="s">
        <v>1550</v>
      </c>
    </row>
    <row r="24" spans="1:19" ht="24" hidden="1" x14ac:dyDescent="0.35">
      <c r="A24" s="794" t="s">
        <v>1312</v>
      </c>
      <c r="B24" s="795">
        <v>2</v>
      </c>
      <c r="C24" s="814" t="s">
        <v>13</v>
      </c>
      <c r="D24" s="814" t="s">
        <v>13</v>
      </c>
      <c r="E24" s="814" t="s">
        <v>13</v>
      </c>
      <c r="F24" s="814" t="s">
        <v>13</v>
      </c>
      <c r="G24" s="814" t="s">
        <v>13</v>
      </c>
      <c r="H24" s="1023" t="s">
        <v>1550</v>
      </c>
      <c r="I24" s="814" t="s">
        <v>13</v>
      </c>
      <c r="J24" s="814" t="s">
        <v>13</v>
      </c>
      <c r="K24" s="814" t="s">
        <v>13</v>
      </c>
      <c r="L24" s="814" t="s">
        <v>13</v>
      </c>
      <c r="M24" s="814" t="s">
        <v>13</v>
      </c>
      <c r="N24" s="814" t="s">
        <v>13</v>
      </c>
      <c r="O24" s="814" t="s">
        <v>13</v>
      </c>
      <c r="P24" s="1023" t="s">
        <v>1550</v>
      </c>
      <c r="Q24" s="1023" t="s">
        <v>1550</v>
      </c>
      <c r="R24" s="1023" t="s">
        <v>1550</v>
      </c>
      <c r="S24" s="1023" t="s">
        <v>1550</v>
      </c>
    </row>
    <row r="25" spans="1:19" ht="24" hidden="1" x14ac:dyDescent="0.35">
      <c r="A25" s="794" t="s">
        <v>1314</v>
      </c>
      <c r="B25" s="795">
        <v>2</v>
      </c>
      <c r="C25" s="814" t="s">
        <v>13</v>
      </c>
      <c r="D25" s="814" t="s">
        <v>13</v>
      </c>
      <c r="E25" s="814" t="s">
        <v>13</v>
      </c>
      <c r="F25" s="814" t="s">
        <v>13</v>
      </c>
      <c r="G25" s="814" t="s">
        <v>13</v>
      </c>
      <c r="H25" s="1023" t="s">
        <v>1550</v>
      </c>
      <c r="I25" s="814" t="s">
        <v>13</v>
      </c>
      <c r="J25" s="1023" t="s">
        <v>1550</v>
      </c>
      <c r="K25" s="1023" t="s">
        <v>1550</v>
      </c>
      <c r="L25" s="1023" t="s">
        <v>1550</v>
      </c>
      <c r="M25" s="1023" t="s">
        <v>1550</v>
      </c>
      <c r="N25" s="1023" t="s">
        <v>1550</v>
      </c>
      <c r="O25" s="1021" t="s">
        <v>12</v>
      </c>
      <c r="P25" s="1023" t="s">
        <v>1550</v>
      </c>
      <c r="Q25" s="1023" t="s">
        <v>1550</v>
      </c>
      <c r="R25" s="1023" t="s">
        <v>1550</v>
      </c>
      <c r="S25" s="1023" t="s">
        <v>1550</v>
      </c>
    </row>
    <row r="26" spans="1:19" ht="36" hidden="1" x14ac:dyDescent="0.35">
      <c r="A26" s="794" t="s">
        <v>1317</v>
      </c>
      <c r="B26" s="795">
        <v>3</v>
      </c>
      <c r="C26" s="814" t="s">
        <v>13</v>
      </c>
      <c r="D26" s="814" t="s">
        <v>13</v>
      </c>
      <c r="E26" s="814" t="s">
        <v>13</v>
      </c>
      <c r="F26" s="1021" t="s">
        <v>12</v>
      </c>
      <c r="G26" s="814" t="s">
        <v>13</v>
      </c>
      <c r="H26" s="814" t="s">
        <v>13</v>
      </c>
      <c r="I26" s="814" t="s">
        <v>13</v>
      </c>
      <c r="J26" s="1021" t="s">
        <v>12</v>
      </c>
      <c r="K26" s="1021" t="s">
        <v>12</v>
      </c>
      <c r="L26" s="1021" t="s">
        <v>12</v>
      </c>
      <c r="M26" s="1021" t="s">
        <v>12</v>
      </c>
      <c r="N26" s="1021" t="s">
        <v>12</v>
      </c>
      <c r="O26" s="1021" t="s">
        <v>12</v>
      </c>
      <c r="P26" s="1023" t="s">
        <v>1550</v>
      </c>
      <c r="Q26" s="1023" t="s">
        <v>1550</v>
      </c>
      <c r="R26" s="1023" t="s">
        <v>1550</v>
      </c>
      <c r="S26" s="1023" t="s">
        <v>1550</v>
      </c>
    </row>
    <row r="27" spans="1:19" hidden="1" x14ac:dyDescent="0.35">
      <c r="A27" s="794" t="s">
        <v>1320</v>
      </c>
      <c r="B27" s="795">
        <v>3</v>
      </c>
      <c r="C27" s="1023" t="s">
        <v>1550</v>
      </c>
      <c r="D27" s="1023" t="s">
        <v>1550</v>
      </c>
      <c r="E27" s="1021" t="s">
        <v>12</v>
      </c>
      <c r="F27" s="1023" t="s">
        <v>1550</v>
      </c>
      <c r="G27" s="1021" t="s">
        <v>12</v>
      </c>
      <c r="H27" s="1023" t="s">
        <v>1550</v>
      </c>
      <c r="I27" s="1023" t="s">
        <v>1550</v>
      </c>
      <c r="J27" s="1023" t="s">
        <v>1550</v>
      </c>
      <c r="K27" s="1023" t="s">
        <v>1550</v>
      </c>
      <c r="L27" s="1023" t="s">
        <v>1550</v>
      </c>
      <c r="M27" s="1023" t="s">
        <v>1550</v>
      </c>
      <c r="N27" s="1023" t="s">
        <v>1550</v>
      </c>
      <c r="O27" s="1023" t="s">
        <v>1550</v>
      </c>
      <c r="P27" s="1023" t="s">
        <v>1550</v>
      </c>
      <c r="Q27" s="1023" t="s">
        <v>1550</v>
      </c>
      <c r="R27" s="1023" t="s">
        <v>1550</v>
      </c>
      <c r="S27" s="1023" t="s">
        <v>1550</v>
      </c>
    </row>
    <row r="28" spans="1:19" ht="36" hidden="1" x14ac:dyDescent="0.35">
      <c r="A28" s="794" t="s">
        <v>1323</v>
      </c>
      <c r="B28" s="795">
        <v>4</v>
      </c>
      <c r="C28" s="1021" t="s">
        <v>12</v>
      </c>
      <c r="D28" s="1021" t="s">
        <v>12</v>
      </c>
      <c r="E28" s="1021" t="s">
        <v>12</v>
      </c>
      <c r="F28" s="1021" t="s">
        <v>12</v>
      </c>
      <c r="G28" s="1021" t="s">
        <v>12</v>
      </c>
      <c r="H28" s="1021" t="s">
        <v>12</v>
      </c>
      <c r="I28" s="1021" t="s">
        <v>12</v>
      </c>
      <c r="J28" s="814" t="s">
        <v>13</v>
      </c>
      <c r="K28" s="814" t="s">
        <v>13</v>
      </c>
      <c r="L28" s="814" t="s">
        <v>13</v>
      </c>
      <c r="M28" s="814" t="s">
        <v>13</v>
      </c>
      <c r="N28" s="814" t="s">
        <v>13</v>
      </c>
      <c r="O28" s="814" t="s">
        <v>13</v>
      </c>
      <c r="P28" s="814" t="s">
        <v>13</v>
      </c>
      <c r="Q28" s="814" t="s">
        <v>13</v>
      </c>
      <c r="R28" s="814" t="s">
        <v>13</v>
      </c>
      <c r="S28" s="814" t="s">
        <v>13</v>
      </c>
    </row>
    <row r="29" spans="1:19" ht="36" hidden="1" x14ac:dyDescent="0.35">
      <c r="A29" s="794" t="s">
        <v>1325</v>
      </c>
      <c r="B29" s="795">
        <v>14</v>
      </c>
      <c r="C29" s="1021" t="s">
        <v>12</v>
      </c>
      <c r="D29" s="1021" t="s">
        <v>12</v>
      </c>
      <c r="E29" s="1021" t="s">
        <v>12</v>
      </c>
      <c r="F29" s="1021" t="s">
        <v>12</v>
      </c>
      <c r="G29" s="1021" t="s">
        <v>12</v>
      </c>
      <c r="H29" s="1021" t="s">
        <v>12</v>
      </c>
      <c r="I29" s="1021" t="s">
        <v>12</v>
      </c>
      <c r="J29" s="814" t="s">
        <v>13</v>
      </c>
      <c r="K29" s="814" t="s">
        <v>13</v>
      </c>
      <c r="L29" s="814" t="s">
        <v>13</v>
      </c>
      <c r="M29" s="814" t="s">
        <v>13</v>
      </c>
      <c r="N29" s="814" t="s">
        <v>13</v>
      </c>
      <c r="O29" s="814" t="s">
        <v>13</v>
      </c>
      <c r="P29" s="814" t="s">
        <v>13</v>
      </c>
      <c r="Q29" s="814" t="s">
        <v>13</v>
      </c>
      <c r="R29" s="814" t="s">
        <v>13</v>
      </c>
      <c r="S29" s="814" t="s">
        <v>13</v>
      </c>
    </row>
    <row r="30" spans="1:19" ht="48" hidden="1" x14ac:dyDescent="0.35">
      <c r="A30" s="794" t="s">
        <v>3015</v>
      </c>
      <c r="B30" s="795">
        <v>1</v>
      </c>
      <c r="C30" s="1021" t="s">
        <v>12</v>
      </c>
      <c r="D30" s="1021" t="s">
        <v>12</v>
      </c>
      <c r="E30" s="1021" t="s">
        <v>12</v>
      </c>
      <c r="F30" s="1021" t="s">
        <v>12</v>
      </c>
      <c r="G30" s="1021" t="s">
        <v>12</v>
      </c>
      <c r="H30" s="1021" t="s">
        <v>12</v>
      </c>
      <c r="I30" s="1021" t="s">
        <v>12</v>
      </c>
      <c r="J30" s="814" t="s">
        <v>13</v>
      </c>
      <c r="K30" s="814" t="s">
        <v>13</v>
      </c>
      <c r="L30" s="814" t="s">
        <v>13</v>
      </c>
      <c r="M30" s="814" t="s">
        <v>13</v>
      </c>
      <c r="N30" s="814" t="s">
        <v>13</v>
      </c>
      <c r="O30" s="814" t="s">
        <v>13</v>
      </c>
      <c r="P30" s="814" t="s">
        <v>13</v>
      </c>
      <c r="Q30" s="814" t="s">
        <v>13</v>
      </c>
      <c r="R30" s="814" t="s">
        <v>13</v>
      </c>
      <c r="S30" s="814" t="s">
        <v>13</v>
      </c>
    </row>
    <row r="31" spans="1:19" ht="24" hidden="1" x14ac:dyDescent="0.35">
      <c r="A31" s="794" t="s">
        <v>1326</v>
      </c>
      <c r="B31" s="795">
        <v>1</v>
      </c>
      <c r="C31" s="814" t="s">
        <v>13</v>
      </c>
      <c r="D31" s="814" t="s">
        <v>13</v>
      </c>
      <c r="E31" s="1021" t="s">
        <v>12</v>
      </c>
      <c r="F31" s="814" t="s">
        <v>13</v>
      </c>
      <c r="G31" s="1021" t="s">
        <v>12</v>
      </c>
      <c r="H31" s="1021" t="s">
        <v>12</v>
      </c>
      <c r="I31" s="814" t="s">
        <v>13</v>
      </c>
      <c r="J31" s="1021" t="s">
        <v>12</v>
      </c>
      <c r="K31" s="1021" t="s">
        <v>12</v>
      </c>
      <c r="L31" s="1021" t="s">
        <v>12</v>
      </c>
      <c r="M31" s="1021" t="s">
        <v>12</v>
      </c>
      <c r="N31" s="1021" t="s">
        <v>12</v>
      </c>
      <c r="O31" s="1021" t="s">
        <v>12</v>
      </c>
      <c r="P31" s="1021" t="s">
        <v>12</v>
      </c>
      <c r="Q31" s="1021" t="s">
        <v>12</v>
      </c>
      <c r="R31" s="1021" t="s">
        <v>12</v>
      </c>
      <c r="S31" s="1021" t="s">
        <v>12</v>
      </c>
    </row>
    <row r="32" spans="1:19" ht="36" hidden="1" x14ac:dyDescent="0.35">
      <c r="A32" s="821" t="s">
        <v>1329</v>
      </c>
      <c r="B32" s="795">
        <v>9</v>
      </c>
      <c r="C32" s="814" t="s">
        <v>13</v>
      </c>
      <c r="D32" s="814" t="s">
        <v>13</v>
      </c>
      <c r="E32" s="814" t="s">
        <v>13</v>
      </c>
      <c r="F32" s="1021" t="s">
        <v>12</v>
      </c>
      <c r="G32" s="1021" t="s">
        <v>12</v>
      </c>
      <c r="H32" s="814" t="s">
        <v>13</v>
      </c>
      <c r="I32" s="1021" t="s">
        <v>12</v>
      </c>
      <c r="J32" s="814" t="s">
        <v>13</v>
      </c>
      <c r="K32" s="814" t="s">
        <v>13</v>
      </c>
      <c r="L32" s="814" t="s">
        <v>13</v>
      </c>
      <c r="M32" s="814" t="s">
        <v>13</v>
      </c>
      <c r="N32" s="814" t="s">
        <v>13</v>
      </c>
      <c r="O32" s="814" t="s">
        <v>13</v>
      </c>
      <c r="P32" s="814" t="s">
        <v>13</v>
      </c>
      <c r="Q32" s="814" t="s">
        <v>13</v>
      </c>
      <c r="R32" s="814" t="s">
        <v>13</v>
      </c>
      <c r="S32" s="814" t="s">
        <v>13</v>
      </c>
    </row>
    <row r="33" spans="1:19" ht="36" hidden="1" x14ac:dyDescent="0.35">
      <c r="A33" s="794" t="s">
        <v>3018</v>
      </c>
      <c r="B33" s="795">
        <v>1</v>
      </c>
      <c r="C33" s="1021" t="s">
        <v>12</v>
      </c>
      <c r="D33" s="1021" t="s">
        <v>12</v>
      </c>
      <c r="E33" s="1021" t="s">
        <v>12</v>
      </c>
      <c r="F33" s="1023" t="s">
        <v>1550</v>
      </c>
      <c r="G33" s="1023" t="s">
        <v>1550</v>
      </c>
      <c r="H33" s="1021" t="s">
        <v>12</v>
      </c>
      <c r="I33" s="1021" t="s">
        <v>12</v>
      </c>
      <c r="J33" s="814" t="s">
        <v>13</v>
      </c>
      <c r="K33" s="814" t="s">
        <v>13</v>
      </c>
      <c r="L33" s="814" t="s">
        <v>13</v>
      </c>
      <c r="M33" s="814" t="s">
        <v>13</v>
      </c>
      <c r="N33" s="814" t="s">
        <v>13</v>
      </c>
      <c r="O33" s="814" t="s">
        <v>13</v>
      </c>
      <c r="P33" s="814" t="s">
        <v>13</v>
      </c>
      <c r="Q33" s="814" t="s">
        <v>13</v>
      </c>
      <c r="R33" s="814" t="s">
        <v>13</v>
      </c>
      <c r="S33" s="814" t="s">
        <v>13</v>
      </c>
    </row>
    <row r="34" spans="1:19" ht="180" hidden="1" x14ac:dyDescent="0.35">
      <c r="A34" s="821" t="s">
        <v>3438</v>
      </c>
      <c r="B34" s="795">
        <v>10</v>
      </c>
      <c r="C34" s="1022" t="s">
        <v>26</v>
      </c>
      <c r="D34" s="814" t="s">
        <v>13</v>
      </c>
      <c r="E34" s="1022" t="s">
        <v>26</v>
      </c>
      <c r="F34" s="1023" t="s">
        <v>1550</v>
      </c>
      <c r="G34" s="1022" t="s">
        <v>26</v>
      </c>
      <c r="H34" s="1022" t="s">
        <v>26</v>
      </c>
      <c r="I34" s="1022" t="s">
        <v>26</v>
      </c>
      <c r="J34" s="814" t="s">
        <v>13</v>
      </c>
      <c r="K34" s="814" t="s">
        <v>13</v>
      </c>
      <c r="L34" s="814" t="s">
        <v>13</v>
      </c>
      <c r="M34" s="814" t="s">
        <v>13</v>
      </c>
      <c r="N34" s="814" t="s">
        <v>13</v>
      </c>
      <c r="O34" s="814" t="s">
        <v>13</v>
      </c>
      <c r="P34" s="814" t="s">
        <v>13</v>
      </c>
      <c r="Q34" s="814" t="s">
        <v>13</v>
      </c>
      <c r="R34" s="814" t="s">
        <v>13</v>
      </c>
      <c r="S34" s="814" t="s">
        <v>13</v>
      </c>
    </row>
    <row r="35" spans="1:19" ht="24" hidden="1" x14ac:dyDescent="0.35">
      <c r="A35" s="794" t="s">
        <v>1340</v>
      </c>
      <c r="B35" s="795">
        <v>1</v>
      </c>
      <c r="C35" s="814" t="s">
        <v>13</v>
      </c>
      <c r="D35" s="814" t="s">
        <v>13</v>
      </c>
      <c r="E35" s="1021" t="s">
        <v>12</v>
      </c>
      <c r="F35" s="1021" t="s">
        <v>12</v>
      </c>
      <c r="G35" s="814" t="s">
        <v>13</v>
      </c>
      <c r="H35" s="1021" t="s">
        <v>12</v>
      </c>
      <c r="I35" s="1021" t="s">
        <v>12</v>
      </c>
      <c r="J35" s="1022" t="s">
        <v>26</v>
      </c>
      <c r="K35" s="1022" t="s">
        <v>26</v>
      </c>
      <c r="L35" s="1022" t="s">
        <v>26</v>
      </c>
      <c r="M35" s="1022" t="s">
        <v>26</v>
      </c>
      <c r="N35" s="1022" t="s">
        <v>26</v>
      </c>
      <c r="O35" s="814" t="s">
        <v>13</v>
      </c>
      <c r="P35" s="814" t="s">
        <v>13</v>
      </c>
      <c r="Q35" s="814" t="s">
        <v>13</v>
      </c>
      <c r="R35" s="814" t="s">
        <v>13</v>
      </c>
      <c r="S35" s="814" t="s">
        <v>13</v>
      </c>
    </row>
    <row r="36" spans="1:19" ht="24" hidden="1" x14ac:dyDescent="0.35">
      <c r="A36" s="794" t="s">
        <v>1343</v>
      </c>
      <c r="B36" s="795">
        <v>1</v>
      </c>
      <c r="C36" s="814" t="s">
        <v>13</v>
      </c>
      <c r="D36" s="814" t="s">
        <v>13</v>
      </c>
      <c r="E36" s="1021" t="s">
        <v>12</v>
      </c>
      <c r="F36" s="1023" t="s">
        <v>1550</v>
      </c>
      <c r="G36" s="1021" t="s">
        <v>12</v>
      </c>
      <c r="H36" s="1021" t="s">
        <v>12</v>
      </c>
      <c r="I36" s="1023" t="s">
        <v>1550</v>
      </c>
      <c r="J36" s="1021" t="s">
        <v>12</v>
      </c>
      <c r="K36" s="1021" t="s">
        <v>12</v>
      </c>
      <c r="L36" s="1021" t="s">
        <v>12</v>
      </c>
      <c r="M36" s="1021" t="s">
        <v>12</v>
      </c>
      <c r="N36" s="1021" t="s">
        <v>12</v>
      </c>
      <c r="O36" s="814" t="s">
        <v>13</v>
      </c>
      <c r="P36" s="1021" t="s">
        <v>12</v>
      </c>
      <c r="Q36" s="1021" t="s">
        <v>12</v>
      </c>
      <c r="R36" s="1021" t="s">
        <v>12</v>
      </c>
      <c r="S36" s="1021" t="s">
        <v>12</v>
      </c>
    </row>
    <row r="37" spans="1:19" ht="60" hidden="1" x14ac:dyDescent="0.35">
      <c r="A37" s="794" t="s">
        <v>1344</v>
      </c>
      <c r="B37" s="795">
        <v>10</v>
      </c>
      <c r="C37" s="814" t="s">
        <v>13</v>
      </c>
      <c r="D37" s="814" t="s">
        <v>13</v>
      </c>
      <c r="E37" s="1022" t="s">
        <v>26</v>
      </c>
      <c r="F37" s="1022" t="s">
        <v>26</v>
      </c>
      <c r="G37" s="1022" t="s">
        <v>26</v>
      </c>
      <c r="H37" s="1022" t="s">
        <v>26</v>
      </c>
      <c r="I37" s="1022" t="s">
        <v>26</v>
      </c>
      <c r="J37" s="1022" t="s">
        <v>26</v>
      </c>
      <c r="K37" s="1022" t="s">
        <v>26</v>
      </c>
      <c r="L37" s="1022" t="s">
        <v>26</v>
      </c>
      <c r="M37" s="1022" t="s">
        <v>26</v>
      </c>
      <c r="N37" s="1022" t="s">
        <v>26</v>
      </c>
      <c r="O37" s="1022" t="s">
        <v>26</v>
      </c>
      <c r="P37" s="1022" t="s">
        <v>26</v>
      </c>
      <c r="Q37" s="1022" t="s">
        <v>26</v>
      </c>
      <c r="R37" s="1022" t="s">
        <v>26</v>
      </c>
      <c r="S37" s="1022" t="s">
        <v>26</v>
      </c>
    </row>
    <row r="38" spans="1:19" ht="24" hidden="1" x14ac:dyDescent="0.35">
      <c r="A38" s="794" t="s">
        <v>1348</v>
      </c>
      <c r="B38" s="795">
        <v>8</v>
      </c>
      <c r="C38" s="814" t="s">
        <v>13</v>
      </c>
      <c r="D38" s="1022" t="s">
        <v>26</v>
      </c>
      <c r="E38" s="1022" t="s">
        <v>26</v>
      </c>
      <c r="F38" s="1022" t="s">
        <v>26</v>
      </c>
      <c r="G38" s="1022" t="s">
        <v>26</v>
      </c>
      <c r="H38" s="1022" t="s">
        <v>26</v>
      </c>
      <c r="I38" s="1022" t="s">
        <v>26</v>
      </c>
      <c r="J38" s="1021" t="s">
        <v>12</v>
      </c>
      <c r="K38" s="1021" t="s">
        <v>12</v>
      </c>
      <c r="L38" s="1021" t="s">
        <v>12</v>
      </c>
      <c r="M38" s="1021" t="s">
        <v>12</v>
      </c>
      <c r="N38" s="1021" t="s">
        <v>12</v>
      </c>
      <c r="O38" s="1021" t="s">
        <v>12</v>
      </c>
      <c r="P38" s="814" t="s">
        <v>13</v>
      </c>
      <c r="Q38" s="814" t="s">
        <v>13</v>
      </c>
      <c r="R38" s="814" t="s">
        <v>13</v>
      </c>
      <c r="S38" s="814" t="s">
        <v>13</v>
      </c>
    </row>
    <row r="39" spans="1:19" ht="36" hidden="1" x14ac:dyDescent="0.35">
      <c r="A39" s="821" t="s">
        <v>1347</v>
      </c>
      <c r="B39" s="795">
        <v>8</v>
      </c>
      <c r="C39" s="814" t="s">
        <v>13</v>
      </c>
      <c r="D39" s="1022" t="s">
        <v>26</v>
      </c>
      <c r="E39" s="1022" t="s">
        <v>26</v>
      </c>
      <c r="F39" s="1022" t="s">
        <v>26</v>
      </c>
      <c r="G39" s="1022" t="s">
        <v>26</v>
      </c>
      <c r="H39" s="1022" t="s">
        <v>26</v>
      </c>
      <c r="I39" s="1022" t="s">
        <v>26</v>
      </c>
      <c r="J39" s="1021" t="s">
        <v>12</v>
      </c>
      <c r="K39" s="1021" t="s">
        <v>12</v>
      </c>
      <c r="L39" s="1021" t="s">
        <v>12</v>
      </c>
      <c r="M39" s="1021" t="s">
        <v>12</v>
      </c>
      <c r="N39" s="1021" t="s">
        <v>12</v>
      </c>
      <c r="O39" s="1021" t="s">
        <v>12</v>
      </c>
      <c r="P39" s="814" t="s">
        <v>13</v>
      </c>
      <c r="Q39" s="814" t="s">
        <v>13</v>
      </c>
      <c r="R39" s="814" t="s">
        <v>13</v>
      </c>
      <c r="S39" s="814" t="s">
        <v>13</v>
      </c>
    </row>
    <row r="40" spans="1:19" ht="36" hidden="1" x14ac:dyDescent="0.35">
      <c r="A40" s="831" t="s">
        <v>1352</v>
      </c>
      <c r="B40" s="1024">
        <v>14</v>
      </c>
      <c r="C40" s="814" t="s">
        <v>13</v>
      </c>
      <c r="D40" s="814" t="s">
        <v>13</v>
      </c>
      <c r="E40" s="1021" t="s">
        <v>12</v>
      </c>
      <c r="F40" s="1021" t="s">
        <v>12</v>
      </c>
      <c r="G40" s="1021" t="s">
        <v>12</v>
      </c>
      <c r="H40" s="1021" t="s">
        <v>12</v>
      </c>
      <c r="I40" s="1021" t="s">
        <v>12</v>
      </c>
      <c r="J40" s="814" t="s">
        <v>13</v>
      </c>
      <c r="K40" s="814" t="s">
        <v>13</v>
      </c>
      <c r="L40" s="814" t="s">
        <v>13</v>
      </c>
      <c r="M40" s="814" t="s">
        <v>13</v>
      </c>
      <c r="N40" s="814" t="s">
        <v>13</v>
      </c>
      <c r="O40" s="814" t="s">
        <v>13</v>
      </c>
      <c r="P40" s="814" t="s">
        <v>13</v>
      </c>
      <c r="Q40" s="814" t="s">
        <v>13</v>
      </c>
      <c r="R40" s="814" t="s">
        <v>13</v>
      </c>
      <c r="S40" s="814" t="s">
        <v>13</v>
      </c>
    </row>
    <row r="41" spans="1:19" ht="48" hidden="1" x14ac:dyDescent="0.35">
      <c r="A41" s="821" t="s">
        <v>1356</v>
      </c>
      <c r="B41" s="795">
        <v>4</v>
      </c>
      <c r="C41" s="814" t="s">
        <v>13</v>
      </c>
      <c r="D41" s="814" t="s">
        <v>13</v>
      </c>
      <c r="E41" s="1021" t="s">
        <v>12</v>
      </c>
      <c r="F41" s="1021" t="s">
        <v>12</v>
      </c>
      <c r="G41" s="1021" t="s">
        <v>12</v>
      </c>
      <c r="H41" s="1021" t="s">
        <v>12</v>
      </c>
      <c r="I41" s="1021" t="s">
        <v>12</v>
      </c>
      <c r="J41" s="814" t="s">
        <v>13</v>
      </c>
      <c r="K41" s="814" t="s">
        <v>13</v>
      </c>
      <c r="L41" s="814" t="s">
        <v>13</v>
      </c>
      <c r="M41" s="814" t="s">
        <v>13</v>
      </c>
      <c r="N41" s="814" t="s">
        <v>13</v>
      </c>
      <c r="O41" s="814" t="s">
        <v>13</v>
      </c>
      <c r="P41" s="814" t="s">
        <v>13</v>
      </c>
      <c r="Q41" s="814" t="s">
        <v>13</v>
      </c>
      <c r="R41" s="814" t="s">
        <v>13</v>
      </c>
      <c r="S41" s="814" t="s">
        <v>13</v>
      </c>
    </row>
    <row r="42" spans="1:19" ht="24" hidden="1" x14ac:dyDescent="0.35">
      <c r="A42" s="794" t="s">
        <v>1359</v>
      </c>
      <c r="B42" s="795">
        <v>1</v>
      </c>
      <c r="C42" s="814" t="s">
        <v>13</v>
      </c>
      <c r="D42" s="1021" t="s">
        <v>12</v>
      </c>
      <c r="E42" s="1021" t="s">
        <v>12</v>
      </c>
      <c r="F42" s="1021" t="s">
        <v>12</v>
      </c>
      <c r="G42" s="1021" t="s">
        <v>12</v>
      </c>
      <c r="H42" s="1021" t="s">
        <v>12</v>
      </c>
      <c r="I42" s="1021" t="s">
        <v>12</v>
      </c>
      <c r="J42" s="814" t="s">
        <v>13</v>
      </c>
      <c r="K42" s="814" t="s">
        <v>13</v>
      </c>
      <c r="L42" s="814" t="s">
        <v>13</v>
      </c>
      <c r="M42" s="814" t="s">
        <v>13</v>
      </c>
      <c r="N42" s="814" t="s">
        <v>13</v>
      </c>
      <c r="O42" s="814" t="s">
        <v>13</v>
      </c>
      <c r="P42" s="814" t="s">
        <v>13</v>
      </c>
      <c r="Q42" s="814" t="s">
        <v>13</v>
      </c>
      <c r="R42" s="814" t="s">
        <v>13</v>
      </c>
      <c r="S42" s="814" t="s">
        <v>13</v>
      </c>
    </row>
    <row r="43" spans="1:19" ht="24" hidden="1" x14ac:dyDescent="0.35">
      <c r="A43" s="794" t="s">
        <v>1361</v>
      </c>
      <c r="B43" s="795">
        <v>0</v>
      </c>
      <c r="C43" s="1021" t="s">
        <v>12</v>
      </c>
      <c r="D43" s="1021" t="s">
        <v>12</v>
      </c>
      <c r="E43" s="1021" t="s">
        <v>12</v>
      </c>
      <c r="F43" s="1021" t="s">
        <v>12</v>
      </c>
      <c r="G43" s="1021" t="s">
        <v>12</v>
      </c>
      <c r="H43" s="1021" t="s">
        <v>12</v>
      </c>
      <c r="I43" s="1021" t="s">
        <v>12</v>
      </c>
      <c r="J43" s="1021" t="s">
        <v>12</v>
      </c>
      <c r="K43" s="1021" t="s">
        <v>12</v>
      </c>
      <c r="L43" s="1021" t="s">
        <v>12</v>
      </c>
      <c r="M43" s="1021" t="s">
        <v>12</v>
      </c>
      <c r="N43" s="1021" t="s">
        <v>12</v>
      </c>
      <c r="O43" s="1021" t="s">
        <v>12</v>
      </c>
      <c r="P43" s="1021" t="s">
        <v>12</v>
      </c>
      <c r="Q43" s="1021" t="s">
        <v>12</v>
      </c>
      <c r="R43" s="1021" t="s">
        <v>12</v>
      </c>
      <c r="S43" s="1021" t="s">
        <v>12</v>
      </c>
    </row>
    <row r="44" spans="1:19" hidden="1" x14ac:dyDescent="0.35">
      <c r="A44" s="794" t="s">
        <v>1364</v>
      </c>
      <c r="B44" s="795">
        <v>1</v>
      </c>
      <c r="C44" s="1021" t="s">
        <v>12</v>
      </c>
      <c r="D44" s="1021" t="s">
        <v>12</v>
      </c>
      <c r="E44" s="814" t="s">
        <v>13</v>
      </c>
      <c r="F44" s="814" t="s">
        <v>13</v>
      </c>
      <c r="G44" s="814" t="s">
        <v>13</v>
      </c>
      <c r="H44" s="1021" t="s">
        <v>12</v>
      </c>
      <c r="I44" s="1021" t="s">
        <v>12</v>
      </c>
      <c r="J44" s="1021" t="s">
        <v>12</v>
      </c>
      <c r="K44" s="1021" t="s">
        <v>12</v>
      </c>
      <c r="L44" s="1021" t="s">
        <v>12</v>
      </c>
      <c r="M44" s="1021" t="s">
        <v>12</v>
      </c>
      <c r="N44" s="1021" t="s">
        <v>12</v>
      </c>
      <c r="O44" s="1021" t="s">
        <v>12</v>
      </c>
      <c r="P44" s="1021" t="s">
        <v>12</v>
      </c>
      <c r="Q44" s="1021" t="s">
        <v>12</v>
      </c>
      <c r="R44" s="1021" t="s">
        <v>12</v>
      </c>
      <c r="S44" s="1021" t="s">
        <v>12</v>
      </c>
    </row>
    <row r="45" spans="1:19" ht="36" hidden="1" x14ac:dyDescent="0.35">
      <c r="A45" s="794" t="s">
        <v>1369</v>
      </c>
      <c r="B45" s="795">
        <v>4</v>
      </c>
      <c r="C45" s="814" t="s">
        <v>13</v>
      </c>
      <c r="D45" s="814" t="s">
        <v>13</v>
      </c>
      <c r="E45" s="1023" t="s">
        <v>1550</v>
      </c>
      <c r="F45" s="814" t="s">
        <v>13</v>
      </c>
      <c r="G45" s="814" t="s">
        <v>13</v>
      </c>
      <c r="H45" s="814" t="s">
        <v>13</v>
      </c>
      <c r="I45" s="814" t="s">
        <v>13</v>
      </c>
      <c r="J45" s="814" t="s">
        <v>13</v>
      </c>
      <c r="K45" s="814" t="s">
        <v>13</v>
      </c>
      <c r="L45" s="814" t="s">
        <v>13</v>
      </c>
      <c r="M45" s="814" t="s">
        <v>13</v>
      </c>
      <c r="N45" s="814" t="s">
        <v>13</v>
      </c>
      <c r="O45" s="814" t="s">
        <v>13</v>
      </c>
      <c r="P45" s="814" t="s">
        <v>13</v>
      </c>
      <c r="Q45" s="814" t="s">
        <v>13</v>
      </c>
      <c r="R45" s="814" t="s">
        <v>13</v>
      </c>
      <c r="S45" s="814" t="s">
        <v>13</v>
      </c>
    </row>
    <row r="46" spans="1:19" ht="36" hidden="1" x14ac:dyDescent="0.35">
      <c r="A46" s="794" t="s">
        <v>1372</v>
      </c>
      <c r="B46" s="795">
        <v>0</v>
      </c>
      <c r="C46" s="1022" t="s">
        <v>26</v>
      </c>
      <c r="D46" s="1022" t="s">
        <v>26</v>
      </c>
      <c r="E46" s="1022" t="s">
        <v>26</v>
      </c>
      <c r="F46" s="1022" t="s">
        <v>26</v>
      </c>
      <c r="G46" s="1022" t="s">
        <v>26</v>
      </c>
      <c r="H46" s="1022" t="s">
        <v>26</v>
      </c>
      <c r="I46" s="1022" t="s">
        <v>26</v>
      </c>
      <c r="J46" s="1022" t="s">
        <v>26</v>
      </c>
      <c r="K46" s="1022" t="s">
        <v>26</v>
      </c>
      <c r="L46" s="1022" t="s">
        <v>26</v>
      </c>
      <c r="M46" s="1022" t="s">
        <v>26</v>
      </c>
      <c r="N46" s="1022" t="s">
        <v>26</v>
      </c>
      <c r="O46" s="1022" t="s">
        <v>26</v>
      </c>
      <c r="P46" s="1022" t="s">
        <v>26</v>
      </c>
      <c r="Q46" s="1022" t="s">
        <v>26</v>
      </c>
      <c r="R46" s="1022" t="s">
        <v>26</v>
      </c>
      <c r="S46" s="1022" t="s">
        <v>26</v>
      </c>
    </row>
    <row r="47" spans="1:19" ht="48" hidden="1" x14ac:dyDescent="0.35">
      <c r="A47" s="821" t="s">
        <v>1374</v>
      </c>
      <c r="B47" s="795">
        <v>9</v>
      </c>
      <c r="C47" s="1022" t="s">
        <v>26</v>
      </c>
      <c r="D47" s="1022" t="s">
        <v>26</v>
      </c>
      <c r="E47" s="1022" t="s">
        <v>26</v>
      </c>
      <c r="F47" s="1022" t="s">
        <v>26</v>
      </c>
      <c r="G47" s="814" t="s">
        <v>13</v>
      </c>
      <c r="H47" s="1022" t="s">
        <v>26</v>
      </c>
      <c r="I47" s="1022" t="s">
        <v>26</v>
      </c>
      <c r="J47" s="814" t="s">
        <v>13</v>
      </c>
      <c r="K47" s="814" t="s">
        <v>13</v>
      </c>
      <c r="L47" s="814" t="s">
        <v>13</v>
      </c>
      <c r="M47" s="814" t="s">
        <v>13</v>
      </c>
      <c r="N47" s="814" t="s">
        <v>13</v>
      </c>
      <c r="O47" s="814" t="s">
        <v>13</v>
      </c>
      <c r="P47" s="1022" t="s">
        <v>26</v>
      </c>
      <c r="Q47" s="1022" t="s">
        <v>26</v>
      </c>
      <c r="R47" s="1022" t="s">
        <v>26</v>
      </c>
      <c r="S47" s="1022" t="s">
        <v>26</v>
      </c>
    </row>
    <row r="48" spans="1:19" ht="24" hidden="1" x14ac:dyDescent="0.35">
      <c r="A48" s="821" t="s">
        <v>1379</v>
      </c>
      <c r="B48" s="795">
        <v>1</v>
      </c>
      <c r="C48" s="814" t="s">
        <v>13</v>
      </c>
      <c r="D48" s="814" t="s">
        <v>13</v>
      </c>
      <c r="E48" s="814" t="s">
        <v>13</v>
      </c>
      <c r="F48" s="1021" t="s">
        <v>12</v>
      </c>
      <c r="G48" s="1023" t="s">
        <v>1550</v>
      </c>
      <c r="H48" s="1021" t="s">
        <v>12</v>
      </c>
      <c r="I48" s="814" t="s">
        <v>13</v>
      </c>
      <c r="J48" s="1021" t="s">
        <v>12</v>
      </c>
      <c r="K48" s="1021" t="s">
        <v>12</v>
      </c>
      <c r="L48" s="1021" t="s">
        <v>12</v>
      </c>
      <c r="M48" s="1021" t="s">
        <v>12</v>
      </c>
      <c r="N48" s="1021" t="s">
        <v>12</v>
      </c>
      <c r="O48" s="1021" t="s">
        <v>12</v>
      </c>
      <c r="P48" s="1021" t="s">
        <v>12</v>
      </c>
      <c r="Q48" s="1021" t="s">
        <v>12</v>
      </c>
      <c r="R48" s="1021" t="s">
        <v>12</v>
      </c>
      <c r="S48" s="1021" t="s">
        <v>12</v>
      </c>
    </row>
    <row r="49" spans="1:19" ht="24" hidden="1" x14ac:dyDescent="0.35">
      <c r="A49" s="821" t="s">
        <v>1382</v>
      </c>
      <c r="B49" s="795">
        <v>1</v>
      </c>
      <c r="C49" s="814" t="s">
        <v>13</v>
      </c>
      <c r="D49" s="814" t="s">
        <v>13</v>
      </c>
      <c r="E49" s="814" t="s">
        <v>13</v>
      </c>
      <c r="F49" s="814" t="s">
        <v>13</v>
      </c>
      <c r="G49" s="1023" t="s">
        <v>1550</v>
      </c>
      <c r="H49" s="814" t="s">
        <v>13</v>
      </c>
      <c r="I49" s="814" t="s">
        <v>13</v>
      </c>
      <c r="J49" s="814" t="s">
        <v>13</v>
      </c>
      <c r="K49" s="814" t="s">
        <v>13</v>
      </c>
      <c r="L49" s="814" t="s">
        <v>13</v>
      </c>
      <c r="M49" s="814" t="s">
        <v>13</v>
      </c>
      <c r="N49" s="814" t="s">
        <v>13</v>
      </c>
      <c r="O49" s="814" t="s">
        <v>13</v>
      </c>
      <c r="P49" s="814" t="s">
        <v>13</v>
      </c>
      <c r="Q49" s="814" t="s">
        <v>13</v>
      </c>
      <c r="R49" s="814" t="s">
        <v>13</v>
      </c>
      <c r="S49" s="814" t="s">
        <v>13</v>
      </c>
    </row>
    <row r="50" spans="1:19" ht="36" hidden="1" x14ac:dyDescent="0.35">
      <c r="A50" s="821" t="s">
        <v>1385</v>
      </c>
      <c r="B50" s="795">
        <v>7</v>
      </c>
      <c r="C50" s="814" t="s">
        <v>13</v>
      </c>
      <c r="D50" s="814" t="s">
        <v>13</v>
      </c>
      <c r="E50" s="814" t="s">
        <v>13</v>
      </c>
      <c r="F50" s="814" t="s">
        <v>13</v>
      </c>
      <c r="G50" s="1023" t="s">
        <v>1550</v>
      </c>
      <c r="H50" s="814" t="s">
        <v>13</v>
      </c>
      <c r="I50" s="814" t="s">
        <v>13</v>
      </c>
      <c r="J50" s="814" t="s">
        <v>13</v>
      </c>
      <c r="K50" s="814" t="s">
        <v>13</v>
      </c>
      <c r="L50" s="814" t="s">
        <v>13</v>
      </c>
      <c r="M50" s="814" t="s">
        <v>13</v>
      </c>
      <c r="N50" s="814" t="s">
        <v>13</v>
      </c>
      <c r="O50" s="814" t="s">
        <v>13</v>
      </c>
      <c r="P50" s="814" t="s">
        <v>13</v>
      </c>
      <c r="Q50" s="814" t="s">
        <v>13</v>
      </c>
      <c r="R50" s="814" t="s">
        <v>13</v>
      </c>
      <c r="S50" s="814" t="s">
        <v>13</v>
      </c>
    </row>
    <row r="51" spans="1:19" ht="24" hidden="1" x14ac:dyDescent="0.35">
      <c r="A51" s="821" t="s">
        <v>1389</v>
      </c>
      <c r="B51" s="795">
        <v>1</v>
      </c>
      <c r="C51" s="1021" t="s">
        <v>12</v>
      </c>
      <c r="D51" s="814" t="s">
        <v>13</v>
      </c>
      <c r="E51" s="814" t="s">
        <v>13</v>
      </c>
      <c r="F51" s="814" t="s">
        <v>13</v>
      </c>
      <c r="G51" s="1023" t="s">
        <v>1550</v>
      </c>
      <c r="H51" s="1021" t="s">
        <v>12</v>
      </c>
      <c r="I51" s="814" t="s">
        <v>13</v>
      </c>
      <c r="J51" s="814" t="s">
        <v>13</v>
      </c>
      <c r="K51" s="814" t="s">
        <v>13</v>
      </c>
      <c r="L51" s="814" t="s">
        <v>13</v>
      </c>
      <c r="M51" s="814" t="s">
        <v>13</v>
      </c>
      <c r="N51" s="814" t="s">
        <v>13</v>
      </c>
      <c r="O51" s="1021" t="s">
        <v>12</v>
      </c>
      <c r="P51" s="1021" t="s">
        <v>12</v>
      </c>
      <c r="Q51" s="1021" t="s">
        <v>12</v>
      </c>
      <c r="R51" s="1021" t="s">
        <v>12</v>
      </c>
      <c r="S51" s="1021" t="s">
        <v>12</v>
      </c>
    </row>
    <row r="52" spans="1:19" ht="24" hidden="1" x14ac:dyDescent="0.35">
      <c r="A52" s="794" t="s">
        <v>3029</v>
      </c>
      <c r="B52" s="795">
        <v>1</v>
      </c>
      <c r="C52" s="814" t="s">
        <v>13</v>
      </c>
      <c r="D52" s="814" t="s">
        <v>13</v>
      </c>
      <c r="E52" s="814" t="s">
        <v>13</v>
      </c>
      <c r="F52" s="814" t="s">
        <v>13</v>
      </c>
      <c r="G52" s="1023" t="s">
        <v>1550</v>
      </c>
      <c r="H52" s="1021" t="s">
        <v>12</v>
      </c>
      <c r="I52" s="814" t="s">
        <v>13</v>
      </c>
      <c r="J52" s="814" t="s">
        <v>13</v>
      </c>
      <c r="K52" s="814" t="s">
        <v>13</v>
      </c>
      <c r="L52" s="814" t="s">
        <v>13</v>
      </c>
      <c r="M52" s="814" t="s">
        <v>13</v>
      </c>
      <c r="N52" s="814" t="s">
        <v>13</v>
      </c>
      <c r="O52" s="1021" t="s">
        <v>12</v>
      </c>
      <c r="P52" s="1021" t="s">
        <v>12</v>
      </c>
      <c r="Q52" s="1021" t="s">
        <v>12</v>
      </c>
      <c r="R52" s="1021" t="s">
        <v>12</v>
      </c>
      <c r="S52" s="1021" t="s">
        <v>12</v>
      </c>
    </row>
    <row r="53" spans="1:19" ht="36" hidden="1" x14ac:dyDescent="0.35">
      <c r="A53" s="794" t="s">
        <v>1393</v>
      </c>
      <c r="B53" s="795">
        <v>1</v>
      </c>
      <c r="C53" s="814" t="s">
        <v>13</v>
      </c>
      <c r="D53" s="814" t="s">
        <v>13</v>
      </c>
      <c r="E53" s="814" t="s">
        <v>13</v>
      </c>
      <c r="F53" s="814" t="s">
        <v>13</v>
      </c>
      <c r="G53" s="1023" t="s">
        <v>1550</v>
      </c>
      <c r="H53" s="1021" t="s">
        <v>12</v>
      </c>
      <c r="I53" s="814" t="s">
        <v>13</v>
      </c>
      <c r="J53" s="1021" t="s">
        <v>12</v>
      </c>
      <c r="K53" s="1021" t="s">
        <v>12</v>
      </c>
      <c r="L53" s="1021" t="s">
        <v>12</v>
      </c>
      <c r="M53" s="1021" t="s">
        <v>12</v>
      </c>
      <c r="N53" s="1021" t="s">
        <v>12</v>
      </c>
      <c r="O53" s="1021" t="s">
        <v>12</v>
      </c>
      <c r="P53" s="1021" t="s">
        <v>12</v>
      </c>
      <c r="Q53" s="1021" t="s">
        <v>12</v>
      </c>
      <c r="R53" s="1021" t="s">
        <v>12</v>
      </c>
      <c r="S53" s="1021" t="s">
        <v>12</v>
      </c>
    </row>
    <row r="54" spans="1:19" ht="36" hidden="1" x14ac:dyDescent="0.35">
      <c r="A54" s="794" t="s">
        <v>1395</v>
      </c>
      <c r="B54" s="795">
        <v>1</v>
      </c>
      <c r="C54" s="814" t="s">
        <v>13</v>
      </c>
      <c r="D54" s="814" t="s">
        <v>13</v>
      </c>
      <c r="E54" s="814" t="s">
        <v>13</v>
      </c>
      <c r="F54" s="814" t="s">
        <v>13</v>
      </c>
      <c r="G54" s="1023" t="s">
        <v>1550</v>
      </c>
      <c r="H54" s="1021" t="s">
        <v>12</v>
      </c>
      <c r="I54" s="814" t="s">
        <v>13</v>
      </c>
      <c r="J54" s="1021" t="s">
        <v>12</v>
      </c>
      <c r="K54" s="1021" t="s">
        <v>12</v>
      </c>
      <c r="L54" s="1021" t="s">
        <v>12</v>
      </c>
      <c r="M54" s="1021" t="s">
        <v>12</v>
      </c>
      <c r="N54" s="1021" t="s">
        <v>12</v>
      </c>
      <c r="O54" s="1021" t="s">
        <v>12</v>
      </c>
      <c r="P54" s="1021" t="s">
        <v>12</v>
      </c>
      <c r="Q54" s="1021" t="s">
        <v>12</v>
      </c>
      <c r="R54" s="1021" t="s">
        <v>12</v>
      </c>
      <c r="S54" s="1021" t="s">
        <v>12</v>
      </c>
    </row>
    <row r="55" spans="1:19" ht="36" x14ac:dyDescent="0.35">
      <c r="A55" s="794" t="s">
        <v>1397</v>
      </c>
      <c r="B55" s="795">
        <v>15</v>
      </c>
      <c r="C55" s="814" t="s">
        <v>13</v>
      </c>
      <c r="D55" s="814" t="s">
        <v>13</v>
      </c>
      <c r="E55" s="814" t="s">
        <v>13</v>
      </c>
      <c r="F55" s="1021" t="s">
        <v>12</v>
      </c>
      <c r="G55" s="1023" t="s">
        <v>1550</v>
      </c>
      <c r="H55" s="1021" t="s">
        <v>12</v>
      </c>
      <c r="I55" s="814" t="s">
        <v>13</v>
      </c>
      <c r="J55" s="1021" t="s">
        <v>12</v>
      </c>
      <c r="K55" s="1021" t="s">
        <v>12</v>
      </c>
      <c r="L55" s="1021" t="s">
        <v>12</v>
      </c>
      <c r="M55" s="1021" t="s">
        <v>12</v>
      </c>
      <c r="N55" s="1021" t="s">
        <v>12</v>
      </c>
      <c r="O55" s="1021" t="s">
        <v>12</v>
      </c>
      <c r="P55" s="1021" t="s">
        <v>12</v>
      </c>
      <c r="Q55" s="1021" t="s">
        <v>12</v>
      </c>
      <c r="R55" s="1021" t="s">
        <v>12</v>
      </c>
      <c r="S55" s="1021" t="s">
        <v>12</v>
      </c>
    </row>
    <row r="56" spans="1:19" ht="108" hidden="1" x14ac:dyDescent="0.35">
      <c r="A56" s="794" t="s">
        <v>3032</v>
      </c>
      <c r="B56" s="795">
        <v>1</v>
      </c>
      <c r="C56" s="814" t="s">
        <v>13</v>
      </c>
      <c r="D56" s="814" t="s">
        <v>13</v>
      </c>
      <c r="E56" s="814" t="s">
        <v>13</v>
      </c>
      <c r="F56" s="814" t="s">
        <v>13</v>
      </c>
      <c r="G56" s="1023" t="s">
        <v>1550</v>
      </c>
      <c r="H56" s="814" t="s">
        <v>13</v>
      </c>
      <c r="I56" s="814" t="s">
        <v>13</v>
      </c>
      <c r="J56" s="814" t="s">
        <v>13</v>
      </c>
      <c r="K56" s="814" t="s">
        <v>13</v>
      </c>
      <c r="L56" s="814" t="s">
        <v>13</v>
      </c>
      <c r="M56" s="814" t="s">
        <v>13</v>
      </c>
      <c r="N56" s="814" t="s">
        <v>13</v>
      </c>
      <c r="O56" s="814" t="s">
        <v>13</v>
      </c>
      <c r="P56" s="814" t="s">
        <v>13</v>
      </c>
      <c r="Q56" s="814" t="s">
        <v>13</v>
      </c>
      <c r="R56" s="814" t="s">
        <v>13</v>
      </c>
      <c r="S56" s="814" t="s">
        <v>13</v>
      </c>
    </row>
    <row r="57" spans="1:19" ht="36" x14ac:dyDescent="0.35">
      <c r="A57" s="794" t="s">
        <v>3034</v>
      </c>
      <c r="B57" s="795">
        <v>15</v>
      </c>
      <c r="C57" s="814" t="s">
        <v>13</v>
      </c>
      <c r="D57" s="1023" t="s">
        <v>1550</v>
      </c>
      <c r="E57" s="814" t="s">
        <v>13</v>
      </c>
      <c r="F57" s="814" t="s">
        <v>13</v>
      </c>
      <c r="G57" s="1023" t="s">
        <v>1550</v>
      </c>
      <c r="H57" s="814" t="s">
        <v>13</v>
      </c>
      <c r="I57" s="814" t="s">
        <v>13</v>
      </c>
      <c r="J57" s="814" t="s">
        <v>13</v>
      </c>
      <c r="K57" s="814" t="s">
        <v>13</v>
      </c>
      <c r="L57" s="814" t="s">
        <v>13</v>
      </c>
      <c r="M57" s="814" t="s">
        <v>13</v>
      </c>
      <c r="N57" s="814" t="s">
        <v>13</v>
      </c>
      <c r="O57" s="814" t="s">
        <v>13</v>
      </c>
      <c r="P57" s="814" t="s">
        <v>13</v>
      </c>
      <c r="Q57" s="814" t="s">
        <v>13</v>
      </c>
      <c r="R57" s="814" t="s">
        <v>13</v>
      </c>
      <c r="S57" s="814" t="s">
        <v>13</v>
      </c>
    </row>
    <row r="58" spans="1:19" ht="36" hidden="1" x14ac:dyDescent="0.35">
      <c r="A58" s="794" t="s">
        <v>1399</v>
      </c>
      <c r="B58" s="795">
        <v>5</v>
      </c>
      <c r="C58" s="814" t="s">
        <v>13</v>
      </c>
      <c r="D58" s="814" t="s">
        <v>13</v>
      </c>
      <c r="E58" s="814" t="s">
        <v>13</v>
      </c>
      <c r="F58" s="814" t="s">
        <v>13</v>
      </c>
      <c r="G58" s="1023" t="s">
        <v>1550</v>
      </c>
      <c r="H58" s="814" t="s">
        <v>13</v>
      </c>
      <c r="I58" s="814" t="s">
        <v>13</v>
      </c>
      <c r="J58" s="814" t="s">
        <v>13</v>
      </c>
      <c r="K58" s="814" t="s">
        <v>13</v>
      </c>
      <c r="L58" s="814" t="s">
        <v>13</v>
      </c>
      <c r="M58" s="814" t="s">
        <v>13</v>
      </c>
      <c r="N58" s="814" t="s">
        <v>13</v>
      </c>
      <c r="O58" s="814" t="s">
        <v>13</v>
      </c>
      <c r="P58" s="814" t="s">
        <v>13</v>
      </c>
      <c r="Q58" s="814" t="s">
        <v>13</v>
      </c>
      <c r="R58" s="814" t="s">
        <v>13</v>
      </c>
      <c r="S58" s="814" t="s">
        <v>13</v>
      </c>
    </row>
    <row r="59" spans="1:19" ht="36" hidden="1" x14ac:dyDescent="0.35">
      <c r="A59" s="794" t="s">
        <v>1402</v>
      </c>
      <c r="B59" s="795">
        <v>6</v>
      </c>
      <c r="C59" s="814" t="s">
        <v>13</v>
      </c>
      <c r="D59" s="814" t="s">
        <v>13</v>
      </c>
      <c r="E59" s="814" t="s">
        <v>13</v>
      </c>
      <c r="F59" s="814" t="s">
        <v>13</v>
      </c>
      <c r="G59" s="1023" t="s">
        <v>1550</v>
      </c>
      <c r="H59" s="814" t="s">
        <v>13</v>
      </c>
      <c r="I59" s="814" t="s">
        <v>13</v>
      </c>
      <c r="J59" s="814" t="s">
        <v>13</v>
      </c>
      <c r="K59" s="814" t="s">
        <v>13</v>
      </c>
      <c r="L59" s="814" t="s">
        <v>13</v>
      </c>
      <c r="M59" s="814" t="s">
        <v>13</v>
      </c>
      <c r="N59" s="814" t="s">
        <v>13</v>
      </c>
      <c r="O59" s="814" t="s">
        <v>13</v>
      </c>
      <c r="P59" s="814" t="s">
        <v>13</v>
      </c>
      <c r="Q59" s="814" t="s">
        <v>13</v>
      </c>
      <c r="R59" s="814" t="s">
        <v>13</v>
      </c>
      <c r="S59" s="814" t="s">
        <v>13</v>
      </c>
    </row>
    <row r="60" spans="1:19" ht="36" hidden="1" x14ac:dyDescent="0.35">
      <c r="A60" s="794" t="s">
        <v>1403</v>
      </c>
      <c r="B60" s="795">
        <v>5</v>
      </c>
      <c r="C60" s="814" t="s">
        <v>13</v>
      </c>
      <c r="D60" s="814" t="s">
        <v>13</v>
      </c>
      <c r="E60" s="814" t="s">
        <v>13</v>
      </c>
      <c r="F60" s="814" t="s">
        <v>13</v>
      </c>
      <c r="G60" s="1023" t="s">
        <v>1550</v>
      </c>
      <c r="H60" s="814" t="s">
        <v>13</v>
      </c>
      <c r="I60" s="814" t="s">
        <v>13</v>
      </c>
      <c r="J60" s="814" t="s">
        <v>13</v>
      </c>
      <c r="K60" s="814" t="s">
        <v>13</v>
      </c>
      <c r="L60" s="814" t="s">
        <v>13</v>
      </c>
      <c r="M60" s="814" t="s">
        <v>13</v>
      </c>
      <c r="N60" s="814" t="s">
        <v>13</v>
      </c>
      <c r="O60" s="814" t="s">
        <v>13</v>
      </c>
      <c r="P60" s="814" t="s">
        <v>13</v>
      </c>
      <c r="Q60" s="814" t="s">
        <v>13</v>
      </c>
      <c r="R60" s="814" t="s">
        <v>13</v>
      </c>
      <c r="S60" s="814" t="s">
        <v>13</v>
      </c>
    </row>
    <row r="61" spans="1:19" ht="24" hidden="1" x14ac:dyDescent="0.35">
      <c r="A61" s="794" t="s">
        <v>1405</v>
      </c>
      <c r="B61" s="795">
        <v>6</v>
      </c>
      <c r="C61" s="814" t="s">
        <v>13</v>
      </c>
      <c r="D61" s="814" t="s">
        <v>13</v>
      </c>
      <c r="E61" s="814" t="s">
        <v>13</v>
      </c>
      <c r="F61" s="814" t="s">
        <v>13</v>
      </c>
      <c r="G61" s="1023" t="s">
        <v>1550</v>
      </c>
      <c r="H61" s="814" t="s">
        <v>13</v>
      </c>
      <c r="I61" s="814" t="s">
        <v>13</v>
      </c>
      <c r="J61" s="814" t="s">
        <v>13</v>
      </c>
      <c r="K61" s="814" t="s">
        <v>13</v>
      </c>
      <c r="L61" s="814" t="s">
        <v>13</v>
      </c>
      <c r="M61" s="814" t="s">
        <v>13</v>
      </c>
      <c r="N61" s="814" t="s">
        <v>13</v>
      </c>
      <c r="O61" s="814" t="s">
        <v>13</v>
      </c>
      <c r="P61" s="814" t="s">
        <v>13</v>
      </c>
      <c r="Q61" s="814" t="s">
        <v>13</v>
      </c>
      <c r="R61" s="814" t="s">
        <v>13</v>
      </c>
      <c r="S61" s="814" t="s">
        <v>13</v>
      </c>
    </row>
    <row r="62" spans="1:19" ht="24" hidden="1" x14ac:dyDescent="0.35">
      <c r="A62" s="794" t="s">
        <v>1407</v>
      </c>
      <c r="B62" s="795">
        <v>5</v>
      </c>
      <c r="C62" s="814" t="s">
        <v>13</v>
      </c>
      <c r="D62" s="814" t="s">
        <v>13</v>
      </c>
      <c r="E62" s="814" t="s">
        <v>13</v>
      </c>
      <c r="F62" s="814" t="s">
        <v>13</v>
      </c>
      <c r="G62" s="1023" t="s">
        <v>1550</v>
      </c>
      <c r="H62" s="814" t="s">
        <v>13</v>
      </c>
      <c r="I62" s="814" t="s">
        <v>13</v>
      </c>
      <c r="J62" s="814" t="s">
        <v>13</v>
      </c>
      <c r="K62" s="814" t="s">
        <v>13</v>
      </c>
      <c r="L62" s="814" t="s">
        <v>13</v>
      </c>
      <c r="M62" s="814" t="s">
        <v>13</v>
      </c>
      <c r="N62" s="814" t="s">
        <v>13</v>
      </c>
      <c r="O62" s="814" t="s">
        <v>13</v>
      </c>
      <c r="P62" s="814" t="s">
        <v>13</v>
      </c>
      <c r="Q62" s="814" t="s">
        <v>13</v>
      </c>
      <c r="R62" s="814" t="s">
        <v>13</v>
      </c>
      <c r="S62" s="814" t="s">
        <v>13</v>
      </c>
    </row>
    <row r="63" spans="1:19" ht="36" hidden="1" x14ac:dyDescent="0.35">
      <c r="A63" s="794" t="s">
        <v>3037</v>
      </c>
      <c r="B63" s="795">
        <v>1</v>
      </c>
      <c r="C63" s="814" t="s">
        <v>13</v>
      </c>
      <c r="D63" s="814" t="s">
        <v>13</v>
      </c>
      <c r="E63" s="814" t="s">
        <v>13</v>
      </c>
      <c r="F63" s="814" t="s">
        <v>13</v>
      </c>
      <c r="G63" s="1023" t="s">
        <v>1550</v>
      </c>
      <c r="H63" s="814" t="s">
        <v>13</v>
      </c>
      <c r="I63" s="814" t="s">
        <v>13</v>
      </c>
      <c r="J63" s="814" t="s">
        <v>13</v>
      </c>
      <c r="K63" s="814" t="s">
        <v>13</v>
      </c>
      <c r="L63" s="814" t="s">
        <v>13</v>
      </c>
      <c r="M63" s="814" t="s">
        <v>13</v>
      </c>
      <c r="N63" s="814" t="s">
        <v>13</v>
      </c>
      <c r="O63" s="814" t="s">
        <v>13</v>
      </c>
      <c r="P63" s="814" t="s">
        <v>13</v>
      </c>
      <c r="Q63" s="814" t="s">
        <v>13</v>
      </c>
      <c r="R63" s="814" t="s">
        <v>13</v>
      </c>
      <c r="S63" s="814" t="s">
        <v>13</v>
      </c>
    </row>
    <row r="64" spans="1:19" ht="84" hidden="1" x14ac:dyDescent="0.35">
      <c r="A64" s="794" t="s">
        <v>1411</v>
      </c>
      <c r="B64" s="795">
        <v>2</v>
      </c>
      <c r="C64" s="814" t="s">
        <v>13</v>
      </c>
      <c r="D64" s="814" t="s">
        <v>13</v>
      </c>
      <c r="E64" s="814" t="s">
        <v>13</v>
      </c>
      <c r="F64" s="814" t="s">
        <v>13</v>
      </c>
      <c r="G64" s="1023" t="s">
        <v>1550</v>
      </c>
      <c r="H64" s="814" t="s">
        <v>13</v>
      </c>
      <c r="I64" s="814" t="s">
        <v>13</v>
      </c>
      <c r="J64" s="1023" t="s">
        <v>1550</v>
      </c>
      <c r="K64" s="1021" t="s">
        <v>12</v>
      </c>
      <c r="L64" s="1023" t="s">
        <v>1550</v>
      </c>
      <c r="M64" s="1023" t="s">
        <v>1550</v>
      </c>
      <c r="N64" s="1023" t="s">
        <v>1550</v>
      </c>
      <c r="O64" s="1021" t="s">
        <v>12</v>
      </c>
      <c r="P64" s="1021" t="s">
        <v>12</v>
      </c>
      <c r="Q64" s="1021" t="s">
        <v>12</v>
      </c>
      <c r="R64" s="1021" t="s">
        <v>12</v>
      </c>
      <c r="S64" s="1021" t="s">
        <v>12</v>
      </c>
    </row>
    <row r="65" spans="1:19" ht="60" hidden="1" x14ac:dyDescent="0.35">
      <c r="A65" s="794" t="s">
        <v>1416</v>
      </c>
      <c r="B65" s="795">
        <v>2</v>
      </c>
      <c r="C65" s="1022" t="s">
        <v>26</v>
      </c>
      <c r="D65" s="814" t="s">
        <v>13</v>
      </c>
      <c r="E65" s="1022" t="s">
        <v>26</v>
      </c>
      <c r="F65" s="1022" t="s">
        <v>26</v>
      </c>
      <c r="G65" s="1023" t="s">
        <v>1550</v>
      </c>
      <c r="H65" s="1022" t="s">
        <v>26</v>
      </c>
      <c r="I65" s="1022" t="s">
        <v>26</v>
      </c>
      <c r="J65" s="1023" t="s">
        <v>1550</v>
      </c>
      <c r="K65" s="1023" t="s">
        <v>1550</v>
      </c>
      <c r="L65" s="1023" t="s">
        <v>1550</v>
      </c>
      <c r="M65" s="1023" t="s">
        <v>1550</v>
      </c>
      <c r="N65" s="1023" t="s">
        <v>1550</v>
      </c>
      <c r="O65" s="1022" t="s">
        <v>26</v>
      </c>
      <c r="P65" s="1022" t="s">
        <v>26</v>
      </c>
      <c r="Q65" s="1022" t="s">
        <v>26</v>
      </c>
      <c r="R65" s="1022" t="s">
        <v>26</v>
      </c>
      <c r="S65" s="1022" t="s">
        <v>26</v>
      </c>
    </row>
    <row r="66" spans="1:19" ht="48" hidden="1" x14ac:dyDescent="0.35">
      <c r="A66" s="794" t="s">
        <v>1418</v>
      </c>
      <c r="B66" s="795">
        <v>2</v>
      </c>
      <c r="C66" s="814" t="s">
        <v>13</v>
      </c>
      <c r="D66" s="814" t="s">
        <v>13</v>
      </c>
      <c r="E66" s="1022" t="s">
        <v>26</v>
      </c>
      <c r="F66" s="814" t="s">
        <v>13</v>
      </c>
      <c r="G66" s="814" t="s">
        <v>13</v>
      </c>
      <c r="H66" s="814" t="s">
        <v>13</v>
      </c>
      <c r="I66" s="814" t="s">
        <v>13</v>
      </c>
      <c r="J66" s="814" t="s">
        <v>13</v>
      </c>
      <c r="K66" s="814" t="s">
        <v>13</v>
      </c>
      <c r="L66" s="814" t="s">
        <v>13</v>
      </c>
      <c r="M66" s="814" t="s">
        <v>13</v>
      </c>
      <c r="N66" s="814" t="s">
        <v>13</v>
      </c>
      <c r="O66" s="814" t="s">
        <v>13</v>
      </c>
      <c r="P66" s="814" t="s">
        <v>13</v>
      </c>
      <c r="Q66" s="814" t="s">
        <v>13</v>
      </c>
      <c r="R66" s="814" t="s">
        <v>13</v>
      </c>
      <c r="S66" s="814" t="s">
        <v>13</v>
      </c>
    </row>
    <row r="67" spans="1:19" ht="24" hidden="1" x14ac:dyDescent="0.35">
      <c r="A67" s="794" t="s">
        <v>1421</v>
      </c>
      <c r="B67" s="795">
        <v>0</v>
      </c>
      <c r="C67" s="1021" t="s">
        <v>12</v>
      </c>
      <c r="D67" s="1021" t="s">
        <v>12</v>
      </c>
      <c r="E67" s="1021" t="s">
        <v>12</v>
      </c>
      <c r="F67" s="1021" t="s">
        <v>12</v>
      </c>
      <c r="G67" s="1021" t="s">
        <v>12</v>
      </c>
      <c r="H67" s="1021" t="s">
        <v>12</v>
      </c>
      <c r="I67" s="1021" t="s">
        <v>12</v>
      </c>
      <c r="J67" s="1021" t="s">
        <v>12</v>
      </c>
      <c r="K67" s="1021" t="s">
        <v>12</v>
      </c>
      <c r="L67" s="1021" t="s">
        <v>12</v>
      </c>
      <c r="M67" s="1021" t="s">
        <v>12</v>
      </c>
      <c r="N67" s="1021" t="s">
        <v>12</v>
      </c>
      <c r="O67" s="1021" t="s">
        <v>12</v>
      </c>
      <c r="P67" s="1021" t="s">
        <v>12</v>
      </c>
      <c r="Q67" s="1021" t="s">
        <v>12</v>
      </c>
      <c r="R67" s="1021" t="s">
        <v>12</v>
      </c>
      <c r="S67" s="1021" t="s">
        <v>12</v>
      </c>
    </row>
    <row r="68" spans="1:19" ht="60" x14ac:dyDescent="0.35">
      <c r="A68" s="794" t="s">
        <v>1423</v>
      </c>
      <c r="B68" s="795">
        <v>15</v>
      </c>
      <c r="C68" s="814" t="s">
        <v>13</v>
      </c>
      <c r="D68" s="814" t="s">
        <v>13</v>
      </c>
      <c r="E68" s="814" t="s">
        <v>13</v>
      </c>
      <c r="F68" s="814" t="s">
        <v>13</v>
      </c>
      <c r="G68" s="814" t="s">
        <v>13</v>
      </c>
      <c r="H68" s="814" t="s">
        <v>13</v>
      </c>
      <c r="I68" s="814" t="s">
        <v>13</v>
      </c>
      <c r="J68" s="814" t="s">
        <v>13</v>
      </c>
      <c r="K68" s="814" t="s">
        <v>13</v>
      </c>
      <c r="L68" s="814" t="s">
        <v>13</v>
      </c>
      <c r="M68" s="814" t="s">
        <v>13</v>
      </c>
      <c r="N68" s="814" t="s">
        <v>13</v>
      </c>
      <c r="O68" s="814" t="s">
        <v>13</v>
      </c>
      <c r="P68" s="814" t="s">
        <v>13</v>
      </c>
      <c r="Q68" s="814" t="s">
        <v>13</v>
      </c>
      <c r="R68" s="814" t="s">
        <v>13</v>
      </c>
      <c r="S68" s="814" t="s">
        <v>13</v>
      </c>
    </row>
    <row r="69" spans="1:19" ht="36" x14ac:dyDescent="0.35">
      <c r="A69" s="794" t="s">
        <v>3040</v>
      </c>
      <c r="B69" s="795">
        <v>15</v>
      </c>
      <c r="C69" s="814" t="s">
        <v>13</v>
      </c>
      <c r="D69" s="814" t="s">
        <v>13</v>
      </c>
      <c r="E69" s="814" t="s">
        <v>13</v>
      </c>
      <c r="F69" s="814" t="s">
        <v>13</v>
      </c>
      <c r="G69" s="814" t="s">
        <v>13</v>
      </c>
      <c r="H69" s="814" t="s">
        <v>13</v>
      </c>
      <c r="I69" s="814" t="s">
        <v>13</v>
      </c>
      <c r="J69" s="814" t="s">
        <v>13</v>
      </c>
      <c r="K69" s="814" t="s">
        <v>13</v>
      </c>
      <c r="L69" s="814" t="s">
        <v>13</v>
      </c>
      <c r="M69" s="814" t="s">
        <v>13</v>
      </c>
      <c r="N69" s="814" t="s">
        <v>13</v>
      </c>
      <c r="O69" s="814" t="s">
        <v>13</v>
      </c>
      <c r="P69" s="814" t="s">
        <v>13</v>
      </c>
      <c r="Q69" s="814" t="s">
        <v>13</v>
      </c>
      <c r="R69" s="814" t="s">
        <v>13</v>
      </c>
      <c r="S69" s="814" t="s">
        <v>13</v>
      </c>
    </row>
    <row r="70" spans="1:19" ht="24" x14ac:dyDescent="0.35">
      <c r="A70" s="794" t="s">
        <v>3044</v>
      </c>
      <c r="B70" s="795">
        <v>15</v>
      </c>
      <c r="C70" s="814" t="s">
        <v>13</v>
      </c>
      <c r="D70" s="814" t="s">
        <v>13</v>
      </c>
      <c r="E70" s="814" t="s">
        <v>13</v>
      </c>
      <c r="F70" s="814" t="s">
        <v>13</v>
      </c>
      <c r="G70" s="814" t="s">
        <v>13</v>
      </c>
      <c r="H70" s="814" t="s">
        <v>13</v>
      </c>
      <c r="I70" s="814" t="s">
        <v>13</v>
      </c>
      <c r="J70" s="814" t="s">
        <v>13</v>
      </c>
      <c r="K70" s="814" t="s">
        <v>13</v>
      </c>
      <c r="L70" s="814" t="s">
        <v>13</v>
      </c>
      <c r="M70" s="814" t="s">
        <v>13</v>
      </c>
      <c r="N70" s="814" t="s">
        <v>13</v>
      </c>
      <c r="O70" s="814" t="s">
        <v>13</v>
      </c>
      <c r="P70" s="814" t="s">
        <v>13</v>
      </c>
      <c r="Q70" s="814" t="s">
        <v>13</v>
      </c>
      <c r="R70" s="814" t="s">
        <v>13</v>
      </c>
      <c r="S70" s="814" t="s">
        <v>13</v>
      </c>
    </row>
    <row r="71" spans="1:19" ht="36" hidden="1" x14ac:dyDescent="0.35">
      <c r="A71" s="821" t="s">
        <v>1425</v>
      </c>
      <c r="B71" s="795">
        <v>14</v>
      </c>
      <c r="C71" s="814" t="s">
        <v>13</v>
      </c>
      <c r="D71" s="814" t="s">
        <v>13</v>
      </c>
      <c r="E71" s="1021" t="s">
        <v>12</v>
      </c>
      <c r="F71" s="1021" t="s">
        <v>12</v>
      </c>
      <c r="G71" s="814" t="s">
        <v>13</v>
      </c>
      <c r="H71" s="814" t="s">
        <v>13</v>
      </c>
      <c r="I71" s="1021" t="s">
        <v>12</v>
      </c>
      <c r="J71" s="1021" t="s">
        <v>12</v>
      </c>
      <c r="K71" s="1021" t="s">
        <v>12</v>
      </c>
      <c r="L71" s="1021" t="s">
        <v>12</v>
      </c>
      <c r="M71" s="1021" t="s">
        <v>12</v>
      </c>
      <c r="N71" s="1021" t="s">
        <v>12</v>
      </c>
      <c r="O71" s="814" t="s">
        <v>13</v>
      </c>
      <c r="P71" s="814" t="s">
        <v>13</v>
      </c>
      <c r="Q71" s="814" t="s">
        <v>13</v>
      </c>
      <c r="R71" s="814" t="s">
        <v>13</v>
      </c>
      <c r="S71" s="814" t="s">
        <v>13</v>
      </c>
    </row>
    <row r="72" spans="1:19" x14ac:dyDescent="0.35">
      <c r="C72" s="821"/>
      <c r="D72" s="821"/>
      <c r="E72" s="821"/>
      <c r="F72" s="821"/>
      <c r="G72" s="821"/>
      <c r="H72" s="821"/>
      <c r="I72" s="821"/>
      <c r="K72" s="787"/>
      <c r="L72" s="787"/>
      <c r="M72" s="787"/>
      <c r="N72" s="787"/>
      <c r="O72" s="787"/>
      <c r="P72" s="787"/>
      <c r="Q72" s="787"/>
      <c r="R72" s="787"/>
      <c r="S72" s="787"/>
    </row>
    <row r="73" spans="1:19" x14ac:dyDescent="0.35">
      <c r="D73" s="787"/>
      <c r="E73" s="787"/>
      <c r="F73" s="787"/>
      <c r="H73" s="787"/>
      <c r="K73" s="787"/>
      <c r="L73" s="787"/>
      <c r="M73" s="787"/>
      <c r="N73" s="787"/>
      <c r="O73" s="787"/>
      <c r="P73" s="787"/>
      <c r="Q73" s="787"/>
      <c r="R73" s="787"/>
      <c r="S73" s="787"/>
    </row>
    <row r="74" spans="1:19" x14ac:dyDescent="0.35">
      <c r="D74" s="787"/>
      <c r="E74" s="787"/>
      <c r="F74" s="1026"/>
      <c r="G74" s="1026"/>
      <c r="H74" s="1026"/>
      <c r="I74" s="1026"/>
      <c r="J74" s="1026"/>
      <c r="K74" s="1026"/>
      <c r="L74" s="1026"/>
      <c r="M74" s="1026"/>
      <c r="N74" s="1026"/>
      <c r="O74" s="1026"/>
      <c r="P74" s="1026"/>
      <c r="Q74" s="1026"/>
      <c r="R74" s="1026"/>
      <c r="S74" s="1026"/>
    </row>
    <row r="75" spans="1:19" x14ac:dyDescent="0.35">
      <c r="D75" s="1020">
        <v>683</v>
      </c>
      <c r="E75" s="1026">
        <v>1</v>
      </c>
      <c r="F75" s="1026">
        <v>2</v>
      </c>
      <c r="G75" s="1026">
        <v>3</v>
      </c>
      <c r="H75" s="1026"/>
      <c r="I75" s="1026">
        <v>5</v>
      </c>
      <c r="J75" s="1026">
        <v>6</v>
      </c>
      <c r="K75" s="1026"/>
      <c r="L75" s="1026"/>
      <c r="M75" s="1026"/>
      <c r="N75" s="1026">
        <v>10</v>
      </c>
      <c r="O75" s="1026"/>
      <c r="P75" s="1026"/>
      <c r="Q75" s="1026">
        <v>13</v>
      </c>
      <c r="R75" s="1026">
        <v>14</v>
      </c>
      <c r="S75" s="1026">
        <v>15</v>
      </c>
    </row>
    <row r="76" spans="1:19" x14ac:dyDescent="0.35">
      <c r="D76" s="1020">
        <v>684</v>
      </c>
      <c r="E76" s="1026">
        <v>1</v>
      </c>
      <c r="F76" s="1026">
        <v>2</v>
      </c>
      <c r="G76" s="1026">
        <v>3</v>
      </c>
      <c r="H76" s="1026"/>
      <c r="I76" s="1026">
        <v>5</v>
      </c>
      <c r="J76" s="1026">
        <v>6</v>
      </c>
      <c r="K76" s="1026"/>
      <c r="L76" s="1026"/>
      <c r="M76" s="1026"/>
      <c r="N76" s="1026">
        <v>10</v>
      </c>
      <c r="O76" s="1026"/>
      <c r="P76" s="1026"/>
      <c r="Q76" s="1026">
        <v>13</v>
      </c>
      <c r="R76" s="1026">
        <v>14</v>
      </c>
      <c r="S76" s="1026">
        <v>15</v>
      </c>
    </row>
    <row r="77" spans="1:19" x14ac:dyDescent="0.35">
      <c r="D77" s="1020">
        <v>685</v>
      </c>
      <c r="E77" s="1026">
        <v>1</v>
      </c>
      <c r="F77" s="1026">
        <v>2</v>
      </c>
      <c r="G77" s="1026">
        <v>3</v>
      </c>
      <c r="H77" s="1026"/>
      <c r="I77" s="1026">
        <v>5</v>
      </c>
      <c r="J77" s="1026">
        <v>6</v>
      </c>
      <c r="K77" s="1026"/>
      <c r="L77" s="1026"/>
      <c r="M77" s="1026"/>
      <c r="N77" s="1026"/>
      <c r="O77" s="1026"/>
      <c r="P77" s="1026"/>
      <c r="Q77" s="1026">
        <v>13</v>
      </c>
      <c r="R77" s="1026"/>
      <c r="S77" s="1026">
        <v>15</v>
      </c>
    </row>
    <row r="78" spans="1:19" x14ac:dyDescent="0.35">
      <c r="D78" s="1020">
        <v>724</v>
      </c>
      <c r="E78" s="1026">
        <v>1</v>
      </c>
      <c r="F78" s="1026">
        <v>2</v>
      </c>
      <c r="G78" s="1026">
        <v>3</v>
      </c>
      <c r="H78" s="1026"/>
      <c r="I78" s="1026">
        <v>5</v>
      </c>
      <c r="J78" s="1026">
        <v>6</v>
      </c>
      <c r="K78" s="1026">
        <v>7</v>
      </c>
      <c r="L78" s="1026"/>
      <c r="M78" s="1026"/>
      <c r="N78" s="1026"/>
      <c r="O78" s="1026"/>
      <c r="P78" s="1026"/>
      <c r="Q78" s="1026">
        <v>13</v>
      </c>
      <c r="R78" s="1026"/>
      <c r="S78" s="1026">
        <v>15</v>
      </c>
    </row>
    <row r="79" spans="1:19" x14ac:dyDescent="0.35">
      <c r="D79" s="1020">
        <v>750</v>
      </c>
      <c r="E79" s="1026">
        <v>1</v>
      </c>
      <c r="F79" s="1026">
        <v>2</v>
      </c>
      <c r="G79" s="1026">
        <v>3</v>
      </c>
      <c r="H79" s="1026"/>
      <c r="I79" s="1026">
        <v>5</v>
      </c>
      <c r="J79" s="1026">
        <v>6</v>
      </c>
      <c r="K79" s="1026">
        <v>7</v>
      </c>
      <c r="L79" s="1026"/>
      <c r="M79" s="1026"/>
      <c r="N79" s="1026"/>
      <c r="O79" s="1026"/>
      <c r="P79" s="1026"/>
      <c r="Q79" s="1026">
        <v>13</v>
      </c>
      <c r="R79" s="1026">
        <v>14</v>
      </c>
      <c r="S79" s="1026">
        <v>15</v>
      </c>
    </row>
    <row r="80" spans="1:19" x14ac:dyDescent="0.35">
      <c r="D80" s="1020">
        <v>762</v>
      </c>
      <c r="E80" s="1026">
        <v>1</v>
      </c>
      <c r="F80" s="1026">
        <v>2</v>
      </c>
      <c r="G80" s="1026">
        <v>3</v>
      </c>
      <c r="H80" s="1026"/>
      <c r="I80" s="1026">
        <v>5</v>
      </c>
      <c r="J80" s="1026">
        <v>6</v>
      </c>
      <c r="K80" s="1026">
        <v>7</v>
      </c>
      <c r="L80" s="1026"/>
      <c r="M80" s="1026"/>
      <c r="N80" s="1026"/>
      <c r="O80" s="1026"/>
      <c r="P80" s="1026"/>
      <c r="Q80" s="1026">
        <v>13</v>
      </c>
      <c r="R80" s="1026">
        <v>14</v>
      </c>
      <c r="S80" s="1026">
        <v>15</v>
      </c>
    </row>
    <row r="81" spans="4:19" x14ac:dyDescent="0.35">
      <c r="D81" s="1020">
        <v>782</v>
      </c>
      <c r="E81" s="1026">
        <v>1</v>
      </c>
      <c r="F81" s="1026">
        <v>2</v>
      </c>
      <c r="G81" s="1026">
        <v>3</v>
      </c>
      <c r="H81" s="1026"/>
      <c r="I81" s="1026">
        <v>5</v>
      </c>
      <c r="J81" s="1026">
        <v>6</v>
      </c>
      <c r="K81" s="1026">
        <v>7</v>
      </c>
      <c r="L81" s="1026"/>
      <c r="M81" s="1026"/>
      <c r="N81" s="1026"/>
      <c r="O81" s="1026"/>
      <c r="P81" s="1026"/>
      <c r="Q81" s="1026">
        <v>13</v>
      </c>
      <c r="R81" s="1026"/>
      <c r="S81" s="1026">
        <v>15</v>
      </c>
    </row>
    <row r="82" spans="4:19" x14ac:dyDescent="0.35">
      <c r="D82" s="1020">
        <v>830</v>
      </c>
      <c r="E82" s="1026">
        <v>1</v>
      </c>
      <c r="F82" s="1026">
        <v>2</v>
      </c>
      <c r="G82" s="1026">
        <v>3</v>
      </c>
      <c r="H82" s="1026">
        <v>4</v>
      </c>
      <c r="I82" s="1026">
        <v>5</v>
      </c>
      <c r="J82" s="1026">
        <v>6</v>
      </c>
      <c r="K82" s="1026"/>
      <c r="L82" s="1026"/>
      <c r="M82" s="1026">
        <v>9</v>
      </c>
      <c r="N82" s="1026">
        <v>10</v>
      </c>
      <c r="O82" s="1026">
        <v>11</v>
      </c>
      <c r="P82" s="1026">
        <v>12</v>
      </c>
      <c r="Q82" s="1026">
        <v>13</v>
      </c>
      <c r="R82" s="1026"/>
      <c r="S82" s="1026">
        <v>15</v>
      </c>
    </row>
    <row r="83" spans="4:19" x14ac:dyDescent="0.35">
      <c r="D83" s="1020">
        <v>831</v>
      </c>
      <c r="E83" s="1026">
        <v>1</v>
      </c>
      <c r="F83" s="1026">
        <v>2</v>
      </c>
      <c r="G83" s="1026">
        <v>3</v>
      </c>
      <c r="H83" s="1026">
        <v>4</v>
      </c>
      <c r="I83" s="1026">
        <v>5</v>
      </c>
      <c r="J83" s="1026">
        <v>6</v>
      </c>
      <c r="K83" s="1026"/>
      <c r="L83" s="1026"/>
      <c r="M83" s="1026">
        <v>9</v>
      </c>
      <c r="N83" s="1026">
        <v>10</v>
      </c>
      <c r="O83" s="1026">
        <v>11</v>
      </c>
      <c r="P83" s="1026">
        <v>12</v>
      </c>
      <c r="Q83" s="1026">
        <v>13</v>
      </c>
      <c r="R83" s="1026"/>
      <c r="S83" s="1026">
        <v>15</v>
      </c>
    </row>
    <row r="84" spans="4:19" x14ac:dyDescent="0.35">
      <c r="D84" s="1020">
        <v>832</v>
      </c>
      <c r="E84" s="1026">
        <v>1</v>
      </c>
      <c r="F84" s="1026">
        <v>2</v>
      </c>
      <c r="G84" s="1026">
        <v>3</v>
      </c>
      <c r="H84" s="1026">
        <v>4</v>
      </c>
      <c r="I84" s="1026">
        <v>5</v>
      </c>
      <c r="J84" s="1026">
        <v>6</v>
      </c>
      <c r="K84" s="1026"/>
      <c r="L84" s="1026"/>
      <c r="M84" s="1026">
        <v>9</v>
      </c>
      <c r="N84" s="1026">
        <v>10</v>
      </c>
      <c r="O84" s="1026">
        <v>11</v>
      </c>
      <c r="P84" s="1026">
        <v>12</v>
      </c>
      <c r="Q84" s="1026">
        <v>13</v>
      </c>
      <c r="R84" s="1026"/>
      <c r="S84" s="1026">
        <v>15</v>
      </c>
    </row>
    <row r="85" spans="4:19" x14ac:dyDescent="0.35">
      <c r="D85" s="1020">
        <v>833</v>
      </c>
      <c r="E85" s="1026">
        <v>1</v>
      </c>
      <c r="F85" s="1026">
        <v>2</v>
      </c>
      <c r="G85" s="1026">
        <v>3</v>
      </c>
      <c r="H85" s="1026">
        <v>4</v>
      </c>
      <c r="I85" s="1026">
        <v>5</v>
      </c>
      <c r="J85" s="1026">
        <v>6</v>
      </c>
      <c r="K85" s="1026"/>
      <c r="L85" s="1026"/>
      <c r="M85" s="1026">
        <v>9</v>
      </c>
      <c r="N85" s="1026">
        <v>10</v>
      </c>
      <c r="O85" s="1026">
        <v>11</v>
      </c>
      <c r="P85" s="1026">
        <v>12</v>
      </c>
      <c r="Q85" s="1026">
        <v>13</v>
      </c>
      <c r="R85" s="1026"/>
      <c r="S85" s="1026">
        <v>15</v>
      </c>
    </row>
    <row r="86" spans="4:19" x14ac:dyDescent="0.35">
      <c r="D86" s="1020">
        <v>834</v>
      </c>
      <c r="E86" s="1026">
        <v>1</v>
      </c>
      <c r="F86" s="1026">
        <v>2</v>
      </c>
      <c r="G86" s="1026">
        <v>3</v>
      </c>
      <c r="H86" s="1026">
        <v>4</v>
      </c>
      <c r="I86" s="1026">
        <v>5</v>
      </c>
      <c r="J86" s="1026">
        <v>6</v>
      </c>
      <c r="K86" s="1026"/>
      <c r="L86" s="1026"/>
      <c r="M86" s="1026">
        <v>9</v>
      </c>
      <c r="N86" s="1026">
        <v>10</v>
      </c>
      <c r="O86" s="1026">
        <v>11</v>
      </c>
      <c r="P86" s="1026">
        <v>12</v>
      </c>
      <c r="Q86" s="1026">
        <v>13</v>
      </c>
      <c r="R86" s="1026"/>
      <c r="S86" s="1026">
        <v>15</v>
      </c>
    </row>
    <row r="87" spans="4:19" x14ac:dyDescent="0.35">
      <c r="D87" s="1020">
        <v>835</v>
      </c>
      <c r="E87" s="1026">
        <v>1</v>
      </c>
      <c r="F87" s="1026">
        <v>2</v>
      </c>
      <c r="G87" s="1026">
        <v>3</v>
      </c>
      <c r="H87" s="1026">
        <v>4</v>
      </c>
      <c r="I87" s="1026">
        <v>5</v>
      </c>
      <c r="J87" s="1026">
        <v>6</v>
      </c>
      <c r="K87" s="1026"/>
      <c r="L87" s="1026"/>
      <c r="M87" s="1026">
        <v>9</v>
      </c>
      <c r="N87" s="1026">
        <v>10</v>
      </c>
      <c r="O87" s="1026">
        <v>11</v>
      </c>
      <c r="P87" s="1026"/>
      <c r="Q87" s="1026">
        <v>13</v>
      </c>
      <c r="R87" s="1026">
        <v>14</v>
      </c>
      <c r="S87" s="1026">
        <v>15</v>
      </c>
    </row>
    <row r="88" spans="4:19" x14ac:dyDescent="0.35">
      <c r="D88" s="1020">
        <v>836</v>
      </c>
      <c r="E88" s="1026">
        <v>1</v>
      </c>
      <c r="F88" s="1026">
        <v>2</v>
      </c>
      <c r="G88" s="1026">
        <v>3</v>
      </c>
      <c r="H88" s="1026">
        <v>4</v>
      </c>
      <c r="I88" s="1026">
        <v>5</v>
      </c>
      <c r="J88" s="1026">
        <v>6</v>
      </c>
      <c r="K88" s="1026"/>
      <c r="L88" s="1026">
        <v>8</v>
      </c>
      <c r="M88" s="1026">
        <v>9</v>
      </c>
      <c r="N88" s="1026">
        <v>10</v>
      </c>
      <c r="O88" s="1026">
        <v>11</v>
      </c>
      <c r="P88" s="1026"/>
      <c r="Q88" s="1026">
        <v>13</v>
      </c>
      <c r="R88" s="1026">
        <v>14</v>
      </c>
      <c r="S88" s="1026">
        <v>15</v>
      </c>
    </row>
    <row r="89" spans="4:19" x14ac:dyDescent="0.35">
      <c r="D89" s="1020">
        <v>837</v>
      </c>
      <c r="E89" s="1026">
        <v>1</v>
      </c>
      <c r="F89" s="1026">
        <v>2</v>
      </c>
      <c r="G89" s="1026">
        <v>3</v>
      </c>
      <c r="H89" s="1026">
        <v>4</v>
      </c>
      <c r="I89" s="1026">
        <v>5</v>
      </c>
      <c r="J89" s="1026">
        <v>6</v>
      </c>
      <c r="K89" s="1026"/>
      <c r="L89" s="1026">
        <v>8</v>
      </c>
      <c r="M89" s="1026">
        <v>9</v>
      </c>
      <c r="N89" s="1026">
        <v>10</v>
      </c>
      <c r="O89" s="1026">
        <v>11</v>
      </c>
      <c r="P89" s="1026"/>
      <c r="Q89" s="1026">
        <v>13</v>
      </c>
      <c r="R89" s="1026">
        <v>14</v>
      </c>
      <c r="S89" s="1026">
        <v>15</v>
      </c>
    </row>
    <row r="90" spans="4:19" x14ac:dyDescent="0.35">
      <c r="D90" s="1020">
        <v>838</v>
      </c>
      <c r="E90" s="1026">
        <v>1</v>
      </c>
      <c r="F90" s="1026">
        <v>2</v>
      </c>
      <c r="G90" s="1026">
        <v>3</v>
      </c>
      <c r="H90" s="1026">
        <v>4</v>
      </c>
      <c r="I90" s="1026">
        <v>5</v>
      </c>
      <c r="J90" s="1026">
        <v>6</v>
      </c>
      <c r="K90" s="1026"/>
      <c r="L90" s="1026">
        <v>8</v>
      </c>
      <c r="M90" s="1026">
        <v>9</v>
      </c>
      <c r="N90" s="1026">
        <v>10</v>
      </c>
      <c r="O90" s="1026">
        <v>11</v>
      </c>
      <c r="P90" s="1026"/>
      <c r="Q90" s="1026">
        <v>13</v>
      </c>
      <c r="R90" s="1026">
        <v>14</v>
      </c>
      <c r="S90" s="1026">
        <v>15</v>
      </c>
    </row>
    <row r="91" spans="4:19" x14ac:dyDescent="0.35">
      <c r="D91" s="1020">
        <v>839</v>
      </c>
      <c r="E91" s="1026">
        <v>1</v>
      </c>
      <c r="F91" s="1026">
        <v>2</v>
      </c>
      <c r="G91" s="1026">
        <v>3</v>
      </c>
      <c r="H91" s="1026">
        <v>4</v>
      </c>
      <c r="I91" s="1026">
        <v>5</v>
      </c>
      <c r="J91" s="1026">
        <v>6</v>
      </c>
      <c r="K91" s="1026"/>
      <c r="L91" s="1026">
        <v>8</v>
      </c>
      <c r="M91" s="1026">
        <v>9</v>
      </c>
      <c r="N91" s="1026">
        <v>10</v>
      </c>
      <c r="O91" s="1026">
        <v>11</v>
      </c>
      <c r="P91" s="1026"/>
      <c r="Q91" s="1026">
        <v>13</v>
      </c>
      <c r="R91" s="1026">
        <v>14</v>
      </c>
      <c r="S91" s="1026">
        <v>15</v>
      </c>
    </row>
    <row r="92" spans="4:19" x14ac:dyDescent="0.35">
      <c r="D92" s="787"/>
      <c r="E92" s="787"/>
      <c r="F92" s="1026"/>
      <c r="G92" s="1026"/>
      <c r="H92" s="1026"/>
      <c r="I92" s="1026"/>
      <c r="J92" s="1026"/>
      <c r="K92" s="1026"/>
      <c r="L92" s="1026"/>
      <c r="M92" s="1026"/>
      <c r="N92" s="1026"/>
      <c r="O92" s="1026"/>
      <c r="P92" s="1026"/>
      <c r="Q92" s="1026"/>
      <c r="R92" s="1026"/>
      <c r="S92" s="1026"/>
    </row>
    <row r="93" spans="4:19" x14ac:dyDescent="0.35">
      <c r="D93" s="787"/>
      <c r="E93" s="787"/>
      <c r="F93" s="1026"/>
      <c r="G93" s="1026"/>
      <c r="H93" s="1026"/>
      <c r="I93" s="1026"/>
      <c r="J93" s="1026"/>
      <c r="K93" s="1026"/>
      <c r="L93" s="1026"/>
      <c r="M93" s="1026"/>
      <c r="N93" s="1026"/>
      <c r="O93" s="1026"/>
      <c r="P93" s="1026"/>
      <c r="Q93" s="1026"/>
      <c r="R93" s="1026"/>
      <c r="S93" s="1026"/>
    </row>
    <row r="94" spans="4:19" x14ac:dyDescent="0.35">
      <c r="D94" s="787"/>
      <c r="E94" s="787"/>
      <c r="F94" s="1026"/>
      <c r="G94" s="1026"/>
      <c r="H94" s="1026"/>
      <c r="I94" s="1026"/>
      <c r="J94" s="1026"/>
      <c r="K94" s="1026"/>
      <c r="L94" s="1026"/>
      <c r="M94" s="1026"/>
      <c r="N94" s="1026"/>
      <c r="O94" s="1026"/>
      <c r="P94" s="1026"/>
      <c r="Q94" s="1026"/>
      <c r="R94" s="1026"/>
      <c r="S94" s="1026"/>
    </row>
    <row r="95" spans="4:19" x14ac:dyDescent="0.35">
      <c r="D95" s="787"/>
      <c r="E95" s="787" t="str">
        <f>CONCATENATE(E75,"-",F75,"-",G75,"-",H75,"-",I75,"-",J75,"-",K75,"-",L75,"-",M75,"-",N75,"-",O75,"-",P75,"-",Q75,"-",R75,"-",S75)</f>
        <v>1-2-3--5-6----10---13-14-15</v>
      </c>
      <c r="F95" s="1026"/>
      <c r="G95" s="1026"/>
      <c r="H95" s="1026"/>
      <c r="I95" s="1026" t="s">
        <v>3440</v>
      </c>
      <c r="J95" s="1026"/>
      <c r="K95" s="1026"/>
      <c r="L95" s="1026"/>
      <c r="M95" s="1026"/>
      <c r="N95" s="1026"/>
      <c r="O95" s="1026"/>
      <c r="P95" s="1026"/>
      <c r="Q95" s="1026"/>
      <c r="R95" s="1026"/>
      <c r="S95" s="1026"/>
    </row>
    <row r="96" spans="4:19" x14ac:dyDescent="0.35">
      <c r="D96" s="787"/>
      <c r="E96" s="787" t="str">
        <f t="shared" ref="E96:E111" si="0">CONCATENATE(E76,"-",F76,"-",G76,"-",H76,"-",I76,"-",J76,"-",K76,"-",L76,"-",M76,"-",N76,"-",O76,"-",P76,"-",Q76,"-",R76,"-",S76)</f>
        <v>1-2-3--5-6----10---13-14-15</v>
      </c>
      <c r="F96" s="1026"/>
      <c r="G96" s="1026"/>
      <c r="H96" s="1026"/>
      <c r="I96" s="1026" t="s">
        <v>3440</v>
      </c>
      <c r="J96" s="1026"/>
      <c r="K96" s="1026"/>
      <c r="L96" s="1026"/>
      <c r="M96" s="1026"/>
      <c r="N96" s="1026"/>
      <c r="O96" s="1026"/>
      <c r="P96" s="1026"/>
      <c r="Q96" s="1026"/>
      <c r="R96" s="1026"/>
      <c r="S96" s="1026"/>
    </row>
    <row r="97" spans="5:9" x14ac:dyDescent="0.35">
      <c r="E97" s="787" t="str">
        <f t="shared" si="0"/>
        <v>1-2-3--5-6-------13--15</v>
      </c>
      <c r="F97" s="1026"/>
      <c r="G97" s="1026"/>
      <c r="H97" s="1026"/>
      <c r="I97" s="1026" t="s">
        <v>3441</v>
      </c>
    </row>
    <row r="98" spans="5:9" x14ac:dyDescent="0.35">
      <c r="E98" s="787" t="str">
        <f t="shared" si="0"/>
        <v>1-2-3--5-6-7------13--15</v>
      </c>
      <c r="F98" s="1026"/>
      <c r="G98" s="1026"/>
      <c r="H98" s="1026"/>
      <c r="I98" s="1026" t="s">
        <v>3442</v>
      </c>
    </row>
    <row r="99" spans="5:9" x14ac:dyDescent="0.35">
      <c r="E99" s="787" t="str">
        <f t="shared" si="0"/>
        <v>1-2-3--5-6-7------13-14-15</v>
      </c>
      <c r="F99" s="1026"/>
      <c r="G99" s="1026"/>
      <c r="H99" s="1026"/>
      <c r="I99" s="1026" t="s">
        <v>3443</v>
      </c>
    </row>
    <row r="100" spans="5:9" x14ac:dyDescent="0.35">
      <c r="E100" s="787" t="str">
        <f t="shared" si="0"/>
        <v>1-2-3--5-6-7------13-14-15</v>
      </c>
      <c r="F100" s="1026"/>
      <c r="G100" s="1026"/>
      <c r="H100" s="1026"/>
      <c r="I100" s="1026" t="s">
        <v>3443</v>
      </c>
    </row>
    <row r="101" spans="5:9" x14ac:dyDescent="0.35">
      <c r="E101" s="787" t="str">
        <f t="shared" si="0"/>
        <v>1-2-3--5-6-7------13--15</v>
      </c>
      <c r="F101" s="1026"/>
      <c r="G101" s="1026"/>
      <c r="H101" s="1026"/>
      <c r="I101" s="1026" t="s">
        <v>3442</v>
      </c>
    </row>
    <row r="102" spans="5:9" x14ac:dyDescent="0.35">
      <c r="E102" s="787" t="str">
        <f t="shared" si="0"/>
        <v>1-2-3-4-5-6---9-10-11-12-13--15</v>
      </c>
      <c r="F102" s="1026"/>
      <c r="G102" s="1026"/>
      <c r="H102" s="1026"/>
      <c r="I102" s="1026" t="s">
        <v>3444</v>
      </c>
    </row>
    <row r="103" spans="5:9" x14ac:dyDescent="0.35">
      <c r="E103" s="787" t="str">
        <f t="shared" si="0"/>
        <v>1-2-3-4-5-6---9-10-11-12-13--15</v>
      </c>
      <c r="F103" s="1026"/>
      <c r="G103" s="1026"/>
      <c r="H103" s="1026"/>
      <c r="I103" s="1026" t="s">
        <v>3444</v>
      </c>
    </row>
    <row r="104" spans="5:9" x14ac:dyDescent="0.35">
      <c r="E104" s="787" t="str">
        <f t="shared" si="0"/>
        <v>1-2-3-4-5-6---9-10-11-12-13--15</v>
      </c>
      <c r="F104" s="1026"/>
      <c r="G104" s="1026"/>
      <c r="H104" s="1026"/>
      <c r="I104" s="1026" t="s">
        <v>3444</v>
      </c>
    </row>
    <row r="105" spans="5:9" x14ac:dyDescent="0.35">
      <c r="E105" s="787" t="str">
        <f t="shared" si="0"/>
        <v>1-2-3-4-5-6---9-10-11-12-13--15</v>
      </c>
      <c r="F105" s="1026"/>
      <c r="G105" s="1026"/>
      <c r="H105" s="1026"/>
      <c r="I105" s="1026" t="s">
        <v>3444</v>
      </c>
    </row>
    <row r="106" spans="5:9" x14ac:dyDescent="0.35">
      <c r="E106" s="787" t="str">
        <f t="shared" si="0"/>
        <v>1-2-3-4-5-6---9-10-11-12-13--15</v>
      </c>
      <c r="F106" s="1026"/>
      <c r="G106" s="1026"/>
      <c r="H106" s="1026"/>
      <c r="I106" s="1026" t="s">
        <v>3444</v>
      </c>
    </row>
    <row r="107" spans="5:9" x14ac:dyDescent="0.35">
      <c r="E107" s="787" t="str">
        <f t="shared" si="0"/>
        <v>1-2-3-4-5-6---9-10-11--13-14-15</v>
      </c>
      <c r="F107" s="1026"/>
      <c r="G107" s="1026"/>
      <c r="H107" s="1026"/>
      <c r="I107" s="1026" t="s">
        <v>3445</v>
      </c>
    </row>
    <row r="108" spans="5:9" x14ac:dyDescent="0.35">
      <c r="E108" s="787" t="str">
        <f t="shared" si="0"/>
        <v>1-2-3-4-5-6--8-9-10-11--13-14-15</v>
      </c>
      <c r="F108" s="1026"/>
      <c r="G108" s="1026"/>
      <c r="H108" s="1026"/>
      <c r="I108" s="1026" t="s">
        <v>3446</v>
      </c>
    </row>
    <row r="109" spans="5:9" x14ac:dyDescent="0.35">
      <c r="E109" s="787" t="str">
        <f t="shared" si="0"/>
        <v>1-2-3-4-5-6--8-9-10-11--13-14-15</v>
      </c>
      <c r="F109" s="1026"/>
      <c r="G109" s="1026"/>
      <c r="H109" s="1026"/>
      <c r="I109" s="1026" t="s">
        <v>3446</v>
      </c>
    </row>
    <row r="110" spans="5:9" x14ac:dyDescent="0.35">
      <c r="E110" s="787" t="str">
        <f t="shared" si="0"/>
        <v>1-2-3-4-5-6--8-9-10-11--13-14-15</v>
      </c>
      <c r="F110" s="1026"/>
      <c r="G110" s="1026"/>
      <c r="H110" s="1026"/>
      <c r="I110" s="1026" t="s">
        <v>3446</v>
      </c>
    </row>
    <row r="111" spans="5:9" x14ac:dyDescent="0.35">
      <c r="E111" s="787" t="str">
        <f t="shared" si="0"/>
        <v>1-2-3-4-5-6--8-9-10-11--13-14-15</v>
      </c>
      <c r="F111" s="1026"/>
      <c r="G111" s="1026"/>
      <c r="H111" s="1026"/>
      <c r="I111" s="1026" t="s">
        <v>3446</v>
      </c>
    </row>
  </sheetData>
  <autoFilter ref="A1:S71" xr:uid="{ABD630F2-8475-4A5C-B05B-5F213B417FEA}">
    <filterColumn colId="1">
      <filters>
        <filter val="15"/>
      </filters>
    </filterColumn>
  </autoFilter>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C62B5A-4BC6-4FB0-9FD4-C5CEFD51FEA5}">
  <sheetPr codeName="Feuil38">
    <tabColor rgb="FF00B050"/>
  </sheetPr>
  <dimension ref="A2:G101"/>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52.90625" style="738" bestFit="1" customWidth="1"/>
    <col min="7" max="7" width="3.9062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684</v>
      </c>
    </row>
    <row r="5" spans="1:7" ht="13" thickTop="1" thickBot="1" x14ac:dyDescent="0.4">
      <c r="C5" s="782" t="s">
        <v>1252</v>
      </c>
      <c r="D5" s="784" t="s">
        <v>3006</v>
      </c>
    </row>
    <row r="6" spans="1:7" ht="13" thickTop="1" thickBot="1" x14ac:dyDescent="0.4">
      <c r="C6" s="782" t="s">
        <v>497</v>
      </c>
      <c r="D6" s="785">
        <v>45119</v>
      </c>
      <c r="F6" s="786"/>
    </row>
    <row r="7" spans="1:7" ht="13" thickTop="1" thickBot="1" x14ac:dyDescent="0.4">
      <c r="C7" s="782" t="s">
        <v>1253</v>
      </c>
      <c r="D7" s="784" t="s">
        <v>3007</v>
      </c>
      <c r="G7" s="781" t="e">
        <f>1353000/D7</f>
        <v>#VALUE!</v>
      </c>
    </row>
    <row r="8" spans="1:7" ht="12.5" thickTop="1" x14ac:dyDescent="0.35"/>
    <row r="9" spans="1:7" x14ac:dyDescent="0.35">
      <c r="A9" s="788" t="s">
        <v>1254</v>
      </c>
      <c r="B9" s="789" t="s">
        <v>1255</v>
      </c>
      <c r="C9" s="789" t="s">
        <v>1256</v>
      </c>
      <c r="D9" s="790" t="s">
        <v>1257</v>
      </c>
      <c r="E9" s="791" t="s">
        <v>1258</v>
      </c>
    </row>
    <row r="10" spans="1:7" x14ac:dyDescent="0.35">
      <c r="A10" s="1302" t="s">
        <v>1259</v>
      </c>
      <c r="B10" s="792" t="s">
        <v>1260</v>
      </c>
      <c r="C10" s="1304" t="s">
        <v>1261</v>
      </c>
      <c r="D10" s="1306" t="s">
        <v>660</v>
      </c>
      <c r="E10" s="1307" t="s">
        <v>1262</v>
      </c>
    </row>
    <row r="11" spans="1:7" ht="24" x14ac:dyDescent="0.35">
      <c r="A11" s="1303"/>
      <c r="B11" s="793" t="s">
        <v>1263</v>
      </c>
      <c r="C11" s="1305"/>
      <c r="D11" s="1300"/>
      <c r="E11" s="1301"/>
    </row>
    <row r="12" spans="1:7" ht="36.5" thickBot="1" x14ac:dyDescent="0.4">
      <c r="A12" s="797" t="s">
        <v>1264</v>
      </c>
      <c r="B12" s="793" t="s">
        <v>1265</v>
      </c>
      <c r="C12" s="1298"/>
      <c r="D12" s="1300"/>
      <c r="E12" s="1301"/>
    </row>
    <row r="13" spans="1:7" ht="36.5" thickTop="1" x14ac:dyDescent="0.35">
      <c r="A13" s="1309" t="s">
        <v>1266</v>
      </c>
      <c r="B13" s="799" t="s">
        <v>1267</v>
      </c>
      <c r="C13" s="800" t="s">
        <v>1268</v>
      </c>
      <c r="D13" s="795" t="s">
        <v>1140</v>
      </c>
      <c r="E13" s="1301"/>
    </row>
    <row r="14" spans="1:7" ht="84.5" thickBot="1" x14ac:dyDescent="0.4">
      <c r="A14" s="1309"/>
      <c r="B14" s="793" t="s">
        <v>1269</v>
      </c>
      <c r="C14" s="794" t="s">
        <v>1270</v>
      </c>
      <c r="D14" s="801" t="s">
        <v>660</v>
      </c>
      <c r="E14" s="1308"/>
    </row>
    <row r="15" spans="1:7" ht="24.5" thickTop="1" x14ac:dyDescent="0.35">
      <c r="A15" s="797"/>
      <c r="B15" s="803" t="s">
        <v>1271</v>
      </c>
      <c r="C15" s="1297" t="s">
        <v>1272</v>
      </c>
      <c r="D15" s="1299" t="s">
        <v>660</v>
      </c>
      <c r="E15" s="1301" t="s">
        <v>1262</v>
      </c>
    </row>
    <row r="16" spans="1:7" ht="48.5" thickBot="1" x14ac:dyDescent="0.4">
      <c r="A16" s="797" t="s">
        <v>1273</v>
      </c>
      <c r="B16" s="793" t="s">
        <v>1274</v>
      </c>
      <c r="C16" s="1298"/>
      <c r="D16" s="1300"/>
      <c r="E16" s="1301"/>
    </row>
    <row r="17" spans="1:5" ht="85" thickTop="1" thickBot="1" x14ac:dyDescent="0.4">
      <c r="A17" s="1310" t="s">
        <v>1266</v>
      </c>
      <c r="B17" s="793" t="s">
        <v>1275</v>
      </c>
      <c r="C17" s="807" t="s">
        <v>1276</v>
      </c>
      <c r="D17" s="795" t="s">
        <v>660</v>
      </c>
      <c r="E17" s="796" t="s">
        <v>1262</v>
      </c>
    </row>
    <row r="18" spans="1:5" ht="25" thickTop="1" thickBot="1" x14ac:dyDescent="0.4">
      <c r="A18" s="1310"/>
      <c r="B18" s="793" t="s">
        <v>1277</v>
      </c>
      <c r="C18" s="807" t="s">
        <v>3008</v>
      </c>
      <c r="D18" s="795" t="s">
        <v>660</v>
      </c>
      <c r="E18" s="796" t="s">
        <v>1262</v>
      </c>
    </row>
    <row r="19" spans="1:5" ht="37" thickTop="1" thickBot="1" x14ac:dyDescent="0.4">
      <c r="A19" s="1310"/>
      <c r="B19" s="793" t="s">
        <v>1278</v>
      </c>
      <c r="C19" s="807" t="s">
        <v>1279</v>
      </c>
      <c r="D19" s="795" t="s">
        <v>660</v>
      </c>
      <c r="E19" s="796" t="s">
        <v>1262</v>
      </c>
    </row>
    <row r="20" spans="1:5" ht="25" thickTop="1" thickBot="1" x14ac:dyDescent="0.4">
      <c r="A20" s="1311" t="s">
        <v>1280</v>
      </c>
      <c r="B20" s="793" t="s">
        <v>1281</v>
      </c>
      <c r="C20" s="804" t="s">
        <v>1282</v>
      </c>
      <c r="D20" s="795" t="s">
        <v>660</v>
      </c>
      <c r="E20" s="796" t="s">
        <v>1262</v>
      </c>
    </row>
    <row r="21" spans="1:5" ht="13" thickTop="1" thickBot="1" x14ac:dyDescent="0.4">
      <c r="A21" s="1311"/>
      <c r="B21" s="793" t="s">
        <v>1283</v>
      </c>
      <c r="C21" s="804" t="s">
        <v>1284</v>
      </c>
      <c r="D21" s="795" t="s">
        <v>660</v>
      </c>
      <c r="E21" s="796" t="s">
        <v>1262</v>
      </c>
    </row>
    <row r="22" spans="1:5" ht="13" thickTop="1" thickBot="1" x14ac:dyDescent="0.4">
      <c r="A22" s="1311"/>
      <c r="B22" s="793" t="s">
        <v>1285</v>
      </c>
      <c r="C22" s="804" t="s">
        <v>1286</v>
      </c>
      <c r="D22" s="795" t="s">
        <v>660</v>
      </c>
      <c r="E22" s="796" t="s">
        <v>1262</v>
      </c>
    </row>
    <row r="23" spans="1:5" ht="13" thickTop="1" thickBot="1" x14ac:dyDescent="0.4">
      <c r="A23" s="1311"/>
      <c r="B23" s="793" t="s">
        <v>1287</v>
      </c>
      <c r="C23" s="804" t="s">
        <v>1288</v>
      </c>
      <c r="D23" s="795" t="s">
        <v>1140</v>
      </c>
      <c r="E23" s="796" t="s">
        <v>1262</v>
      </c>
    </row>
    <row r="24" spans="1:5" ht="13" thickTop="1" thickBot="1" x14ac:dyDescent="0.4">
      <c r="A24" s="1311"/>
      <c r="B24" s="793"/>
      <c r="C24" s="810" t="s">
        <v>3009</v>
      </c>
      <c r="D24" s="795" t="s">
        <v>1140</v>
      </c>
      <c r="E24" s="796" t="s">
        <v>1262</v>
      </c>
    </row>
    <row r="25" spans="1:5" ht="24.5" thickTop="1" x14ac:dyDescent="0.35">
      <c r="A25" s="1311"/>
      <c r="B25" s="1312" t="s">
        <v>1289</v>
      </c>
      <c r="C25" s="794" t="s">
        <v>1290</v>
      </c>
      <c r="D25" s="795" t="s">
        <v>1140</v>
      </c>
      <c r="E25" s="796" t="s">
        <v>1262</v>
      </c>
    </row>
    <row r="26" spans="1:5" x14ac:dyDescent="0.35">
      <c r="A26" s="1311"/>
      <c r="B26" s="1312"/>
      <c r="C26" s="794" t="s">
        <v>1291</v>
      </c>
      <c r="D26" s="795" t="s">
        <v>660</v>
      </c>
      <c r="E26" s="796" t="s">
        <v>1292</v>
      </c>
    </row>
    <row r="27" spans="1:5" ht="24.5" thickBot="1" x14ac:dyDescent="0.4">
      <c r="A27" s="1311"/>
      <c r="B27" s="1312"/>
      <c r="C27" s="794" t="s">
        <v>1293</v>
      </c>
      <c r="D27" s="795" t="s">
        <v>1140</v>
      </c>
      <c r="E27" s="796" t="s">
        <v>1294</v>
      </c>
    </row>
    <row r="28" spans="1:5" ht="49" thickTop="1" thickBot="1" x14ac:dyDescent="0.4">
      <c r="A28" s="1311"/>
      <c r="B28" s="793" t="s">
        <v>3010</v>
      </c>
      <c r="C28" s="810" t="s">
        <v>3011</v>
      </c>
      <c r="D28" s="795" t="s">
        <v>26</v>
      </c>
      <c r="E28" s="794" t="s">
        <v>1295</v>
      </c>
    </row>
    <row r="29" spans="1:5" ht="24.5" thickTop="1" x14ac:dyDescent="0.35">
      <c r="A29" s="1309" t="s">
        <v>1266</v>
      </c>
      <c r="B29" s="793" t="s">
        <v>1296</v>
      </c>
      <c r="C29" s="811" t="s">
        <v>1297</v>
      </c>
      <c r="D29" s="795"/>
      <c r="E29" s="1301" t="s">
        <v>1262</v>
      </c>
    </row>
    <row r="30" spans="1:5" x14ac:dyDescent="0.35">
      <c r="A30" s="1309"/>
      <c r="B30" s="1312" t="s">
        <v>1278</v>
      </c>
      <c r="C30" s="794" t="s">
        <v>1298</v>
      </c>
      <c r="D30" s="795" t="s">
        <v>660</v>
      </c>
      <c r="E30" s="1301"/>
    </row>
    <row r="31" spans="1:5" ht="12.5" thickBot="1" x14ac:dyDescent="0.4">
      <c r="A31" s="1309"/>
      <c r="B31" s="1312"/>
      <c r="C31" s="812" t="s">
        <v>1299</v>
      </c>
      <c r="D31" s="795" t="s">
        <v>1140</v>
      </c>
      <c r="E31" s="796" t="s">
        <v>1303</v>
      </c>
    </row>
    <row r="32" spans="1:5" ht="12.5" thickTop="1" x14ac:dyDescent="0.35">
      <c r="A32" s="1309" t="s">
        <v>1300</v>
      </c>
      <c r="B32" s="813" t="s">
        <v>1301</v>
      </c>
      <c r="C32" s="1313" t="s">
        <v>1302</v>
      </c>
      <c r="D32" s="1300" t="s">
        <v>1140</v>
      </c>
      <c r="E32" s="1301" t="s">
        <v>1303</v>
      </c>
    </row>
    <row r="33" spans="1:5" ht="48.5" thickBot="1" x14ac:dyDescent="0.4">
      <c r="A33" s="1309"/>
      <c r="B33" s="815" t="s">
        <v>1304</v>
      </c>
      <c r="C33" s="1310"/>
      <c r="D33" s="1300"/>
      <c r="E33" s="1301"/>
    </row>
    <row r="34" spans="1:5" ht="24.5" thickTop="1" x14ac:dyDescent="0.35">
      <c r="A34" s="1309"/>
      <c r="B34" s="813" t="s">
        <v>1305</v>
      </c>
      <c r="C34" s="811"/>
      <c r="D34" s="795" t="s">
        <v>26</v>
      </c>
      <c r="E34" s="796"/>
    </row>
    <row r="35" spans="1:5" ht="72.5" thickBot="1" x14ac:dyDescent="0.4">
      <c r="A35" s="1309"/>
      <c r="B35" s="816" t="s">
        <v>1306</v>
      </c>
      <c r="C35" s="812" t="s">
        <v>1307</v>
      </c>
      <c r="D35" s="795" t="s">
        <v>26</v>
      </c>
      <c r="E35" s="796"/>
    </row>
    <row r="36" spans="1:5" ht="36.5" thickTop="1" x14ac:dyDescent="0.35">
      <c r="A36" s="1309" t="s">
        <v>1308</v>
      </c>
      <c r="B36" s="817" t="s">
        <v>1309</v>
      </c>
      <c r="C36" s="794" t="s">
        <v>1310</v>
      </c>
      <c r="D36" s="814" t="s">
        <v>1140</v>
      </c>
      <c r="E36" s="796"/>
    </row>
    <row r="37" spans="1:5" ht="60" x14ac:dyDescent="0.35">
      <c r="A37" s="1309"/>
      <c r="B37" s="793" t="s">
        <v>1311</v>
      </c>
      <c r="C37" s="794" t="s">
        <v>1312</v>
      </c>
      <c r="D37" s="814" t="s">
        <v>1140</v>
      </c>
      <c r="E37" s="818" t="s">
        <v>1313</v>
      </c>
    </row>
    <row r="38" spans="1:5" ht="60" x14ac:dyDescent="0.35">
      <c r="A38" s="1309"/>
      <c r="B38" s="793" t="s">
        <v>3012</v>
      </c>
      <c r="C38" s="806" t="s">
        <v>1314</v>
      </c>
      <c r="D38" s="814" t="s">
        <v>1140</v>
      </c>
      <c r="E38" s="818"/>
    </row>
    <row r="39" spans="1:5" s="694" customFormat="1" ht="36.5" thickBot="1" x14ac:dyDescent="0.4">
      <c r="A39" s="819" t="s">
        <v>1315</v>
      </c>
      <c r="B39" s="820" t="s">
        <v>1316</v>
      </c>
      <c r="C39" s="806" t="s">
        <v>1317</v>
      </c>
      <c r="D39" s="814" t="s">
        <v>1140</v>
      </c>
      <c r="E39" s="796" t="s">
        <v>1318</v>
      </c>
    </row>
    <row r="40" spans="1:5" ht="24.5" thickTop="1" x14ac:dyDescent="0.35">
      <c r="A40" s="809"/>
      <c r="B40" s="822" t="s">
        <v>1319</v>
      </c>
      <c r="C40" s="804" t="s">
        <v>1320</v>
      </c>
      <c r="D40" s="805"/>
      <c r="E40" s="823" t="s">
        <v>1321</v>
      </c>
    </row>
    <row r="41" spans="1:5" ht="36" x14ac:dyDescent="0.35">
      <c r="A41" s="1309" t="s">
        <v>1350</v>
      </c>
      <c r="B41" s="820" t="s">
        <v>1322</v>
      </c>
      <c r="C41" s="794" t="s">
        <v>1323</v>
      </c>
      <c r="D41" s="795" t="s">
        <v>660</v>
      </c>
      <c r="E41" s="796" t="s">
        <v>1324</v>
      </c>
    </row>
    <row r="42" spans="1:5" ht="84" x14ac:dyDescent="0.35">
      <c r="A42" s="1309"/>
      <c r="B42" s="793" t="s">
        <v>3013</v>
      </c>
      <c r="C42" s="794" t="s">
        <v>1325</v>
      </c>
      <c r="D42" s="795" t="s">
        <v>660</v>
      </c>
      <c r="E42" s="796" t="s">
        <v>1262</v>
      </c>
    </row>
    <row r="43" spans="1:5" ht="36" x14ac:dyDescent="0.35">
      <c r="A43" s="1309"/>
      <c r="B43" s="820" t="s">
        <v>3014</v>
      </c>
      <c r="C43" s="794" t="s">
        <v>3015</v>
      </c>
      <c r="D43" s="795" t="s">
        <v>660</v>
      </c>
      <c r="E43" s="796" t="s">
        <v>1262</v>
      </c>
    </row>
    <row r="44" spans="1:5" ht="24" x14ac:dyDescent="0.35">
      <c r="A44" s="1309"/>
      <c r="B44" s="820" t="s">
        <v>3016</v>
      </c>
      <c r="C44" s="794" t="s">
        <v>1326</v>
      </c>
      <c r="D44" s="795" t="s">
        <v>1140</v>
      </c>
      <c r="E44" s="796" t="s">
        <v>1327</v>
      </c>
    </row>
    <row r="45" spans="1:5" ht="24" x14ac:dyDescent="0.35">
      <c r="A45" s="1309"/>
      <c r="B45" s="820" t="s">
        <v>1328</v>
      </c>
      <c r="C45" s="1310" t="s">
        <v>1329</v>
      </c>
      <c r="D45" s="1300" t="s">
        <v>1140</v>
      </c>
      <c r="E45" s="1301" t="s">
        <v>1330</v>
      </c>
    </row>
    <row r="46" spans="1:5" ht="84" x14ac:dyDescent="0.35">
      <c r="A46" s="819" t="s">
        <v>1331</v>
      </c>
      <c r="B46" s="820" t="s">
        <v>1332</v>
      </c>
      <c r="C46" s="1310"/>
      <c r="D46" s="1300"/>
      <c r="E46" s="1301"/>
    </row>
    <row r="47" spans="1:5" ht="24" x14ac:dyDescent="0.35">
      <c r="A47" s="1309" t="s">
        <v>1350</v>
      </c>
      <c r="B47" s="820" t="s">
        <v>3017</v>
      </c>
      <c r="C47" s="794" t="s">
        <v>3018</v>
      </c>
      <c r="D47" s="795" t="s">
        <v>660</v>
      </c>
      <c r="E47" s="796" t="s">
        <v>1262</v>
      </c>
    </row>
    <row r="48" spans="1:5" ht="24" x14ac:dyDescent="0.35">
      <c r="A48" s="1309"/>
      <c r="B48" s="820" t="s">
        <v>3019</v>
      </c>
      <c r="C48" s="1310" t="s">
        <v>3020</v>
      </c>
      <c r="D48" s="1300" t="s">
        <v>1140</v>
      </c>
      <c r="E48" s="1301" t="s">
        <v>1262</v>
      </c>
    </row>
    <row r="49" spans="1:6" ht="180.5" thickBot="1" x14ac:dyDescent="0.4">
      <c r="A49" s="809" t="s">
        <v>1333</v>
      </c>
      <c r="B49" s="820" t="s">
        <v>1334</v>
      </c>
      <c r="C49" s="1316"/>
      <c r="D49" s="1300"/>
      <c r="E49" s="1301"/>
    </row>
    <row r="50" spans="1:6" ht="60.5" thickTop="1" x14ac:dyDescent="0.35">
      <c r="A50" s="809" t="s">
        <v>1335</v>
      </c>
      <c r="B50" s="820" t="s">
        <v>1336</v>
      </c>
      <c r="C50" s="794" t="s">
        <v>1337</v>
      </c>
      <c r="D50" s="1300"/>
      <c r="E50" s="1301"/>
      <c r="F50" s="808"/>
    </row>
    <row r="51" spans="1:6" ht="24" x14ac:dyDescent="0.35">
      <c r="A51" s="1309" t="s">
        <v>1338</v>
      </c>
      <c r="B51" s="819" t="s">
        <v>1339</v>
      </c>
      <c r="C51" s="794"/>
      <c r="D51" s="795"/>
      <c r="E51" s="796"/>
    </row>
    <row r="52" spans="1:6" ht="192.5" thickBot="1" x14ac:dyDescent="0.4">
      <c r="A52" s="1309"/>
      <c r="B52" s="820" t="s">
        <v>3021</v>
      </c>
      <c r="C52" s="812" t="s">
        <v>1340</v>
      </c>
      <c r="D52" s="795" t="s">
        <v>1140</v>
      </c>
      <c r="E52" s="796" t="s">
        <v>1341</v>
      </c>
    </row>
    <row r="53" spans="1:6" s="694" customFormat="1" ht="181" thickTop="1" thickBot="1" x14ac:dyDescent="0.4">
      <c r="A53" s="809" t="s">
        <v>1342</v>
      </c>
      <c r="B53" s="793" t="s">
        <v>3022</v>
      </c>
      <c r="C53" s="794" t="s">
        <v>1343</v>
      </c>
      <c r="D53" s="795" t="s">
        <v>1140</v>
      </c>
      <c r="E53" s="796" t="s">
        <v>1341</v>
      </c>
    </row>
    <row r="54" spans="1:6" ht="145" thickTop="1" thickBot="1" x14ac:dyDescent="0.4">
      <c r="A54" s="806" t="s">
        <v>3023</v>
      </c>
      <c r="B54" s="820" t="s">
        <v>3204</v>
      </c>
      <c r="C54" s="810" t="s">
        <v>1344</v>
      </c>
      <c r="D54" s="795" t="s">
        <v>1140</v>
      </c>
      <c r="E54" s="796" t="s">
        <v>1262</v>
      </c>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c r="F56" s="1315"/>
    </row>
    <row r="57" spans="1:6" x14ac:dyDescent="0.35">
      <c r="A57" s="1309"/>
      <c r="B57" s="1312"/>
      <c r="C57" s="794" t="s">
        <v>1348</v>
      </c>
      <c r="D57" s="795" t="s">
        <v>26</v>
      </c>
      <c r="E57" s="796" t="s">
        <v>1341</v>
      </c>
      <c r="F57" s="1315"/>
    </row>
    <row r="58" spans="1:6" s="694" customFormat="1" ht="144" x14ac:dyDescent="0.35">
      <c r="A58" s="797" t="s">
        <v>1349</v>
      </c>
      <c r="B58" s="793" t="s">
        <v>3026</v>
      </c>
      <c r="C58" s="821" t="s">
        <v>1347</v>
      </c>
      <c r="D58" s="795" t="s">
        <v>26</v>
      </c>
      <c r="E58" s="825" t="s">
        <v>1341</v>
      </c>
    </row>
    <row r="59" spans="1:6" ht="24" x14ac:dyDescent="0.35">
      <c r="A59" s="1309" t="s">
        <v>1350</v>
      </c>
      <c r="B59" s="826" t="s">
        <v>1351</v>
      </c>
      <c r="C59" s="1318" t="s">
        <v>1352</v>
      </c>
      <c r="D59" s="1300" t="s">
        <v>1140</v>
      </c>
      <c r="E59" s="796"/>
    </row>
    <row r="60" spans="1:6" ht="84.5" thickBot="1" x14ac:dyDescent="0.4">
      <c r="A60" s="1309"/>
      <c r="B60" s="793" t="s">
        <v>1353</v>
      </c>
      <c r="C60" s="1319"/>
      <c r="D60" s="1300"/>
      <c r="E60" s="796" t="s">
        <v>1262</v>
      </c>
    </row>
    <row r="61" spans="1:6" ht="12.5" thickTop="1" x14ac:dyDescent="0.35">
      <c r="A61" s="1309" t="s">
        <v>1354</v>
      </c>
      <c r="B61" s="797" t="s">
        <v>1355</v>
      </c>
      <c r="C61" s="1313" t="s">
        <v>1356</v>
      </c>
      <c r="D61" s="1300" t="s">
        <v>1140</v>
      </c>
      <c r="E61" s="1301" t="s">
        <v>1262</v>
      </c>
    </row>
    <row r="62" spans="1:6" ht="96.5" thickBot="1" x14ac:dyDescent="0.4">
      <c r="A62" s="1309"/>
      <c r="B62" s="793" t="s">
        <v>1357</v>
      </c>
      <c r="C62" s="1316"/>
      <c r="D62" s="1300"/>
      <c r="E62" s="1301"/>
    </row>
    <row r="63" spans="1:6" ht="37" thickTop="1" thickBot="1" x14ac:dyDescent="0.4">
      <c r="A63" s="809" t="s">
        <v>1264</v>
      </c>
      <c r="B63" s="826" t="s">
        <v>1358</v>
      </c>
      <c r="C63" s="804" t="s">
        <v>1359</v>
      </c>
      <c r="D63" s="795" t="s">
        <v>660</v>
      </c>
      <c r="E63" s="796" t="s">
        <v>1262</v>
      </c>
    </row>
    <row r="64" spans="1:6" ht="37" thickTop="1" thickBot="1" x14ac:dyDescent="0.4">
      <c r="A64" s="806" t="s">
        <v>1264</v>
      </c>
      <c r="B64" s="826" t="s">
        <v>1360</v>
      </c>
      <c r="C64" s="810" t="s">
        <v>1361</v>
      </c>
      <c r="D64" s="795" t="s">
        <v>660</v>
      </c>
      <c r="E64" s="796" t="s">
        <v>1262</v>
      </c>
    </row>
    <row r="65" spans="1:5" ht="85" thickTop="1" thickBot="1" x14ac:dyDescent="0.4">
      <c r="A65" s="806" t="s">
        <v>1362</v>
      </c>
      <c r="B65" s="793" t="s">
        <v>1363</v>
      </c>
      <c r="C65" s="810" t="s">
        <v>1364</v>
      </c>
      <c r="D65" s="795" t="s">
        <v>660</v>
      </c>
      <c r="E65" s="796" t="s">
        <v>1365</v>
      </c>
    </row>
    <row r="66" spans="1:5" ht="24.5" thickTop="1" x14ac:dyDescent="0.35">
      <c r="A66" s="1309" t="s">
        <v>1366</v>
      </c>
      <c r="B66" s="827" t="s">
        <v>1367</v>
      </c>
      <c r="C66" s="828"/>
      <c r="D66" s="795"/>
      <c r="E66" s="829"/>
    </row>
    <row r="67" spans="1:5" ht="72.5" thickBot="1" x14ac:dyDescent="0.4">
      <c r="A67" s="1309"/>
      <c r="B67" s="820" t="s">
        <v>1368</v>
      </c>
      <c r="C67" s="798" t="s">
        <v>1369</v>
      </c>
      <c r="D67" s="795" t="s">
        <v>1140</v>
      </c>
      <c r="E67" s="796" t="s">
        <v>1365</v>
      </c>
    </row>
    <row r="68" spans="1:5" ht="13" thickTop="1" thickBot="1" x14ac:dyDescent="0.4">
      <c r="A68" s="1309" t="s">
        <v>1315</v>
      </c>
      <c r="B68" s="817" t="s">
        <v>1370</v>
      </c>
      <c r="C68" s="804"/>
      <c r="D68" s="795"/>
      <c r="E68" s="796"/>
    </row>
    <row r="69" spans="1:5" ht="61" thickTop="1" thickBot="1" x14ac:dyDescent="0.4">
      <c r="A69" s="1309"/>
      <c r="B69" s="820" t="s">
        <v>1371</v>
      </c>
      <c r="C69" s="804" t="s">
        <v>1372</v>
      </c>
      <c r="D69" s="795" t="s">
        <v>26</v>
      </c>
      <c r="E69" s="796" t="s">
        <v>1365</v>
      </c>
    </row>
    <row r="70" spans="1:5" ht="36.5" thickTop="1" x14ac:dyDescent="0.35">
      <c r="A70" s="1309"/>
      <c r="B70" s="817" t="s">
        <v>1373</v>
      </c>
      <c r="C70" s="1297" t="s">
        <v>1374</v>
      </c>
      <c r="D70" s="1300" t="s">
        <v>26</v>
      </c>
      <c r="E70" s="796"/>
    </row>
    <row r="71" spans="1:5" ht="48.5" thickBot="1" x14ac:dyDescent="0.4">
      <c r="A71" s="1309"/>
      <c r="B71" s="820" t="s">
        <v>1375</v>
      </c>
      <c r="C71" s="1298"/>
      <c r="D71" s="1300"/>
      <c r="E71" s="802"/>
    </row>
    <row r="72" spans="1:5" ht="12.5" thickTop="1" x14ac:dyDescent="0.35">
      <c r="A72" s="806"/>
      <c r="B72" s="830" t="s">
        <v>1376</v>
      </c>
      <c r="C72" s="811"/>
      <c r="D72" s="805"/>
      <c r="E72" s="796"/>
    </row>
    <row r="73" spans="1:5" x14ac:dyDescent="0.35">
      <c r="A73" s="1310" t="s">
        <v>1377</v>
      </c>
      <c r="B73" s="819" t="s">
        <v>1378</v>
      </c>
      <c r="C73" s="1305" t="s">
        <v>1379</v>
      </c>
      <c r="D73" s="1300" t="s">
        <v>1140</v>
      </c>
      <c r="E73" s="1301" t="s">
        <v>1380</v>
      </c>
    </row>
    <row r="74" spans="1:5" ht="60.5" thickBot="1" x14ac:dyDescent="0.4">
      <c r="A74" s="1310"/>
      <c r="B74" s="820" t="s">
        <v>1381</v>
      </c>
      <c r="C74" s="1298"/>
      <c r="D74" s="1300"/>
      <c r="E74" s="1301"/>
    </row>
    <row r="75" spans="1:5" ht="36.5" thickTop="1" x14ac:dyDescent="0.35">
      <c r="A75" s="819" t="s">
        <v>1264</v>
      </c>
      <c r="B75" s="826" t="s">
        <v>3027</v>
      </c>
      <c r="C75" s="821" t="s">
        <v>1382</v>
      </c>
      <c r="D75" s="795" t="s">
        <v>1140</v>
      </c>
      <c r="E75" s="796" t="s">
        <v>1383</v>
      </c>
    </row>
    <row r="76" spans="1:5" ht="36" x14ac:dyDescent="0.35">
      <c r="A76" s="809" t="s">
        <v>1350</v>
      </c>
      <c r="B76" s="826" t="s">
        <v>1384</v>
      </c>
      <c r="C76" s="821" t="s">
        <v>1385</v>
      </c>
      <c r="D76" s="814" t="s">
        <v>1140</v>
      </c>
      <c r="E76" s="796" t="s">
        <v>1386</v>
      </c>
    </row>
    <row r="77" spans="1:5" ht="24.5" thickBot="1" x14ac:dyDescent="0.4">
      <c r="A77" s="809" t="s">
        <v>1387</v>
      </c>
      <c r="B77" s="826" t="s">
        <v>1388</v>
      </c>
      <c r="C77" s="821" t="s">
        <v>1389</v>
      </c>
      <c r="D77" s="814" t="s">
        <v>1140</v>
      </c>
      <c r="E77" s="796" t="s">
        <v>1398</v>
      </c>
    </row>
    <row r="78" spans="1:5" ht="25" thickTop="1" thickBot="1" x14ac:dyDescent="0.4">
      <c r="A78" s="809" t="s">
        <v>1387</v>
      </c>
      <c r="B78" s="797" t="s">
        <v>1390</v>
      </c>
      <c r="C78" s="804" t="s">
        <v>3029</v>
      </c>
      <c r="D78" s="814" t="s">
        <v>1140</v>
      </c>
      <c r="E78" s="796" t="s">
        <v>1391</v>
      </c>
    </row>
    <row r="79" spans="1:5" ht="25" thickTop="1" thickBot="1" x14ac:dyDescent="0.4">
      <c r="A79" s="809" t="s">
        <v>1387</v>
      </c>
      <c r="B79" s="797" t="s">
        <v>1392</v>
      </c>
      <c r="C79" s="804" t="s">
        <v>1393</v>
      </c>
      <c r="D79" s="814" t="s">
        <v>1140</v>
      </c>
      <c r="E79" s="796" t="s">
        <v>1391</v>
      </c>
    </row>
    <row r="80" spans="1:5" ht="25" thickTop="1" thickBot="1" x14ac:dyDescent="0.4">
      <c r="A80" s="809" t="s">
        <v>1387</v>
      </c>
      <c r="B80" s="797" t="s">
        <v>1394</v>
      </c>
      <c r="C80" s="804" t="s">
        <v>1395</v>
      </c>
      <c r="D80" s="814" t="s">
        <v>1140</v>
      </c>
      <c r="E80" s="796" t="s">
        <v>1391</v>
      </c>
    </row>
    <row r="81" spans="1:5" ht="36.5" thickTop="1" x14ac:dyDescent="0.35">
      <c r="A81" s="809" t="s">
        <v>1387</v>
      </c>
      <c r="B81" s="797" t="s">
        <v>1396</v>
      </c>
      <c r="C81" s="804" t="s">
        <v>1397</v>
      </c>
      <c r="D81" s="814" t="s">
        <v>1140</v>
      </c>
      <c r="E81" s="796" t="s">
        <v>1398</v>
      </c>
    </row>
    <row r="82" spans="1:5" ht="84" x14ac:dyDescent="0.35">
      <c r="A82" s="809" t="s">
        <v>3030</v>
      </c>
      <c r="B82" s="820" t="s">
        <v>3031</v>
      </c>
      <c r="C82" s="794" t="s">
        <v>3032</v>
      </c>
      <c r="D82" s="795" t="s">
        <v>1140</v>
      </c>
      <c r="E82" s="796" t="s">
        <v>1262</v>
      </c>
    </row>
    <row r="83" spans="1:5" ht="36" x14ac:dyDescent="0.35">
      <c r="A83" s="809" t="s">
        <v>1387</v>
      </c>
      <c r="B83" s="820" t="s">
        <v>3033</v>
      </c>
      <c r="C83" s="794" t="s">
        <v>3034</v>
      </c>
      <c r="D83" s="795"/>
      <c r="E83" s="796" t="s">
        <v>1262</v>
      </c>
    </row>
    <row r="84" spans="1:5" ht="48" x14ac:dyDescent="0.35">
      <c r="A84" s="809" t="s">
        <v>1387</v>
      </c>
      <c r="B84" s="820" t="s">
        <v>3035</v>
      </c>
      <c r="C84" s="794" t="s">
        <v>1399</v>
      </c>
      <c r="D84" s="795" t="s">
        <v>1140</v>
      </c>
      <c r="E84" s="796" t="s">
        <v>1262</v>
      </c>
    </row>
    <row r="85" spans="1:5" ht="60" x14ac:dyDescent="0.35">
      <c r="A85" s="809" t="s">
        <v>1400</v>
      </c>
      <c r="B85" s="820" t="s">
        <v>1401</v>
      </c>
      <c r="C85" s="794" t="s">
        <v>1402</v>
      </c>
      <c r="D85" s="814" t="s">
        <v>1140</v>
      </c>
      <c r="E85" s="796" t="s">
        <v>1262</v>
      </c>
    </row>
    <row r="86" spans="1:5" ht="36" x14ac:dyDescent="0.35">
      <c r="A86" s="809" t="s">
        <v>1300</v>
      </c>
      <c r="B86" s="820" t="s">
        <v>1403</v>
      </c>
      <c r="C86" s="794" t="s">
        <v>1403</v>
      </c>
      <c r="D86" s="795" t="s">
        <v>1140</v>
      </c>
      <c r="E86" s="796" t="s">
        <v>1262</v>
      </c>
    </row>
    <row r="87" spans="1:5" ht="24" x14ac:dyDescent="0.35">
      <c r="A87" s="809" t="s">
        <v>1387</v>
      </c>
      <c r="B87" s="820" t="s">
        <v>1404</v>
      </c>
      <c r="C87" s="794" t="s">
        <v>1405</v>
      </c>
      <c r="D87" s="795" t="s">
        <v>1140</v>
      </c>
      <c r="E87" s="796" t="s">
        <v>1262</v>
      </c>
    </row>
    <row r="88" spans="1:5" ht="24.5" thickBot="1" x14ac:dyDescent="0.4">
      <c r="A88" s="809" t="s">
        <v>1387</v>
      </c>
      <c r="B88" s="820" t="s">
        <v>1406</v>
      </c>
      <c r="C88" s="794" t="s">
        <v>1407</v>
      </c>
      <c r="D88" s="795" t="s">
        <v>1140</v>
      </c>
      <c r="E88" s="796" t="s">
        <v>1262</v>
      </c>
    </row>
    <row r="89" spans="1:5" ht="60.5" thickTop="1" x14ac:dyDescent="0.35">
      <c r="A89" s="806" t="s">
        <v>1408</v>
      </c>
      <c r="B89" s="820" t="s">
        <v>3036</v>
      </c>
      <c r="C89" s="811" t="s">
        <v>3037</v>
      </c>
      <c r="D89" s="814" t="s">
        <v>1140</v>
      </c>
      <c r="E89" s="796" t="s">
        <v>1409</v>
      </c>
    </row>
    <row r="90" spans="1:5" ht="72" x14ac:dyDescent="0.35">
      <c r="A90" s="806" t="s">
        <v>1408</v>
      </c>
      <c r="B90" s="820" t="s">
        <v>1410</v>
      </c>
      <c r="C90" s="794" t="s">
        <v>1411</v>
      </c>
      <c r="D90" s="814" t="s">
        <v>1140</v>
      </c>
      <c r="E90" s="796" t="s">
        <v>1413</v>
      </c>
    </row>
    <row r="91" spans="1:5" ht="84" x14ac:dyDescent="0.35">
      <c r="A91" s="806" t="s">
        <v>1414</v>
      </c>
      <c r="B91" s="820" t="s">
        <v>1415</v>
      </c>
      <c r="C91" s="794" t="s">
        <v>1416</v>
      </c>
      <c r="D91" s="814" t="s">
        <v>1140</v>
      </c>
      <c r="E91" s="796" t="s">
        <v>1413</v>
      </c>
    </row>
    <row r="92" spans="1:5" ht="48" x14ac:dyDescent="0.35">
      <c r="A92" s="806" t="s">
        <v>1414</v>
      </c>
      <c r="B92" s="820" t="s">
        <v>1417</v>
      </c>
      <c r="C92" s="794" t="s">
        <v>1418</v>
      </c>
      <c r="D92" s="814" t="s">
        <v>1140</v>
      </c>
      <c r="E92" s="796" t="s">
        <v>1413</v>
      </c>
    </row>
    <row r="93" spans="1:5" ht="72.5" thickBot="1" x14ac:dyDescent="0.4">
      <c r="A93" s="819" t="s">
        <v>1419</v>
      </c>
      <c r="B93" s="832" t="s">
        <v>1420</v>
      </c>
      <c r="C93" s="794" t="s">
        <v>1421</v>
      </c>
      <c r="D93" s="801" t="s">
        <v>660</v>
      </c>
      <c r="E93" s="796" t="s">
        <v>1365</v>
      </c>
    </row>
    <row r="94" spans="1:5" ht="12.5" thickTop="1" x14ac:dyDescent="0.35">
      <c r="A94" s="819"/>
      <c r="B94" s="827" t="s">
        <v>1422</v>
      </c>
      <c r="C94" s="811"/>
      <c r="D94" s="805"/>
      <c r="E94" s="823"/>
    </row>
    <row r="95" spans="1:5" ht="36" x14ac:dyDescent="0.35">
      <c r="A95" s="1309" t="s">
        <v>1300</v>
      </c>
      <c r="B95" s="827" t="s">
        <v>3038</v>
      </c>
      <c r="C95" s="806" t="s">
        <v>1423</v>
      </c>
      <c r="D95" s="814" t="s">
        <v>1140</v>
      </c>
      <c r="E95" s="833" t="s">
        <v>1398</v>
      </c>
    </row>
    <row r="96" spans="1:5" ht="48.5" thickBot="1" x14ac:dyDescent="0.4">
      <c r="A96" s="1309"/>
      <c r="B96" s="793" t="s">
        <v>3039</v>
      </c>
      <c r="C96" s="806" t="s">
        <v>3040</v>
      </c>
      <c r="D96" s="814" t="s">
        <v>1140</v>
      </c>
      <c r="E96" s="833" t="s">
        <v>3041</v>
      </c>
    </row>
    <row r="97" spans="1:5" ht="12.5" thickTop="1" x14ac:dyDescent="0.35">
      <c r="A97" s="1310" t="s">
        <v>1354</v>
      </c>
      <c r="B97" s="827" t="s">
        <v>3042</v>
      </c>
      <c r="C97" s="834"/>
      <c r="D97" s="814" t="s">
        <v>1140</v>
      </c>
      <c r="E97" s="833"/>
    </row>
    <row r="98" spans="1:5" ht="60.5" thickBot="1" x14ac:dyDescent="0.4">
      <c r="A98" s="1310"/>
      <c r="B98" s="793" t="s">
        <v>3043</v>
      </c>
      <c r="C98" s="798" t="s">
        <v>3044</v>
      </c>
      <c r="D98" s="814" t="s">
        <v>1140</v>
      </c>
      <c r="E98" s="833" t="s">
        <v>1262</v>
      </c>
    </row>
    <row r="99" spans="1:5" ht="36.5" thickTop="1" x14ac:dyDescent="0.35">
      <c r="A99" s="819" t="s">
        <v>1315</v>
      </c>
      <c r="B99" s="817" t="s">
        <v>1424</v>
      </c>
      <c r="C99" s="1297" t="s">
        <v>1425</v>
      </c>
      <c r="E99" s="1301"/>
    </row>
    <row r="100" spans="1:5" ht="36" x14ac:dyDescent="0.35">
      <c r="A100" s="835"/>
      <c r="B100" s="836" t="s">
        <v>1426</v>
      </c>
      <c r="C100" s="1320"/>
      <c r="D100" s="1314" t="s">
        <v>1140</v>
      </c>
      <c r="E100" s="1321"/>
    </row>
    <row r="101" spans="1:5" x14ac:dyDescent="0.35">
      <c r="D101" s="1322"/>
    </row>
  </sheetData>
  <mergeCells count="54">
    <mergeCell ref="E73:E74"/>
    <mergeCell ref="A95:A96"/>
    <mergeCell ref="A97:A98"/>
    <mergeCell ref="C99:C100"/>
    <mergeCell ref="E99:E100"/>
    <mergeCell ref="D100:D101"/>
    <mergeCell ref="A66:A67"/>
    <mergeCell ref="A68:A71"/>
    <mergeCell ref="C70:C71"/>
    <mergeCell ref="D70:D71"/>
    <mergeCell ref="A73:A74"/>
    <mergeCell ref="C73:C74"/>
    <mergeCell ref="D73:D74"/>
    <mergeCell ref="F56:F57"/>
    <mergeCell ref="A59:A60"/>
    <mergeCell ref="C59:C60"/>
    <mergeCell ref="D59:D60"/>
    <mergeCell ref="A61:A62"/>
    <mergeCell ref="C61:C62"/>
    <mergeCell ref="D61:D62"/>
    <mergeCell ref="E61:E62"/>
    <mergeCell ref="A55:A57"/>
    <mergeCell ref="C55:C56"/>
    <mergeCell ref="D55:D56"/>
    <mergeCell ref="E55:E56"/>
    <mergeCell ref="B56:B57"/>
    <mergeCell ref="A47:A48"/>
    <mergeCell ref="C48:C49"/>
    <mergeCell ref="D48:D50"/>
    <mergeCell ref="E48:E50"/>
    <mergeCell ref="A51:A52"/>
    <mergeCell ref="A41:A45"/>
    <mergeCell ref="C45:C46"/>
    <mergeCell ref="D45:D46"/>
    <mergeCell ref="E45:E46"/>
    <mergeCell ref="A17:A19"/>
    <mergeCell ref="A20:A28"/>
    <mergeCell ref="B25:B27"/>
    <mergeCell ref="A29:A31"/>
    <mergeCell ref="E29:E30"/>
    <mergeCell ref="B30:B31"/>
    <mergeCell ref="A32:A35"/>
    <mergeCell ref="C32:C33"/>
    <mergeCell ref="D32:D33"/>
    <mergeCell ref="E32:E33"/>
    <mergeCell ref="A36:A38"/>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E60D5-D7D7-4330-ACFC-EDD84838D06E}">
  <sheetPr codeName="Feuil39">
    <tabColor rgb="FF00B050"/>
  </sheetPr>
  <dimension ref="A2:G100"/>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831</v>
      </c>
    </row>
    <row r="5" spans="1:7" ht="13" thickTop="1" thickBot="1" x14ac:dyDescent="0.4">
      <c r="C5" s="782" t="s">
        <v>1252</v>
      </c>
      <c r="D5" s="784" t="s">
        <v>3054</v>
      </c>
      <c r="E5" s="781" t="s">
        <v>3055</v>
      </c>
    </row>
    <row r="6" spans="1:7" ht="13" thickTop="1" thickBot="1" x14ac:dyDescent="0.4">
      <c r="B6" s="837"/>
      <c r="C6" s="838" t="s">
        <v>497</v>
      </c>
      <c r="D6" s="785">
        <v>45092</v>
      </c>
      <c r="F6" s="839"/>
    </row>
    <row r="7" spans="1:7" ht="13" thickTop="1" thickBot="1" x14ac:dyDescent="0.4">
      <c r="C7" s="838" t="s">
        <v>1253</v>
      </c>
      <c r="D7" s="784" t="s">
        <v>3056</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1140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1140</v>
      </c>
      <c r="E17" s="796" t="s">
        <v>1262</v>
      </c>
      <c r="F17" s="821"/>
    </row>
    <row r="18" spans="1:6" ht="25" thickTop="1" thickBot="1" x14ac:dyDescent="0.4">
      <c r="A18" s="1310"/>
      <c r="B18" s="793" t="s">
        <v>1277</v>
      </c>
      <c r="C18" s="807" t="s">
        <v>3008</v>
      </c>
      <c r="D18" s="795" t="s">
        <v>660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660</v>
      </c>
      <c r="E21" s="825" t="s">
        <v>1262</v>
      </c>
      <c r="F21" s="821"/>
    </row>
    <row r="22" spans="1:6" s="694" customFormat="1" ht="13" thickTop="1" thickBot="1" x14ac:dyDescent="0.4">
      <c r="A22" s="1311"/>
      <c r="B22" s="793" t="s">
        <v>1285</v>
      </c>
      <c r="C22" s="804" t="s">
        <v>1286</v>
      </c>
      <c r="D22" s="795" t="s">
        <v>660</v>
      </c>
      <c r="E22" s="825" t="s">
        <v>1262</v>
      </c>
      <c r="F22" s="821"/>
    </row>
    <row r="23" spans="1:6" s="694" customFormat="1" ht="13" thickTop="1" thickBot="1" x14ac:dyDescent="0.4">
      <c r="A23" s="1311"/>
      <c r="B23" s="793" t="s">
        <v>1287</v>
      </c>
      <c r="C23" s="804" t="s">
        <v>1288</v>
      </c>
      <c r="D23" s="795" t="s">
        <v>660</v>
      </c>
      <c r="E23" s="825" t="s">
        <v>1262</v>
      </c>
      <c r="F23" s="821"/>
    </row>
    <row r="24" spans="1:6" s="694" customFormat="1" ht="13" thickTop="1" thickBot="1" x14ac:dyDescent="0.4">
      <c r="A24" s="1311"/>
      <c r="B24" s="793"/>
      <c r="C24" s="810" t="s">
        <v>3009</v>
      </c>
      <c r="D24" s="795" t="s">
        <v>660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t="s">
        <v>660</v>
      </c>
      <c r="E36" s="1301"/>
      <c r="F36" s="821"/>
    </row>
    <row r="37" spans="1:7" s="694" customFormat="1" ht="60" x14ac:dyDescent="0.35">
      <c r="A37" s="1309"/>
      <c r="B37" s="793" t="s">
        <v>1311</v>
      </c>
      <c r="C37" s="794" t="s">
        <v>1312</v>
      </c>
      <c r="D37" s="814" t="s">
        <v>1140</v>
      </c>
      <c r="E37" s="818" t="s">
        <v>1313</v>
      </c>
      <c r="F37" s="821"/>
    </row>
    <row r="38" spans="1:7" s="694" customFormat="1" ht="60" x14ac:dyDescent="0.35">
      <c r="A38" s="1309"/>
      <c r="B38" s="793" t="s">
        <v>3012</v>
      </c>
      <c r="C38" s="806" t="s">
        <v>1314</v>
      </c>
      <c r="D38" s="814"/>
      <c r="E38" s="818"/>
      <c r="F38" s="821"/>
    </row>
    <row r="39" spans="1:7" s="694" customFormat="1" ht="36.5" thickBot="1" x14ac:dyDescent="0.4">
      <c r="A39" s="819" t="s">
        <v>1315</v>
      </c>
      <c r="B39" s="820" t="s">
        <v>1316</v>
      </c>
      <c r="C39" s="806" t="s">
        <v>1317</v>
      </c>
      <c r="D39" s="814" t="s">
        <v>660</v>
      </c>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1140</v>
      </c>
      <c r="E41" s="796" t="s">
        <v>1324</v>
      </c>
      <c r="F41" s="821"/>
    </row>
    <row r="42" spans="1:7" s="694" customFormat="1" ht="84" x14ac:dyDescent="0.35">
      <c r="A42" s="1309"/>
      <c r="B42" s="793" t="s">
        <v>3013</v>
      </c>
      <c r="C42" s="794" t="s">
        <v>1325</v>
      </c>
      <c r="D42" s="795" t="s">
        <v>1140</v>
      </c>
      <c r="E42" s="796" t="s">
        <v>1262</v>
      </c>
      <c r="F42" s="821"/>
    </row>
    <row r="43" spans="1:7" s="694" customFormat="1" ht="36" x14ac:dyDescent="0.35">
      <c r="A43" s="1309"/>
      <c r="B43" s="820" t="s">
        <v>3014</v>
      </c>
      <c r="C43" s="794" t="s">
        <v>3015</v>
      </c>
      <c r="D43" s="795" t="s">
        <v>1140</v>
      </c>
      <c r="E43" s="796" t="s">
        <v>1262</v>
      </c>
      <c r="F43" s="821"/>
    </row>
    <row r="44" spans="1:7" s="694" customFormat="1" ht="60" x14ac:dyDescent="0.35">
      <c r="A44" s="1309"/>
      <c r="B44" s="820" t="s">
        <v>3016</v>
      </c>
      <c r="C44" s="794" t="s">
        <v>1326</v>
      </c>
      <c r="D44" s="795" t="s">
        <v>660</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1140</v>
      </c>
      <c r="E47" s="796" t="s">
        <v>1262</v>
      </c>
      <c r="F47" s="821"/>
    </row>
    <row r="48" spans="1:7" s="694" customFormat="1" ht="24" x14ac:dyDescent="0.35">
      <c r="A48" s="1309"/>
      <c r="B48" s="820" t="s">
        <v>3019</v>
      </c>
      <c r="C48" s="1310" t="s">
        <v>3020</v>
      </c>
      <c r="D48" s="1300" t="s">
        <v>1140</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26</v>
      </c>
      <c r="E52" s="796" t="s">
        <v>1341</v>
      </c>
      <c r="F52" s="821" t="s">
        <v>3048</v>
      </c>
    </row>
    <row r="53" spans="1:6" s="694" customFormat="1" ht="181" thickTop="1" thickBot="1" x14ac:dyDescent="0.4">
      <c r="A53" s="809" t="s">
        <v>1342</v>
      </c>
      <c r="B53" s="793" t="s">
        <v>3022</v>
      </c>
      <c r="C53" s="794" t="s">
        <v>1343</v>
      </c>
      <c r="D53" s="844" t="s">
        <v>660</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660</v>
      </c>
      <c r="E57" s="796" t="s">
        <v>1341</v>
      </c>
    </row>
    <row r="58" spans="1:6" s="694" customFormat="1" ht="144" x14ac:dyDescent="0.35">
      <c r="A58" s="797" t="s">
        <v>1349</v>
      </c>
      <c r="B58" s="793" t="s">
        <v>3026</v>
      </c>
      <c r="C58" s="821" t="s">
        <v>1347</v>
      </c>
      <c r="D58" s="795" t="s">
        <v>660</v>
      </c>
      <c r="E58" s="825" t="s">
        <v>1341</v>
      </c>
    </row>
    <row r="59" spans="1:6" s="694" customFormat="1" ht="24" x14ac:dyDescent="0.35">
      <c r="A59" s="1309" t="s">
        <v>1350</v>
      </c>
      <c r="B59" s="826" t="s">
        <v>1351</v>
      </c>
      <c r="C59" s="1318" t="s">
        <v>1352</v>
      </c>
      <c r="D59" s="1300" t="s">
        <v>1140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1140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1140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1140</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1140</v>
      </c>
      <c r="E77" s="796" t="s">
        <v>1398</v>
      </c>
      <c r="F77" s="821"/>
    </row>
    <row r="78" spans="1:6" s="694" customFormat="1" ht="25" thickTop="1" thickBot="1" x14ac:dyDescent="0.4">
      <c r="A78" s="809" t="s">
        <v>1387</v>
      </c>
      <c r="B78" s="797" t="s">
        <v>1390</v>
      </c>
      <c r="C78" s="804" t="s">
        <v>3029</v>
      </c>
      <c r="D78" s="814" t="s">
        <v>1140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t="s">
        <v>3057</v>
      </c>
    </row>
    <row r="90" spans="1:7" ht="72" x14ac:dyDescent="0.35">
      <c r="A90" s="806" t="s">
        <v>1408</v>
      </c>
      <c r="B90" s="820" t="s">
        <v>1410</v>
      </c>
      <c r="C90" s="794" t="s">
        <v>1411</v>
      </c>
      <c r="D90" s="814" t="s">
        <v>660</v>
      </c>
      <c r="E90" s="796" t="s">
        <v>1413</v>
      </c>
      <c r="F90" s="831"/>
      <c r="G90" s="808"/>
    </row>
    <row r="91" spans="1:7" ht="84" x14ac:dyDescent="0.35">
      <c r="A91" s="806" t="s">
        <v>1414</v>
      </c>
      <c r="B91" s="820" t="s">
        <v>1415</v>
      </c>
      <c r="C91" s="794" t="s">
        <v>1416</v>
      </c>
      <c r="D91" s="814"/>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660</v>
      </c>
      <c r="E99" s="1301"/>
      <c r="F99" s="821"/>
    </row>
    <row r="100" spans="1:6" s="694" customFormat="1" ht="36" x14ac:dyDescent="0.35">
      <c r="A100" s="835"/>
      <c r="B100" s="836" t="s">
        <v>1426</v>
      </c>
      <c r="C100" s="1320"/>
      <c r="D100" s="1322"/>
      <c r="E100" s="1321"/>
      <c r="F100" s="821"/>
    </row>
  </sheetData>
  <mergeCells count="54">
    <mergeCell ref="A95:A96"/>
    <mergeCell ref="A97:A98"/>
    <mergeCell ref="C99:C100"/>
    <mergeCell ref="D99:D100"/>
    <mergeCell ref="E99:E100"/>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5B3469-C336-4904-809A-6004BD7B3022}">
  <sheetPr codeName="Feuil40">
    <tabColor rgb="FF00B050"/>
  </sheetPr>
  <dimension ref="A2:G100"/>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832</v>
      </c>
    </row>
    <row r="5" spans="1:7" ht="13" thickTop="1" thickBot="1" x14ac:dyDescent="0.4">
      <c r="C5" s="782" t="s">
        <v>1252</v>
      </c>
      <c r="D5" s="784" t="s">
        <v>3058</v>
      </c>
      <c r="E5" s="781" t="s">
        <v>927</v>
      </c>
    </row>
    <row r="6" spans="1:7" ht="13" thickTop="1" thickBot="1" x14ac:dyDescent="0.4">
      <c r="B6" s="837"/>
      <c r="C6" s="838" t="s">
        <v>497</v>
      </c>
      <c r="D6" s="785">
        <v>45092</v>
      </c>
      <c r="F6" s="839"/>
    </row>
    <row r="7" spans="1:7" ht="13" thickTop="1" thickBot="1" x14ac:dyDescent="0.4">
      <c r="C7" s="838" t="s">
        <v>1253</v>
      </c>
      <c r="D7" s="784" t="s">
        <v>3059</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1140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1140</v>
      </c>
      <c r="E17" s="796" t="s">
        <v>1262</v>
      </c>
      <c r="F17" s="821"/>
    </row>
    <row r="18" spans="1:6" ht="25" thickTop="1" thickBot="1" x14ac:dyDescent="0.4">
      <c r="A18" s="1310"/>
      <c r="B18" s="793" t="s">
        <v>1277</v>
      </c>
      <c r="C18" s="807" t="s">
        <v>3008</v>
      </c>
      <c r="D18" s="795" t="s">
        <v>660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660</v>
      </c>
      <c r="E21" s="825" t="s">
        <v>1262</v>
      </c>
      <c r="F21" s="821"/>
    </row>
    <row r="22" spans="1:6" s="694" customFormat="1" ht="13" thickTop="1" thickBot="1" x14ac:dyDescent="0.4">
      <c r="A22" s="1311"/>
      <c r="B22" s="793" t="s">
        <v>1285</v>
      </c>
      <c r="C22" s="804" t="s">
        <v>1286</v>
      </c>
      <c r="D22" s="795" t="s">
        <v>660</v>
      </c>
      <c r="E22" s="825" t="s">
        <v>1262</v>
      </c>
      <c r="F22" s="821"/>
    </row>
    <row r="23" spans="1:6" s="694" customFormat="1" ht="13" thickTop="1" thickBot="1" x14ac:dyDescent="0.4">
      <c r="A23" s="1311"/>
      <c r="B23" s="793" t="s">
        <v>1287</v>
      </c>
      <c r="C23" s="804" t="s">
        <v>1288</v>
      </c>
      <c r="D23" s="795" t="s">
        <v>660</v>
      </c>
      <c r="E23" s="825" t="s">
        <v>1262</v>
      </c>
      <c r="F23" s="821"/>
    </row>
    <row r="24" spans="1:6" s="694" customFormat="1" ht="13" thickTop="1" thickBot="1" x14ac:dyDescent="0.4">
      <c r="A24" s="1311"/>
      <c r="B24" s="793"/>
      <c r="C24" s="810" t="s">
        <v>3009</v>
      </c>
      <c r="D24" s="795" t="s">
        <v>660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t="s">
        <v>660</v>
      </c>
      <c r="E36" s="1301"/>
      <c r="F36" s="821"/>
    </row>
    <row r="37" spans="1:7" s="694" customFormat="1" ht="60" x14ac:dyDescent="0.35">
      <c r="A37" s="1309"/>
      <c r="B37" s="793" t="s">
        <v>1311</v>
      </c>
      <c r="C37" s="794" t="s">
        <v>1312</v>
      </c>
      <c r="D37" s="814" t="s">
        <v>1140</v>
      </c>
      <c r="E37" s="818" t="s">
        <v>1313</v>
      </c>
      <c r="F37" s="821"/>
    </row>
    <row r="38" spans="1:7" s="694" customFormat="1" ht="60" x14ac:dyDescent="0.35">
      <c r="A38" s="1309"/>
      <c r="B38" s="793" t="s">
        <v>3012</v>
      </c>
      <c r="C38" s="806" t="s">
        <v>1314</v>
      </c>
      <c r="D38" s="814"/>
      <c r="E38" s="818"/>
      <c r="F38" s="821"/>
    </row>
    <row r="39" spans="1:7" s="694" customFormat="1" ht="36.5" thickBot="1" x14ac:dyDescent="0.4">
      <c r="A39" s="819" t="s">
        <v>1315</v>
      </c>
      <c r="B39" s="820" t="s">
        <v>1316</v>
      </c>
      <c r="C39" s="806" t="s">
        <v>1317</v>
      </c>
      <c r="D39" s="814" t="s">
        <v>660</v>
      </c>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1140</v>
      </c>
      <c r="E41" s="796" t="s">
        <v>1324</v>
      </c>
      <c r="F41" s="821"/>
    </row>
    <row r="42" spans="1:7" s="694" customFormat="1" ht="84" x14ac:dyDescent="0.35">
      <c r="A42" s="1309"/>
      <c r="B42" s="793" t="s">
        <v>3013</v>
      </c>
      <c r="C42" s="794" t="s">
        <v>1325</v>
      </c>
      <c r="D42" s="795" t="s">
        <v>1140</v>
      </c>
      <c r="E42" s="796" t="s">
        <v>1262</v>
      </c>
      <c r="F42" s="821"/>
    </row>
    <row r="43" spans="1:7" s="694" customFormat="1" ht="36" x14ac:dyDescent="0.35">
      <c r="A43" s="1309"/>
      <c r="B43" s="820" t="s">
        <v>3014</v>
      </c>
      <c r="C43" s="794" t="s">
        <v>3015</v>
      </c>
      <c r="D43" s="795" t="s">
        <v>1140</v>
      </c>
      <c r="E43" s="796" t="s">
        <v>1262</v>
      </c>
      <c r="F43" s="821"/>
    </row>
    <row r="44" spans="1:7" s="694" customFormat="1" ht="60" x14ac:dyDescent="0.35">
      <c r="A44" s="1309"/>
      <c r="B44" s="820" t="s">
        <v>3016</v>
      </c>
      <c r="C44" s="794" t="s">
        <v>1326</v>
      </c>
      <c r="D44" s="795" t="s">
        <v>660</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1140</v>
      </c>
      <c r="E47" s="796" t="s">
        <v>1262</v>
      </c>
      <c r="F47" s="821"/>
    </row>
    <row r="48" spans="1:7" s="694" customFormat="1" ht="24" x14ac:dyDescent="0.35">
      <c r="A48" s="1309"/>
      <c r="B48" s="820" t="s">
        <v>3019</v>
      </c>
      <c r="C48" s="1310" t="s">
        <v>3020</v>
      </c>
      <c r="D48" s="1300" t="s">
        <v>1140</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26</v>
      </c>
      <c r="E52" s="796" t="s">
        <v>1341</v>
      </c>
      <c r="F52" s="821" t="s">
        <v>3048</v>
      </c>
    </row>
    <row r="53" spans="1:6" s="694" customFormat="1" ht="181" thickTop="1" thickBot="1" x14ac:dyDescent="0.4">
      <c r="A53" s="809" t="s">
        <v>1342</v>
      </c>
      <c r="B53" s="793" t="s">
        <v>3022</v>
      </c>
      <c r="C53" s="794" t="s">
        <v>1343</v>
      </c>
      <c r="D53" s="844" t="s">
        <v>660</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660</v>
      </c>
      <c r="E57" s="796" t="s">
        <v>1341</v>
      </c>
    </row>
    <row r="58" spans="1:6" s="694" customFormat="1" ht="144" x14ac:dyDescent="0.35">
      <c r="A58" s="797" t="s">
        <v>1349</v>
      </c>
      <c r="B58" s="793" t="s">
        <v>3026</v>
      </c>
      <c r="C58" s="821" t="s">
        <v>1347</v>
      </c>
      <c r="D58" s="795" t="s">
        <v>660</v>
      </c>
      <c r="E58" s="825" t="s">
        <v>1341</v>
      </c>
    </row>
    <row r="59" spans="1:6" s="694" customFormat="1" ht="24" x14ac:dyDescent="0.35">
      <c r="A59" s="1309" t="s">
        <v>1350</v>
      </c>
      <c r="B59" s="826" t="s">
        <v>1351</v>
      </c>
      <c r="C59" s="1318" t="s">
        <v>1352</v>
      </c>
      <c r="D59" s="1300" t="s">
        <v>1140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1140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1140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1140</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1140</v>
      </c>
      <c r="E77" s="796" t="s">
        <v>1398</v>
      </c>
      <c r="F77" s="821"/>
    </row>
    <row r="78" spans="1:6" s="694" customFormat="1" ht="25" thickTop="1" thickBot="1" x14ac:dyDescent="0.4">
      <c r="A78" s="809" t="s">
        <v>1387</v>
      </c>
      <c r="B78" s="797" t="s">
        <v>1390</v>
      </c>
      <c r="C78" s="804" t="s">
        <v>3029</v>
      </c>
      <c r="D78" s="814" t="s">
        <v>1140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c r="E90" s="796" t="s">
        <v>1413</v>
      </c>
      <c r="F90" s="831"/>
      <c r="G90" s="808"/>
    </row>
    <row r="91" spans="1:7" ht="84" x14ac:dyDescent="0.35">
      <c r="A91" s="806" t="s">
        <v>1414</v>
      </c>
      <c r="B91" s="820" t="s">
        <v>1415</v>
      </c>
      <c r="C91" s="794" t="s">
        <v>1416</v>
      </c>
      <c r="D91" s="814"/>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660</v>
      </c>
      <c r="E99" s="1301"/>
      <c r="F99" s="821"/>
    </row>
    <row r="100" spans="1:6" s="694" customFormat="1" ht="36" x14ac:dyDescent="0.35">
      <c r="A100" s="835"/>
      <c r="B100" s="836" t="s">
        <v>1426</v>
      </c>
      <c r="C100" s="1320"/>
      <c r="D100" s="1322"/>
      <c r="E100" s="1321"/>
      <c r="F100" s="821"/>
    </row>
  </sheetData>
  <mergeCells count="54">
    <mergeCell ref="A95:A96"/>
    <mergeCell ref="A97:A98"/>
    <mergeCell ref="C99:C100"/>
    <mergeCell ref="D99:D100"/>
    <mergeCell ref="E99:E100"/>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9A084B-8F8F-4D64-A4E1-0802792185FA}">
  <sheetPr codeName="Feuil41">
    <tabColor rgb="FF00B050"/>
  </sheetPr>
  <dimension ref="A2:G100"/>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833</v>
      </c>
    </row>
    <row r="5" spans="1:7" ht="13" thickTop="1" thickBot="1" x14ac:dyDescent="0.4">
      <c r="C5" s="782" t="s">
        <v>1252</v>
      </c>
      <c r="D5" s="784" t="s">
        <v>3058</v>
      </c>
      <c r="E5" s="781" t="s">
        <v>3060</v>
      </c>
    </row>
    <row r="6" spans="1:7" ht="13" thickTop="1" thickBot="1" x14ac:dyDescent="0.4">
      <c r="B6" s="837"/>
      <c r="C6" s="838" t="s">
        <v>497</v>
      </c>
      <c r="D6" s="785">
        <v>45092</v>
      </c>
      <c r="F6" s="839"/>
    </row>
    <row r="7" spans="1:7" ht="13" thickTop="1" thickBot="1" x14ac:dyDescent="0.4">
      <c r="C7" s="838" t="s">
        <v>1253</v>
      </c>
      <c r="D7" s="784" t="s">
        <v>3061</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1140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1140</v>
      </c>
      <c r="E17" s="796" t="s">
        <v>1262</v>
      </c>
      <c r="F17" s="821"/>
    </row>
    <row r="18" spans="1:6" ht="25" thickTop="1" thickBot="1" x14ac:dyDescent="0.4">
      <c r="A18" s="1310"/>
      <c r="B18" s="793" t="s">
        <v>1277</v>
      </c>
      <c r="C18" s="807" t="s">
        <v>3008</v>
      </c>
      <c r="D18" s="795" t="s">
        <v>660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660</v>
      </c>
      <c r="E21" s="825" t="s">
        <v>1262</v>
      </c>
      <c r="F21" s="821"/>
    </row>
    <row r="22" spans="1:6" s="694" customFormat="1" ht="13" thickTop="1" thickBot="1" x14ac:dyDescent="0.4">
      <c r="A22" s="1311"/>
      <c r="B22" s="793" t="s">
        <v>1285</v>
      </c>
      <c r="C22" s="804" t="s">
        <v>1286</v>
      </c>
      <c r="D22" s="795" t="s">
        <v>660</v>
      </c>
      <c r="E22" s="825" t="s">
        <v>1262</v>
      </c>
      <c r="F22" s="821"/>
    </row>
    <row r="23" spans="1:6" s="694" customFormat="1" ht="13" thickTop="1" thickBot="1" x14ac:dyDescent="0.4">
      <c r="A23" s="1311"/>
      <c r="B23" s="793" t="s">
        <v>1287</v>
      </c>
      <c r="C23" s="804" t="s">
        <v>1288</v>
      </c>
      <c r="D23" s="795" t="s">
        <v>660</v>
      </c>
      <c r="E23" s="825" t="s">
        <v>1262</v>
      </c>
      <c r="F23" s="821"/>
    </row>
    <row r="24" spans="1:6" s="694" customFormat="1" ht="13" thickTop="1" thickBot="1" x14ac:dyDescent="0.4">
      <c r="A24" s="1311"/>
      <c r="B24" s="793"/>
      <c r="C24" s="810" t="s">
        <v>3009</v>
      </c>
      <c r="D24" s="795" t="s">
        <v>660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t="s">
        <v>660</v>
      </c>
      <c r="E36" s="1301"/>
      <c r="F36" s="821"/>
    </row>
    <row r="37" spans="1:7" s="694" customFormat="1" ht="60" x14ac:dyDescent="0.35">
      <c r="A37" s="1309"/>
      <c r="B37" s="793" t="s">
        <v>1311</v>
      </c>
      <c r="C37" s="794" t="s">
        <v>1312</v>
      </c>
      <c r="D37" s="814" t="s">
        <v>1140</v>
      </c>
      <c r="E37" s="818" t="s">
        <v>1313</v>
      </c>
      <c r="F37" s="821"/>
    </row>
    <row r="38" spans="1:7" s="694" customFormat="1" ht="60" x14ac:dyDescent="0.35">
      <c r="A38" s="1309"/>
      <c r="B38" s="793" t="s">
        <v>3012</v>
      </c>
      <c r="C38" s="806" t="s">
        <v>1314</v>
      </c>
      <c r="D38" s="814"/>
      <c r="E38" s="818"/>
      <c r="F38" s="821"/>
    </row>
    <row r="39" spans="1:7" s="694" customFormat="1" ht="36.5" thickBot="1" x14ac:dyDescent="0.4">
      <c r="A39" s="819" t="s">
        <v>1315</v>
      </c>
      <c r="B39" s="820" t="s">
        <v>1316</v>
      </c>
      <c r="C39" s="806" t="s">
        <v>1317</v>
      </c>
      <c r="D39" s="814" t="s">
        <v>660</v>
      </c>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1140</v>
      </c>
      <c r="E41" s="796" t="s">
        <v>1324</v>
      </c>
      <c r="F41" s="821"/>
    </row>
    <row r="42" spans="1:7" s="694" customFormat="1" ht="84" x14ac:dyDescent="0.35">
      <c r="A42" s="1309"/>
      <c r="B42" s="793" t="s">
        <v>3013</v>
      </c>
      <c r="C42" s="794" t="s">
        <v>1325</v>
      </c>
      <c r="D42" s="795" t="s">
        <v>1140</v>
      </c>
      <c r="E42" s="796" t="s">
        <v>1262</v>
      </c>
      <c r="F42" s="821"/>
    </row>
    <row r="43" spans="1:7" s="694" customFormat="1" ht="36" x14ac:dyDescent="0.35">
      <c r="A43" s="1309"/>
      <c r="B43" s="820" t="s">
        <v>3014</v>
      </c>
      <c r="C43" s="794" t="s">
        <v>3015</v>
      </c>
      <c r="D43" s="795" t="s">
        <v>1140</v>
      </c>
      <c r="E43" s="796" t="s">
        <v>1262</v>
      </c>
      <c r="F43" s="821"/>
    </row>
    <row r="44" spans="1:7" s="694" customFormat="1" ht="60" x14ac:dyDescent="0.35">
      <c r="A44" s="1309"/>
      <c r="B44" s="820" t="s">
        <v>3016</v>
      </c>
      <c r="C44" s="794" t="s">
        <v>1326</v>
      </c>
      <c r="D44" s="795" t="s">
        <v>660</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1140</v>
      </c>
      <c r="E47" s="796" t="s">
        <v>1262</v>
      </c>
      <c r="F47" s="821"/>
    </row>
    <row r="48" spans="1:7" s="694" customFormat="1" ht="24" x14ac:dyDescent="0.35">
      <c r="A48" s="1309"/>
      <c r="B48" s="820" t="s">
        <v>3019</v>
      </c>
      <c r="C48" s="1310" t="s">
        <v>3020</v>
      </c>
      <c r="D48" s="1300" t="s">
        <v>1140</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26</v>
      </c>
      <c r="E52" s="796" t="s">
        <v>1341</v>
      </c>
      <c r="F52" s="821" t="s">
        <v>3048</v>
      </c>
    </row>
    <row r="53" spans="1:6" s="694" customFormat="1" ht="181" thickTop="1" thickBot="1" x14ac:dyDescent="0.4">
      <c r="A53" s="809" t="s">
        <v>1342</v>
      </c>
      <c r="B53" s="793" t="s">
        <v>3022</v>
      </c>
      <c r="C53" s="794" t="s">
        <v>1343</v>
      </c>
      <c r="D53" s="844" t="s">
        <v>660</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660</v>
      </c>
      <c r="E57" s="796" t="s">
        <v>1341</v>
      </c>
    </row>
    <row r="58" spans="1:6" s="694" customFormat="1" ht="144" x14ac:dyDescent="0.35">
      <c r="A58" s="797" t="s">
        <v>1349</v>
      </c>
      <c r="B58" s="793" t="s">
        <v>3026</v>
      </c>
      <c r="C58" s="821" t="s">
        <v>1347</v>
      </c>
      <c r="D58" s="795" t="s">
        <v>660</v>
      </c>
      <c r="E58" s="825" t="s">
        <v>1341</v>
      </c>
    </row>
    <row r="59" spans="1:6" s="694" customFormat="1" ht="24" x14ac:dyDescent="0.35">
      <c r="A59" s="1309" t="s">
        <v>1350</v>
      </c>
      <c r="B59" s="826" t="s">
        <v>1351</v>
      </c>
      <c r="C59" s="1318" t="s">
        <v>1352</v>
      </c>
      <c r="D59" s="1300" t="s">
        <v>1140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1140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1140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1140</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1140</v>
      </c>
      <c r="E77" s="796" t="s">
        <v>1398</v>
      </c>
      <c r="F77" s="821"/>
    </row>
    <row r="78" spans="1:6" s="694" customFormat="1" ht="25" thickTop="1" thickBot="1" x14ac:dyDescent="0.4">
      <c r="A78" s="809" t="s">
        <v>1387</v>
      </c>
      <c r="B78" s="797" t="s">
        <v>1390</v>
      </c>
      <c r="C78" s="804" t="s">
        <v>3029</v>
      </c>
      <c r="D78" s="814" t="s">
        <v>1140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c r="E90" s="796" t="s">
        <v>1413</v>
      </c>
      <c r="F90" s="831"/>
      <c r="G90" s="808"/>
    </row>
    <row r="91" spans="1:7" ht="84" x14ac:dyDescent="0.35">
      <c r="A91" s="806" t="s">
        <v>1414</v>
      </c>
      <c r="B91" s="820" t="s">
        <v>1415</v>
      </c>
      <c r="C91" s="794" t="s">
        <v>1416</v>
      </c>
      <c r="D91" s="814"/>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660</v>
      </c>
      <c r="E99" s="1301"/>
      <c r="F99" s="821"/>
    </row>
    <row r="100" spans="1:6" s="694" customFormat="1" ht="36" x14ac:dyDescent="0.35">
      <c r="A100" s="835"/>
      <c r="B100" s="836" t="s">
        <v>1426</v>
      </c>
      <c r="C100" s="1320"/>
      <c r="D100" s="1322"/>
      <c r="E100" s="1321"/>
      <c r="F100" s="821"/>
    </row>
  </sheetData>
  <mergeCells count="54">
    <mergeCell ref="A95:A96"/>
    <mergeCell ref="A97:A98"/>
    <mergeCell ref="C99:C100"/>
    <mergeCell ref="D99:D100"/>
    <mergeCell ref="E99:E100"/>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1DB935-8DC4-4C65-A446-80828475FCF7}">
  <sheetPr codeName="Feuil42">
    <tabColor rgb="FF00B050"/>
  </sheetPr>
  <dimension ref="A2:G100"/>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834</v>
      </c>
    </row>
    <row r="5" spans="1:7" ht="13" thickTop="1" thickBot="1" x14ac:dyDescent="0.4">
      <c r="C5" s="782" t="s">
        <v>1252</v>
      </c>
      <c r="D5" s="784" t="s">
        <v>3058</v>
      </c>
      <c r="E5" s="781" t="s">
        <v>3062</v>
      </c>
    </row>
    <row r="6" spans="1:7" ht="13" thickTop="1" thickBot="1" x14ac:dyDescent="0.4">
      <c r="B6" s="837"/>
      <c r="C6" s="838" t="s">
        <v>497</v>
      </c>
      <c r="D6" s="785">
        <v>45092</v>
      </c>
      <c r="F6" s="839"/>
    </row>
    <row r="7" spans="1:7" ht="13" thickTop="1" thickBot="1" x14ac:dyDescent="0.4">
      <c r="C7" s="838" t="s">
        <v>1253</v>
      </c>
      <c r="D7" s="784" t="s">
        <v>3063</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1140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1140</v>
      </c>
      <c r="E17" s="796" t="s">
        <v>1262</v>
      </c>
      <c r="F17" s="821"/>
    </row>
    <row r="18" spans="1:6" ht="25" thickTop="1" thickBot="1" x14ac:dyDescent="0.4">
      <c r="A18" s="1310"/>
      <c r="B18" s="793" t="s">
        <v>1277</v>
      </c>
      <c r="C18" s="807" t="s">
        <v>3008</v>
      </c>
      <c r="D18" s="795" t="s">
        <v>660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660</v>
      </c>
      <c r="E21" s="825" t="s">
        <v>1262</v>
      </c>
      <c r="F21" s="821"/>
    </row>
    <row r="22" spans="1:6" s="694" customFormat="1" ht="13" thickTop="1" thickBot="1" x14ac:dyDescent="0.4">
      <c r="A22" s="1311"/>
      <c r="B22" s="793" t="s">
        <v>1285</v>
      </c>
      <c r="C22" s="804" t="s">
        <v>1286</v>
      </c>
      <c r="D22" s="795" t="s">
        <v>660</v>
      </c>
      <c r="E22" s="825" t="s">
        <v>1262</v>
      </c>
      <c r="F22" s="821"/>
    </row>
    <row r="23" spans="1:6" s="694" customFormat="1" ht="13" thickTop="1" thickBot="1" x14ac:dyDescent="0.4">
      <c r="A23" s="1311"/>
      <c r="B23" s="793" t="s">
        <v>1287</v>
      </c>
      <c r="C23" s="804" t="s">
        <v>1288</v>
      </c>
      <c r="D23" s="795" t="s">
        <v>660</v>
      </c>
      <c r="E23" s="825" t="s">
        <v>1262</v>
      </c>
      <c r="F23" s="821"/>
    </row>
    <row r="24" spans="1:6" s="694" customFormat="1" ht="13" thickTop="1" thickBot="1" x14ac:dyDescent="0.4">
      <c r="A24" s="1311"/>
      <c r="B24" s="793"/>
      <c r="C24" s="810" t="s">
        <v>3009</v>
      </c>
      <c r="D24" s="795" t="s">
        <v>660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t="s">
        <v>660</v>
      </c>
      <c r="E36" s="1301"/>
      <c r="F36" s="821"/>
    </row>
    <row r="37" spans="1:7" s="694" customFormat="1" ht="60" x14ac:dyDescent="0.35">
      <c r="A37" s="1309"/>
      <c r="B37" s="793" t="s">
        <v>1311</v>
      </c>
      <c r="C37" s="794" t="s">
        <v>1312</v>
      </c>
      <c r="D37" s="814" t="s">
        <v>1140</v>
      </c>
      <c r="E37" s="818" t="s">
        <v>1313</v>
      </c>
      <c r="F37" s="821"/>
    </row>
    <row r="38" spans="1:7" s="694" customFormat="1" ht="60" x14ac:dyDescent="0.35">
      <c r="A38" s="1309"/>
      <c r="B38" s="793" t="s">
        <v>3012</v>
      </c>
      <c r="C38" s="806" t="s">
        <v>1314</v>
      </c>
      <c r="D38" s="814"/>
      <c r="E38" s="818"/>
      <c r="F38" s="821"/>
    </row>
    <row r="39" spans="1:7" s="694" customFormat="1" ht="36.5" thickBot="1" x14ac:dyDescent="0.4">
      <c r="A39" s="819" t="s">
        <v>1315</v>
      </c>
      <c r="B39" s="820" t="s">
        <v>1316</v>
      </c>
      <c r="C39" s="806" t="s">
        <v>1317</v>
      </c>
      <c r="D39" s="814" t="s">
        <v>660</v>
      </c>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1140</v>
      </c>
      <c r="E41" s="796" t="s">
        <v>1324</v>
      </c>
      <c r="F41" s="821"/>
    </row>
    <row r="42" spans="1:7" s="694" customFormat="1" ht="84" x14ac:dyDescent="0.35">
      <c r="A42" s="1309"/>
      <c r="B42" s="793" t="s">
        <v>3013</v>
      </c>
      <c r="C42" s="794" t="s">
        <v>1325</v>
      </c>
      <c r="D42" s="795" t="s">
        <v>1140</v>
      </c>
      <c r="E42" s="796" t="s">
        <v>1262</v>
      </c>
      <c r="F42" s="821"/>
    </row>
    <row r="43" spans="1:7" s="694" customFormat="1" ht="36" x14ac:dyDescent="0.35">
      <c r="A43" s="1309"/>
      <c r="B43" s="820" t="s">
        <v>3014</v>
      </c>
      <c r="C43" s="794" t="s">
        <v>3015</v>
      </c>
      <c r="D43" s="795" t="s">
        <v>1140</v>
      </c>
      <c r="E43" s="796" t="s">
        <v>1262</v>
      </c>
      <c r="F43" s="821"/>
    </row>
    <row r="44" spans="1:7" s="694" customFormat="1" ht="60" x14ac:dyDescent="0.35">
      <c r="A44" s="1309"/>
      <c r="B44" s="820" t="s">
        <v>3016</v>
      </c>
      <c r="C44" s="794" t="s">
        <v>1326</v>
      </c>
      <c r="D44" s="795" t="s">
        <v>660</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1140</v>
      </c>
      <c r="E47" s="796" t="s">
        <v>1262</v>
      </c>
      <c r="F47" s="821"/>
    </row>
    <row r="48" spans="1:7" s="694" customFormat="1" ht="24" x14ac:dyDescent="0.35">
      <c r="A48" s="1309"/>
      <c r="B48" s="820" t="s">
        <v>3019</v>
      </c>
      <c r="C48" s="1310" t="s">
        <v>3020</v>
      </c>
      <c r="D48" s="1300" t="s">
        <v>1140</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26</v>
      </c>
      <c r="E52" s="796" t="s">
        <v>1341</v>
      </c>
      <c r="F52" s="821" t="s">
        <v>3048</v>
      </c>
    </row>
    <row r="53" spans="1:6" s="694" customFormat="1" ht="181" thickTop="1" thickBot="1" x14ac:dyDescent="0.4">
      <c r="A53" s="809" t="s">
        <v>1342</v>
      </c>
      <c r="B53" s="793" t="s">
        <v>3022</v>
      </c>
      <c r="C53" s="794" t="s">
        <v>1343</v>
      </c>
      <c r="D53" s="844" t="s">
        <v>660</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660</v>
      </c>
      <c r="E57" s="796" t="s">
        <v>1341</v>
      </c>
    </row>
    <row r="58" spans="1:6" s="694" customFormat="1" ht="144" x14ac:dyDescent="0.35">
      <c r="A58" s="797" t="s">
        <v>1349</v>
      </c>
      <c r="B58" s="793" t="s">
        <v>3026</v>
      </c>
      <c r="C58" s="821" t="s">
        <v>1347</v>
      </c>
      <c r="D58" s="795" t="s">
        <v>660</v>
      </c>
      <c r="E58" s="825" t="s">
        <v>1341</v>
      </c>
    </row>
    <row r="59" spans="1:6" s="694" customFormat="1" ht="24" x14ac:dyDescent="0.35">
      <c r="A59" s="1309" t="s">
        <v>1350</v>
      </c>
      <c r="B59" s="826" t="s">
        <v>1351</v>
      </c>
      <c r="C59" s="1318" t="s">
        <v>1352</v>
      </c>
      <c r="D59" s="1300" t="s">
        <v>1140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1140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1140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1140</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1140</v>
      </c>
      <c r="E77" s="796" t="s">
        <v>1398</v>
      </c>
      <c r="F77" s="821"/>
    </row>
    <row r="78" spans="1:6" s="694" customFormat="1" ht="25" thickTop="1" thickBot="1" x14ac:dyDescent="0.4">
      <c r="A78" s="809" t="s">
        <v>1387</v>
      </c>
      <c r="B78" s="797" t="s">
        <v>1390</v>
      </c>
      <c r="C78" s="804" t="s">
        <v>3029</v>
      </c>
      <c r="D78" s="814" t="s">
        <v>1140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c r="E90" s="796" t="s">
        <v>1413</v>
      </c>
      <c r="F90" s="831"/>
      <c r="G90" s="808"/>
    </row>
    <row r="91" spans="1:7" ht="84" x14ac:dyDescent="0.35">
      <c r="A91" s="806" t="s">
        <v>1414</v>
      </c>
      <c r="B91" s="820" t="s">
        <v>1415</v>
      </c>
      <c r="C91" s="794" t="s">
        <v>1416</v>
      </c>
      <c r="D91" s="814"/>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660</v>
      </c>
      <c r="E99" s="1301"/>
      <c r="F99" s="821"/>
    </row>
    <row r="100" spans="1:6" s="694" customFormat="1" ht="36" x14ac:dyDescent="0.35">
      <c r="A100" s="835"/>
      <c r="B100" s="836" t="s">
        <v>1426</v>
      </c>
      <c r="C100" s="1320"/>
      <c r="D100" s="1322"/>
      <c r="E100" s="1321"/>
      <c r="F100" s="821"/>
    </row>
  </sheetData>
  <mergeCells count="54">
    <mergeCell ref="A95:A96"/>
    <mergeCell ref="A97:A98"/>
    <mergeCell ref="C99:C100"/>
    <mergeCell ref="D99:D100"/>
    <mergeCell ref="E99:E100"/>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E2815-FFCA-46E1-A08B-C2E7AA4E155C}">
  <sheetPr codeName="Feuil43">
    <tabColor rgb="FF00B050"/>
  </sheetPr>
  <dimension ref="A2:G100"/>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830</v>
      </c>
    </row>
    <row r="5" spans="1:7" ht="13" thickTop="1" thickBot="1" x14ac:dyDescent="0.4">
      <c r="C5" s="782" t="s">
        <v>1252</v>
      </c>
      <c r="D5" s="784" t="s">
        <v>3058</v>
      </c>
      <c r="E5" s="781" t="s">
        <v>925</v>
      </c>
    </row>
    <row r="6" spans="1:7" ht="13" thickTop="1" thickBot="1" x14ac:dyDescent="0.4">
      <c r="B6" s="837"/>
      <c r="C6" s="838" t="s">
        <v>497</v>
      </c>
      <c r="D6" s="785">
        <v>45092</v>
      </c>
      <c r="F6" s="839"/>
    </row>
    <row r="7" spans="1:7" ht="13" thickTop="1" thickBot="1" x14ac:dyDescent="0.4">
      <c r="C7" s="838" t="s">
        <v>1253</v>
      </c>
      <c r="D7" s="784" t="s">
        <v>3064</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1140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1140</v>
      </c>
      <c r="E17" s="796" t="s">
        <v>1262</v>
      </c>
      <c r="F17" s="821"/>
    </row>
    <row r="18" spans="1:6" ht="25" thickTop="1" thickBot="1" x14ac:dyDescent="0.4">
      <c r="A18" s="1310"/>
      <c r="B18" s="793" t="s">
        <v>1277</v>
      </c>
      <c r="C18" s="807" t="s">
        <v>3008</v>
      </c>
      <c r="D18" s="795" t="s">
        <v>660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660</v>
      </c>
      <c r="E21" s="825" t="s">
        <v>1262</v>
      </c>
      <c r="F21" s="821"/>
    </row>
    <row r="22" spans="1:6" s="694" customFormat="1" ht="13" thickTop="1" thickBot="1" x14ac:dyDescent="0.4">
      <c r="A22" s="1311"/>
      <c r="B22" s="793" t="s">
        <v>1285</v>
      </c>
      <c r="C22" s="804" t="s">
        <v>1286</v>
      </c>
      <c r="D22" s="795" t="s">
        <v>660</v>
      </c>
      <c r="E22" s="825" t="s">
        <v>1262</v>
      </c>
      <c r="F22" s="821"/>
    </row>
    <row r="23" spans="1:6" s="694" customFormat="1" ht="13" thickTop="1" thickBot="1" x14ac:dyDescent="0.4">
      <c r="A23" s="1311"/>
      <c r="B23" s="793" t="s">
        <v>1287</v>
      </c>
      <c r="C23" s="804" t="s">
        <v>1288</v>
      </c>
      <c r="D23" s="795" t="s">
        <v>660</v>
      </c>
      <c r="E23" s="825" t="s">
        <v>1262</v>
      </c>
      <c r="F23" s="821"/>
    </row>
    <row r="24" spans="1:6" s="694" customFormat="1" ht="13" thickTop="1" thickBot="1" x14ac:dyDescent="0.4">
      <c r="A24" s="1311"/>
      <c r="B24" s="793"/>
      <c r="C24" s="810" t="s">
        <v>3009</v>
      </c>
      <c r="D24" s="795" t="s">
        <v>660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t="s">
        <v>660</v>
      </c>
      <c r="E36" s="1301"/>
      <c r="F36" s="821"/>
    </row>
    <row r="37" spans="1:7" s="694" customFormat="1" ht="60" x14ac:dyDescent="0.35">
      <c r="A37" s="1309"/>
      <c r="B37" s="793" t="s">
        <v>1311</v>
      </c>
      <c r="C37" s="794" t="s">
        <v>1312</v>
      </c>
      <c r="D37" s="814" t="s">
        <v>1140</v>
      </c>
      <c r="E37" s="818" t="s">
        <v>1313</v>
      </c>
      <c r="F37" s="821"/>
    </row>
    <row r="38" spans="1:7" s="694" customFormat="1" ht="60" x14ac:dyDescent="0.35">
      <c r="A38" s="1309"/>
      <c r="B38" s="793" t="s">
        <v>3012</v>
      </c>
      <c r="C38" s="806" t="s">
        <v>1314</v>
      </c>
      <c r="D38" s="814"/>
      <c r="E38" s="818"/>
      <c r="F38" s="821"/>
    </row>
    <row r="39" spans="1:7" s="694" customFormat="1" ht="36.5" thickBot="1" x14ac:dyDescent="0.4">
      <c r="A39" s="819" t="s">
        <v>1315</v>
      </c>
      <c r="B39" s="820" t="s">
        <v>1316</v>
      </c>
      <c r="C39" s="806" t="s">
        <v>1317</v>
      </c>
      <c r="D39" s="814" t="s">
        <v>660</v>
      </c>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1140</v>
      </c>
      <c r="E41" s="796" t="s">
        <v>1324</v>
      </c>
      <c r="F41" s="821"/>
    </row>
    <row r="42" spans="1:7" s="694" customFormat="1" ht="84" x14ac:dyDescent="0.35">
      <c r="A42" s="1309"/>
      <c r="B42" s="793" t="s">
        <v>3013</v>
      </c>
      <c r="C42" s="794" t="s">
        <v>1325</v>
      </c>
      <c r="D42" s="795" t="s">
        <v>1140</v>
      </c>
      <c r="E42" s="796" t="s">
        <v>1262</v>
      </c>
      <c r="F42" s="821"/>
    </row>
    <row r="43" spans="1:7" s="694" customFormat="1" ht="36" x14ac:dyDescent="0.35">
      <c r="A43" s="1309"/>
      <c r="B43" s="820" t="s">
        <v>3014</v>
      </c>
      <c r="C43" s="794" t="s">
        <v>3015</v>
      </c>
      <c r="D43" s="795" t="s">
        <v>1140</v>
      </c>
      <c r="E43" s="796" t="s">
        <v>1262</v>
      </c>
      <c r="F43" s="821"/>
    </row>
    <row r="44" spans="1:7" s="694" customFormat="1" ht="60" x14ac:dyDescent="0.35">
      <c r="A44" s="1309"/>
      <c r="B44" s="820" t="s">
        <v>3016</v>
      </c>
      <c r="C44" s="794" t="s">
        <v>1326</v>
      </c>
      <c r="D44" s="795" t="s">
        <v>660</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1140</v>
      </c>
      <c r="E47" s="796" t="s">
        <v>1262</v>
      </c>
      <c r="F47" s="821"/>
    </row>
    <row r="48" spans="1:7" s="694" customFormat="1" ht="24" x14ac:dyDescent="0.35">
      <c r="A48" s="1309"/>
      <c r="B48" s="820" t="s">
        <v>3019</v>
      </c>
      <c r="C48" s="1310" t="s">
        <v>3020</v>
      </c>
      <c r="D48" s="1300" t="s">
        <v>1140</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26</v>
      </c>
      <c r="E52" s="796" t="s">
        <v>1341</v>
      </c>
      <c r="F52" s="821" t="s">
        <v>3048</v>
      </c>
    </row>
    <row r="53" spans="1:6" s="694" customFormat="1" ht="181" thickTop="1" thickBot="1" x14ac:dyDescent="0.4">
      <c r="A53" s="809" t="s">
        <v>1342</v>
      </c>
      <c r="B53" s="793" t="s">
        <v>3022</v>
      </c>
      <c r="C53" s="794" t="s">
        <v>1343</v>
      </c>
      <c r="D53" s="844" t="s">
        <v>660</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660</v>
      </c>
      <c r="E57" s="796" t="s">
        <v>1341</v>
      </c>
    </row>
    <row r="58" spans="1:6" s="694" customFormat="1" ht="144" x14ac:dyDescent="0.35">
      <c r="A58" s="797" t="s">
        <v>1349</v>
      </c>
      <c r="B58" s="793" t="s">
        <v>3026</v>
      </c>
      <c r="C58" s="821" t="s">
        <v>1347</v>
      </c>
      <c r="D58" s="795" t="s">
        <v>660</v>
      </c>
      <c r="E58" s="825" t="s">
        <v>1341</v>
      </c>
    </row>
    <row r="59" spans="1:6" s="694" customFormat="1" ht="24" x14ac:dyDescent="0.35">
      <c r="A59" s="1309" t="s">
        <v>1350</v>
      </c>
      <c r="B59" s="826" t="s">
        <v>1351</v>
      </c>
      <c r="C59" s="1318" t="s">
        <v>1352</v>
      </c>
      <c r="D59" s="1300" t="s">
        <v>1140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1140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1140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1140</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1140</v>
      </c>
      <c r="E77" s="796" t="s">
        <v>1398</v>
      </c>
      <c r="F77" s="821"/>
    </row>
    <row r="78" spans="1:6" s="694" customFormat="1" ht="25" thickTop="1" thickBot="1" x14ac:dyDescent="0.4">
      <c r="A78" s="809" t="s">
        <v>1387</v>
      </c>
      <c r="B78" s="797" t="s">
        <v>1390</v>
      </c>
      <c r="C78" s="804" t="s">
        <v>3029</v>
      </c>
      <c r="D78" s="814" t="s">
        <v>1140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c r="E90" s="796" t="s">
        <v>1413</v>
      </c>
      <c r="F90" s="831"/>
      <c r="G90" s="808"/>
    </row>
    <row r="91" spans="1:7" ht="84" x14ac:dyDescent="0.35">
      <c r="A91" s="806" t="s">
        <v>1414</v>
      </c>
      <c r="B91" s="820" t="s">
        <v>1415</v>
      </c>
      <c r="C91" s="794" t="s">
        <v>1416</v>
      </c>
      <c r="D91" s="814"/>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660</v>
      </c>
      <c r="E99" s="1301"/>
      <c r="F99" s="821"/>
    </row>
    <row r="100" spans="1:6" s="694" customFormat="1" ht="36" x14ac:dyDescent="0.35">
      <c r="A100" s="835"/>
      <c r="B100" s="836" t="s">
        <v>1426</v>
      </c>
      <c r="C100" s="1320"/>
      <c r="D100" s="1322"/>
      <c r="E100" s="1321"/>
      <c r="F100" s="821"/>
    </row>
  </sheetData>
  <mergeCells count="54">
    <mergeCell ref="A95:A96"/>
    <mergeCell ref="A97:A98"/>
    <mergeCell ref="C99:C100"/>
    <mergeCell ref="D99:D100"/>
    <mergeCell ref="E99:E100"/>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A00BF9-0EAE-4EFF-82C8-D2E01EB288DC}">
  <sheetPr codeName="Feuil44">
    <tabColor rgb="FF00B050"/>
  </sheetPr>
  <dimension ref="A2:G122"/>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835</v>
      </c>
    </row>
    <row r="5" spans="1:7" ht="13" thickTop="1" thickBot="1" x14ac:dyDescent="0.4">
      <c r="C5" s="782" t="s">
        <v>1252</v>
      </c>
      <c r="D5" s="784" t="s">
        <v>3058</v>
      </c>
      <c r="E5" s="781" t="s">
        <v>1074</v>
      </c>
    </row>
    <row r="6" spans="1:7" ht="13" thickTop="1" thickBot="1" x14ac:dyDescent="0.4">
      <c r="B6" s="837"/>
      <c r="C6" s="838" t="s">
        <v>497</v>
      </c>
      <c r="D6" s="785">
        <v>45104</v>
      </c>
      <c r="F6" s="839"/>
    </row>
    <row r="7" spans="1:7" ht="13" thickTop="1" thickBot="1" x14ac:dyDescent="0.4">
      <c r="C7" s="838" t="s">
        <v>1253</v>
      </c>
      <c r="D7" s="784" t="s">
        <v>3065</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1140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660</v>
      </c>
      <c r="E17" s="796" t="s">
        <v>1262</v>
      </c>
      <c r="F17" s="821"/>
    </row>
    <row r="18" spans="1:6" ht="25" thickTop="1" thickBot="1" x14ac:dyDescent="0.4">
      <c r="A18" s="1310"/>
      <c r="B18" s="793" t="s">
        <v>1277</v>
      </c>
      <c r="C18" s="807" t="s">
        <v>3008</v>
      </c>
      <c r="D18" s="795" t="s">
        <v>1140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660</v>
      </c>
      <c r="E21" s="825" t="s">
        <v>1262</v>
      </c>
      <c r="F21" s="821"/>
    </row>
    <row r="22" spans="1:6" s="694" customFormat="1" ht="13" thickTop="1" thickBot="1" x14ac:dyDescent="0.4">
      <c r="A22" s="1311"/>
      <c r="B22" s="793" t="s">
        <v>1285</v>
      </c>
      <c r="C22" s="804" t="s">
        <v>1286</v>
      </c>
      <c r="D22" s="795" t="s">
        <v>660</v>
      </c>
      <c r="E22" s="825" t="s">
        <v>1262</v>
      </c>
      <c r="F22" s="821"/>
    </row>
    <row r="23" spans="1:6" s="694" customFormat="1" ht="13" thickTop="1" thickBot="1" x14ac:dyDescent="0.4">
      <c r="A23" s="1311"/>
      <c r="B23" s="793" t="s">
        <v>1287</v>
      </c>
      <c r="C23" s="804" t="s">
        <v>1288</v>
      </c>
      <c r="D23" s="795" t="s">
        <v>660</v>
      </c>
      <c r="E23" s="825" t="s">
        <v>1262</v>
      </c>
      <c r="F23" s="821"/>
    </row>
    <row r="24" spans="1:6" s="694" customFormat="1" ht="13" thickTop="1" thickBot="1" x14ac:dyDescent="0.4">
      <c r="A24" s="1311"/>
      <c r="B24" s="793"/>
      <c r="C24" s="810" t="s">
        <v>3009</v>
      </c>
      <c r="D24" s="795" t="s">
        <v>660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t="s">
        <v>660</v>
      </c>
      <c r="E36" s="1301"/>
      <c r="F36" s="821"/>
    </row>
    <row r="37" spans="1:7" s="694" customFormat="1" ht="60" x14ac:dyDescent="0.35">
      <c r="A37" s="1309"/>
      <c r="B37" s="793" t="s">
        <v>1311</v>
      </c>
      <c r="C37" s="794" t="s">
        <v>1312</v>
      </c>
      <c r="D37" s="814" t="s">
        <v>1140</v>
      </c>
      <c r="E37" s="818" t="s">
        <v>1313</v>
      </c>
      <c r="F37" s="821"/>
    </row>
    <row r="38" spans="1:7" s="694" customFormat="1" ht="60" x14ac:dyDescent="0.35">
      <c r="A38" s="1309"/>
      <c r="B38" s="793" t="s">
        <v>3012</v>
      </c>
      <c r="C38" s="806" t="s">
        <v>1314</v>
      </c>
      <c r="D38" s="814" t="s">
        <v>660</v>
      </c>
      <c r="E38" s="818"/>
      <c r="F38" s="821"/>
    </row>
    <row r="39" spans="1:7" s="694" customFormat="1" ht="36.5" thickBot="1" x14ac:dyDescent="0.4">
      <c r="A39" s="819" t="s">
        <v>1315</v>
      </c>
      <c r="B39" s="820" t="s">
        <v>1316</v>
      </c>
      <c r="C39" s="806" t="s">
        <v>1317</v>
      </c>
      <c r="D39" s="814" t="s">
        <v>660</v>
      </c>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1140</v>
      </c>
      <c r="E41" s="796" t="s">
        <v>1324</v>
      </c>
      <c r="F41" s="821"/>
    </row>
    <row r="42" spans="1:7" s="694" customFormat="1" ht="84" x14ac:dyDescent="0.35">
      <c r="A42" s="1309"/>
      <c r="B42" s="793" t="s">
        <v>3013</v>
      </c>
      <c r="C42" s="794" t="s">
        <v>1325</v>
      </c>
      <c r="D42" s="795" t="s">
        <v>1140</v>
      </c>
      <c r="E42" s="796" t="s">
        <v>1262</v>
      </c>
      <c r="F42" s="821"/>
    </row>
    <row r="43" spans="1:7" s="694" customFormat="1" ht="36" x14ac:dyDescent="0.35">
      <c r="A43" s="1309"/>
      <c r="B43" s="820" t="s">
        <v>3014</v>
      </c>
      <c r="C43" s="794" t="s">
        <v>3015</v>
      </c>
      <c r="D43" s="795" t="s">
        <v>1140</v>
      </c>
      <c r="E43" s="796" t="s">
        <v>1262</v>
      </c>
      <c r="F43" s="821"/>
    </row>
    <row r="44" spans="1:7" s="694" customFormat="1" ht="60" x14ac:dyDescent="0.35">
      <c r="A44" s="1309"/>
      <c r="B44" s="820" t="s">
        <v>3016</v>
      </c>
      <c r="C44" s="794" t="s">
        <v>1326</v>
      </c>
      <c r="D44" s="795" t="s">
        <v>3066</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1140</v>
      </c>
      <c r="E47" s="796" t="s">
        <v>1262</v>
      </c>
      <c r="F47" s="821"/>
    </row>
    <row r="48" spans="1:7" s="694" customFormat="1" ht="24" x14ac:dyDescent="0.35">
      <c r="A48" s="1309"/>
      <c r="B48" s="820" t="s">
        <v>3019</v>
      </c>
      <c r="C48" s="1310" t="s">
        <v>3020</v>
      </c>
      <c r="D48" s="1300" t="s">
        <v>1140</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1140</v>
      </c>
      <c r="E52" s="796" t="s">
        <v>1341</v>
      </c>
      <c r="F52" s="821" t="s">
        <v>3048</v>
      </c>
    </row>
    <row r="53" spans="1:6" s="694" customFormat="1" ht="181" thickTop="1" thickBot="1" x14ac:dyDescent="0.4">
      <c r="A53" s="809" t="s">
        <v>1342</v>
      </c>
      <c r="B53" s="793" t="s">
        <v>3022</v>
      </c>
      <c r="C53" s="794" t="s">
        <v>1343</v>
      </c>
      <c r="D53" s="844" t="s">
        <v>1140</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660</v>
      </c>
      <c r="E57" s="796" t="s">
        <v>1341</v>
      </c>
    </row>
    <row r="58" spans="1:6" s="694" customFormat="1" ht="144" x14ac:dyDescent="0.35">
      <c r="A58" s="797" t="s">
        <v>1349</v>
      </c>
      <c r="B58" s="793" t="s">
        <v>3026</v>
      </c>
      <c r="C58" s="821" t="s">
        <v>1347</v>
      </c>
      <c r="D58" s="795" t="s">
        <v>660</v>
      </c>
      <c r="E58" s="825" t="s">
        <v>1341</v>
      </c>
    </row>
    <row r="59" spans="1:6" s="694" customFormat="1" ht="24" x14ac:dyDescent="0.35">
      <c r="A59" s="1309" t="s">
        <v>1350</v>
      </c>
      <c r="B59" s="826" t="s">
        <v>1351</v>
      </c>
      <c r="C59" s="1318" t="s">
        <v>1352</v>
      </c>
      <c r="D59" s="1300" t="s">
        <v>1140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1140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1140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1140</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660</v>
      </c>
      <c r="E77" s="796" t="s">
        <v>1398</v>
      </c>
      <c r="F77" s="821"/>
    </row>
    <row r="78" spans="1:6" s="694" customFormat="1" ht="25" thickTop="1" thickBot="1" x14ac:dyDescent="0.4">
      <c r="A78" s="809" t="s">
        <v>1387</v>
      </c>
      <c r="B78" s="797" t="s">
        <v>1390</v>
      </c>
      <c r="C78" s="804" t="s">
        <v>3029</v>
      </c>
      <c r="D78" s="814" t="s">
        <v>660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t="s">
        <v>660</v>
      </c>
      <c r="E90" s="796" t="s">
        <v>1413</v>
      </c>
      <c r="F90" s="831"/>
      <c r="G90" s="808"/>
    </row>
    <row r="91" spans="1:7" ht="84" x14ac:dyDescent="0.35">
      <c r="A91" s="806" t="s">
        <v>1414</v>
      </c>
      <c r="B91" s="820" t="s">
        <v>1415</v>
      </c>
      <c r="C91" s="794" t="s">
        <v>1416</v>
      </c>
      <c r="D91" s="814" t="s">
        <v>26</v>
      </c>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1140</v>
      </c>
      <c r="E99" s="1301"/>
      <c r="F99" s="821"/>
    </row>
    <row r="100" spans="1:6" s="694" customFormat="1" ht="36" x14ac:dyDescent="0.35">
      <c r="A100" s="835"/>
      <c r="B100" s="836" t="s">
        <v>1426</v>
      </c>
      <c r="C100" s="1320"/>
      <c r="D100" s="1322"/>
      <c r="E100" s="1321"/>
      <c r="F100" s="821"/>
    </row>
    <row r="122" spans="4:4" x14ac:dyDescent="0.35">
      <c r="D122" s="787" t="s">
        <v>173</v>
      </c>
    </row>
  </sheetData>
  <mergeCells count="54">
    <mergeCell ref="A95:A96"/>
    <mergeCell ref="A97:A98"/>
    <mergeCell ref="C99:C100"/>
    <mergeCell ref="D99:D100"/>
    <mergeCell ref="E99:E100"/>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C04DBE-926F-4AB3-B02D-E714E56B1219}">
  <sheetPr codeName="Feuil45">
    <tabColor rgb="FF00B050"/>
  </sheetPr>
  <dimension ref="A2:G100"/>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836</v>
      </c>
    </row>
    <row r="5" spans="1:7" ht="13" thickTop="1" thickBot="1" x14ac:dyDescent="0.4">
      <c r="C5" s="782" t="s">
        <v>1252</v>
      </c>
      <c r="D5" s="784" t="s">
        <v>3058</v>
      </c>
      <c r="E5" s="781" t="s">
        <v>630</v>
      </c>
    </row>
    <row r="6" spans="1:7" ht="13" thickTop="1" thickBot="1" x14ac:dyDescent="0.4">
      <c r="B6" s="837"/>
      <c r="C6" s="838" t="s">
        <v>497</v>
      </c>
      <c r="D6" s="785">
        <v>45104</v>
      </c>
      <c r="F6" s="839"/>
    </row>
    <row r="7" spans="1:7" ht="13" thickTop="1" thickBot="1" x14ac:dyDescent="0.4">
      <c r="C7" s="838" t="s">
        <v>1253</v>
      </c>
      <c r="D7" s="784" t="s">
        <v>3067</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1140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660</v>
      </c>
      <c r="E17" s="796" t="s">
        <v>1262</v>
      </c>
      <c r="F17" s="821"/>
    </row>
    <row r="18" spans="1:6" ht="25" thickTop="1" thickBot="1" x14ac:dyDescent="0.4">
      <c r="A18" s="1310"/>
      <c r="B18" s="793" t="s">
        <v>1277</v>
      </c>
      <c r="C18" s="807" t="s">
        <v>3008</v>
      </c>
      <c r="D18" s="795" t="s">
        <v>1140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660</v>
      </c>
      <c r="E21" s="825" t="s">
        <v>1262</v>
      </c>
      <c r="F21" s="821"/>
    </row>
    <row r="22" spans="1:6" s="694" customFormat="1" ht="13" thickTop="1" thickBot="1" x14ac:dyDescent="0.4">
      <c r="A22" s="1311"/>
      <c r="B22" s="793" t="s">
        <v>1285</v>
      </c>
      <c r="C22" s="804" t="s">
        <v>1286</v>
      </c>
      <c r="D22" s="795" t="s">
        <v>660</v>
      </c>
      <c r="E22" s="825" t="s">
        <v>1262</v>
      </c>
      <c r="F22" s="821"/>
    </row>
    <row r="23" spans="1:6" s="694" customFormat="1" ht="13" thickTop="1" thickBot="1" x14ac:dyDescent="0.4">
      <c r="A23" s="1311"/>
      <c r="B23" s="793" t="s">
        <v>1287</v>
      </c>
      <c r="C23" s="804" t="s">
        <v>1288</v>
      </c>
      <c r="D23" s="795" t="s">
        <v>660</v>
      </c>
      <c r="E23" s="825" t="s">
        <v>1262</v>
      </c>
      <c r="F23" s="821"/>
    </row>
    <row r="24" spans="1:6" s="694" customFormat="1" ht="13" thickTop="1" thickBot="1" x14ac:dyDescent="0.4">
      <c r="A24" s="1311"/>
      <c r="B24" s="793"/>
      <c r="C24" s="810" t="s">
        <v>3009</v>
      </c>
      <c r="D24" s="795" t="s">
        <v>660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c r="E36" s="1301"/>
      <c r="F36" s="821"/>
    </row>
    <row r="37" spans="1:7" s="694" customFormat="1" ht="60" x14ac:dyDescent="0.35">
      <c r="A37" s="1309"/>
      <c r="B37" s="793" t="s">
        <v>1311</v>
      </c>
      <c r="C37" s="794" t="s">
        <v>1312</v>
      </c>
      <c r="D37" s="814"/>
      <c r="E37" s="818" t="s">
        <v>1313</v>
      </c>
      <c r="F37" s="821"/>
    </row>
    <row r="38" spans="1:7" s="694" customFormat="1" ht="60" x14ac:dyDescent="0.35">
      <c r="A38" s="1309"/>
      <c r="B38" s="793" t="s">
        <v>3012</v>
      </c>
      <c r="C38" s="806" t="s">
        <v>1314</v>
      </c>
      <c r="D38" s="814"/>
      <c r="E38" s="818"/>
      <c r="F38" s="821"/>
    </row>
    <row r="39" spans="1:7" s="694" customFormat="1" ht="36.5" thickBot="1" x14ac:dyDescent="0.4">
      <c r="A39" s="819" t="s">
        <v>1315</v>
      </c>
      <c r="B39" s="820" t="s">
        <v>1316</v>
      </c>
      <c r="C39" s="806" t="s">
        <v>1317</v>
      </c>
      <c r="D39" s="814"/>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1140</v>
      </c>
      <c r="E41" s="796" t="s">
        <v>1324</v>
      </c>
      <c r="F41" s="821"/>
    </row>
    <row r="42" spans="1:7" s="694" customFormat="1" ht="84" x14ac:dyDescent="0.35">
      <c r="A42" s="1309"/>
      <c r="B42" s="793" t="s">
        <v>3013</v>
      </c>
      <c r="C42" s="794" t="s">
        <v>1325</v>
      </c>
      <c r="D42" s="795" t="s">
        <v>1140</v>
      </c>
      <c r="E42" s="796" t="s">
        <v>1262</v>
      </c>
      <c r="F42" s="821"/>
    </row>
    <row r="43" spans="1:7" s="694" customFormat="1" ht="36" x14ac:dyDescent="0.35">
      <c r="A43" s="1309"/>
      <c r="B43" s="820" t="s">
        <v>3014</v>
      </c>
      <c r="C43" s="794" t="s">
        <v>3015</v>
      </c>
      <c r="D43" s="795" t="s">
        <v>1140</v>
      </c>
      <c r="E43" s="796" t="s">
        <v>1262</v>
      </c>
      <c r="F43" s="821"/>
    </row>
    <row r="44" spans="1:7" s="694" customFormat="1" ht="60" x14ac:dyDescent="0.35">
      <c r="A44" s="1309"/>
      <c r="B44" s="820" t="s">
        <v>3016</v>
      </c>
      <c r="C44" s="794" t="s">
        <v>1326</v>
      </c>
      <c r="D44" s="795" t="s">
        <v>3066</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1140</v>
      </c>
      <c r="E47" s="796" t="s">
        <v>1262</v>
      </c>
      <c r="F47" s="821"/>
    </row>
    <row r="48" spans="1:7" s="694" customFormat="1" ht="24" x14ac:dyDescent="0.35">
      <c r="A48" s="1309"/>
      <c r="B48" s="820" t="s">
        <v>3019</v>
      </c>
      <c r="C48" s="1310" t="s">
        <v>3020</v>
      </c>
      <c r="D48" s="1300" t="s">
        <v>1140</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1140</v>
      </c>
      <c r="E52" s="796" t="s">
        <v>1341</v>
      </c>
      <c r="F52" s="821" t="s">
        <v>3048</v>
      </c>
    </row>
    <row r="53" spans="1:6" s="694" customFormat="1" ht="181" thickTop="1" thickBot="1" x14ac:dyDescent="0.4">
      <c r="A53" s="809" t="s">
        <v>1342</v>
      </c>
      <c r="B53" s="793" t="s">
        <v>3022</v>
      </c>
      <c r="C53" s="794" t="s">
        <v>1343</v>
      </c>
      <c r="D53" s="844" t="s">
        <v>3066</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1140</v>
      </c>
      <c r="E57" s="796" t="s">
        <v>1341</v>
      </c>
    </row>
    <row r="58" spans="1:6" s="694" customFormat="1" ht="144" x14ac:dyDescent="0.35">
      <c r="A58" s="797" t="s">
        <v>1349</v>
      </c>
      <c r="B58" s="793" t="s">
        <v>3026</v>
      </c>
      <c r="C58" s="821" t="s">
        <v>1347</v>
      </c>
      <c r="D58" s="795" t="s">
        <v>1140</v>
      </c>
      <c r="E58" s="825" t="s">
        <v>1341</v>
      </c>
    </row>
    <row r="59" spans="1:6" s="694" customFormat="1" ht="24" x14ac:dyDescent="0.35">
      <c r="A59" s="1309" t="s">
        <v>1350</v>
      </c>
      <c r="B59" s="826" t="s">
        <v>1351</v>
      </c>
      <c r="C59" s="1318" t="s">
        <v>1352</v>
      </c>
      <c r="D59" s="1300" t="s">
        <v>1140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1140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1140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26</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660</v>
      </c>
      <c r="E77" s="796" t="s">
        <v>1398</v>
      </c>
      <c r="F77" s="821"/>
    </row>
    <row r="78" spans="1:6" s="694" customFormat="1" ht="25" thickTop="1" thickBot="1" x14ac:dyDescent="0.4">
      <c r="A78" s="809" t="s">
        <v>1387</v>
      </c>
      <c r="B78" s="797" t="s">
        <v>1390</v>
      </c>
      <c r="C78" s="804" t="s">
        <v>3029</v>
      </c>
      <c r="D78" s="814" t="s">
        <v>660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t="s">
        <v>660</v>
      </c>
      <c r="E90" s="796" t="s">
        <v>1413</v>
      </c>
      <c r="F90" s="831"/>
      <c r="G90" s="808"/>
    </row>
    <row r="91" spans="1:7" ht="84" x14ac:dyDescent="0.35">
      <c r="A91" s="806" t="s">
        <v>1414</v>
      </c>
      <c r="B91" s="820" t="s">
        <v>1415</v>
      </c>
      <c r="C91" s="794" t="s">
        <v>1416</v>
      </c>
      <c r="D91" s="814" t="s">
        <v>26</v>
      </c>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1140</v>
      </c>
      <c r="E99" s="1301"/>
      <c r="F99" s="821"/>
    </row>
    <row r="100" spans="1:6" s="694" customFormat="1" ht="36" x14ac:dyDescent="0.35">
      <c r="A100" s="835"/>
      <c r="B100" s="836" t="s">
        <v>1426</v>
      </c>
      <c r="C100" s="1320"/>
      <c r="D100" s="1322"/>
      <c r="E100" s="1321"/>
      <c r="F100" s="821"/>
    </row>
  </sheetData>
  <mergeCells count="54">
    <mergeCell ref="A95:A96"/>
    <mergeCell ref="A97:A98"/>
    <mergeCell ref="C99:C100"/>
    <mergeCell ref="D99:D100"/>
    <mergeCell ref="E99:E100"/>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B27C82-E2FE-4422-B260-5EDA936AC5C3}">
  <sheetPr codeName="Feuil46">
    <tabColor rgb="FF00B050"/>
  </sheetPr>
  <dimension ref="A2:G100"/>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837</v>
      </c>
    </row>
    <row r="5" spans="1:7" ht="13" thickTop="1" thickBot="1" x14ac:dyDescent="0.4">
      <c r="C5" s="782" t="s">
        <v>1252</v>
      </c>
      <c r="D5" s="784" t="s">
        <v>3058</v>
      </c>
      <c r="E5" s="781" t="s">
        <v>1075</v>
      </c>
    </row>
    <row r="6" spans="1:7" ht="13" thickTop="1" thickBot="1" x14ac:dyDescent="0.4">
      <c r="B6" s="837"/>
      <c r="C6" s="838" t="s">
        <v>497</v>
      </c>
      <c r="D6" s="785">
        <v>45104</v>
      </c>
      <c r="F6" s="839"/>
    </row>
    <row r="7" spans="1:7" ht="13" thickTop="1" thickBot="1" x14ac:dyDescent="0.4">
      <c r="C7" s="838" t="s">
        <v>1253</v>
      </c>
      <c r="D7" s="784" t="s">
        <v>3068</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1140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660</v>
      </c>
      <c r="E17" s="796" t="s">
        <v>1262</v>
      </c>
      <c r="F17" s="821"/>
    </row>
    <row r="18" spans="1:6" ht="25" thickTop="1" thickBot="1" x14ac:dyDescent="0.4">
      <c r="A18" s="1310"/>
      <c r="B18" s="793" t="s">
        <v>1277</v>
      </c>
      <c r="C18" s="807" t="s">
        <v>3008</v>
      </c>
      <c r="D18" s="795" t="s">
        <v>1140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660</v>
      </c>
      <c r="E21" s="825" t="s">
        <v>1262</v>
      </c>
      <c r="F21" s="821"/>
    </row>
    <row r="22" spans="1:6" s="694" customFormat="1" ht="13" thickTop="1" thickBot="1" x14ac:dyDescent="0.4">
      <c r="A22" s="1311"/>
      <c r="B22" s="793" t="s">
        <v>1285</v>
      </c>
      <c r="C22" s="804" t="s">
        <v>1286</v>
      </c>
      <c r="D22" s="795" t="s">
        <v>660</v>
      </c>
      <c r="E22" s="825" t="s">
        <v>1262</v>
      </c>
      <c r="F22" s="821"/>
    </row>
    <row r="23" spans="1:6" s="694" customFormat="1" ht="13" thickTop="1" thickBot="1" x14ac:dyDescent="0.4">
      <c r="A23" s="1311"/>
      <c r="B23" s="793" t="s">
        <v>1287</v>
      </c>
      <c r="C23" s="804" t="s">
        <v>1288</v>
      </c>
      <c r="D23" s="795" t="s">
        <v>660</v>
      </c>
      <c r="E23" s="825" t="s">
        <v>1262</v>
      </c>
      <c r="F23" s="821"/>
    </row>
    <row r="24" spans="1:6" s="694" customFormat="1" ht="13" thickTop="1" thickBot="1" x14ac:dyDescent="0.4">
      <c r="A24" s="1311"/>
      <c r="B24" s="793"/>
      <c r="C24" s="810" t="s">
        <v>3009</v>
      </c>
      <c r="D24" s="795" t="s">
        <v>660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c r="E36" s="1301"/>
      <c r="F36" s="821"/>
    </row>
    <row r="37" spans="1:7" s="694" customFormat="1" ht="60" x14ac:dyDescent="0.35">
      <c r="A37" s="1309"/>
      <c r="B37" s="793" t="s">
        <v>1311</v>
      </c>
      <c r="C37" s="794" t="s">
        <v>1312</v>
      </c>
      <c r="D37" s="814"/>
      <c r="E37" s="818" t="s">
        <v>1313</v>
      </c>
      <c r="F37" s="821"/>
    </row>
    <row r="38" spans="1:7" s="694" customFormat="1" ht="60" x14ac:dyDescent="0.35">
      <c r="A38" s="1309"/>
      <c r="B38" s="793" t="s">
        <v>3012</v>
      </c>
      <c r="C38" s="806" t="s">
        <v>1314</v>
      </c>
      <c r="D38" s="814"/>
      <c r="E38" s="818"/>
      <c r="F38" s="821"/>
    </row>
    <row r="39" spans="1:7" s="694" customFormat="1" ht="36.5" thickBot="1" x14ac:dyDescent="0.4">
      <c r="A39" s="819" t="s">
        <v>1315</v>
      </c>
      <c r="B39" s="820" t="s">
        <v>1316</v>
      </c>
      <c r="C39" s="806" t="s">
        <v>1317</v>
      </c>
      <c r="D39" s="814"/>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1140</v>
      </c>
      <c r="E41" s="796" t="s">
        <v>1324</v>
      </c>
      <c r="F41" s="821"/>
    </row>
    <row r="42" spans="1:7" s="694" customFormat="1" ht="84" x14ac:dyDescent="0.35">
      <c r="A42" s="1309"/>
      <c r="B42" s="793" t="s">
        <v>3013</v>
      </c>
      <c r="C42" s="794" t="s">
        <v>1325</v>
      </c>
      <c r="D42" s="795" t="s">
        <v>1140</v>
      </c>
      <c r="E42" s="796" t="s">
        <v>1262</v>
      </c>
      <c r="F42" s="821"/>
    </row>
    <row r="43" spans="1:7" s="694" customFormat="1" ht="36" x14ac:dyDescent="0.35">
      <c r="A43" s="1309"/>
      <c r="B43" s="820" t="s">
        <v>3014</v>
      </c>
      <c r="C43" s="794" t="s">
        <v>3015</v>
      </c>
      <c r="D43" s="795" t="s">
        <v>1140</v>
      </c>
      <c r="E43" s="796" t="s">
        <v>1262</v>
      </c>
      <c r="F43" s="821"/>
    </row>
    <row r="44" spans="1:7" s="694" customFormat="1" ht="60" x14ac:dyDescent="0.35">
      <c r="A44" s="1309"/>
      <c r="B44" s="820" t="s">
        <v>3016</v>
      </c>
      <c r="C44" s="794" t="s">
        <v>1326</v>
      </c>
      <c r="D44" s="795" t="s">
        <v>3066</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1140</v>
      </c>
      <c r="E47" s="796" t="s">
        <v>1262</v>
      </c>
      <c r="F47" s="821"/>
    </row>
    <row r="48" spans="1:7" s="694" customFormat="1" ht="24" x14ac:dyDescent="0.35">
      <c r="A48" s="1309"/>
      <c r="B48" s="820" t="s">
        <v>3019</v>
      </c>
      <c r="C48" s="1310" t="s">
        <v>3020</v>
      </c>
      <c r="D48" s="1300" t="s">
        <v>1140</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1140</v>
      </c>
      <c r="E52" s="796" t="s">
        <v>1341</v>
      </c>
      <c r="F52" s="821" t="s">
        <v>3048</v>
      </c>
    </row>
    <row r="53" spans="1:6" s="694" customFormat="1" ht="181" thickTop="1" thickBot="1" x14ac:dyDescent="0.4">
      <c r="A53" s="809" t="s">
        <v>1342</v>
      </c>
      <c r="B53" s="793" t="s">
        <v>3022</v>
      </c>
      <c r="C53" s="794" t="s">
        <v>1343</v>
      </c>
      <c r="D53" s="844" t="s">
        <v>3066</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1140</v>
      </c>
      <c r="E57" s="796" t="s">
        <v>1341</v>
      </c>
    </row>
    <row r="58" spans="1:6" s="694" customFormat="1" ht="144" x14ac:dyDescent="0.35">
      <c r="A58" s="797" t="s">
        <v>1349</v>
      </c>
      <c r="B58" s="793" t="s">
        <v>3026</v>
      </c>
      <c r="C58" s="821" t="s">
        <v>1347</v>
      </c>
      <c r="D58" s="795" t="s">
        <v>1140</v>
      </c>
      <c r="E58" s="825" t="s">
        <v>1341</v>
      </c>
    </row>
    <row r="59" spans="1:6" s="694" customFormat="1" ht="24" x14ac:dyDescent="0.35">
      <c r="A59" s="1309" t="s">
        <v>1350</v>
      </c>
      <c r="B59" s="826" t="s">
        <v>1351</v>
      </c>
      <c r="C59" s="1318" t="s">
        <v>1352</v>
      </c>
      <c r="D59" s="1300" t="s">
        <v>1140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1140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1140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26</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660</v>
      </c>
      <c r="E77" s="796" t="s">
        <v>1398</v>
      </c>
      <c r="F77" s="821"/>
    </row>
    <row r="78" spans="1:6" s="694" customFormat="1" ht="25" thickTop="1" thickBot="1" x14ac:dyDescent="0.4">
      <c r="A78" s="809" t="s">
        <v>1387</v>
      </c>
      <c r="B78" s="797" t="s">
        <v>1390</v>
      </c>
      <c r="C78" s="804" t="s">
        <v>3029</v>
      </c>
      <c r="D78" s="814" t="s">
        <v>660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t="s">
        <v>660</v>
      </c>
      <c r="E90" s="796" t="s">
        <v>1413</v>
      </c>
      <c r="F90" s="831"/>
      <c r="G90" s="808"/>
    </row>
    <row r="91" spans="1:7" ht="84" x14ac:dyDescent="0.35">
      <c r="A91" s="806" t="s">
        <v>1414</v>
      </c>
      <c r="B91" s="820" t="s">
        <v>1415</v>
      </c>
      <c r="C91" s="794" t="s">
        <v>1416</v>
      </c>
      <c r="D91" s="814" t="s">
        <v>26</v>
      </c>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1140</v>
      </c>
      <c r="E99" s="1301"/>
      <c r="F99" s="821"/>
    </row>
    <row r="100" spans="1:6" s="694" customFormat="1" ht="36" x14ac:dyDescent="0.35">
      <c r="A100" s="835"/>
      <c r="B100" s="836" t="s">
        <v>1426</v>
      </c>
      <c r="C100" s="1320"/>
      <c r="D100" s="1322"/>
      <c r="E100" s="1321"/>
      <c r="F100" s="821"/>
    </row>
  </sheetData>
  <mergeCells count="54">
    <mergeCell ref="A95:A96"/>
    <mergeCell ref="A97:A98"/>
    <mergeCell ref="C99:C100"/>
    <mergeCell ref="D99:D100"/>
    <mergeCell ref="E99:E100"/>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7D98A-3D9B-498C-8D2E-93D5CD2C9D80}">
  <sheetPr codeName="Feuil47">
    <tabColor rgb="FF00B050"/>
  </sheetPr>
  <dimension ref="A2:G100"/>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838</v>
      </c>
    </row>
    <row r="5" spans="1:7" ht="13" thickTop="1" thickBot="1" x14ac:dyDescent="0.4">
      <c r="C5" s="782" t="s">
        <v>1252</v>
      </c>
      <c r="D5" s="784" t="s">
        <v>3058</v>
      </c>
      <c r="E5" s="781" t="s">
        <v>1843</v>
      </c>
    </row>
    <row r="6" spans="1:7" ht="13" thickTop="1" thickBot="1" x14ac:dyDescent="0.4">
      <c r="B6" s="837"/>
      <c r="C6" s="838" t="s">
        <v>497</v>
      </c>
      <c r="D6" s="785">
        <v>45104</v>
      </c>
      <c r="F6" s="839"/>
    </row>
    <row r="7" spans="1:7" ht="13" thickTop="1" thickBot="1" x14ac:dyDescent="0.4">
      <c r="C7" s="838" t="s">
        <v>1253</v>
      </c>
      <c r="D7" s="784" t="s">
        <v>3069</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1140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660</v>
      </c>
      <c r="E17" s="796" t="s">
        <v>1262</v>
      </c>
      <c r="F17" s="821"/>
    </row>
    <row r="18" spans="1:6" ht="25" thickTop="1" thickBot="1" x14ac:dyDescent="0.4">
      <c r="A18" s="1310"/>
      <c r="B18" s="793" t="s">
        <v>1277</v>
      </c>
      <c r="C18" s="807" t="s">
        <v>3008</v>
      </c>
      <c r="D18" s="795" t="s">
        <v>1140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660</v>
      </c>
      <c r="E21" s="825" t="s">
        <v>1262</v>
      </c>
      <c r="F21" s="821"/>
    </row>
    <row r="22" spans="1:6" s="694" customFormat="1" ht="13" thickTop="1" thickBot="1" x14ac:dyDescent="0.4">
      <c r="A22" s="1311"/>
      <c r="B22" s="793" t="s">
        <v>1285</v>
      </c>
      <c r="C22" s="804" t="s">
        <v>1286</v>
      </c>
      <c r="D22" s="795" t="s">
        <v>660</v>
      </c>
      <c r="E22" s="825" t="s">
        <v>1262</v>
      </c>
      <c r="F22" s="821"/>
    </row>
    <row r="23" spans="1:6" s="694" customFormat="1" ht="13" thickTop="1" thickBot="1" x14ac:dyDescent="0.4">
      <c r="A23" s="1311"/>
      <c r="B23" s="793" t="s">
        <v>1287</v>
      </c>
      <c r="C23" s="804" t="s">
        <v>1288</v>
      </c>
      <c r="D23" s="795" t="s">
        <v>660</v>
      </c>
      <c r="E23" s="825" t="s">
        <v>1262</v>
      </c>
      <c r="F23" s="821"/>
    </row>
    <row r="24" spans="1:6" s="694" customFormat="1" ht="13" thickTop="1" thickBot="1" x14ac:dyDescent="0.4">
      <c r="A24" s="1311"/>
      <c r="B24" s="793"/>
      <c r="C24" s="810" t="s">
        <v>3009</v>
      </c>
      <c r="D24" s="795" t="s">
        <v>660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c r="E36" s="1301"/>
      <c r="F36" s="821"/>
    </row>
    <row r="37" spans="1:7" s="694" customFormat="1" ht="60" x14ac:dyDescent="0.35">
      <c r="A37" s="1309"/>
      <c r="B37" s="793" t="s">
        <v>1311</v>
      </c>
      <c r="C37" s="794" t="s">
        <v>1312</v>
      </c>
      <c r="D37" s="814"/>
      <c r="E37" s="818" t="s">
        <v>1313</v>
      </c>
      <c r="F37" s="821"/>
    </row>
    <row r="38" spans="1:7" s="694" customFormat="1" ht="60" x14ac:dyDescent="0.35">
      <c r="A38" s="1309"/>
      <c r="B38" s="793" t="s">
        <v>3012</v>
      </c>
      <c r="C38" s="806" t="s">
        <v>1314</v>
      </c>
      <c r="D38" s="814"/>
      <c r="E38" s="818"/>
      <c r="F38" s="821"/>
    </row>
    <row r="39" spans="1:7" s="694" customFormat="1" ht="36.5" thickBot="1" x14ac:dyDescent="0.4">
      <c r="A39" s="819" t="s">
        <v>1315</v>
      </c>
      <c r="B39" s="820" t="s">
        <v>1316</v>
      </c>
      <c r="C39" s="806" t="s">
        <v>1317</v>
      </c>
      <c r="D39" s="814"/>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1140</v>
      </c>
      <c r="E41" s="796" t="s">
        <v>1324</v>
      </c>
      <c r="F41" s="821"/>
    </row>
    <row r="42" spans="1:7" s="694" customFormat="1" ht="84" x14ac:dyDescent="0.35">
      <c r="A42" s="1309"/>
      <c r="B42" s="793" t="s">
        <v>3013</v>
      </c>
      <c r="C42" s="794" t="s">
        <v>1325</v>
      </c>
      <c r="D42" s="795" t="s">
        <v>1140</v>
      </c>
      <c r="E42" s="796" t="s">
        <v>1262</v>
      </c>
      <c r="F42" s="821"/>
    </row>
    <row r="43" spans="1:7" s="694" customFormat="1" ht="36" x14ac:dyDescent="0.35">
      <c r="A43" s="1309"/>
      <c r="B43" s="820" t="s">
        <v>3014</v>
      </c>
      <c r="C43" s="794" t="s">
        <v>3015</v>
      </c>
      <c r="D43" s="795" t="s">
        <v>1140</v>
      </c>
      <c r="E43" s="796" t="s">
        <v>1262</v>
      </c>
      <c r="F43" s="821"/>
    </row>
    <row r="44" spans="1:7" s="694" customFormat="1" ht="60" x14ac:dyDescent="0.35">
      <c r="A44" s="1309"/>
      <c r="B44" s="820" t="s">
        <v>3016</v>
      </c>
      <c r="C44" s="794" t="s">
        <v>1326</v>
      </c>
      <c r="D44" s="795" t="s">
        <v>3066</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1140</v>
      </c>
      <c r="E47" s="796" t="s">
        <v>1262</v>
      </c>
      <c r="F47" s="821"/>
    </row>
    <row r="48" spans="1:7" s="694" customFormat="1" ht="24" x14ac:dyDescent="0.35">
      <c r="A48" s="1309"/>
      <c r="B48" s="820" t="s">
        <v>3019</v>
      </c>
      <c r="C48" s="1310" t="s">
        <v>3020</v>
      </c>
      <c r="D48" s="1300" t="s">
        <v>1140</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1140</v>
      </c>
      <c r="E52" s="796" t="s">
        <v>1341</v>
      </c>
      <c r="F52" s="821" t="s">
        <v>3048</v>
      </c>
    </row>
    <row r="53" spans="1:6" s="694" customFormat="1" ht="181" thickTop="1" thickBot="1" x14ac:dyDescent="0.4">
      <c r="A53" s="809" t="s">
        <v>1342</v>
      </c>
      <c r="B53" s="793" t="s">
        <v>3022</v>
      </c>
      <c r="C53" s="794" t="s">
        <v>1343</v>
      </c>
      <c r="D53" s="844" t="s">
        <v>3066</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1140</v>
      </c>
      <c r="E57" s="796" t="s">
        <v>1341</v>
      </c>
    </row>
    <row r="58" spans="1:6" s="694" customFormat="1" ht="144" x14ac:dyDescent="0.35">
      <c r="A58" s="797" t="s">
        <v>1349</v>
      </c>
      <c r="B58" s="793" t="s">
        <v>3026</v>
      </c>
      <c r="C58" s="821" t="s">
        <v>1347</v>
      </c>
      <c r="D58" s="795" t="s">
        <v>1140</v>
      </c>
      <c r="E58" s="825" t="s">
        <v>1341</v>
      </c>
    </row>
    <row r="59" spans="1:6" s="694" customFormat="1" ht="24" x14ac:dyDescent="0.35">
      <c r="A59" s="1309" t="s">
        <v>1350</v>
      </c>
      <c r="B59" s="826" t="s">
        <v>1351</v>
      </c>
      <c r="C59" s="1318" t="s">
        <v>1352</v>
      </c>
      <c r="D59" s="1300" t="s">
        <v>1140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1140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1140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26</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660</v>
      </c>
      <c r="E77" s="796" t="s">
        <v>1398</v>
      </c>
      <c r="F77" s="821"/>
    </row>
    <row r="78" spans="1:6" s="694" customFormat="1" ht="25" thickTop="1" thickBot="1" x14ac:dyDescent="0.4">
      <c r="A78" s="809" t="s">
        <v>1387</v>
      </c>
      <c r="B78" s="797" t="s">
        <v>1390</v>
      </c>
      <c r="C78" s="804" t="s">
        <v>3029</v>
      </c>
      <c r="D78" s="814" t="s">
        <v>660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t="s">
        <v>660</v>
      </c>
      <c r="E90" s="796" t="s">
        <v>1413</v>
      </c>
      <c r="F90" s="831"/>
      <c r="G90" s="808"/>
    </row>
    <row r="91" spans="1:7" ht="84" x14ac:dyDescent="0.35">
      <c r="A91" s="806" t="s">
        <v>1414</v>
      </c>
      <c r="B91" s="820" t="s">
        <v>1415</v>
      </c>
      <c r="C91" s="794" t="s">
        <v>1416</v>
      </c>
      <c r="D91" s="814" t="s">
        <v>26</v>
      </c>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1140</v>
      </c>
      <c r="E99" s="1301"/>
      <c r="F99" s="821"/>
    </row>
    <row r="100" spans="1:6" s="694" customFormat="1" ht="36" x14ac:dyDescent="0.35">
      <c r="A100" s="835"/>
      <c r="B100" s="836" t="s">
        <v>1426</v>
      </c>
      <c r="C100" s="1320"/>
      <c r="D100" s="1322"/>
      <c r="E100" s="1321"/>
      <c r="F100" s="821"/>
    </row>
  </sheetData>
  <mergeCells count="54">
    <mergeCell ref="A95:A96"/>
    <mergeCell ref="A97:A98"/>
    <mergeCell ref="C99:C100"/>
    <mergeCell ref="D99:D100"/>
    <mergeCell ref="E99:E100"/>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768BE8-F0BA-450B-8E8B-2D6DCBB97C26}">
  <sheetPr codeName="Feuil48">
    <tabColor rgb="FF00B050"/>
  </sheetPr>
  <dimension ref="A2:G100"/>
  <sheetViews>
    <sheetView zoomScaleNormal="100" workbookViewId="0">
      <selection activeCell="D4" sqref="D4"/>
    </sheetView>
  </sheetViews>
  <sheetFormatPr baseColWidth="10" defaultColWidth="11.54296875" defaultRowHeight="12" x14ac:dyDescent="0.35"/>
  <cols>
    <col min="1" max="1" width="16.453125" style="780" customWidth="1"/>
    <col min="2" max="2" width="52.08984375" style="738" customWidth="1"/>
    <col min="3" max="3" width="44.54296875" style="738" customWidth="1"/>
    <col min="4" max="4" width="18" style="787" bestFit="1" customWidth="1"/>
    <col min="5" max="5" width="53.54296875" style="781" bestFit="1" customWidth="1"/>
    <col min="6" max="6" width="25.54296875" style="808" bestFit="1" customWidth="1"/>
    <col min="7" max="7" width="11.08984375" style="738" bestFit="1" customWidth="1"/>
    <col min="8" max="16384" width="11.54296875" style="738"/>
  </cols>
  <sheetData>
    <row r="2" spans="1:7" ht="37" thickTop="1" thickBot="1" x14ac:dyDescent="0.4">
      <c r="B2" s="780"/>
      <c r="C2" s="782" t="s">
        <v>1249</v>
      </c>
      <c r="D2" s="783" t="s">
        <v>3005</v>
      </c>
    </row>
    <row r="3" spans="1:7" ht="13" thickTop="1" thickBot="1" x14ac:dyDescent="0.4">
      <c r="B3" s="780"/>
      <c r="C3" s="782" t="s">
        <v>1250</v>
      </c>
      <c r="D3" s="783"/>
    </row>
    <row r="4" spans="1:7" ht="13" thickTop="1" thickBot="1" x14ac:dyDescent="0.4">
      <c r="C4" s="782" t="s">
        <v>1251</v>
      </c>
      <c r="D4" s="784">
        <v>674</v>
      </c>
    </row>
    <row r="5" spans="1:7" ht="13" thickTop="1" thickBot="1" x14ac:dyDescent="0.4">
      <c r="C5" s="782" t="s">
        <v>1252</v>
      </c>
      <c r="D5" s="784" t="s">
        <v>3058</v>
      </c>
      <c r="E5" s="781" t="s">
        <v>1850</v>
      </c>
    </row>
    <row r="6" spans="1:7" ht="13" thickTop="1" thickBot="1" x14ac:dyDescent="0.4">
      <c r="B6" s="837"/>
      <c r="C6" s="838" t="s">
        <v>497</v>
      </c>
      <c r="D6" s="785">
        <v>45104</v>
      </c>
      <c r="F6" s="839"/>
    </row>
    <row r="7" spans="1:7" ht="13" thickTop="1" thickBot="1" x14ac:dyDescent="0.4">
      <c r="C7" s="838" t="s">
        <v>1253</v>
      </c>
      <c r="D7" s="784" t="s">
        <v>3064</v>
      </c>
      <c r="G7" s="781" t="e">
        <f>1170000/D7</f>
        <v>#VALUE!</v>
      </c>
    </row>
    <row r="8" spans="1:7" ht="12.5" thickTop="1" x14ac:dyDescent="0.35"/>
    <row r="9" spans="1:7" x14ac:dyDescent="0.35">
      <c r="A9" s="788" t="s">
        <v>1254</v>
      </c>
      <c r="B9" s="789" t="s">
        <v>1255</v>
      </c>
      <c r="C9" s="789" t="s">
        <v>1256</v>
      </c>
      <c r="D9" s="790" t="s">
        <v>1257</v>
      </c>
      <c r="E9" s="791" t="s">
        <v>1258</v>
      </c>
    </row>
    <row r="10" spans="1:7" s="694" customFormat="1" x14ac:dyDescent="0.35">
      <c r="A10" s="1302" t="s">
        <v>1259</v>
      </c>
      <c r="B10" s="792" t="s">
        <v>1260</v>
      </c>
      <c r="C10" s="1304" t="s">
        <v>1261</v>
      </c>
      <c r="D10" s="1306" t="s">
        <v>660</v>
      </c>
      <c r="E10" s="1307" t="s">
        <v>1262</v>
      </c>
      <c r="F10" s="821"/>
    </row>
    <row r="11" spans="1:7" s="694" customFormat="1" ht="24" x14ac:dyDescent="0.35">
      <c r="A11" s="1303"/>
      <c r="B11" s="793" t="s">
        <v>1263</v>
      </c>
      <c r="C11" s="1305"/>
      <c r="D11" s="1300"/>
      <c r="E11" s="1301"/>
      <c r="F11" s="821"/>
    </row>
    <row r="12" spans="1:7" s="694" customFormat="1" ht="36.5" thickBot="1" x14ac:dyDescent="0.4">
      <c r="A12" s="797" t="s">
        <v>1264</v>
      </c>
      <c r="B12" s="793" t="s">
        <v>1265</v>
      </c>
      <c r="C12" s="1298"/>
      <c r="D12" s="1300"/>
      <c r="E12" s="1301"/>
      <c r="F12" s="821"/>
    </row>
    <row r="13" spans="1:7" s="694" customFormat="1" ht="36.5" thickTop="1" x14ac:dyDescent="0.35">
      <c r="A13" s="1309" t="s">
        <v>1266</v>
      </c>
      <c r="B13" s="799" t="s">
        <v>1267</v>
      </c>
      <c r="C13" s="800" t="s">
        <v>1268</v>
      </c>
      <c r="D13" s="795"/>
      <c r="E13" s="1301"/>
      <c r="F13" s="821"/>
    </row>
    <row r="14" spans="1:7" s="694" customFormat="1" ht="84.5" thickBot="1" x14ac:dyDescent="0.4">
      <c r="A14" s="1309"/>
      <c r="B14" s="793" t="s">
        <v>1269</v>
      </c>
      <c r="C14" s="794" t="s">
        <v>1270</v>
      </c>
      <c r="D14" s="801" t="s">
        <v>660</v>
      </c>
      <c r="E14" s="1308"/>
      <c r="F14" s="821"/>
    </row>
    <row r="15" spans="1:7" s="694" customFormat="1" ht="24.5" thickTop="1" x14ac:dyDescent="0.35">
      <c r="A15" s="797"/>
      <c r="B15" s="803" t="s">
        <v>1271</v>
      </c>
      <c r="C15" s="1297" t="s">
        <v>1272</v>
      </c>
      <c r="D15" s="1299" t="s">
        <v>1140</v>
      </c>
      <c r="E15" s="1301" t="s">
        <v>1262</v>
      </c>
      <c r="F15" s="821"/>
    </row>
    <row r="16" spans="1:7" s="694" customFormat="1" ht="48.5" thickBot="1" x14ac:dyDescent="0.4">
      <c r="A16" s="797" t="s">
        <v>1273</v>
      </c>
      <c r="B16" s="793" t="s">
        <v>1274</v>
      </c>
      <c r="C16" s="1298"/>
      <c r="D16" s="1300"/>
      <c r="E16" s="1301"/>
      <c r="F16" s="821"/>
    </row>
    <row r="17" spans="1:6" s="694" customFormat="1" ht="85" thickTop="1" thickBot="1" x14ac:dyDescent="0.4">
      <c r="A17" s="1310" t="s">
        <v>1266</v>
      </c>
      <c r="B17" s="793" t="s">
        <v>1275</v>
      </c>
      <c r="C17" s="807" t="s">
        <v>1276</v>
      </c>
      <c r="D17" s="795" t="s">
        <v>660</v>
      </c>
      <c r="E17" s="796" t="s">
        <v>1262</v>
      </c>
      <c r="F17" s="821"/>
    </row>
    <row r="18" spans="1:6" ht="25" thickTop="1" thickBot="1" x14ac:dyDescent="0.4">
      <c r="A18" s="1310"/>
      <c r="B18" s="793" t="s">
        <v>1277</v>
      </c>
      <c r="C18" s="807" t="s">
        <v>3008</v>
      </c>
      <c r="D18" s="795" t="s">
        <v>1140</v>
      </c>
      <c r="E18" s="796" t="s">
        <v>1262</v>
      </c>
    </row>
    <row r="19" spans="1:6" s="694" customFormat="1" ht="37" thickTop="1" thickBot="1" x14ac:dyDescent="0.4">
      <c r="A19" s="1310"/>
      <c r="B19" s="793" t="s">
        <v>1278</v>
      </c>
      <c r="C19" s="807" t="s">
        <v>1279</v>
      </c>
      <c r="D19" s="795" t="s">
        <v>660</v>
      </c>
      <c r="E19" s="825" t="s">
        <v>1262</v>
      </c>
      <c r="F19" s="821"/>
    </row>
    <row r="20" spans="1:6" s="694" customFormat="1" ht="25" thickTop="1" thickBot="1" x14ac:dyDescent="0.4">
      <c r="A20" s="1311" t="s">
        <v>1280</v>
      </c>
      <c r="B20" s="793" t="s">
        <v>1281</v>
      </c>
      <c r="C20" s="804" t="s">
        <v>1282</v>
      </c>
      <c r="D20" s="795" t="s">
        <v>660</v>
      </c>
      <c r="E20" s="825" t="s">
        <v>1262</v>
      </c>
      <c r="F20" s="821"/>
    </row>
    <row r="21" spans="1:6" s="694" customFormat="1" ht="13" thickTop="1" thickBot="1" x14ac:dyDescent="0.4">
      <c r="A21" s="1311"/>
      <c r="B21" s="793" t="s">
        <v>1283</v>
      </c>
      <c r="C21" s="804" t="s">
        <v>1284</v>
      </c>
      <c r="D21" s="795" t="s">
        <v>660</v>
      </c>
      <c r="E21" s="825" t="s">
        <v>1262</v>
      </c>
      <c r="F21" s="821"/>
    </row>
    <row r="22" spans="1:6" s="694" customFormat="1" ht="13" thickTop="1" thickBot="1" x14ac:dyDescent="0.4">
      <c r="A22" s="1311"/>
      <c r="B22" s="793" t="s">
        <v>1285</v>
      </c>
      <c r="C22" s="804" t="s">
        <v>1286</v>
      </c>
      <c r="D22" s="795" t="s">
        <v>660</v>
      </c>
      <c r="E22" s="825" t="s">
        <v>1262</v>
      </c>
      <c r="F22" s="821"/>
    </row>
    <row r="23" spans="1:6" s="694" customFormat="1" ht="13" thickTop="1" thickBot="1" x14ac:dyDescent="0.4">
      <c r="A23" s="1311"/>
      <c r="B23" s="793" t="s">
        <v>1287</v>
      </c>
      <c r="C23" s="804" t="s">
        <v>1288</v>
      </c>
      <c r="D23" s="795" t="s">
        <v>660</v>
      </c>
      <c r="E23" s="825" t="s">
        <v>1262</v>
      </c>
      <c r="F23" s="821"/>
    </row>
    <row r="24" spans="1:6" s="694" customFormat="1" ht="13" thickTop="1" thickBot="1" x14ac:dyDescent="0.4">
      <c r="A24" s="1311"/>
      <c r="B24" s="793"/>
      <c r="C24" s="810" t="s">
        <v>3009</v>
      </c>
      <c r="D24" s="795" t="s">
        <v>660</v>
      </c>
      <c r="E24" s="796" t="s">
        <v>1262</v>
      </c>
      <c r="F24" s="821"/>
    </row>
    <row r="25" spans="1:6" s="694" customFormat="1" ht="24.5" thickTop="1" x14ac:dyDescent="0.35">
      <c r="A25" s="1311"/>
      <c r="B25" s="1312" t="s">
        <v>1289</v>
      </c>
      <c r="C25" s="794" t="s">
        <v>1290</v>
      </c>
      <c r="D25" s="795" t="s">
        <v>1140</v>
      </c>
      <c r="E25" s="796" t="s">
        <v>1262</v>
      </c>
      <c r="F25" s="821"/>
    </row>
    <row r="26" spans="1:6" s="694" customFormat="1" x14ac:dyDescent="0.35">
      <c r="A26" s="1311"/>
      <c r="B26" s="1312"/>
      <c r="C26" s="794" t="s">
        <v>1291</v>
      </c>
      <c r="D26" s="795" t="s">
        <v>660</v>
      </c>
      <c r="E26" s="796" t="s">
        <v>1292</v>
      </c>
      <c r="F26" s="821"/>
    </row>
    <row r="27" spans="1:6" s="694" customFormat="1" ht="24.5" thickBot="1" x14ac:dyDescent="0.4">
      <c r="A27" s="1311"/>
      <c r="B27" s="1312"/>
      <c r="C27" s="794" t="s">
        <v>1293</v>
      </c>
      <c r="D27" s="795" t="s">
        <v>1140</v>
      </c>
      <c r="E27" s="796" t="s">
        <v>1294</v>
      </c>
      <c r="F27" s="821"/>
    </row>
    <row r="28" spans="1:6" s="694" customFormat="1" ht="49" thickTop="1" thickBot="1" x14ac:dyDescent="0.4">
      <c r="A28" s="1311"/>
      <c r="B28" s="793" t="s">
        <v>3010</v>
      </c>
      <c r="C28" s="810" t="s">
        <v>3011</v>
      </c>
      <c r="D28" s="795" t="s">
        <v>1140</v>
      </c>
      <c r="E28" s="794" t="s">
        <v>1295</v>
      </c>
      <c r="F28" s="821"/>
    </row>
    <row r="29" spans="1:6" s="694" customFormat="1" ht="24.5" thickTop="1" x14ac:dyDescent="0.35">
      <c r="A29" s="1309" t="s">
        <v>1266</v>
      </c>
      <c r="B29" s="793" t="s">
        <v>1296</v>
      </c>
      <c r="C29" s="811" t="s">
        <v>1297</v>
      </c>
      <c r="D29" s="795"/>
      <c r="E29" s="1301" t="s">
        <v>1262</v>
      </c>
      <c r="F29" s="821"/>
    </row>
    <row r="30" spans="1:6" s="694" customFormat="1" x14ac:dyDescent="0.35">
      <c r="A30" s="1309"/>
      <c r="B30" s="1312" t="s">
        <v>1278</v>
      </c>
      <c r="C30" s="794" t="s">
        <v>1298</v>
      </c>
      <c r="D30" s="795" t="s">
        <v>660</v>
      </c>
      <c r="E30" s="1301"/>
      <c r="F30" s="821"/>
    </row>
    <row r="31" spans="1:6" s="694" customFormat="1" ht="12.5" thickBot="1" x14ac:dyDescent="0.4">
      <c r="A31" s="1309"/>
      <c r="B31" s="1312"/>
      <c r="C31" s="812" t="s">
        <v>1299</v>
      </c>
      <c r="D31" s="795" t="s">
        <v>1140</v>
      </c>
      <c r="E31" s="796" t="s">
        <v>1303</v>
      </c>
      <c r="F31" s="821"/>
    </row>
    <row r="32" spans="1:6" s="694" customFormat="1" ht="12.5" thickTop="1" x14ac:dyDescent="0.35">
      <c r="A32" s="1309" t="s">
        <v>1300</v>
      </c>
      <c r="B32" s="813" t="s">
        <v>1301</v>
      </c>
      <c r="C32" s="1313" t="s">
        <v>1302</v>
      </c>
      <c r="D32" s="1300" t="s">
        <v>1140</v>
      </c>
      <c r="E32" s="1301" t="s">
        <v>1303</v>
      </c>
      <c r="F32" s="821"/>
    </row>
    <row r="33" spans="1:7" s="694" customFormat="1" ht="48.5" thickBot="1" x14ac:dyDescent="0.4">
      <c r="A33" s="1309"/>
      <c r="B33" s="815" t="s">
        <v>1304</v>
      </c>
      <c r="C33" s="1310"/>
      <c r="D33" s="1300"/>
      <c r="E33" s="1301"/>
      <c r="F33" s="821"/>
    </row>
    <row r="34" spans="1:7" s="694" customFormat="1" ht="24.5" thickTop="1" x14ac:dyDescent="0.35">
      <c r="A34" s="1309"/>
      <c r="B34" s="813" t="s">
        <v>1305</v>
      </c>
      <c r="C34" s="811"/>
      <c r="D34" s="795"/>
      <c r="E34" s="796"/>
      <c r="F34" s="821"/>
    </row>
    <row r="35" spans="1:7" s="694" customFormat="1" ht="72.5" thickBot="1" x14ac:dyDescent="0.4">
      <c r="A35" s="1309"/>
      <c r="B35" s="816" t="s">
        <v>1306</v>
      </c>
      <c r="C35" s="812" t="s">
        <v>1307</v>
      </c>
      <c r="D35" s="795" t="s">
        <v>26</v>
      </c>
      <c r="E35" s="1301" t="s">
        <v>1262</v>
      </c>
      <c r="F35" s="821"/>
    </row>
    <row r="36" spans="1:7" s="694" customFormat="1" ht="36.5" thickTop="1" x14ac:dyDescent="0.35">
      <c r="A36" s="1309" t="s">
        <v>1308</v>
      </c>
      <c r="B36" s="817" t="s">
        <v>1309</v>
      </c>
      <c r="C36" s="794" t="s">
        <v>1310</v>
      </c>
      <c r="D36" s="814"/>
      <c r="E36" s="1301"/>
      <c r="F36" s="821"/>
    </row>
    <row r="37" spans="1:7" s="694" customFormat="1" ht="60" x14ac:dyDescent="0.35">
      <c r="A37" s="1309"/>
      <c r="B37" s="793" t="s">
        <v>1311</v>
      </c>
      <c r="C37" s="794" t="s">
        <v>1312</v>
      </c>
      <c r="D37" s="814"/>
      <c r="E37" s="818" t="s">
        <v>1313</v>
      </c>
      <c r="F37" s="821"/>
    </row>
    <row r="38" spans="1:7" s="694" customFormat="1" ht="60" x14ac:dyDescent="0.35">
      <c r="A38" s="1309"/>
      <c r="B38" s="793" t="s">
        <v>3012</v>
      </c>
      <c r="C38" s="806" t="s">
        <v>1314</v>
      </c>
      <c r="D38" s="814"/>
      <c r="E38" s="818"/>
      <c r="F38" s="821"/>
    </row>
    <row r="39" spans="1:7" s="694" customFormat="1" ht="36.5" thickBot="1" x14ac:dyDescent="0.4">
      <c r="A39" s="819" t="s">
        <v>1315</v>
      </c>
      <c r="B39" s="820" t="s">
        <v>1316</v>
      </c>
      <c r="C39" s="806" t="s">
        <v>1317</v>
      </c>
      <c r="D39" s="814"/>
      <c r="E39" s="796" t="s">
        <v>1318</v>
      </c>
      <c r="F39" s="821"/>
    </row>
    <row r="40" spans="1:7" s="694" customFormat="1" ht="24.5" thickTop="1" x14ac:dyDescent="0.35">
      <c r="A40" s="809"/>
      <c r="B40" s="822" t="s">
        <v>1319</v>
      </c>
      <c r="C40" s="804" t="s">
        <v>1320</v>
      </c>
      <c r="D40" s="805"/>
      <c r="E40" s="823" t="s">
        <v>1321</v>
      </c>
      <c r="F40" s="821"/>
    </row>
    <row r="41" spans="1:7" s="694" customFormat="1" ht="36" x14ac:dyDescent="0.35">
      <c r="A41" s="1309" t="s">
        <v>1350</v>
      </c>
      <c r="B41" s="820" t="s">
        <v>1322</v>
      </c>
      <c r="C41" s="794" t="s">
        <v>1323</v>
      </c>
      <c r="D41" s="795" t="s">
        <v>1140</v>
      </c>
      <c r="E41" s="796" t="s">
        <v>1324</v>
      </c>
      <c r="F41" s="821"/>
    </row>
    <row r="42" spans="1:7" s="694" customFormat="1" ht="84" x14ac:dyDescent="0.35">
      <c r="A42" s="1309"/>
      <c r="B42" s="793" t="s">
        <v>3013</v>
      </c>
      <c r="C42" s="794" t="s">
        <v>1325</v>
      </c>
      <c r="D42" s="795" t="s">
        <v>1140</v>
      </c>
      <c r="E42" s="796" t="s">
        <v>1262</v>
      </c>
      <c r="F42" s="821"/>
    </row>
    <row r="43" spans="1:7" s="694" customFormat="1" ht="36" x14ac:dyDescent="0.35">
      <c r="A43" s="1309"/>
      <c r="B43" s="820" t="s">
        <v>3014</v>
      </c>
      <c r="C43" s="794" t="s">
        <v>3015</v>
      </c>
      <c r="D43" s="795" t="s">
        <v>1140</v>
      </c>
      <c r="E43" s="796" t="s">
        <v>1262</v>
      </c>
      <c r="F43" s="821"/>
    </row>
    <row r="44" spans="1:7" s="694" customFormat="1" ht="60" x14ac:dyDescent="0.35">
      <c r="A44" s="1309"/>
      <c r="B44" s="820" t="s">
        <v>3016</v>
      </c>
      <c r="C44" s="794" t="s">
        <v>1326</v>
      </c>
      <c r="D44" s="795" t="s">
        <v>3066</v>
      </c>
      <c r="E44" s="796" t="s">
        <v>1327</v>
      </c>
      <c r="F44" s="821"/>
      <c r="G44" s="831" t="s">
        <v>3047</v>
      </c>
    </row>
    <row r="45" spans="1:7" s="694" customFormat="1" ht="24" x14ac:dyDescent="0.35">
      <c r="A45" s="1309"/>
      <c r="B45" s="820" t="s">
        <v>1328</v>
      </c>
      <c r="C45" s="1310" t="s">
        <v>1329</v>
      </c>
      <c r="D45" s="1300" t="s">
        <v>1140</v>
      </c>
      <c r="E45" s="1301" t="s">
        <v>1330</v>
      </c>
      <c r="F45" s="821"/>
    </row>
    <row r="46" spans="1:7" ht="84" x14ac:dyDescent="0.35">
      <c r="A46" s="819" t="s">
        <v>1331</v>
      </c>
      <c r="B46" s="820" t="s">
        <v>1332</v>
      </c>
      <c r="C46" s="1310"/>
      <c r="D46" s="1300"/>
      <c r="E46" s="1301"/>
    </row>
    <row r="47" spans="1:7" s="694" customFormat="1" ht="24" x14ac:dyDescent="0.35">
      <c r="A47" s="1309" t="s">
        <v>1350</v>
      </c>
      <c r="B47" s="820" t="s">
        <v>3017</v>
      </c>
      <c r="C47" s="794" t="s">
        <v>3018</v>
      </c>
      <c r="D47" s="795" t="s">
        <v>1140</v>
      </c>
      <c r="E47" s="796" t="s">
        <v>1262</v>
      </c>
      <c r="F47" s="821"/>
    </row>
    <row r="48" spans="1:7" s="694" customFormat="1" ht="24" x14ac:dyDescent="0.35">
      <c r="A48" s="1309"/>
      <c r="B48" s="820" t="s">
        <v>3019</v>
      </c>
      <c r="C48" s="1310" t="s">
        <v>3020</v>
      </c>
      <c r="D48" s="1300" t="s">
        <v>1140</v>
      </c>
      <c r="E48" s="1301" t="s">
        <v>1262</v>
      </c>
      <c r="F48" s="821"/>
    </row>
    <row r="49" spans="1:6" s="694" customFormat="1" ht="180.5" thickBot="1" x14ac:dyDescent="0.4">
      <c r="A49" s="809" t="s">
        <v>1333</v>
      </c>
      <c r="B49" s="820" t="s">
        <v>1334</v>
      </c>
      <c r="C49" s="1316"/>
      <c r="D49" s="1300"/>
      <c r="E49" s="1301"/>
      <c r="F49" s="821"/>
    </row>
    <row r="50" spans="1:6" ht="60.5" thickTop="1" x14ac:dyDescent="0.35">
      <c r="A50" s="809" t="s">
        <v>1335</v>
      </c>
      <c r="B50" s="820" t="s">
        <v>1336</v>
      </c>
      <c r="C50" s="794" t="s">
        <v>1337</v>
      </c>
      <c r="D50" s="1300"/>
      <c r="E50" s="1301"/>
    </row>
    <row r="51" spans="1:6" ht="24" x14ac:dyDescent="0.35">
      <c r="A51" s="1309" t="s">
        <v>1338</v>
      </c>
      <c r="B51" s="819" t="s">
        <v>1339</v>
      </c>
      <c r="C51" s="794"/>
      <c r="D51" s="795"/>
      <c r="E51" s="796"/>
      <c r="F51" s="738"/>
    </row>
    <row r="52" spans="1:6" s="694" customFormat="1" ht="192.5" thickBot="1" x14ac:dyDescent="0.4">
      <c r="A52" s="1309"/>
      <c r="B52" s="820" t="s">
        <v>3021</v>
      </c>
      <c r="C52" s="812" t="s">
        <v>1340</v>
      </c>
      <c r="D52" s="795" t="s">
        <v>1140</v>
      </c>
      <c r="E52" s="796" t="s">
        <v>1341</v>
      </c>
      <c r="F52" s="821" t="s">
        <v>3048</v>
      </c>
    </row>
    <row r="53" spans="1:6" s="694" customFormat="1" ht="181" thickTop="1" thickBot="1" x14ac:dyDescent="0.4">
      <c r="A53" s="809" t="s">
        <v>1342</v>
      </c>
      <c r="B53" s="793" t="s">
        <v>3022</v>
      </c>
      <c r="C53" s="794" t="s">
        <v>1343</v>
      </c>
      <c r="D53" s="844" t="s">
        <v>3066</v>
      </c>
      <c r="E53" s="796" t="s">
        <v>1341</v>
      </c>
      <c r="F53" s="821" t="s">
        <v>3049</v>
      </c>
    </row>
    <row r="54" spans="1:6" s="694" customFormat="1" ht="145" thickTop="1" thickBot="1" x14ac:dyDescent="0.4">
      <c r="A54" s="806" t="s">
        <v>3023</v>
      </c>
      <c r="B54" s="820" t="s">
        <v>3204</v>
      </c>
      <c r="C54" s="810" t="s">
        <v>1344</v>
      </c>
      <c r="D54" s="795" t="s">
        <v>26</v>
      </c>
      <c r="E54" s="796" t="s">
        <v>1262</v>
      </c>
      <c r="F54" s="821"/>
    </row>
    <row r="55" spans="1:6" s="694" customFormat="1" ht="12.5" thickTop="1" x14ac:dyDescent="0.35">
      <c r="A55" s="1309" t="s">
        <v>1345</v>
      </c>
      <c r="B55" s="819" t="s">
        <v>1346</v>
      </c>
      <c r="C55" s="1313"/>
      <c r="D55" s="1300"/>
      <c r="E55" s="1317" t="s">
        <v>1341</v>
      </c>
    </row>
    <row r="56" spans="1:6" x14ac:dyDescent="0.35">
      <c r="A56" s="1309"/>
      <c r="B56" s="1312" t="s">
        <v>3024</v>
      </c>
      <c r="C56" s="1310" t="s">
        <v>3025</v>
      </c>
      <c r="D56" s="1300"/>
      <c r="E56" s="1317"/>
    </row>
    <row r="57" spans="1:6" x14ac:dyDescent="0.35">
      <c r="A57" s="1309"/>
      <c r="B57" s="1312"/>
      <c r="C57" s="794" t="s">
        <v>1348</v>
      </c>
      <c r="D57" s="795" t="s">
        <v>1140</v>
      </c>
      <c r="E57" s="796" t="s">
        <v>1341</v>
      </c>
    </row>
    <row r="58" spans="1:6" s="694" customFormat="1" ht="144" x14ac:dyDescent="0.35">
      <c r="A58" s="797" t="s">
        <v>1349</v>
      </c>
      <c r="B58" s="793" t="s">
        <v>3026</v>
      </c>
      <c r="C58" s="821" t="s">
        <v>1347</v>
      </c>
      <c r="D58" s="795" t="s">
        <v>1140</v>
      </c>
      <c r="E58" s="825" t="s">
        <v>1341</v>
      </c>
    </row>
    <row r="59" spans="1:6" s="694" customFormat="1" ht="24" x14ac:dyDescent="0.35">
      <c r="A59" s="1309" t="s">
        <v>1350</v>
      </c>
      <c r="B59" s="826" t="s">
        <v>1351</v>
      </c>
      <c r="C59" s="1318" t="s">
        <v>1352</v>
      </c>
      <c r="D59" s="1300" t="s">
        <v>1140</v>
      </c>
      <c r="E59" s="796"/>
      <c r="F59" s="821"/>
    </row>
    <row r="60" spans="1:6" s="694" customFormat="1" ht="84.5" thickBot="1" x14ac:dyDescent="0.4">
      <c r="A60" s="1309"/>
      <c r="B60" s="793" t="s">
        <v>1353</v>
      </c>
      <c r="C60" s="1319"/>
      <c r="D60" s="1300"/>
      <c r="E60" s="796" t="s">
        <v>1262</v>
      </c>
      <c r="F60" s="821"/>
    </row>
    <row r="61" spans="1:6" s="694" customFormat="1" ht="12.5" thickTop="1" x14ac:dyDescent="0.35">
      <c r="A61" s="1309" t="s">
        <v>1354</v>
      </c>
      <c r="B61" s="797" t="s">
        <v>1355</v>
      </c>
      <c r="C61" s="1313" t="s">
        <v>1356</v>
      </c>
      <c r="D61" s="1300" t="s">
        <v>1140</v>
      </c>
      <c r="E61" s="1301" t="s">
        <v>1262</v>
      </c>
      <c r="F61" s="821"/>
    </row>
    <row r="62" spans="1:6" s="694" customFormat="1" ht="96.5" thickBot="1" x14ac:dyDescent="0.4">
      <c r="A62" s="1309"/>
      <c r="B62" s="793" t="s">
        <v>1357</v>
      </c>
      <c r="C62" s="1316"/>
      <c r="D62" s="1300"/>
      <c r="E62" s="1301"/>
      <c r="F62" s="821"/>
    </row>
    <row r="63" spans="1:6" s="694" customFormat="1" ht="37" thickTop="1" thickBot="1" x14ac:dyDescent="0.4">
      <c r="A63" s="809" t="s">
        <v>1264</v>
      </c>
      <c r="B63" s="826" t="s">
        <v>1358</v>
      </c>
      <c r="C63" s="804" t="s">
        <v>1359</v>
      </c>
      <c r="D63" s="795" t="s">
        <v>1140</v>
      </c>
      <c r="E63" s="796" t="s">
        <v>1262</v>
      </c>
      <c r="F63" s="821"/>
    </row>
    <row r="64" spans="1:6" s="694" customFormat="1" ht="37" thickTop="1" thickBot="1" x14ac:dyDescent="0.4">
      <c r="A64" s="806" t="s">
        <v>1264</v>
      </c>
      <c r="B64" s="826" t="s">
        <v>1360</v>
      </c>
      <c r="C64" s="810" t="s">
        <v>1361</v>
      </c>
      <c r="D64" s="795" t="s">
        <v>660</v>
      </c>
      <c r="E64" s="796" t="s">
        <v>1262</v>
      </c>
      <c r="F64" s="821"/>
    </row>
    <row r="65" spans="1:6" s="694" customFormat="1" ht="85" thickTop="1" thickBot="1" x14ac:dyDescent="0.4">
      <c r="A65" s="806" t="s">
        <v>1362</v>
      </c>
      <c r="B65" s="793" t="s">
        <v>1363</v>
      </c>
      <c r="C65" s="810" t="s">
        <v>1364</v>
      </c>
      <c r="D65" s="795" t="s">
        <v>660</v>
      </c>
      <c r="E65" s="796" t="s">
        <v>1365</v>
      </c>
      <c r="F65" s="821"/>
    </row>
    <row r="66" spans="1:6" s="694" customFormat="1" ht="24.5" thickTop="1" x14ac:dyDescent="0.35">
      <c r="A66" s="1309" t="s">
        <v>1366</v>
      </c>
      <c r="B66" s="827" t="s">
        <v>1367</v>
      </c>
      <c r="C66" s="828"/>
      <c r="D66" s="795"/>
      <c r="E66" s="829"/>
      <c r="F66" s="821"/>
    </row>
    <row r="67" spans="1:6" s="694" customFormat="1" ht="72.5" thickBot="1" x14ac:dyDescent="0.4">
      <c r="A67" s="1309"/>
      <c r="B67" s="820" t="s">
        <v>1368</v>
      </c>
      <c r="C67" s="798" t="s">
        <v>1369</v>
      </c>
      <c r="D67" s="795" t="s">
        <v>1140</v>
      </c>
      <c r="E67" s="796" t="s">
        <v>1365</v>
      </c>
      <c r="F67" s="821"/>
    </row>
    <row r="68" spans="1:6" s="840" customFormat="1" ht="13" thickTop="1" thickBot="1" x14ac:dyDescent="0.4">
      <c r="A68" s="1309" t="s">
        <v>1315</v>
      </c>
      <c r="B68" s="817" t="s">
        <v>1370</v>
      </c>
      <c r="C68" s="804"/>
      <c r="D68" s="795"/>
      <c r="E68" s="796"/>
      <c r="F68" s="794"/>
    </row>
    <row r="69" spans="1:6" s="694" customFormat="1" ht="61" thickTop="1" thickBot="1" x14ac:dyDescent="0.4">
      <c r="A69" s="1309"/>
      <c r="B69" s="820" t="s">
        <v>1371</v>
      </c>
      <c r="C69" s="804" t="s">
        <v>1372</v>
      </c>
      <c r="D69" s="795" t="s">
        <v>26</v>
      </c>
      <c r="E69" s="796" t="s">
        <v>1365</v>
      </c>
      <c r="F69" s="821"/>
    </row>
    <row r="70" spans="1:6" s="694" customFormat="1" ht="36.5" thickTop="1" x14ac:dyDescent="0.35">
      <c r="A70" s="1309"/>
      <c r="B70" s="817" t="s">
        <v>1373</v>
      </c>
      <c r="C70" s="1297" t="s">
        <v>1374</v>
      </c>
      <c r="D70" s="1300" t="s">
        <v>26</v>
      </c>
      <c r="E70" s="796"/>
      <c r="F70" s="821"/>
    </row>
    <row r="71" spans="1:6" s="694" customFormat="1" ht="48.5" thickBot="1" x14ac:dyDescent="0.4">
      <c r="A71" s="1309"/>
      <c r="B71" s="820" t="s">
        <v>1375</v>
      </c>
      <c r="C71" s="1298"/>
      <c r="D71" s="1300"/>
      <c r="E71" s="802"/>
      <c r="F71" s="821"/>
    </row>
    <row r="72" spans="1:6" s="694" customFormat="1" ht="12.5" thickTop="1" x14ac:dyDescent="0.35">
      <c r="A72" s="806"/>
      <c r="B72" s="830" t="s">
        <v>1376</v>
      </c>
      <c r="C72" s="811"/>
      <c r="D72" s="805"/>
      <c r="E72" s="796"/>
      <c r="F72" s="821"/>
    </row>
    <row r="73" spans="1:6" s="694" customFormat="1" x14ac:dyDescent="0.35">
      <c r="A73" s="1310" t="s">
        <v>1377</v>
      </c>
      <c r="B73" s="819" t="s">
        <v>1378</v>
      </c>
      <c r="C73" s="1305" t="s">
        <v>1379</v>
      </c>
      <c r="D73" s="1314" t="s">
        <v>660</v>
      </c>
      <c r="E73" s="1301" t="s">
        <v>1380</v>
      </c>
      <c r="F73" s="821"/>
    </row>
    <row r="74" spans="1:6" s="694" customFormat="1" ht="60.5" thickBot="1" x14ac:dyDescent="0.4">
      <c r="A74" s="1310"/>
      <c r="B74" s="820" t="s">
        <v>1381</v>
      </c>
      <c r="C74" s="1298"/>
      <c r="D74" s="1314"/>
      <c r="E74" s="1301"/>
      <c r="F74" s="821"/>
    </row>
    <row r="75" spans="1:6" s="694" customFormat="1" ht="36.5" thickTop="1" x14ac:dyDescent="0.35">
      <c r="A75" s="819" t="s">
        <v>1264</v>
      </c>
      <c r="B75" s="826" t="s">
        <v>3027</v>
      </c>
      <c r="C75" s="821" t="s">
        <v>1382</v>
      </c>
      <c r="D75" s="814" t="s">
        <v>1140</v>
      </c>
      <c r="E75" s="796" t="s">
        <v>1383</v>
      </c>
      <c r="F75" s="821"/>
    </row>
    <row r="76" spans="1:6" s="694" customFormat="1" ht="36" x14ac:dyDescent="0.35">
      <c r="A76" s="809" t="s">
        <v>1350</v>
      </c>
      <c r="B76" s="826" t="s">
        <v>1384</v>
      </c>
      <c r="C76" s="821" t="s">
        <v>1385</v>
      </c>
      <c r="D76" s="814" t="s">
        <v>1140</v>
      </c>
      <c r="E76" s="796" t="s">
        <v>1386</v>
      </c>
      <c r="F76" s="821"/>
    </row>
    <row r="77" spans="1:6" s="694" customFormat="1" ht="24.5" thickBot="1" x14ac:dyDescent="0.4">
      <c r="A77" s="809" t="s">
        <v>1387</v>
      </c>
      <c r="B77" s="826" t="s">
        <v>1388</v>
      </c>
      <c r="C77" s="821" t="s">
        <v>1389</v>
      </c>
      <c r="D77" s="814" t="s">
        <v>660</v>
      </c>
      <c r="E77" s="796" t="s">
        <v>1398</v>
      </c>
      <c r="F77" s="821"/>
    </row>
    <row r="78" spans="1:6" s="694" customFormat="1" ht="25" thickTop="1" thickBot="1" x14ac:dyDescent="0.4">
      <c r="A78" s="809" t="s">
        <v>1387</v>
      </c>
      <c r="B78" s="797" t="s">
        <v>1390</v>
      </c>
      <c r="C78" s="804" t="s">
        <v>3029</v>
      </c>
      <c r="D78" s="814" t="s">
        <v>660</v>
      </c>
      <c r="E78" s="796" t="s">
        <v>1391</v>
      </c>
      <c r="F78" s="821"/>
    </row>
    <row r="79" spans="1:6" s="694" customFormat="1" ht="25" thickTop="1" thickBot="1" x14ac:dyDescent="0.4">
      <c r="A79" s="809" t="s">
        <v>1387</v>
      </c>
      <c r="B79" s="797" t="s">
        <v>1392</v>
      </c>
      <c r="C79" s="804" t="s">
        <v>1393</v>
      </c>
      <c r="D79" s="814" t="s">
        <v>660</v>
      </c>
      <c r="E79" s="796" t="s">
        <v>1391</v>
      </c>
      <c r="F79" s="821"/>
    </row>
    <row r="80" spans="1:6" s="694" customFormat="1" ht="25" thickTop="1" thickBot="1" x14ac:dyDescent="0.4">
      <c r="A80" s="809" t="s">
        <v>1387</v>
      </c>
      <c r="B80" s="797" t="s">
        <v>1394</v>
      </c>
      <c r="C80" s="804" t="s">
        <v>1395</v>
      </c>
      <c r="D80" s="814" t="s">
        <v>660</v>
      </c>
      <c r="E80" s="796" t="s">
        <v>1391</v>
      </c>
      <c r="F80" s="821"/>
    </row>
    <row r="81" spans="1:7" s="694" customFormat="1" ht="36.5" thickTop="1" x14ac:dyDescent="0.35">
      <c r="A81" s="809" t="s">
        <v>1387</v>
      </c>
      <c r="B81" s="797" t="s">
        <v>1396</v>
      </c>
      <c r="C81" s="804" t="s">
        <v>1397</v>
      </c>
      <c r="D81" s="814" t="s">
        <v>660</v>
      </c>
      <c r="E81" s="796" t="s">
        <v>1398</v>
      </c>
      <c r="F81" s="821"/>
    </row>
    <row r="82" spans="1:7" s="694" customFormat="1" ht="84" x14ac:dyDescent="0.35">
      <c r="A82" s="809" t="s">
        <v>3030</v>
      </c>
      <c r="B82" s="820" t="s">
        <v>3031</v>
      </c>
      <c r="C82" s="794" t="s">
        <v>3032</v>
      </c>
      <c r="D82" s="814" t="s">
        <v>1140</v>
      </c>
      <c r="E82" s="796" t="s">
        <v>1262</v>
      </c>
      <c r="F82" s="821"/>
    </row>
    <row r="83" spans="1:7" s="694" customFormat="1" ht="36" x14ac:dyDescent="0.35">
      <c r="A83" s="809" t="s">
        <v>1387</v>
      </c>
      <c r="B83" s="820" t="s">
        <v>3033</v>
      </c>
      <c r="C83" s="794" t="s">
        <v>3034</v>
      </c>
      <c r="D83" s="814" t="s">
        <v>1140</v>
      </c>
      <c r="E83" s="796" t="s">
        <v>1262</v>
      </c>
      <c r="F83" s="821"/>
    </row>
    <row r="84" spans="1:7" s="694" customFormat="1" ht="48" x14ac:dyDescent="0.35">
      <c r="A84" s="809" t="s">
        <v>1387</v>
      </c>
      <c r="B84" s="820" t="s">
        <v>3035</v>
      </c>
      <c r="C84" s="794" t="s">
        <v>1399</v>
      </c>
      <c r="D84" s="814" t="s">
        <v>1140</v>
      </c>
      <c r="E84" s="796" t="s">
        <v>1262</v>
      </c>
      <c r="F84" s="821"/>
    </row>
    <row r="85" spans="1:7" s="694" customFormat="1" ht="60" x14ac:dyDescent="0.35">
      <c r="A85" s="809" t="s">
        <v>1400</v>
      </c>
      <c r="B85" s="820" t="s">
        <v>1401</v>
      </c>
      <c r="C85" s="794" t="s">
        <v>1402</v>
      </c>
      <c r="D85" s="814" t="s">
        <v>1140</v>
      </c>
      <c r="E85" s="796" t="s">
        <v>1262</v>
      </c>
      <c r="F85" s="821"/>
    </row>
    <row r="86" spans="1:7" s="694" customFormat="1" ht="36" x14ac:dyDescent="0.35">
      <c r="A86" s="809" t="s">
        <v>1300</v>
      </c>
      <c r="B86" s="820" t="s">
        <v>1403</v>
      </c>
      <c r="C86" s="794" t="s">
        <v>1403</v>
      </c>
      <c r="D86" s="814" t="s">
        <v>1140</v>
      </c>
      <c r="E86" s="796" t="s">
        <v>1262</v>
      </c>
      <c r="F86" s="821"/>
    </row>
    <row r="87" spans="1:7" s="694" customFormat="1" ht="24" x14ac:dyDescent="0.35">
      <c r="A87" s="809" t="s">
        <v>1387</v>
      </c>
      <c r="B87" s="820" t="s">
        <v>1404</v>
      </c>
      <c r="C87" s="794" t="s">
        <v>1405</v>
      </c>
      <c r="D87" s="814" t="s">
        <v>1140</v>
      </c>
      <c r="E87" s="796" t="s">
        <v>1262</v>
      </c>
      <c r="F87" s="821"/>
    </row>
    <row r="88" spans="1:7" s="694" customFormat="1" ht="24.5" thickBot="1" x14ac:dyDescent="0.4">
      <c r="A88" s="809" t="s">
        <v>1387</v>
      </c>
      <c r="B88" s="820" t="s">
        <v>1406</v>
      </c>
      <c r="C88" s="794" t="s">
        <v>1407</v>
      </c>
      <c r="D88" s="814" t="s">
        <v>1140</v>
      </c>
      <c r="E88" s="796" t="s">
        <v>1262</v>
      </c>
      <c r="F88" s="821"/>
    </row>
    <row r="89" spans="1:7" s="694" customFormat="1" ht="60.5" thickTop="1" x14ac:dyDescent="0.35">
      <c r="A89" s="806" t="s">
        <v>1408</v>
      </c>
      <c r="B89" s="820" t="s">
        <v>3036</v>
      </c>
      <c r="C89" s="811" t="s">
        <v>3037</v>
      </c>
      <c r="D89" s="814" t="s">
        <v>1140</v>
      </c>
      <c r="E89" s="796" t="s">
        <v>1409</v>
      </c>
      <c r="F89" s="821"/>
    </row>
    <row r="90" spans="1:7" ht="72" x14ac:dyDescent="0.35">
      <c r="A90" s="806" t="s">
        <v>1408</v>
      </c>
      <c r="B90" s="820" t="s">
        <v>1410</v>
      </c>
      <c r="C90" s="794" t="s">
        <v>1411</v>
      </c>
      <c r="D90" s="814" t="s">
        <v>660</v>
      </c>
      <c r="E90" s="796" t="s">
        <v>1413</v>
      </c>
      <c r="F90" s="831"/>
      <c r="G90" s="808"/>
    </row>
    <row r="91" spans="1:7" ht="84" x14ac:dyDescent="0.35">
      <c r="A91" s="806" t="s">
        <v>1414</v>
      </c>
      <c r="B91" s="820" t="s">
        <v>1415</v>
      </c>
      <c r="C91" s="794" t="s">
        <v>1416</v>
      </c>
      <c r="D91" s="814" t="s">
        <v>26</v>
      </c>
      <c r="E91" s="796" t="s">
        <v>1413</v>
      </c>
      <c r="F91" s="831"/>
      <c r="G91" s="808"/>
    </row>
    <row r="92" spans="1:7" ht="48" x14ac:dyDescent="0.35">
      <c r="A92" s="806" t="s">
        <v>1414</v>
      </c>
      <c r="B92" s="820" t="s">
        <v>1417</v>
      </c>
      <c r="C92" s="794" t="s">
        <v>1418</v>
      </c>
      <c r="D92" s="814" t="s">
        <v>1140</v>
      </c>
      <c r="E92" s="796" t="s">
        <v>1413</v>
      </c>
      <c r="F92" s="831"/>
      <c r="G92" s="808"/>
    </row>
    <row r="93" spans="1:7" s="824" customFormat="1" ht="72.5" thickBot="1" x14ac:dyDescent="0.4">
      <c r="A93" s="819" t="s">
        <v>1419</v>
      </c>
      <c r="B93" s="832" t="s">
        <v>1420</v>
      </c>
      <c r="C93" s="794" t="s">
        <v>1421</v>
      </c>
      <c r="D93" s="841" t="s">
        <v>660</v>
      </c>
      <c r="E93" s="796" t="s">
        <v>1365</v>
      </c>
      <c r="F93" s="831"/>
    </row>
    <row r="94" spans="1:7" s="694" customFormat="1" ht="12.5" thickTop="1" x14ac:dyDescent="0.35">
      <c r="A94" s="819"/>
      <c r="B94" s="827" t="s">
        <v>1422</v>
      </c>
      <c r="C94" s="811"/>
      <c r="D94" s="842"/>
      <c r="E94" s="823"/>
      <c r="F94" s="821"/>
    </row>
    <row r="95" spans="1:7" s="694" customFormat="1" ht="36" x14ac:dyDescent="0.35">
      <c r="A95" s="1309" t="s">
        <v>1300</v>
      </c>
      <c r="B95" s="827" t="s">
        <v>3038</v>
      </c>
      <c r="C95" s="806" t="s">
        <v>1423</v>
      </c>
      <c r="D95" s="814" t="s">
        <v>1140</v>
      </c>
      <c r="E95" s="833" t="s">
        <v>1398</v>
      </c>
      <c r="F95" s="821"/>
    </row>
    <row r="96" spans="1:7" s="694" customFormat="1" ht="48.5" thickBot="1" x14ac:dyDescent="0.4">
      <c r="A96" s="1309"/>
      <c r="B96" s="793" t="s">
        <v>3039</v>
      </c>
      <c r="C96" s="806" t="s">
        <v>3040</v>
      </c>
      <c r="D96" s="814" t="s">
        <v>1140</v>
      </c>
      <c r="E96" s="833" t="s">
        <v>3041</v>
      </c>
      <c r="F96" s="821" t="s">
        <v>3050</v>
      </c>
    </row>
    <row r="97" spans="1:6" s="694" customFormat="1" ht="12.5" thickTop="1" x14ac:dyDescent="0.35">
      <c r="A97" s="1310" t="s">
        <v>1354</v>
      </c>
      <c r="B97" s="827" t="s">
        <v>3042</v>
      </c>
      <c r="C97" s="834"/>
      <c r="D97" s="814"/>
      <c r="E97" s="833"/>
      <c r="F97" s="821"/>
    </row>
    <row r="98" spans="1:6" s="694" customFormat="1" ht="60.5" thickBot="1" x14ac:dyDescent="0.4">
      <c r="A98" s="1310"/>
      <c r="B98" s="793" t="s">
        <v>3043</v>
      </c>
      <c r="C98" s="798" t="s">
        <v>3044</v>
      </c>
      <c r="D98" s="814" t="s">
        <v>1140</v>
      </c>
      <c r="E98" s="833" t="s">
        <v>1262</v>
      </c>
      <c r="F98" s="821" t="s">
        <v>3050</v>
      </c>
    </row>
    <row r="99" spans="1:6" s="694" customFormat="1" ht="36.5" thickTop="1" x14ac:dyDescent="0.35">
      <c r="A99" s="819" t="s">
        <v>1315</v>
      </c>
      <c r="B99" s="817" t="s">
        <v>1424</v>
      </c>
      <c r="C99" s="1297" t="s">
        <v>1425</v>
      </c>
      <c r="D99" s="1314" t="s">
        <v>1140</v>
      </c>
      <c r="E99" s="1301"/>
      <c r="F99" s="821"/>
    </row>
    <row r="100" spans="1:6" s="694" customFormat="1" ht="36" x14ac:dyDescent="0.35">
      <c r="A100" s="835"/>
      <c r="B100" s="836" t="s">
        <v>1426</v>
      </c>
      <c r="C100" s="1320"/>
      <c r="D100" s="1322"/>
      <c r="E100" s="1321"/>
      <c r="F100" s="821"/>
    </row>
  </sheetData>
  <mergeCells count="54">
    <mergeCell ref="A95:A96"/>
    <mergeCell ref="A97:A98"/>
    <mergeCell ref="C99:C100"/>
    <mergeCell ref="D99:D100"/>
    <mergeCell ref="E99:E100"/>
    <mergeCell ref="A73:A74"/>
    <mergeCell ref="C73:C74"/>
    <mergeCell ref="D73:D74"/>
    <mergeCell ref="E73:E74"/>
    <mergeCell ref="A59:A60"/>
    <mergeCell ref="C59:C60"/>
    <mergeCell ref="D59:D60"/>
    <mergeCell ref="A61:A62"/>
    <mergeCell ref="C61:C62"/>
    <mergeCell ref="D61:D62"/>
    <mergeCell ref="E61:E62"/>
    <mergeCell ref="A66:A67"/>
    <mergeCell ref="A68:A71"/>
    <mergeCell ref="C70:C71"/>
    <mergeCell ref="D70:D71"/>
    <mergeCell ref="A51:A52"/>
    <mergeCell ref="A55:A57"/>
    <mergeCell ref="C55:C56"/>
    <mergeCell ref="D55:D56"/>
    <mergeCell ref="E55:E56"/>
    <mergeCell ref="B56:B57"/>
    <mergeCell ref="A41:A45"/>
    <mergeCell ref="C45:C46"/>
    <mergeCell ref="D45:D46"/>
    <mergeCell ref="E45:E46"/>
    <mergeCell ref="A47:A48"/>
    <mergeCell ref="C48:C49"/>
    <mergeCell ref="D48:D50"/>
    <mergeCell ref="E48:E50"/>
    <mergeCell ref="A32:A35"/>
    <mergeCell ref="C32:C33"/>
    <mergeCell ref="D32:D33"/>
    <mergeCell ref="E32:E33"/>
    <mergeCell ref="E35:E36"/>
    <mergeCell ref="A36:A38"/>
    <mergeCell ref="A17:A19"/>
    <mergeCell ref="A20:A28"/>
    <mergeCell ref="B25:B27"/>
    <mergeCell ref="A29:A31"/>
    <mergeCell ref="E29:E30"/>
    <mergeCell ref="B30:B31"/>
    <mergeCell ref="C15:C16"/>
    <mergeCell ref="D15:D16"/>
    <mergeCell ref="E15:E16"/>
    <mergeCell ref="A10:A11"/>
    <mergeCell ref="C10:C12"/>
    <mergeCell ref="D10:D12"/>
    <mergeCell ref="E10:E14"/>
    <mergeCell ref="A13:A14"/>
  </mergeCells>
  <pageMargins left="0.7" right="0.7" top="0.75" bottom="0.75" header="0.3" footer="0.3"/>
  <pageSetup paperSize="9" orientation="portrait" horizontalDpi="300" verticalDpi="300"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149F51-996C-4502-B418-37EA2318D10D}">
  <sheetPr codeName="Feuil11">
    <tabColor rgb="FF00B050"/>
  </sheetPr>
  <dimension ref="A1:BB121"/>
  <sheetViews>
    <sheetView zoomScale="40" zoomScaleNormal="40" workbookViewId="0">
      <pane ySplit="5" topLeftCell="A75" activePane="bottomLeft" state="frozen"/>
      <selection pane="bottomLeft" activeCell="V74" sqref="V74:V79"/>
    </sheetView>
  </sheetViews>
  <sheetFormatPr baseColWidth="10" defaultColWidth="11.54296875" defaultRowHeight="10" x14ac:dyDescent="0.2"/>
  <cols>
    <col min="1" max="1" width="13.90625" style="255" customWidth="1"/>
    <col min="2" max="2" width="10.453125" style="255" customWidth="1"/>
    <col min="3" max="3" width="17.08984375" style="255" customWidth="1"/>
    <col min="4" max="4" width="12.453125" style="255" customWidth="1"/>
    <col min="5" max="5" width="11.54296875" style="255"/>
    <col min="6" max="6" width="13.453125" style="255" customWidth="1"/>
    <col min="7" max="7" width="11" style="255" bestFit="1" customWidth="1"/>
    <col min="8" max="8" width="11.54296875" style="255"/>
    <col min="9" max="9" width="14.08984375" style="255" customWidth="1"/>
    <col min="10" max="11" width="13" style="255" customWidth="1"/>
    <col min="12" max="12" width="12" style="255" customWidth="1"/>
    <col min="13" max="13" width="15.453125" style="255" customWidth="1"/>
    <col min="14" max="14" width="11.54296875" style="255"/>
    <col min="15" max="15" width="12.54296875" style="255" customWidth="1"/>
    <col min="16" max="16" width="29.453125" style="255" customWidth="1"/>
    <col min="17" max="18" width="12.90625" style="255" customWidth="1"/>
    <col min="19" max="19" width="22.08984375" style="255" customWidth="1"/>
    <col min="20" max="20" width="38.54296875" style="255" customWidth="1"/>
    <col min="21" max="21" width="14.453125" style="255" customWidth="1"/>
    <col min="22" max="22" width="15.90625" style="255" bestFit="1" customWidth="1"/>
    <col min="23" max="23" width="8.54296875" style="255" customWidth="1"/>
    <col min="24" max="24" width="21.08984375" style="255" bestFit="1" customWidth="1"/>
    <col min="25" max="25" width="11" style="255" bestFit="1" customWidth="1"/>
    <col min="26" max="26" width="11.90625" style="255" bestFit="1" customWidth="1"/>
    <col min="27" max="27" width="8.54296875" style="255" customWidth="1"/>
    <col min="28" max="28" width="11" style="255" bestFit="1" customWidth="1"/>
    <col min="29" max="29" width="15.90625" style="255" bestFit="1" customWidth="1"/>
    <col min="30" max="30" width="13.08984375" style="255" customWidth="1"/>
    <col min="31" max="31" width="13.90625" style="255" customWidth="1"/>
    <col min="32" max="32" width="14.08984375" style="255" customWidth="1"/>
    <col min="33" max="33" width="10.453125" style="255" customWidth="1"/>
    <col min="34" max="34" width="12.453125" style="255" customWidth="1"/>
    <col min="35" max="35" width="12.90625" style="255" customWidth="1"/>
    <col min="36" max="36" width="14.453125" style="255" customWidth="1"/>
    <col min="37" max="37" width="15.54296875" style="255" customWidth="1"/>
    <col min="38" max="38" width="15.08984375" style="255" customWidth="1"/>
    <col min="39" max="39" width="20.54296875" style="255" customWidth="1"/>
    <col min="40" max="40" width="43.08984375" style="255" bestFit="1" customWidth="1"/>
    <col min="41" max="16384" width="11.54296875" style="255"/>
  </cols>
  <sheetData>
    <row r="1" spans="1:40" ht="18" x14ac:dyDescent="0.2">
      <c r="A1" s="1489" t="s">
        <v>2465</v>
      </c>
      <c r="B1" s="1489"/>
      <c r="C1" s="1489"/>
      <c r="D1" s="1489"/>
      <c r="E1" s="1489"/>
      <c r="F1" s="1489"/>
      <c r="G1" s="1489"/>
      <c r="H1" s="1489"/>
      <c r="I1" s="1489"/>
      <c r="J1" s="1489"/>
      <c r="K1" s="1489"/>
      <c r="L1" s="1489"/>
      <c r="M1" s="1489"/>
      <c r="N1" s="1489"/>
      <c r="O1" s="1489"/>
      <c r="P1" s="1489"/>
      <c r="Q1" s="1489"/>
      <c r="R1" s="1489"/>
      <c r="S1" s="1489"/>
      <c r="T1" s="1489"/>
      <c r="U1" s="1489"/>
      <c r="V1" s="1489"/>
      <c r="W1" s="1489"/>
      <c r="X1" s="1489"/>
      <c r="Y1" s="1489"/>
      <c r="Z1" s="1489"/>
      <c r="AA1" s="1489"/>
      <c r="AB1" s="1489"/>
      <c r="AC1" s="1489"/>
      <c r="AD1" s="1489"/>
      <c r="AE1" s="1489"/>
      <c r="AF1" s="1489"/>
      <c r="AG1" s="1489"/>
      <c r="AH1" s="1489"/>
      <c r="AI1" s="1489"/>
      <c r="AJ1" s="1489"/>
      <c r="AK1" s="1489"/>
      <c r="AL1" s="1489"/>
      <c r="AM1" s="1490"/>
      <c r="AN1" s="1490"/>
    </row>
    <row r="2" spans="1:40" ht="30.75" customHeight="1" thickBot="1" x14ac:dyDescent="0.55000000000000004">
      <c r="A2" s="1491" t="s">
        <v>1428</v>
      </c>
      <c r="B2" s="1492"/>
      <c r="C2" s="1492"/>
      <c r="D2" s="1492"/>
      <c r="E2" s="1492"/>
      <c r="F2" s="1492"/>
      <c r="G2" s="1492"/>
      <c r="H2" s="1492"/>
      <c r="I2" s="1492"/>
      <c r="J2" s="1492"/>
      <c r="K2" s="1492"/>
      <c r="L2" s="1492"/>
      <c r="M2" s="1492"/>
      <c r="N2" s="1492"/>
      <c r="O2" s="1492"/>
      <c r="P2" s="1492"/>
      <c r="Q2" s="1492"/>
      <c r="R2" s="1492"/>
      <c r="S2" s="1492"/>
      <c r="T2" s="1492"/>
      <c r="U2" s="1492"/>
      <c r="V2" s="1492"/>
      <c r="W2" s="1492"/>
      <c r="X2" s="1492"/>
      <c r="Y2" s="1492"/>
      <c r="Z2" s="1492"/>
      <c r="AA2" s="1492"/>
      <c r="AB2" s="1492"/>
      <c r="AC2" s="1492"/>
      <c r="AD2" s="1492"/>
      <c r="AE2" s="1492"/>
      <c r="AF2" s="1492"/>
      <c r="AG2" s="1492"/>
      <c r="AH2" s="1492"/>
      <c r="AI2" s="1492"/>
      <c r="AJ2" s="1492"/>
      <c r="AK2" s="1492"/>
      <c r="AL2" s="1492"/>
      <c r="AM2" s="1492"/>
      <c r="AN2" s="1493"/>
    </row>
    <row r="3" spans="1:40" ht="28.5" customHeight="1" thickTop="1" x14ac:dyDescent="0.2">
      <c r="A3" s="1494" t="s">
        <v>1429</v>
      </c>
      <c r="B3" s="1495"/>
      <c r="C3" s="1495"/>
      <c r="D3" s="1495"/>
      <c r="E3" s="1495"/>
      <c r="F3" s="1495"/>
      <c r="G3" s="1495"/>
      <c r="H3" s="1495"/>
      <c r="I3" s="1495"/>
      <c r="J3" s="1495"/>
      <c r="K3" s="1495"/>
      <c r="L3" s="1495"/>
      <c r="M3" s="1495"/>
      <c r="N3" s="1495"/>
      <c r="O3" s="1495"/>
      <c r="P3" s="1495"/>
      <c r="Q3" s="1495"/>
      <c r="R3" s="1495"/>
      <c r="S3" s="1495"/>
      <c r="T3" s="1496"/>
      <c r="U3" s="1497" t="s">
        <v>1430</v>
      </c>
      <c r="V3" s="1498"/>
      <c r="W3" s="1498"/>
      <c r="X3" s="1498"/>
      <c r="Y3" s="1498"/>
      <c r="Z3" s="1498"/>
      <c r="AA3" s="1498"/>
      <c r="AB3" s="1498"/>
      <c r="AC3" s="1498"/>
      <c r="AD3" s="1498"/>
      <c r="AE3" s="1498"/>
      <c r="AF3" s="1498"/>
      <c r="AG3" s="1498"/>
      <c r="AH3" s="1498"/>
      <c r="AI3" s="1498"/>
      <c r="AJ3" s="1498"/>
      <c r="AK3" s="1498"/>
      <c r="AL3" s="1498"/>
      <c r="AM3" s="1498"/>
      <c r="AN3" s="1499"/>
    </row>
    <row r="4" spans="1:40" ht="10.5" thickBot="1" x14ac:dyDescent="0.25">
      <c r="A4" s="1500"/>
      <c r="B4" s="1501"/>
      <c r="C4" s="1501"/>
      <c r="D4" s="1501"/>
      <c r="E4" s="1501"/>
      <c r="F4" s="1501"/>
      <c r="G4" s="1501"/>
      <c r="H4" s="1501"/>
      <c r="I4" s="1501"/>
      <c r="J4" s="1501"/>
      <c r="K4" s="1501"/>
      <c r="L4" s="1501"/>
      <c r="M4" s="1501"/>
      <c r="N4" s="1501"/>
      <c r="O4" s="1501"/>
      <c r="P4" s="1501"/>
      <c r="Q4" s="1501"/>
      <c r="R4" s="1501"/>
      <c r="S4" s="1501"/>
      <c r="T4" s="1502"/>
      <c r="U4" s="1503"/>
      <c r="V4" s="1504"/>
      <c r="W4" s="1504"/>
      <c r="X4" s="1504"/>
      <c r="Y4" s="1504"/>
      <c r="Z4" s="1504"/>
      <c r="AA4" s="1504"/>
      <c r="AB4" s="1504"/>
      <c r="AC4" s="1504"/>
      <c r="AD4" s="1504"/>
      <c r="AE4" s="1504"/>
      <c r="AF4" s="1504"/>
      <c r="AG4" s="1504"/>
      <c r="AH4" s="1504"/>
      <c r="AI4" s="1504"/>
      <c r="AJ4" s="1504"/>
      <c r="AK4" s="1504"/>
      <c r="AL4" s="1504"/>
      <c r="AM4" s="256"/>
      <c r="AN4" s="257"/>
    </row>
    <row r="5" spans="1:40" ht="52.5" thickTop="1" x14ac:dyDescent="0.2">
      <c r="A5" s="258" t="s">
        <v>1431</v>
      </c>
      <c r="B5" s="259" t="s">
        <v>1432</v>
      </c>
      <c r="C5" s="259" t="s">
        <v>456</v>
      </c>
      <c r="D5" s="259" t="s">
        <v>2466</v>
      </c>
      <c r="E5" s="259" t="s">
        <v>1433</v>
      </c>
      <c r="F5" s="259" t="s">
        <v>1434</v>
      </c>
      <c r="G5" s="259" t="s">
        <v>1435</v>
      </c>
      <c r="H5" s="259" t="s">
        <v>1436</v>
      </c>
      <c r="I5" s="259" t="s">
        <v>1437</v>
      </c>
      <c r="J5" s="259" t="s">
        <v>1440</v>
      </c>
      <c r="K5" s="259" t="s">
        <v>1441</v>
      </c>
      <c r="L5" s="259" t="s">
        <v>28</v>
      </c>
      <c r="M5" s="259" t="s">
        <v>2467</v>
      </c>
      <c r="N5" s="259" t="s">
        <v>1438</v>
      </c>
      <c r="O5" s="259" t="s">
        <v>1439</v>
      </c>
      <c r="P5" s="259" t="s">
        <v>1442</v>
      </c>
      <c r="Q5" s="259" t="s">
        <v>1443</v>
      </c>
      <c r="R5" s="260" t="s">
        <v>1444</v>
      </c>
      <c r="S5" s="260" t="s">
        <v>1445</v>
      </c>
      <c r="T5" s="261" t="s">
        <v>592</v>
      </c>
      <c r="U5" s="258" t="s">
        <v>1446</v>
      </c>
      <c r="V5" s="259" t="s">
        <v>456</v>
      </c>
      <c r="W5" s="259" t="s">
        <v>1447</v>
      </c>
      <c r="X5" s="259" t="s">
        <v>1448</v>
      </c>
      <c r="Y5" s="259" t="s">
        <v>1449</v>
      </c>
      <c r="Z5" s="259" t="s">
        <v>1450</v>
      </c>
      <c r="AA5" s="259" t="s">
        <v>1451</v>
      </c>
      <c r="AB5" s="259" t="s">
        <v>2468</v>
      </c>
      <c r="AC5" s="259" t="s">
        <v>28</v>
      </c>
      <c r="AD5" s="259" t="s">
        <v>1452</v>
      </c>
      <c r="AE5" s="259" t="s">
        <v>1453</v>
      </c>
      <c r="AF5" s="259" t="s">
        <v>1454</v>
      </c>
      <c r="AG5" s="259" t="s">
        <v>1438</v>
      </c>
      <c r="AH5" s="1505" t="s">
        <v>1455</v>
      </c>
      <c r="AI5" s="1505"/>
      <c r="AJ5" s="1506"/>
      <c r="AK5" s="262" t="s">
        <v>2469</v>
      </c>
      <c r="AL5" s="262" t="s">
        <v>1444</v>
      </c>
      <c r="AM5" s="262" t="s">
        <v>1456</v>
      </c>
      <c r="AN5" s="263" t="s">
        <v>592</v>
      </c>
    </row>
    <row r="6" spans="1:40" ht="26" x14ac:dyDescent="0.2">
      <c r="A6" s="264"/>
      <c r="B6" s="254"/>
      <c r="C6" s="254"/>
      <c r="D6" s="254"/>
      <c r="E6" s="254"/>
      <c r="F6" s="254"/>
      <c r="G6" s="254"/>
      <c r="H6" s="254"/>
      <c r="I6" s="254"/>
      <c r="J6" s="254"/>
      <c r="K6" s="254"/>
      <c r="L6" s="254"/>
      <c r="M6" s="254"/>
      <c r="N6" s="254"/>
      <c r="O6" s="265"/>
      <c r="P6" s="254"/>
      <c r="Q6" s="254"/>
      <c r="R6" s="266"/>
      <c r="S6" s="266"/>
      <c r="T6" s="267"/>
      <c r="U6" s="268"/>
      <c r="V6" s="269"/>
      <c r="W6" s="269"/>
      <c r="X6" s="269"/>
      <c r="Y6" s="269"/>
      <c r="Z6" s="269"/>
      <c r="AA6" s="269"/>
      <c r="AB6" s="269"/>
      <c r="AC6" s="269"/>
      <c r="AD6" s="269"/>
      <c r="AE6" s="269"/>
      <c r="AF6" s="269"/>
      <c r="AG6" s="269"/>
      <c r="AH6" s="270" t="s">
        <v>2470</v>
      </c>
      <c r="AI6" s="270" t="s">
        <v>2471</v>
      </c>
      <c r="AJ6" s="270" t="s">
        <v>2472</v>
      </c>
      <c r="AK6" s="269"/>
      <c r="AL6" s="269"/>
      <c r="AM6" s="269"/>
      <c r="AN6" s="271"/>
    </row>
    <row r="7" spans="1:40" ht="39.75" customHeight="1" x14ac:dyDescent="0.3">
      <c r="A7" s="1485" t="s">
        <v>1457</v>
      </c>
      <c r="B7" s="272" t="s">
        <v>29</v>
      </c>
      <c r="C7" s="273" t="s">
        <v>243</v>
      </c>
      <c r="D7" s="272"/>
      <c r="E7" s="272" t="s">
        <v>1458</v>
      </c>
      <c r="F7" s="274">
        <v>43517</v>
      </c>
      <c r="G7" s="274">
        <v>44612</v>
      </c>
      <c r="H7" s="272"/>
      <c r="I7" s="272" t="s">
        <v>1459</v>
      </c>
      <c r="J7" s="272" t="s">
        <v>30</v>
      </c>
      <c r="K7" s="272" t="s">
        <v>1460</v>
      </c>
      <c r="L7" s="272" t="s">
        <v>1461</v>
      </c>
      <c r="M7" s="272" t="s">
        <v>42</v>
      </c>
      <c r="N7" s="272" t="s">
        <v>31</v>
      </c>
      <c r="O7" s="272">
        <v>100</v>
      </c>
      <c r="P7" s="275"/>
      <c r="Q7" s="275"/>
      <c r="R7" s="276"/>
      <c r="S7" s="276"/>
      <c r="T7" s="277"/>
      <c r="U7" s="278"/>
      <c r="V7" s="279"/>
      <c r="W7" s="279"/>
      <c r="X7" s="279"/>
      <c r="Y7" s="279"/>
      <c r="Z7" s="279"/>
      <c r="AA7" s="279"/>
      <c r="AB7" s="279"/>
      <c r="AC7" s="279"/>
      <c r="AD7" s="279"/>
      <c r="AE7" s="279"/>
      <c r="AF7" s="279"/>
      <c r="AG7" s="279"/>
      <c r="AH7" s="279"/>
      <c r="AI7" s="279"/>
      <c r="AJ7" s="279"/>
      <c r="AK7" s="279"/>
      <c r="AL7" s="279"/>
      <c r="AM7" s="279"/>
      <c r="AN7" s="280"/>
    </row>
    <row r="8" spans="1:40" ht="56" x14ac:dyDescent="0.3">
      <c r="A8" s="1485"/>
      <c r="B8" s="272" t="s">
        <v>29</v>
      </c>
      <c r="C8" s="273" t="s">
        <v>35</v>
      </c>
      <c r="D8" s="272"/>
      <c r="E8" s="272" t="s">
        <v>1458</v>
      </c>
      <c r="F8" s="274">
        <v>42262</v>
      </c>
      <c r="G8" s="272" t="s">
        <v>1462</v>
      </c>
      <c r="H8" s="272"/>
      <c r="I8" s="281">
        <v>119</v>
      </c>
      <c r="J8" s="272" t="s">
        <v>30</v>
      </c>
      <c r="K8" s="272" t="s">
        <v>1460</v>
      </c>
      <c r="L8" s="272" t="s">
        <v>1461</v>
      </c>
      <c r="M8" s="272" t="s">
        <v>36</v>
      </c>
      <c r="N8" s="272" t="s">
        <v>31</v>
      </c>
      <c r="O8" s="272">
        <v>100</v>
      </c>
      <c r="P8" s="282">
        <v>44327</v>
      </c>
      <c r="Q8" s="275"/>
      <c r="R8" s="276"/>
      <c r="S8" s="276"/>
      <c r="T8" s="283" t="s">
        <v>2473</v>
      </c>
      <c r="U8" s="268"/>
      <c r="V8" s="279"/>
      <c r="W8" s="279"/>
      <c r="X8" s="279"/>
      <c r="Y8" s="279"/>
      <c r="Z8" s="279"/>
      <c r="AA8" s="279"/>
      <c r="AB8" s="279"/>
      <c r="AC8" s="279"/>
      <c r="AD8" s="279"/>
      <c r="AE8" s="279"/>
      <c r="AF8" s="279"/>
      <c r="AG8" s="279"/>
      <c r="AH8" s="279"/>
      <c r="AI8" s="279"/>
      <c r="AJ8" s="279"/>
      <c r="AK8" s="279"/>
      <c r="AL8" s="279"/>
      <c r="AM8" s="279"/>
      <c r="AN8" s="284"/>
    </row>
    <row r="9" spans="1:40" ht="56.25" customHeight="1" x14ac:dyDescent="0.3">
      <c r="A9" s="1485"/>
      <c r="B9" s="1327" t="s">
        <v>29</v>
      </c>
      <c r="C9" s="1367" t="s">
        <v>244</v>
      </c>
      <c r="D9" s="1327">
        <v>2007</v>
      </c>
      <c r="E9" s="1327" t="s">
        <v>1458</v>
      </c>
      <c r="F9" s="1409">
        <v>39548</v>
      </c>
      <c r="G9" s="1409">
        <v>40642</v>
      </c>
      <c r="H9" s="1327"/>
      <c r="I9" s="1343">
        <v>1187</v>
      </c>
      <c r="J9" s="1335" t="s">
        <v>30</v>
      </c>
      <c r="K9" s="1327" t="s">
        <v>1460</v>
      </c>
      <c r="L9" s="1327" t="s">
        <v>1461</v>
      </c>
      <c r="M9" s="272" t="s">
        <v>1463</v>
      </c>
      <c r="N9" s="272" t="s">
        <v>31</v>
      </c>
      <c r="O9" s="281">
        <v>68</v>
      </c>
      <c r="P9" s="1343" t="s">
        <v>2474</v>
      </c>
      <c r="Q9" s="1487"/>
      <c r="R9" s="1487"/>
      <c r="S9" s="1457" t="s">
        <v>2475</v>
      </c>
      <c r="T9" s="1394" t="s">
        <v>2476</v>
      </c>
      <c r="U9" s="278"/>
      <c r="V9" s="279"/>
      <c r="W9" s="279"/>
      <c r="X9" s="279"/>
      <c r="Y9" s="279"/>
      <c r="Z9" s="279"/>
      <c r="AA9" s="279"/>
      <c r="AB9" s="279"/>
      <c r="AC9" s="269"/>
      <c r="AD9" s="279"/>
      <c r="AE9" s="279" t="s">
        <v>1464</v>
      </c>
      <c r="AF9" s="279"/>
      <c r="AG9" s="269"/>
      <c r="AH9" s="279"/>
      <c r="AI9" s="279"/>
      <c r="AJ9" s="279"/>
      <c r="AK9" s="279"/>
      <c r="AL9" s="279"/>
      <c r="AM9" s="279"/>
      <c r="AN9" s="284"/>
    </row>
    <row r="10" spans="1:40" ht="25.5" customHeight="1" x14ac:dyDescent="0.3">
      <c r="A10" s="1485"/>
      <c r="B10" s="1327"/>
      <c r="C10" s="1367"/>
      <c r="D10" s="1327"/>
      <c r="E10" s="1327"/>
      <c r="F10" s="1327"/>
      <c r="G10" s="1327"/>
      <c r="H10" s="1327"/>
      <c r="I10" s="1343"/>
      <c r="J10" s="1326"/>
      <c r="K10" s="1327"/>
      <c r="L10" s="1327"/>
      <c r="M10" s="272" t="s">
        <v>1465</v>
      </c>
      <c r="N10" s="272" t="s">
        <v>32</v>
      </c>
      <c r="O10" s="281">
        <v>32</v>
      </c>
      <c r="P10" s="1343"/>
      <c r="Q10" s="1488"/>
      <c r="R10" s="1488"/>
      <c r="S10" s="1459"/>
      <c r="T10" s="1392"/>
      <c r="U10" s="278"/>
      <c r="V10" s="279"/>
      <c r="W10" s="279"/>
      <c r="X10" s="279"/>
      <c r="Y10" s="279"/>
      <c r="Z10" s="279"/>
      <c r="AA10" s="279"/>
      <c r="AB10" s="279"/>
      <c r="AC10" s="279"/>
      <c r="AD10" s="279"/>
      <c r="AE10" s="279"/>
      <c r="AF10" s="279"/>
      <c r="AG10" s="279"/>
      <c r="AH10" s="279"/>
      <c r="AI10" s="279"/>
      <c r="AJ10" s="279"/>
      <c r="AK10" s="279"/>
      <c r="AL10" s="279"/>
      <c r="AM10" s="279"/>
      <c r="AN10" s="280"/>
    </row>
    <row r="11" spans="1:40" ht="70.5" thickBot="1" x14ac:dyDescent="0.35">
      <c r="A11" s="1486"/>
      <c r="B11" s="286" t="s">
        <v>29</v>
      </c>
      <c r="C11" s="287" t="s">
        <v>1466</v>
      </c>
      <c r="D11" s="286"/>
      <c r="E11" s="286" t="s">
        <v>1458</v>
      </c>
      <c r="F11" s="288">
        <v>39905</v>
      </c>
      <c r="G11" s="288">
        <v>42005</v>
      </c>
      <c r="H11" s="286"/>
      <c r="I11" s="289">
        <v>8506</v>
      </c>
      <c r="J11" s="286" t="s">
        <v>30</v>
      </c>
      <c r="K11" s="288" t="s">
        <v>2477</v>
      </c>
      <c r="L11" s="286" t="s">
        <v>1467</v>
      </c>
      <c r="M11" s="286" t="s">
        <v>34</v>
      </c>
      <c r="N11" s="286" t="s">
        <v>31</v>
      </c>
      <c r="O11" s="286">
        <v>100</v>
      </c>
      <c r="P11" s="290" t="s">
        <v>33</v>
      </c>
      <c r="Q11" s="291"/>
      <c r="R11" s="292"/>
      <c r="S11" s="292"/>
      <c r="T11" s="293" t="s">
        <v>33</v>
      </c>
      <c r="U11" s="294"/>
      <c r="V11" s="295"/>
      <c r="W11" s="295"/>
      <c r="X11" s="295"/>
      <c r="Y11" s="295"/>
      <c r="Z11" s="295"/>
      <c r="AA11" s="295"/>
      <c r="AB11" s="295"/>
      <c r="AC11" s="295"/>
      <c r="AD11" s="295"/>
      <c r="AE11" s="295"/>
      <c r="AF11" s="295"/>
      <c r="AG11" s="295"/>
      <c r="AH11" s="295"/>
      <c r="AI11" s="295"/>
      <c r="AJ11" s="295"/>
      <c r="AK11" s="295"/>
      <c r="AL11" s="295"/>
      <c r="AM11" s="295"/>
      <c r="AN11" s="296"/>
    </row>
    <row r="12" spans="1:40" ht="15" thickTop="1" thickBot="1" x14ac:dyDescent="0.35">
      <c r="A12" s="1442"/>
      <c r="B12" s="1442"/>
      <c r="C12" s="1442"/>
      <c r="D12" s="1442"/>
      <c r="E12" s="1442"/>
      <c r="F12" s="1442"/>
      <c r="G12" s="1442"/>
      <c r="H12" s="1442"/>
      <c r="I12" s="1442"/>
      <c r="J12" s="1442"/>
      <c r="K12" s="1442"/>
      <c r="L12" s="1442"/>
      <c r="M12" s="1442"/>
      <c r="N12" s="1442"/>
      <c r="O12" s="1442"/>
      <c r="P12" s="1442"/>
      <c r="Q12" s="1442"/>
      <c r="R12" s="1442"/>
      <c r="S12" s="1442"/>
      <c r="T12" s="1442"/>
      <c r="U12" s="1442"/>
      <c r="V12" s="1442"/>
      <c r="W12" s="1442"/>
      <c r="X12" s="1442"/>
      <c r="Y12" s="1442"/>
      <c r="Z12" s="1442"/>
      <c r="AA12" s="1442"/>
      <c r="AB12" s="1442"/>
      <c r="AC12" s="1442"/>
      <c r="AD12" s="1442"/>
      <c r="AE12" s="1442"/>
      <c r="AF12" s="1442"/>
      <c r="AG12" s="1442"/>
      <c r="AH12" s="1442"/>
      <c r="AI12" s="1442"/>
      <c r="AJ12" s="1442"/>
      <c r="AK12" s="1442"/>
      <c r="AL12" s="1483"/>
      <c r="AM12" s="298"/>
      <c r="AN12" s="299"/>
    </row>
    <row r="13" spans="1:40" ht="29.25" customHeight="1" thickTop="1" x14ac:dyDescent="0.2">
      <c r="A13" s="1484" t="s">
        <v>1457</v>
      </c>
      <c r="B13" s="1421" t="s">
        <v>29</v>
      </c>
      <c r="C13" s="1480" t="s">
        <v>215</v>
      </c>
      <c r="D13" s="1474"/>
      <c r="E13" s="1474" t="s">
        <v>1458</v>
      </c>
      <c r="F13" s="1476">
        <v>41289</v>
      </c>
      <c r="G13" s="1476">
        <v>42383</v>
      </c>
      <c r="H13" s="1474"/>
      <c r="I13" s="1475">
        <v>137.13</v>
      </c>
      <c r="J13" s="1474" t="s">
        <v>30</v>
      </c>
      <c r="K13" s="1421" t="s">
        <v>1460</v>
      </c>
      <c r="L13" s="1421" t="s">
        <v>1469</v>
      </c>
      <c r="M13" s="1421" t="s">
        <v>1468</v>
      </c>
      <c r="N13" s="1474" t="s">
        <v>31</v>
      </c>
      <c r="O13" s="1474">
        <v>100</v>
      </c>
      <c r="P13" s="1481" t="s">
        <v>2478</v>
      </c>
      <c r="Q13" s="1474"/>
      <c r="R13" s="1482"/>
      <c r="S13" s="1474"/>
      <c r="T13" s="1478"/>
      <c r="U13" s="1479" t="s">
        <v>68</v>
      </c>
      <c r="V13" s="1480" t="s">
        <v>215</v>
      </c>
      <c r="W13" s="1474" t="s">
        <v>1470</v>
      </c>
      <c r="X13" s="1476">
        <v>43105</v>
      </c>
      <c r="Y13" s="1476">
        <v>43473</v>
      </c>
      <c r="Z13" s="1476">
        <v>50777</v>
      </c>
      <c r="AA13" s="1474"/>
      <c r="AB13" s="1474" t="s">
        <v>1471</v>
      </c>
      <c r="AC13" s="1421" t="s">
        <v>1472</v>
      </c>
      <c r="AD13" s="1474"/>
      <c r="AE13" s="1477" t="s">
        <v>26</v>
      </c>
      <c r="AF13" s="300" t="s">
        <v>1473</v>
      </c>
      <c r="AG13" s="300" t="s">
        <v>32</v>
      </c>
      <c r="AH13" s="301">
        <v>25</v>
      </c>
      <c r="AI13" s="301">
        <v>25</v>
      </c>
      <c r="AJ13" s="1477" t="s">
        <v>26</v>
      </c>
      <c r="AK13" s="1477" t="s">
        <v>26</v>
      </c>
      <c r="AL13" s="1421"/>
      <c r="AM13" s="1396" t="s">
        <v>2479</v>
      </c>
      <c r="AN13" s="1422"/>
    </row>
    <row r="14" spans="1:40" ht="28" x14ac:dyDescent="0.2">
      <c r="A14" s="1485"/>
      <c r="B14" s="1327"/>
      <c r="C14" s="1468"/>
      <c r="D14" s="1453"/>
      <c r="E14" s="1453"/>
      <c r="F14" s="1453"/>
      <c r="G14" s="1453"/>
      <c r="H14" s="1453"/>
      <c r="I14" s="1467"/>
      <c r="J14" s="1453"/>
      <c r="K14" s="1327"/>
      <c r="L14" s="1327"/>
      <c r="M14" s="1327"/>
      <c r="N14" s="1453"/>
      <c r="O14" s="1453"/>
      <c r="P14" s="1343"/>
      <c r="Q14" s="1453"/>
      <c r="R14" s="1445"/>
      <c r="S14" s="1453"/>
      <c r="T14" s="1469"/>
      <c r="U14" s="1462"/>
      <c r="V14" s="1468"/>
      <c r="W14" s="1453"/>
      <c r="X14" s="1453"/>
      <c r="Y14" s="1453"/>
      <c r="Z14" s="1453"/>
      <c r="AA14" s="1453"/>
      <c r="AB14" s="1453"/>
      <c r="AC14" s="1327"/>
      <c r="AD14" s="1453"/>
      <c r="AE14" s="1461"/>
      <c r="AF14" s="272" t="s">
        <v>1468</v>
      </c>
      <c r="AG14" s="272" t="s">
        <v>31</v>
      </c>
      <c r="AH14" s="304">
        <v>75</v>
      </c>
      <c r="AI14" s="304">
        <v>75</v>
      </c>
      <c r="AJ14" s="1461"/>
      <c r="AK14" s="1461"/>
      <c r="AL14" s="1327"/>
      <c r="AM14" s="1343"/>
      <c r="AN14" s="1393"/>
    </row>
    <row r="15" spans="1:40" ht="37.5" customHeight="1" x14ac:dyDescent="0.2">
      <c r="A15" s="1485"/>
      <c r="B15" s="1327" t="s">
        <v>29</v>
      </c>
      <c r="C15" s="1468" t="s">
        <v>212</v>
      </c>
      <c r="D15" s="1453"/>
      <c r="E15" s="1327" t="s">
        <v>1458</v>
      </c>
      <c r="F15" s="1455">
        <v>40010</v>
      </c>
      <c r="G15" s="1455">
        <v>41105</v>
      </c>
      <c r="H15" s="1453"/>
      <c r="I15" s="1467">
        <v>461.56</v>
      </c>
      <c r="J15" s="1453" t="s">
        <v>30</v>
      </c>
      <c r="K15" s="1327" t="s">
        <v>1460</v>
      </c>
      <c r="L15" s="1327" t="s">
        <v>1469</v>
      </c>
      <c r="M15" s="1327" t="s">
        <v>245</v>
      </c>
      <c r="N15" s="1453" t="s">
        <v>31</v>
      </c>
      <c r="O15" s="1453">
        <v>100</v>
      </c>
      <c r="P15" s="1412" t="s">
        <v>2480</v>
      </c>
      <c r="Q15" s="1453"/>
      <c r="R15" s="1466"/>
      <c r="S15" s="1453"/>
      <c r="T15" s="1469"/>
      <c r="U15" s="1462" t="s">
        <v>68</v>
      </c>
      <c r="V15" s="1468" t="s">
        <v>85</v>
      </c>
      <c r="W15" s="1453" t="s">
        <v>84</v>
      </c>
      <c r="X15" s="1455">
        <v>42907</v>
      </c>
      <c r="Y15" s="1455">
        <v>43389</v>
      </c>
      <c r="Z15" s="1455">
        <v>50693</v>
      </c>
      <c r="AA15" s="1453"/>
      <c r="AB15" s="1327" t="s">
        <v>1474</v>
      </c>
      <c r="AC15" s="1327" t="s">
        <v>1472</v>
      </c>
      <c r="AD15" s="1453" t="s">
        <v>1475</v>
      </c>
      <c r="AE15" s="1460" t="s">
        <v>26</v>
      </c>
      <c r="AF15" s="285" t="s">
        <v>1473</v>
      </c>
      <c r="AG15" s="272" t="s">
        <v>32</v>
      </c>
      <c r="AH15" s="304">
        <v>25</v>
      </c>
      <c r="AI15" s="304">
        <v>25</v>
      </c>
      <c r="AJ15" s="1460" t="s">
        <v>26</v>
      </c>
      <c r="AK15" s="1460" t="s">
        <v>26</v>
      </c>
      <c r="AL15" s="1327"/>
      <c r="AM15" s="1470" t="s">
        <v>2481</v>
      </c>
      <c r="AN15" s="1393"/>
    </row>
    <row r="16" spans="1:40" ht="31.5" customHeight="1" x14ac:dyDescent="0.2">
      <c r="A16" s="1485"/>
      <c r="B16" s="1327"/>
      <c r="C16" s="1468"/>
      <c r="D16" s="1453"/>
      <c r="E16" s="1453"/>
      <c r="F16" s="1453"/>
      <c r="G16" s="1453"/>
      <c r="H16" s="1453"/>
      <c r="I16" s="1467"/>
      <c r="J16" s="1453"/>
      <c r="K16" s="1327"/>
      <c r="L16" s="1327"/>
      <c r="M16" s="1473"/>
      <c r="N16" s="1453"/>
      <c r="O16" s="1453"/>
      <c r="P16" s="1343"/>
      <c r="Q16" s="1453"/>
      <c r="R16" s="1464"/>
      <c r="S16" s="1453"/>
      <c r="T16" s="1469"/>
      <c r="U16" s="1462"/>
      <c r="V16" s="1468"/>
      <c r="W16" s="1453"/>
      <c r="X16" s="1453"/>
      <c r="Y16" s="1453"/>
      <c r="Z16" s="1453"/>
      <c r="AA16" s="1453"/>
      <c r="AB16" s="1327"/>
      <c r="AC16" s="1327"/>
      <c r="AD16" s="1453"/>
      <c r="AE16" s="1436"/>
      <c r="AF16" s="272" t="s">
        <v>245</v>
      </c>
      <c r="AG16" s="272" t="s">
        <v>32</v>
      </c>
      <c r="AH16" s="304" t="s">
        <v>1476</v>
      </c>
      <c r="AI16" s="304" t="s">
        <v>1476</v>
      </c>
      <c r="AJ16" s="1436"/>
      <c r="AK16" s="1436"/>
      <c r="AL16" s="1327"/>
      <c r="AM16" s="1470"/>
      <c r="AN16" s="1393"/>
    </row>
    <row r="17" spans="1:40" ht="31.5" customHeight="1" x14ac:dyDescent="0.2">
      <c r="A17" s="1485"/>
      <c r="B17" s="1327"/>
      <c r="C17" s="1468"/>
      <c r="D17" s="1453"/>
      <c r="E17" s="1453"/>
      <c r="F17" s="1453"/>
      <c r="G17" s="1453"/>
      <c r="H17" s="1453"/>
      <c r="I17" s="1467"/>
      <c r="J17" s="1453"/>
      <c r="K17" s="1327"/>
      <c r="L17" s="1327"/>
      <c r="M17" s="1473"/>
      <c r="N17" s="1453"/>
      <c r="O17" s="1453"/>
      <c r="P17" s="1343"/>
      <c r="Q17" s="1453"/>
      <c r="R17" s="1445"/>
      <c r="S17" s="1453"/>
      <c r="T17" s="1469"/>
      <c r="U17" s="1462"/>
      <c r="V17" s="1468"/>
      <c r="W17" s="1453"/>
      <c r="X17" s="1453"/>
      <c r="Y17" s="1453"/>
      <c r="Z17" s="1453"/>
      <c r="AA17" s="1453"/>
      <c r="AB17" s="1327"/>
      <c r="AC17" s="1327"/>
      <c r="AD17" s="1453"/>
      <c r="AE17" s="1461"/>
      <c r="AF17" s="272" t="s">
        <v>42</v>
      </c>
      <c r="AG17" s="272" t="s">
        <v>31</v>
      </c>
      <c r="AH17" s="304" t="s">
        <v>1476</v>
      </c>
      <c r="AI17" s="304" t="s">
        <v>1476</v>
      </c>
      <c r="AJ17" s="1461"/>
      <c r="AK17" s="1461"/>
      <c r="AL17" s="1327"/>
      <c r="AM17" s="1470"/>
      <c r="AN17" s="1393"/>
    </row>
    <row r="18" spans="1:40" ht="28" x14ac:dyDescent="0.2">
      <c r="A18" s="1485"/>
      <c r="B18" s="1327" t="s">
        <v>2482</v>
      </c>
      <c r="C18" s="1453"/>
      <c r="D18" s="1453"/>
      <c r="E18" s="1453"/>
      <c r="F18" s="1453"/>
      <c r="G18" s="1453"/>
      <c r="H18" s="1453"/>
      <c r="I18" s="1453"/>
      <c r="J18" s="1453"/>
      <c r="K18" s="1453"/>
      <c r="L18" s="1453"/>
      <c r="M18" s="1453"/>
      <c r="N18" s="1453"/>
      <c r="O18" s="1453"/>
      <c r="P18" s="1453"/>
      <c r="Q18" s="1453"/>
      <c r="R18" s="1453"/>
      <c r="S18" s="1453"/>
      <c r="T18" s="1469"/>
      <c r="U18" s="1462" t="s">
        <v>68</v>
      </c>
      <c r="V18" s="1468" t="s">
        <v>71</v>
      </c>
      <c r="W18" s="1453"/>
      <c r="X18" s="1472">
        <v>41395</v>
      </c>
      <c r="Y18" s="1471" t="s">
        <v>1477</v>
      </c>
      <c r="Z18" s="1471" t="s">
        <v>26</v>
      </c>
      <c r="AA18" s="1453"/>
      <c r="AB18" s="1467" t="s">
        <v>1478</v>
      </c>
      <c r="AC18" s="1327" t="s">
        <v>1472</v>
      </c>
      <c r="AD18" s="1453" t="s">
        <v>1479</v>
      </c>
      <c r="AE18" s="1436" t="s">
        <v>26</v>
      </c>
      <c r="AF18" s="285" t="s">
        <v>1473</v>
      </c>
      <c r="AG18" s="272" t="s">
        <v>32</v>
      </c>
      <c r="AH18" s="304">
        <v>25</v>
      </c>
      <c r="AI18" s="304">
        <v>25</v>
      </c>
      <c r="AJ18" s="1436" t="s">
        <v>26</v>
      </c>
      <c r="AK18" s="1436" t="s">
        <v>26</v>
      </c>
      <c r="AL18" s="1327"/>
      <c r="AM18" s="1343" t="s">
        <v>2479</v>
      </c>
      <c r="AN18" s="1393"/>
    </row>
    <row r="19" spans="1:40" ht="28.5" customHeight="1" x14ac:dyDescent="0.2">
      <c r="A19" s="1485"/>
      <c r="B19" s="1453"/>
      <c r="C19" s="1453"/>
      <c r="D19" s="1453"/>
      <c r="E19" s="1453"/>
      <c r="F19" s="1453"/>
      <c r="G19" s="1453"/>
      <c r="H19" s="1453"/>
      <c r="I19" s="1453"/>
      <c r="J19" s="1453"/>
      <c r="K19" s="1453"/>
      <c r="L19" s="1453"/>
      <c r="M19" s="1453"/>
      <c r="N19" s="1453"/>
      <c r="O19" s="1453"/>
      <c r="P19" s="1453"/>
      <c r="Q19" s="1453"/>
      <c r="R19" s="1453"/>
      <c r="S19" s="1453"/>
      <c r="T19" s="1469"/>
      <c r="U19" s="1462"/>
      <c r="V19" s="1468"/>
      <c r="W19" s="1453"/>
      <c r="X19" s="1453"/>
      <c r="Y19" s="1467"/>
      <c r="Z19" s="1467"/>
      <c r="AA19" s="1453"/>
      <c r="AB19" s="1467"/>
      <c r="AC19" s="1327"/>
      <c r="AD19" s="1453"/>
      <c r="AE19" s="1461"/>
      <c r="AF19" s="272" t="s">
        <v>72</v>
      </c>
      <c r="AG19" s="272" t="s">
        <v>31</v>
      </c>
      <c r="AH19" s="304">
        <v>75</v>
      </c>
      <c r="AI19" s="304">
        <v>75</v>
      </c>
      <c r="AJ19" s="1461"/>
      <c r="AK19" s="1461"/>
      <c r="AL19" s="1327"/>
      <c r="AM19" s="1343"/>
      <c r="AN19" s="1393"/>
    </row>
    <row r="20" spans="1:40" ht="36" customHeight="1" x14ac:dyDescent="0.2">
      <c r="A20" s="1485"/>
      <c r="B20" s="1327" t="s">
        <v>29</v>
      </c>
      <c r="C20" s="1468" t="s">
        <v>81</v>
      </c>
      <c r="D20" s="1453"/>
      <c r="E20" s="1327" t="s">
        <v>1458</v>
      </c>
      <c r="F20" s="1455">
        <v>39804</v>
      </c>
      <c r="G20" s="1455">
        <v>40898</v>
      </c>
      <c r="H20" s="1453"/>
      <c r="I20" s="1467">
        <v>2316</v>
      </c>
      <c r="J20" s="1453" t="s">
        <v>30</v>
      </c>
      <c r="K20" s="1327" t="s">
        <v>1460</v>
      </c>
      <c r="L20" s="1327" t="s">
        <v>1481</v>
      </c>
      <c r="M20" s="1327" t="s">
        <v>1480</v>
      </c>
      <c r="N20" s="1327" t="s">
        <v>31</v>
      </c>
      <c r="O20" s="1327">
        <v>100</v>
      </c>
      <c r="P20" s="1327" t="s">
        <v>2483</v>
      </c>
      <c r="Q20" s="1327"/>
      <c r="R20" s="1335"/>
      <c r="S20" s="1470" t="s">
        <v>2484</v>
      </c>
      <c r="T20" s="1393"/>
      <c r="U20" s="1462" t="s">
        <v>68</v>
      </c>
      <c r="V20" s="1468" t="s">
        <v>81</v>
      </c>
      <c r="W20" s="1453" t="s">
        <v>80</v>
      </c>
      <c r="X20" s="1455">
        <v>41645</v>
      </c>
      <c r="Y20" s="1455">
        <v>42010</v>
      </c>
      <c r="Z20" s="1455">
        <v>49314</v>
      </c>
      <c r="AA20" s="1453"/>
      <c r="AB20" s="1453" t="s">
        <v>1482</v>
      </c>
      <c r="AC20" s="1327" t="s">
        <v>1472</v>
      </c>
      <c r="AD20" s="1453" t="s">
        <v>1479</v>
      </c>
      <c r="AE20" s="1460" t="s">
        <v>26</v>
      </c>
      <c r="AF20" s="285" t="s">
        <v>1473</v>
      </c>
      <c r="AG20" s="272" t="s">
        <v>32</v>
      </c>
      <c r="AH20" s="304">
        <v>20</v>
      </c>
      <c r="AI20" s="304">
        <v>20</v>
      </c>
      <c r="AJ20" s="1460" t="s">
        <v>26</v>
      </c>
      <c r="AK20" s="1460" t="s">
        <v>26</v>
      </c>
      <c r="AL20" s="1327"/>
      <c r="AM20" s="1343" t="s">
        <v>2485</v>
      </c>
      <c r="AN20" s="1393"/>
    </row>
    <row r="21" spans="1:40" ht="30.75" customHeight="1" x14ac:dyDescent="0.2">
      <c r="A21" s="1485"/>
      <c r="B21" s="1327"/>
      <c r="C21" s="1468"/>
      <c r="D21" s="1453"/>
      <c r="E21" s="1453"/>
      <c r="F21" s="1453"/>
      <c r="G21" s="1453"/>
      <c r="H21" s="1453"/>
      <c r="I21" s="1467"/>
      <c r="J21" s="1453"/>
      <c r="K21" s="1327"/>
      <c r="L21" s="1327"/>
      <c r="M21" s="1327"/>
      <c r="N21" s="1327"/>
      <c r="O21" s="1327"/>
      <c r="P21" s="1327"/>
      <c r="Q21" s="1327"/>
      <c r="R21" s="1374"/>
      <c r="S21" s="1470"/>
      <c r="T21" s="1393"/>
      <c r="U21" s="1462"/>
      <c r="V21" s="1468"/>
      <c r="W21" s="1453"/>
      <c r="X21" s="1453"/>
      <c r="Y21" s="1453"/>
      <c r="Z21" s="1453"/>
      <c r="AA21" s="1453"/>
      <c r="AB21" s="1453"/>
      <c r="AC21" s="1327"/>
      <c r="AD21" s="1453"/>
      <c r="AE21" s="1436"/>
      <c r="AF21" s="272" t="s">
        <v>20</v>
      </c>
      <c r="AG21" s="272" t="s">
        <v>31</v>
      </c>
      <c r="AH21" s="304">
        <v>30</v>
      </c>
      <c r="AI21" s="304">
        <v>30</v>
      </c>
      <c r="AJ21" s="1436"/>
      <c r="AK21" s="1436"/>
      <c r="AL21" s="1327"/>
      <c r="AM21" s="1343"/>
      <c r="AN21" s="1393"/>
    </row>
    <row r="22" spans="1:40" ht="29.25" customHeight="1" x14ac:dyDescent="0.2">
      <c r="A22" s="1485"/>
      <c r="B22" s="1327"/>
      <c r="C22" s="1468"/>
      <c r="D22" s="1453"/>
      <c r="E22" s="1453"/>
      <c r="F22" s="1453"/>
      <c r="G22" s="1453"/>
      <c r="H22" s="1453"/>
      <c r="I22" s="1467"/>
      <c r="J22" s="1453"/>
      <c r="K22" s="1327"/>
      <c r="L22" s="1327"/>
      <c r="M22" s="1327"/>
      <c r="N22" s="1327"/>
      <c r="O22" s="1327"/>
      <c r="P22" s="1327"/>
      <c r="Q22" s="1327"/>
      <c r="R22" s="1374"/>
      <c r="S22" s="1470"/>
      <c r="T22" s="1393"/>
      <c r="U22" s="1462"/>
      <c r="V22" s="1468"/>
      <c r="W22" s="1453"/>
      <c r="X22" s="1453"/>
      <c r="Y22" s="1453"/>
      <c r="Z22" s="1453"/>
      <c r="AA22" s="1453"/>
      <c r="AB22" s="1453"/>
      <c r="AC22" s="1327"/>
      <c r="AD22" s="1453"/>
      <c r="AE22" s="1436"/>
      <c r="AF22" s="272" t="s">
        <v>82</v>
      </c>
      <c r="AG22" s="272" t="s">
        <v>32</v>
      </c>
      <c r="AH22" s="304">
        <v>30</v>
      </c>
      <c r="AI22" s="304">
        <v>30</v>
      </c>
      <c r="AJ22" s="1436"/>
      <c r="AK22" s="1436"/>
      <c r="AL22" s="1327"/>
      <c r="AM22" s="1343"/>
      <c r="AN22" s="1393"/>
    </row>
    <row r="23" spans="1:40" ht="30.75" customHeight="1" x14ac:dyDescent="0.2">
      <c r="A23" s="1485"/>
      <c r="B23" s="1327"/>
      <c r="C23" s="1468"/>
      <c r="D23" s="1453"/>
      <c r="E23" s="1453"/>
      <c r="F23" s="1453"/>
      <c r="G23" s="1453"/>
      <c r="H23" s="1453"/>
      <c r="I23" s="1467"/>
      <c r="J23" s="1453"/>
      <c r="K23" s="1327"/>
      <c r="L23" s="1327"/>
      <c r="M23" s="1327"/>
      <c r="N23" s="1327"/>
      <c r="O23" s="1327"/>
      <c r="P23" s="1327"/>
      <c r="Q23" s="1327"/>
      <c r="R23" s="1326"/>
      <c r="S23" s="1470"/>
      <c r="T23" s="1393"/>
      <c r="U23" s="1462"/>
      <c r="V23" s="1468"/>
      <c r="W23" s="1453"/>
      <c r="X23" s="1453"/>
      <c r="Y23" s="1453"/>
      <c r="Z23" s="1453"/>
      <c r="AA23" s="1453"/>
      <c r="AB23" s="1453"/>
      <c r="AC23" s="1327"/>
      <c r="AD23" s="1453"/>
      <c r="AE23" s="1461"/>
      <c r="AF23" s="272" t="s">
        <v>83</v>
      </c>
      <c r="AG23" s="272" t="s">
        <v>32</v>
      </c>
      <c r="AH23" s="304">
        <v>20</v>
      </c>
      <c r="AI23" s="304">
        <v>20</v>
      </c>
      <c r="AJ23" s="1461"/>
      <c r="AK23" s="1461"/>
      <c r="AL23" s="1327"/>
      <c r="AM23" s="1343"/>
      <c r="AN23" s="1393"/>
    </row>
    <row r="24" spans="1:40" ht="28" x14ac:dyDescent="0.2">
      <c r="A24" s="1485"/>
      <c r="B24" s="1327" t="s">
        <v>29</v>
      </c>
      <c r="C24" s="1468" t="s">
        <v>77</v>
      </c>
      <c r="D24" s="1453"/>
      <c r="E24" s="1327" t="s">
        <v>1458</v>
      </c>
      <c r="F24" s="1455">
        <v>39541</v>
      </c>
      <c r="G24" s="1455">
        <v>40635</v>
      </c>
      <c r="H24" s="1453"/>
      <c r="I24" s="1467">
        <v>15.75</v>
      </c>
      <c r="J24" s="1453" t="s">
        <v>30</v>
      </c>
      <c r="K24" s="1327" t="s">
        <v>1460</v>
      </c>
      <c r="L24" s="1327" t="s">
        <v>1469</v>
      </c>
      <c r="M24" s="1327" t="s">
        <v>1483</v>
      </c>
      <c r="N24" s="1453" t="s">
        <v>31</v>
      </c>
      <c r="O24" s="1453">
        <v>100</v>
      </c>
      <c r="P24" s="1327" t="s">
        <v>2486</v>
      </c>
      <c r="Q24" s="1453"/>
      <c r="R24" s="1466"/>
      <c r="S24" s="1453"/>
      <c r="T24" s="1469"/>
      <c r="U24" s="1462" t="s">
        <v>68</v>
      </c>
      <c r="V24" s="1468" t="s">
        <v>77</v>
      </c>
      <c r="W24" s="1453" t="s">
        <v>76</v>
      </c>
      <c r="X24" s="1455">
        <v>41368</v>
      </c>
      <c r="Y24" s="1455">
        <v>41543</v>
      </c>
      <c r="Z24" s="1453" t="s">
        <v>78</v>
      </c>
      <c r="AA24" s="1453"/>
      <c r="AB24" s="1453" t="s">
        <v>1484</v>
      </c>
      <c r="AC24" s="1327" t="s">
        <v>1472</v>
      </c>
      <c r="AD24" s="1453" t="s">
        <v>1475</v>
      </c>
      <c r="AE24" s="1436" t="s">
        <v>26</v>
      </c>
      <c r="AF24" s="285" t="s">
        <v>1473</v>
      </c>
      <c r="AG24" s="272" t="s">
        <v>32</v>
      </c>
      <c r="AH24" s="304">
        <v>30</v>
      </c>
      <c r="AI24" s="304">
        <v>30</v>
      </c>
      <c r="AJ24" s="1436" t="s">
        <v>26</v>
      </c>
      <c r="AK24" s="1436" t="s">
        <v>26</v>
      </c>
      <c r="AL24" s="1327"/>
      <c r="AM24" s="1343" t="s">
        <v>2487</v>
      </c>
      <c r="AN24" s="1393"/>
    </row>
    <row r="25" spans="1:40" ht="26.25" customHeight="1" x14ac:dyDescent="0.2">
      <c r="A25" s="1485"/>
      <c r="B25" s="1327"/>
      <c r="C25" s="1468"/>
      <c r="D25" s="1453"/>
      <c r="E25" s="1453"/>
      <c r="F25" s="1453"/>
      <c r="G25" s="1453"/>
      <c r="H25" s="1453"/>
      <c r="I25" s="1467"/>
      <c r="J25" s="1453"/>
      <c r="K25" s="1327"/>
      <c r="L25" s="1327"/>
      <c r="M25" s="1327"/>
      <c r="N25" s="1453"/>
      <c r="O25" s="1453"/>
      <c r="P25" s="1327"/>
      <c r="Q25" s="1453"/>
      <c r="R25" s="1445"/>
      <c r="S25" s="1453"/>
      <c r="T25" s="1469"/>
      <c r="U25" s="1462"/>
      <c r="V25" s="1468"/>
      <c r="W25" s="1453"/>
      <c r="X25" s="1453"/>
      <c r="Y25" s="1453"/>
      <c r="Z25" s="1453"/>
      <c r="AA25" s="1453"/>
      <c r="AB25" s="1453"/>
      <c r="AC25" s="1327"/>
      <c r="AD25" s="1453"/>
      <c r="AE25" s="1461"/>
      <c r="AF25" s="272" t="s">
        <v>1483</v>
      </c>
      <c r="AG25" s="272" t="s">
        <v>31</v>
      </c>
      <c r="AH25" s="304">
        <v>70</v>
      </c>
      <c r="AI25" s="304">
        <v>70</v>
      </c>
      <c r="AJ25" s="1461"/>
      <c r="AK25" s="1461"/>
      <c r="AL25" s="1327"/>
      <c r="AM25" s="1343"/>
      <c r="AN25" s="1393"/>
    </row>
    <row r="26" spans="1:40" ht="28" x14ac:dyDescent="0.2">
      <c r="A26" s="1485"/>
      <c r="B26" s="1327" t="s">
        <v>29</v>
      </c>
      <c r="C26" s="1468" t="s">
        <v>211</v>
      </c>
      <c r="D26" s="1453"/>
      <c r="E26" s="1453" t="s">
        <v>1485</v>
      </c>
      <c r="F26" s="1455">
        <v>38446</v>
      </c>
      <c r="G26" s="1455">
        <v>39541</v>
      </c>
      <c r="H26" s="1453"/>
      <c r="I26" s="1467">
        <v>143.36000000000001</v>
      </c>
      <c r="J26" s="1453" t="s">
        <v>30</v>
      </c>
      <c r="K26" s="1412" t="s">
        <v>2488</v>
      </c>
      <c r="L26" s="1327" t="s">
        <v>1469</v>
      </c>
      <c r="M26" s="1466" t="s">
        <v>3205</v>
      </c>
      <c r="N26" s="1466" t="s">
        <v>31</v>
      </c>
      <c r="O26" s="1466">
        <v>50</v>
      </c>
      <c r="P26" s="1343" t="s">
        <v>2489</v>
      </c>
      <c r="Q26" s="1453"/>
      <c r="R26" s="1466"/>
      <c r="S26" s="1453"/>
      <c r="T26" s="1456" t="s">
        <v>3206</v>
      </c>
      <c r="U26" s="1462" t="s">
        <v>68</v>
      </c>
      <c r="V26" s="1367" t="s">
        <v>70</v>
      </c>
      <c r="W26" s="1453" t="s">
        <v>69</v>
      </c>
      <c r="X26" s="1463">
        <v>39526</v>
      </c>
      <c r="Y26" s="1455">
        <v>39758</v>
      </c>
      <c r="Z26" s="1455">
        <v>47062</v>
      </c>
      <c r="AA26" s="1453"/>
      <c r="AB26" s="1453" t="s">
        <v>1486</v>
      </c>
      <c r="AC26" s="1327" t="s">
        <v>1472</v>
      </c>
      <c r="AD26" s="1453" t="s">
        <v>1475</v>
      </c>
      <c r="AE26" s="1460" t="s">
        <v>26</v>
      </c>
      <c r="AF26" s="285" t="s">
        <v>1473</v>
      </c>
      <c r="AG26" s="272" t="s">
        <v>32</v>
      </c>
      <c r="AH26" s="304">
        <v>25</v>
      </c>
      <c r="AI26" s="304">
        <v>25</v>
      </c>
      <c r="AJ26" s="1460" t="s">
        <v>26</v>
      </c>
      <c r="AK26" s="1460" t="s">
        <v>26</v>
      </c>
      <c r="AL26" s="1327"/>
      <c r="AM26" s="1343" t="s">
        <v>2479</v>
      </c>
      <c r="AN26" s="1393"/>
    </row>
    <row r="27" spans="1:40" ht="28" x14ac:dyDescent="0.2">
      <c r="A27" s="1485"/>
      <c r="B27" s="1327"/>
      <c r="C27" s="1468"/>
      <c r="D27" s="1453"/>
      <c r="E27" s="1453"/>
      <c r="F27" s="1453"/>
      <c r="G27" s="1453"/>
      <c r="H27" s="1453"/>
      <c r="I27" s="1467"/>
      <c r="J27" s="1453"/>
      <c r="K27" s="1343"/>
      <c r="L27" s="1327"/>
      <c r="M27" s="1445"/>
      <c r="N27" s="1445"/>
      <c r="O27" s="1445"/>
      <c r="P27" s="1343"/>
      <c r="Q27" s="1453"/>
      <c r="R27" s="1464"/>
      <c r="S27" s="1453"/>
      <c r="T27" s="1456"/>
      <c r="U27" s="1462"/>
      <c r="V27" s="1367"/>
      <c r="W27" s="1453"/>
      <c r="X27" s="1464"/>
      <c r="Y27" s="1453"/>
      <c r="Z27" s="1453"/>
      <c r="AA27" s="1453"/>
      <c r="AB27" s="1453"/>
      <c r="AC27" s="1327"/>
      <c r="AD27" s="1453"/>
      <c r="AE27" s="1436"/>
      <c r="AF27" s="272" t="s">
        <v>42</v>
      </c>
      <c r="AG27" s="272" t="s">
        <v>31</v>
      </c>
      <c r="AH27" s="304" t="s">
        <v>1476</v>
      </c>
      <c r="AI27" s="304" t="s">
        <v>1476</v>
      </c>
      <c r="AJ27" s="1436"/>
      <c r="AK27" s="1436"/>
      <c r="AL27" s="1327"/>
      <c r="AM27" s="1343"/>
      <c r="AN27" s="1393"/>
    </row>
    <row r="28" spans="1:40" ht="28" x14ac:dyDescent="0.2">
      <c r="A28" s="1485"/>
      <c r="B28" s="1327"/>
      <c r="C28" s="1468"/>
      <c r="D28" s="1453"/>
      <c r="E28" s="1453"/>
      <c r="F28" s="1453"/>
      <c r="G28" s="1453"/>
      <c r="H28" s="1453"/>
      <c r="I28" s="1467"/>
      <c r="J28" s="1453"/>
      <c r="K28" s="1343"/>
      <c r="L28" s="1327"/>
      <c r="M28" s="304" t="s">
        <v>1487</v>
      </c>
      <c r="N28" s="304" t="s">
        <v>32</v>
      </c>
      <c r="O28" s="304">
        <v>50</v>
      </c>
      <c r="P28" s="1343"/>
      <c r="Q28" s="1453"/>
      <c r="R28" s="1445"/>
      <c r="S28" s="1453"/>
      <c r="T28" s="1456"/>
      <c r="U28" s="1462"/>
      <c r="V28" s="1367"/>
      <c r="W28" s="1453"/>
      <c r="X28" s="1465"/>
      <c r="Y28" s="1453"/>
      <c r="Z28" s="1453"/>
      <c r="AA28" s="1453"/>
      <c r="AB28" s="1453"/>
      <c r="AC28" s="1327"/>
      <c r="AD28" s="1453"/>
      <c r="AE28" s="1461"/>
      <c r="AF28" s="272" t="s">
        <v>43</v>
      </c>
      <c r="AG28" s="272" t="s">
        <v>32</v>
      </c>
      <c r="AH28" s="304" t="s">
        <v>1476</v>
      </c>
      <c r="AI28" s="304" t="s">
        <v>1476</v>
      </c>
      <c r="AJ28" s="1461"/>
      <c r="AK28" s="1461"/>
      <c r="AL28" s="1327"/>
      <c r="AM28" s="1343"/>
      <c r="AN28" s="1393"/>
    </row>
    <row r="29" spans="1:40" ht="28" x14ac:dyDescent="0.2">
      <c r="A29" s="1485"/>
      <c r="B29" s="1327" t="s">
        <v>39</v>
      </c>
      <c r="C29" s="1367" t="s">
        <v>74</v>
      </c>
      <c r="D29" s="1327"/>
      <c r="E29" s="1343"/>
      <c r="F29" s="1409">
        <v>37042</v>
      </c>
      <c r="G29" s="1409">
        <v>38218</v>
      </c>
      <c r="H29" s="1327"/>
      <c r="I29" s="1343">
        <v>64</v>
      </c>
      <c r="J29" s="1397" t="s">
        <v>2490</v>
      </c>
      <c r="K29" s="1412">
        <v>37488</v>
      </c>
      <c r="L29" s="1327" t="s">
        <v>1469</v>
      </c>
      <c r="M29" s="1335" t="s">
        <v>75</v>
      </c>
      <c r="N29" s="1335" t="s">
        <v>1488</v>
      </c>
      <c r="O29" s="1335">
        <v>100</v>
      </c>
      <c r="P29" s="1343" t="s">
        <v>2491</v>
      </c>
      <c r="Q29" s="1327"/>
      <c r="R29" s="1335"/>
      <c r="S29" s="1457" t="s">
        <v>2492</v>
      </c>
      <c r="T29" s="1456" t="s">
        <v>2493</v>
      </c>
      <c r="U29" s="1359" t="s">
        <v>40</v>
      </c>
      <c r="V29" s="1367" t="s">
        <v>74</v>
      </c>
      <c r="W29" s="1327" t="s">
        <v>73</v>
      </c>
      <c r="X29" s="1327"/>
      <c r="Y29" s="1412">
        <v>40662</v>
      </c>
      <c r="Z29" s="1409">
        <v>49793</v>
      </c>
      <c r="AA29" s="1327"/>
      <c r="AB29" s="1327" t="s">
        <v>1489</v>
      </c>
      <c r="AC29" s="1327" t="s">
        <v>1472</v>
      </c>
      <c r="AD29" s="1327" t="s">
        <v>1479</v>
      </c>
      <c r="AE29" s="1397" t="s">
        <v>26</v>
      </c>
      <c r="AF29" s="272" t="s">
        <v>1473</v>
      </c>
      <c r="AG29" s="272" t="s">
        <v>32</v>
      </c>
      <c r="AH29" s="272">
        <v>5</v>
      </c>
      <c r="AI29" s="272">
        <v>5</v>
      </c>
      <c r="AJ29" s="1397" t="s">
        <v>26</v>
      </c>
      <c r="AK29" s="1397" t="s">
        <v>26</v>
      </c>
      <c r="AL29" s="1327"/>
      <c r="AM29" s="1343" t="s">
        <v>2494</v>
      </c>
      <c r="AN29" s="1393"/>
    </row>
    <row r="30" spans="1:40" ht="28" x14ac:dyDescent="0.2">
      <c r="A30" s="1485"/>
      <c r="B30" s="1327"/>
      <c r="C30" s="1367"/>
      <c r="D30" s="1327"/>
      <c r="E30" s="1343"/>
      <c r="F30" s="1327"/>
      <c r="G30" s="1327"/>
      <c r="H30" s="1327"/>
      <c r="I30" s="1343"/>
      <c r="J30" s="1340"/>
      <c r="K30" s="1343"/>
      <c r="L30" s="1327"/>
      <c r="M30" s="1374"/>
      <c r="N30" s="1374"/>
      <c r="O30" s="1374"/>
      <c r="P30" s="1343"/>
      <c r="Q30" s="1327"/>
      <c r="R30" s="1374"/>
      <c r="S30" s="1458"/>
      <c r="T30" s="1456"/>
      <c r="U30" s="1359"/>
      <c r="V30" s="1367"/>
      <c r="W30" s="1327"/>
      <c r="X30" s="1327"/>
      <c r="Y30" s="1343"/>
      <c r="Z30" s="1327"/>
      <c r="AA30" s="1327"/>
      <c r="AB30" s="1327"/>
      <c r="AC30" s="1327"/>
      <c r="AD30" s="1327"/>
      <c r="AE30" s="1340"/>
      <c r="AF30" s="272" t="s">
        <v>1490</v>
      </c>
      <c r="AG30" s="272" t="s">
        <v>31</v>
      </c>
      <c r="AH30" s="272">
        <v>57</v>
      </c>
      <c r="AI30" s="272">
        <v>57</v>
      </c>
      <c r="AJ30" s="1340"/>
      <c r="AK30" s="1340"/>
      <c r="AL30" s="1327"/>
      <c r="AM30" s="1343"/>
      <c r="AN30" s="1393"/>
    </row>
    <row r="31" spans="1:40" ht="28" x14ac:dyDescent="0.2">
      <c r="A31" s="1485"/>
      <c r="B31" s="1327"/>
      <c r="C31" s="1367"/>
      <c r="D31" s="1327"/>
      <c r="E31" s="1343"/>
      <c r="F31" s="1327"/>
      <c r="G31" s="1327"/>
      <c r="H31" s="1327"/>
      <c r="I31" s="1343"/>
      <c r="J31" s="1396"/>
      <c r="K31" s="1343"/>
      <c r="L31" s="1327"/>
      <c r="M31" s="1326"/>
      <c r="N31" s="1326"/>
      <c r="O31" s="1326"/>
      <c r="P31" s="1343"/>
      <c r="Q31" s="1327"/>
      <c r="R31" s="1326"/>
      <c r="S31" s="1459"/>
      <c r="T31" s="1456"/>
      <c r="U31" s="1359"/>
      <c r="V31" s="1367"/>
      <c r="W31" s="1327"/>
      <c r="X31" s="1327"/>
      <c r="Y31" s="1343"/>
      <c r="Z31" s="1327"/>
      <c r="AA31" s="1327"/>
      <c r="AB31" s="1327"/>
      <c r="AC31" s="1327"/>
      <c r="AD31" s="1327"/>
      <c r="AE31" s="1396"/>
      <c r="AF31" s="272" t="s">
        <v>75</v>
      </c>
      <c r="AG31" s="272" t="s">
        <v>32</v>
      </c>
      <c r="AH31" s="272">
        <v>38</v>
      </c>
      <c r="AI31" s="272">
        <v>38</v>
      </c>
      <c r="AJ31" s="1396"/>
      <c r="AK31" s="1396"/>
      <c r="AL31" s="1327"/>
      <c r="AM31" s="1343"/>
      <c r="AN31" s="1393"/>
    </row>
    <row r="32" spans="1:40" ht="28.5" customHeight="1" x14ac:dyDescent="0.2">
      <c r="A32" s="1485"/>
      <c r="B32" s="1327" t="s">
        <v>29</v>
      </c>
      <c r="C32" s="1367" t="s">
        <v>1491</v>
      </c>
      <c r="D32" s="1453"/>
      <c r="E32" s="1343" t="s">
        <v>1458</v>
      </c>
      <c r="F32" s="1455">
        <v>38783</v>
      </c>
      <c r="G32" s="1446" t="s">
        <v>1492</v>
      </c>
      <c r="H32" s="1446"/>
      <c r="I32" s="1446"/>
      <c r="J32" s="1446"/>
      <c r="K32" s="1446"/>
      <c r="L32" s="1446"/>
      <c r="M32" s="1446"/>
      <c r="N32" s="1446"/>
      <c r="O32" s="1446"/>
      <c r="P32" s="1446"/>
      <c r="Q32" s="1446"/>
      <c r="R32" s="1446"/>
      <c r="S32" s="1446"/>
      <c r="T32" s="1447"/>
      <c r="U32" s="1450" t="s">
        <v>68</v>
      </c>
      <c r="V32" s="1404" t="s">
        <v>67</v>
      </c>
      <c r="W32" s="1445" t="s">
        <v>66</v>
      </c>
      <c r="X32" s="1445"/>
      <c r="Y32" s="1443">
        <v>38981</v>
      </c>
      <c r="Z32" s="1443">
        <v>48111</v>
      </c>
      <c r="AA32" s="1445"/>
      <c r="AB32" s="1445" t="s">
        <v>2495</v>
      </c>
      <c r="AC32" s="1326" t="s">
        <v>1472</v>
      </c>
      <c r="AD32" s="1445" t="s">
        <v>1479</v>
      </c>
      <c r="AE32" s="1436" t="s">
        <v>26</v>
      </c>
      <c r="AF32" s="285" t="s">
        <v>1473</v>
      </c>
      <c r="AG32" s="285" t="s">
        <v>32</v>
      </c>
      <c r="AH32" s="305">
        <v>25</v>
      </c>
      <c r="AI32" s="305">
        <v>25</v>
      </c>
      <c r="AJ32" s="1436" t="s">
        <v>26</v>
      </c>
      <c r="AK32" s="1436" t="s">
        <v>26</v>
      </c>
      <c r="AL32" s="1326"/>
      <c r="AM32" s="1396" t="s">
        <v>2479</v>
      </c>
      <c r="AN32" s="1440" t="s">
        <v>2496</v>
      </c>
    </row>
    <row r="33" spans="1:40" ht="28.5" thickBot="1" x14ac:dyDescent="0.25">
      <c r="A33" s="1486"/>
      <c r="B33" s="1438"/>
      <c r="C33" s="1452"/>
      <c r="D33" s="1444"/>
      <c r="E33" s="1454"/>
      <c r="F33" s="1444"/>
      <c r="G33" s="1448"/>
      <c r="H33" s="1448"/>
      <c r="I33" s="1448"/>
      <c r="J33" s="1448"/>
      <c r="K33" s="1448"/>
      <c r="L33" s="1448"/>
      <c r="M33" s="1448"/>
      <c r="N33" s="1448"/>
      <c r="O33" s="1448"/>
      <c r="P33" s="1448"/>
      <c r="Q33" s="1448"/>
      <c r="R33" s="1448"/>
      <c r="S33" s="1448"/>
      <c r="T33" s="1449"/>
      <c r="U33" s="1451"/>
      <c r="V33" s="1452"/>
      <c r="W33" s="1444"/>
      <c r="X33" s="1444"/>
      <c r="Y33" s="1444"/>
      <c r="Z33" s="1444"/>
      <c r="AA33" s="1444"/>
      <c r="AB33" s="1444"/>
      <c r="AC33" s="1438"/>
      <c r="AD33" s="1444"/>
      <c r="AE33" s="1437"/>
      <c r="AF33" s="286" t="s">
        <v>1468</v>
      </c>
      <c r="AG33" s="286" t="s">
        <v>31</v>
      </c>
      <c r="AH33" s="308">
        <v>75</v>
      </c>
      <c r="AI33" s="308">
        <v>75</v>
      </c>
      <c r="AJ33" s="1437"/>
      <c r="AK33" s="1437"/>
      <c r="AL33" s="1438"/>
      <c r="AM33" s="1439"/>
      <c r="AN33" s="1441"/>
    </row>
    <row r="34" spans="1:40" ht="15" thickTop="1" thickBot="1" x14ac:dyDescent="0.35">
      <c r="A34" s="1442"/>
      <c r="B34" s="1442"/>
      <c r="C34" s="1442"/>
      <c r="D34" s="1442"/>
      <c r="E34" s="1442"/>
      <c r="F34" s="1442"/>
      <c r="G34" s="1442"/>
      <c r="H34" s="1442"/>
      <c r="I34" s="1442"/>
      <c r="J34" s="1442"/>
      <c r="K34" s="1442"/>
      <c r="L34" s="1442"/>
      <c r="M34" s="1442"/>
      <c r="N34" s="1442"/>
      <c r="O34" s="1442"/>
      <c r="P34" s="1442"/>
      <c r="Q34" s="1442"/>
      <c r="R34" s="1442"/>
      <c r="S34" s="1442"/>
      <c r="T34" s="1442"/>
      <c r="U34" s="1442"/>
      <c r="V34" s="1442"/>
      <c r="W34" s="1442"/>
      <c r="X34" s="1442"/>
      <c r="Y34" s="1442"/>
      <c r="Z34" s="1442"/>
      <c r="AA34" s="1442"/>
      <c r="AB34" s="1442"/>
      <c r="AC34" s="1442"/>
      <c r="AD34" s="1442"/>
      <c r="AE34" s="1442"/>
      <c r="AF34" s="1442"/>
      <c r="AG34" s="1442"/>
      <c r="AH34" s="1442"/>
      <c r="AI34" s="1442"/>
      <c r="AJ34" s="1442"/>
      <c r="AK34" s="1442"/>
      <c r="AL34" s="1442"/>
      <c r="AM34" s="297"/>
      <c r="AN34" s="297"/>
    </row>
    <row r="35" spans="1:40" ht="29.25" customHeight="1" thickTop="1" x14ac:dyDescent="0.2">
      <c r="A35" s="1430" t="s">
        <v>1493</v>
      </c>
      <c r="B35" s="1433" t="s">
        <v>1494</v>
      </c>
      <c r="C35" s="1433" t="s">
        <v>2497</v>
      </c>
      <c r="D35" s="1414"/>
      <c r="E35" s="1415"/>
      <c r="F35" s="1433" t="s">
        <v>2498</v>
      </c>
      <c r="G35" s="1414" t="s">
        <v>2499</v>
      </c>
      <c r="H35" s="1415"/>
      <c r="I35" s="1415"/>
      <c r="J35" s="1415"/>
      <c r="K35" s="1415"/>
      <c r="L35" s="1415"/>
      <c r="M35" s="1415"/>
      <c r="N35" s="1415"/>
      <c r="O35" s="1415"/>
      <c r="P35" s="1415"/>
      <c r="Q35" s="1415"/>
      <c r="R35" s="1415"/>
      <c r="S35" s="1415"/>
      <c r="T35" s="1416"/>
      <c r="U35" s="1419" t="s">
        <v>40</v>
      </c>
      <c r="V35" s="1428" t="s">
        <v>38</v>
      </c>
      <c r="W35" s="1421" t="s">
        <v>37</v>
      </c>
      <c r="X35" s="1426">
        <v>27989</v>
      </c>
      <c r="Y35" s="1429">
        <v>27997</v>
      </c>
      <c r="Z35" s="1426">
        <v>46277</v>
      </c>
      <c r="AA35" s="1421"/>
      <c r="AB35" s="1421">
        <v>38</v>
      </c>
      <c r="AC35" s="1421" t="s">
        <v>1472</v>
      </c>
      <c r="AD35" s="1427" t="s">
        <v>1475</v>
      </c>
      <c r="AE35" s="1329" t="s">
        <v>1495</v>
      </c>
      <c r="AF35" s="302" t="s">
        <v>1473</v>
      </c>
      <c r="AG35" s="302" t="s">
        <v>32</v>
      </c>
      <c r="AH35" s="302">
        <v>50</v>
      </c>
      <c r="AI35" s="302">
        <v>70</v>
      </c>
      <c r="AJ35" s="309">
        <v>87</v>
      </c>
      <c r="AK35" s="1420">
        <v>37147</v>
      </c>
      <c r="AL35" s="1421"/>
      <c r="AM35" s="1421"/>
      <c r="AN35" s="1422"/>
    </row>
    <row r="36" spans="1:40" ht="28" x14ac:dyDescent="0.2">
      <c r="A36" s="1431"/>
      <c r="B36" s="1434"/>
      <c r="C36" s="1434"/>
      <c r="D36" s="1352"/>
      <c r="E36" s="1354"/>
      <c r="F36" s="1434"/>
      <c r="G36" s="1352"/>
      <c r="H36" s="1354"/>
      <c r="I36" s="1354"/>
      <c r="J36" s="1354"/>
      <c r="K36" s="1354"/>
      <c r="L36" s="1354"/>
      <c r="M36" s="1354"/>
      <c r="N36" s="1354"/>
      <c r="O36" s="1354"/>
      <c r="P36" s="1354"/>
      <c r="Q36" s="1354"/>
      <c r="R36" s="1354"/>
      <c r="S36" s="1354"/>
      <c r="T36" s="1417"/>
      <c r="U36" s="1359"/>
      <c r="V36" s="1367"/>
      <c r="W36" s="1327"/>
      <c r="X36" s="1327"/>
      <c r="Y36" s="1343"/>
      <c r="Z36" s="1327"/>
      <c r="AA36" s="1327"/>
      <c r="AB36" s="1327"/>
      <c r="AC36" s="1327"/>
      <c r="AD36" s="1399"/>
      <c r="AE36" s="1330"/>
      <c r="AF36" s="281" t="s">
        <v>42</v>
      </c>
      <c r="AG36" s="281" t="s">
        <v>31</v>
      </c>
      <c r="AH36" s="281" t="s">
        <v>1496</v>
      </c>
      <c r="AI36" s="281">
        <v>15.3</v>
      </c>
      <c r="AJ36" s="312">
        <v>6.37</v>
      </c>
      <c r="AK36" s="1333"/>
      <c r="AL36" s="1327"/>
      <c r="AM36" s="1327"/>
      <c r="AN36" s="1393"/>
    </row>
    <row r="37" spans="1:40" ht="28.5" thickBot="1" x14ac:dyDescent="0.25">
      <c r="A37" s="1431"/>
      <c r="B37" s="1434"/>
      <c r="C37" s="1434"/>
      <c r="D37" s="1352"/>
      <c r="E37" s="1354"/>
      <c r="F37" s="1434"/>
      <c r="G37" s="1352"/>
      <c r="H37" s="1354"/>
      <c r="I37" s="1354"/>
      <c r="J37" s="1354"/>
      <c r="K37" s="1354"/>
      <c r="L37" s="1354"/>
      <c r="M37" s="1354"/>
      <c r="N37" s="1354"/>
      <c r="O37" s="1354"/>
      <c r="P37" s="1354"/>
      <c r="Q37" s="1354"/>
      <c r="R37" s="1354"/>
      <c r="S37" s="1354"/>
      <c r="T37" s="1417"/>
      <c r="U37" s="1403"/>
      <c r="V37" s="1405"/>
      <c r="W37" s="1335"/>
      <c r="X37" s="1335"/>
      <c r="Y37" s="1397"/>
      <c r="Z37" s="1335"/>
      <c r="AA37" s="1335"/>
      <c r="AB37" s="1335"/>
      <c r="AC37" s="1335"/>
      <c r="AD37" s="1400"/>
      <c r="AE37" s="1330"/>
      <c r="AF37" s="314" t="s">
        <v>43</v>
      </c>
      <c r="AG37" s="314" t="s">
        <v>32</v>
      </c>
      <c r="AH37" s="314" t="s">
        <v>1497</v>
      </c>
      <c r="AI37" s="314">
        <v>14.7</v>
      </c>
      <c r="AJ37" s="315">
        <v>6.63</v>
      </c>
      <c r="AK37" s="1334"/>
      <c r="AL37" s="1335"/>
      <c r="AM37" s="1335"/>
      <c r="AN37" s="1394"/>
    </row>
    <row r="38" spans="1:40" ht="21" customHeight="1" x14ac:dyDescent="0.2">
      <c r="A38" s="1431"/>
      <c r="B38" s="1434"/>
      <c r="C38" s="1434"/>
      <c r="D38" s="1352"/>
      <c r="E38" s="1354"/>
      <c r="F38" s="1434"/>
      <c r="G38" s="1352"/>
      <c r="H38" s="1354"/>
      <c r="I38" s="1354"/>
      <c r="J38" s="1354"/>
      <c r="K38" s="1354"/>
      <c r="L38" s="1354"/>
      <c r="M38" s="1354"/>
      <c r="N38" s="1354"/>
      <c r="O38" s="1354"/>
      <c r="P38" s="1354"/>
      <c r="Q38" s="1354"/>
      <c r="R38" s="1354"/>
      <c r="S38" s="1354"/>
      <c r="T38" s="1417"/>
      <c r="U38" s="1403"/>
      <c r="V38" s="1405"/>
      <c r="W38" s="1335"/>
      <c r="X38" s="1335"/>
      <c r="Y38" s="1397"/>
      <c r="Z38" s="1335"/>
      <c r="AA38" s="1335"/>
      <c r="AB38" s="1335"/>
      <c r="AC38" s="1335"/>
      <c r="AD38" s="1400"/>
      <c r="AE38" s="1423" t="s">
        <v>1498</v>
      </c>
      <c r="AF38" s="316" t="s">
        <v>1473</v>
      </c>
      <c r="AG38" s="317" t="s">
        <v>32</v>
      </c>
      <c r="AH38" s="317">
        <v>50</v>
      </c>
      <c r="AI38" s="317">
        <v>60</v>
      </c>
      <c r="AJ38" s="318">
        <v>79</v>
      </c>
      <c r="AK38" s="1334"/>
      <c r="AL38" s="1335"/>
      <c r="AM38" s="1335"/>
      <c r="AN38" s="1394"/>
    </row>
    <row r="39" spans="1:40" ht="21" customHeight="1" x14ac:dyDescent="0.2">
      <c r="A39" s="1431"/>
      <c r="B39" s="1434"/>
      <c r="C39" s="1434"/>
      <c r="D39" s="1352"/>
      <c r="E39" s="1354"/>
      <c r="F39" s="1434"/>
      <c r="G39" s="1352"/>
      <c r="H39" s="1354"/>
      <c r="I39" s="1354"/>
      <c r="J39" s="1354"/>
      <c r="K39" s="1354"/>
      <c r="L39" s="1354"/>
      <c r="M39" s="1354"/>
      <c r="N39" s="1354"/>
      <c r="O39" s="1354"/>
      <c r="P39" s="1354"/>
      <c r="Q39" s="1354"/>
      <c r="R39" s="1354"/>
      <c r="S39" s="1354"/>
      <c r="T39" s="1417"/>
      <c r="U39" s="1403"/>
      <c r="V39" s="1405"/>
      <c r="W39" s="1335"/>
      <c r="X39" s="1335"/>
      <c r="Y39" s="1397"/>
      <c r="Z39" s="1335"/>
      <c r="AA39" s="1335"/>
      <c r="AB39" s="1335"/>
      <c r="AC39" s="1335"/>
      <c r="AD39" s="1400"/>
      <c r="AE39" s="1424"/>
      <c r="AF39" s="313" t="s">
        <v>42</v>
      </c>
      <c r="AG39" s="281" t="s">
        <v>31</v>
      </c>
      <c r="AH39" s="281" t="s">
        <v>1496</v>
      </c>
      <c r="AI39" s="281">
        <f>(AH39*2/100)*(100-AI38)</f>
        <v>20.399999999999999</v>
      </c>
      <c r="AJ39" s="312">
        <f>(AH39*2/100)*(100-AJ38)</f>
        <v>10.71</v>
      </c>
      <c r="AK39" s="1334"/>
      <c r="AL39" s="1335"/>
      <c r="AM39" s="1335"/>
      <c r="AN39" s="1394"/>
    </row>
    <row r="40" spans="1:40" ht="21" customHeight="1" thickBot="1" x14ac:dyDescent="0.25">
      <c r="A40" s="1431"/>
      <c r="B40" s="1434"/>
      <c r="C40" s="1434"/>
      <c r="D40" s="1352"/>
      <c r="E40" s="1354"/>
      <c r="F40" s="1434"/>
      <c r="G40" s="1352"/>
      <c r="H40" s="1354"/>
      <c r="I40" s="1354"/>
      <c r="J40" s="1354"/>
      <c r="K40" s="1354"/>
      <c r="L40" s="1354"/>
      <c r="M40" s="1354"/>
      <c r="N40" s="1354"/>
      <c r="O40" s="1354"/>
      <c r="P40" s="1354"/>
      <c r="Q40" s="1354"/>
      <c r="R40" s="1354"/>
      <c r="S40" s="1354"/>
      <c r="T40" s="1417"/>
      <c r="U40" s="1403"/>
      <c r="V40" s="1405"/>
      <c r="W40" s="1335"/>
      <c r="X40" s="1335"/>
      <c r="Y40" s="1397"/>
      <c r="Z40" s="1335"/>
      <c r="AA40" s="1335"/>
      <c r="AB40" s="1335"/>
      <c r="AC40" s="1335"/>
      <c r="AD40" s="1400"/>
      <c r="AE40" s="1425"/>
      <c r="AF40" s="319" t="s">
        <v>43</v>
      </c>
      <c r="AG40" s="314" t="s">
        <v>32</v>
      </c>
      <c r="AH40" s="314" t="s">
        <v>1497</v>
      </c>
      <c r="AI40" s="314">
        <f>100-AI39-AI38</f>
        <v>19.599999999999994</v>
      </c>
      <c r="AJ40" s="315">
        <f>100-AJ39-AJ38</f>
        <v>10.289999999999992</v>
      </c>
      <c r="AK40" s="1334"/>
      <c r="AL40" s="1335"/>
      <c r="AM40" s="1335"/>
      <c r="AN40" s="1394"/>
    </row>
    <row r="41" spans="1:40" ht="21" customHeight="1" x14ac:dyDescent="0.2">
      <c r="A41" s="1431"/>
      <c r="B41" s="1434"/>
      <c r="C41" s="1434"/>
      <c r="D41" s="1352"/>
      <c r="E41" s="1354"/>
      <c r="F41" s="1434"/>
      <c r="G41" s="1352"/>
      <c r="H41" s="1354"/>
      <c r="I41" s="1354"/>
      <c r="J41" s="1354"/>
      <c r="K41" s="1354"/>
      <c r="L41" s="1354"/>
      <c r="M41" s="1354"/>
      <c r="N41" s="1354"/>
      <c r="O41" s="1354"/>
      <c r="P41" s="1354"/>
      <c r="Q41" s="1354"/>
      <c r="R41" s="1354"/>
      <c r="S41" s="1354"/>
      <c r="T41" s="1417"/>
      <c r="U41" s="1403"/>
      <c r="V41" s="1405"/>
      <c r="W41" s="1335"/>
      <c r="X41" s="1335"/>
      <c r="Y41" s="1397"/>
      <c r="Z41" s="1335"/>
      <c r="AA41" s="1335"/>
      <c r="AB41" s="1335"/>
      <c r="AC41" s="1335"/>
      <c r="AD41" s="1400"/>
      <c r="AE41" s="1423" t="s">
        <v>1499</v>
      </c>
      <c r="AF41" s="316" t="s">
        <v>1473</v>
      </c>
      <c r="AG41" s="317" t="s">
        <v>32</v>
      </c>
      <c r="AH41" s="317">
        <v>50</v>
      </c>
      <c r="AI41" s="317">
        <v>60</v>
      </c>
      <c r="AJ41" s="318">
        <v>79</v>
      </c>
      <c r="AK41" s="1334"/>
      <c r="AL41" s="1335"/>
      <c r="AM41" s="1335"/>
      <c r="AN41" s="1394"/>
    </row>
    <row r="42" spans="1:40" ht="20.25" customHeight="1" x14ac:dyDescent="0.2">
      <c r="A42" s="1431"/>
      <c r="B42" s="1434"/>
      <c r="C42" s="1434"/>
      <c r="D42" s="1352"/>
      <c r="E42" s="1354"/>
      <c r="F42" s="1434"/>
      <c r="G42" s="1352"/>
      <c r="H42" s="1354"/>
      <c r="I42" s="1354"/>
      <c r="J42" s="1354"/>
      <c r="K42" s="1354"/>
      <c r="L42" s="1354"/>
      <c r="M42" s="1354"/>
      <c r="N42" s="1354"/>
      <c r="O42" s="1354"/>
      <c r="P42" s="1354"/>
      <c r="Q42" s="1354"/>
      <c r="R42" s="1354"/>
      <c r="S42" s="1354"/>
      <c r="T42" s="1417"/>
      <c r="U42" s="1403"/>
      <c r="V42" s="1405"/>
      <c r="W42" s="1335"/>
      <c r="X42" s="1335"/>
      <c r="Y42" s="1397"/>
      <c r="Z42" s="1335"/>
      <c r="AA42" s="1335"/>
      <c r="AB42" s="1335"/>
      <c r="AC42" s="1335"/>
      <c r="AD42" s="1400"/>
      <c r="AE42" s="1424"/>
      <c r="AF42" s="313" t="s">
        <v>42</v>
      </c>
      <c r="AG42" s="281" t="s">
        <v>31</v>
      </c>
      <c r="AH42" s="281" t="s">
        <v>1496</v>
      </c>
      <c r="AI42" s="281">
        <f>(AH42*2/100)*(100-AI41)</f>
        <v>20.399999999999999</v>
      </c>
      <c r="AJ42" s="312">
        <f>(AH42*2/100)*(100-AJ41)</f>
        <v>10.71</v>
      </c>
      <c r="AK42" s="1334"/>
      <c r="AL42" s="1335"/>
      <c r="AM42" s="1335"/>
      <c r="AN42" s="1394"/>
    </row>
    <row r="43" spans="1:40" ht="28.5" thickBot="1" x14ac:dyDescent="0.25">
      <c r="A43" s="1431"/>
      <c r="B43" s="1434"/>
      <c r="C43" s="1434"/>
      <c r="D43" s="1352"/>
      <c r="E43" s="1354"/>
      <c r="F43" s="1434"/>
      <c r="G43" s="1352"/>
      <c r="H43" s="1354"/>
      <c r="I43" s="1354"/>
      <c r="J43" s="1354"/>
      <c r="K43" s="1354"/>
      <c r="L43" s="1354"/>
      <c r="M43" s="1354"/>
      <c r="N43" s="1354"/>
      <c r="O43" s="1354"/>
      <c r="P43" s="1354"/>
      <c r="Q43" s="1354"/>
      <c r="R43" s="1354"/>
      <c r="S43" s="1354"/>
      <c r="T43" s="1417"/>
      <c r="U43" s="1360"/>
      <c r="V43" s="1368"/>
      <c r="W43" s="1328"/>
      <c r="X43" s="1328"/>
      <c r="Y43" s="1344"/>
      <c r="Z43" s="1328"/>
      <c r="AA43" s="1328"/>
      <c r="AB43" s="1328"/>
      <c r="AC43" s="1328"/>
      <c r="AD43" s="1401"/>
      <c r="AE43" s="1425"/>
      <c r="AF43" s="319" t="s">
        <v>43</v>
      </c>
      <c r="AG43" s="314" t="s">
        <v>32</v>
      </c>
      <c r="AH43" s="314" t="s">
        <v>1497</v>
      </c>
      <c r="AI43" s="314">
        <f>100-AI42-AI41</f>
        <v>19.599999999999994</v>
      </c>
      <c r="AJ43" s="315">
        <f>100-AJ42-AJ41</f>
        <v>10.289999999999992</v>
      </c>
      <c r="AK43" s="1408"/>
      <c r="AL43" s="1328"/>
      <c r="AM43" s="1328"/>
      <c r="AN43" s="1395"/>
    </row>
    <row r="44" spans="1:40" ht="28" x14ac:dyDescent="0.2">
      <c r="A44" s="1431"/>
      <c r="B44" s="1434"/>
      <c r="C44" s="1434"/>
      <c r="D44" s="1352"/>
      <c r="E44" s="1354"/>
      <c r="F44" s="1434"/>
      <c r="G44" s="1352"/>
      <c r="H44" s="1354"/>
      <c r="I44" s="1354"/>
      <c r="J44" s="1354"/>
      <c r="K44" s="1354"/>
      <c r="L44" s="1354"/>
      <c r="M44" s="1354"/>
      <c r="N44" s="1354"/>
      <c r="O44" s="1354"/>
      <c r="P44" s="1354"/>
      <c r="Q44" s="1354"/>
      <c r="R44" s="1354"/>
      <c r="S44" s="1354"/>
      <c r="T44" s="1417"/>
      <c r="U44" s="1402" t="s">
        <v>40</v>
      </c>
      <c r="V44" s="1404" t="s">
        <v>45</v>
      </c>
      <c r="W44" s="1326" t="s">
        <v>44</v>
      </c>
      <c r="X44" s="1372">
        <v>28317</v>
      </c>
      <c r="Y44" s="1371">
        <v>28355</v>
      </c>
      <c r="Z44" s="1372">
        <v>46616</v>
      </c>
      <c r="AA44" s="1326"/>
      <c r="AB44" s="1326">
        <v>170</v>
      </c>
      <c r="AC44" s="1326" t="s">
        <v>1472</v>
      </c>
      <c r="AD44" s="1398" t="s">
        <v>1475</v>
      </c>
      <c r="AE44" s="1329" t="s">
        <v>1495</v>
      </c>
      <c r="AF44" s="317" t="s">
        <v>1473</v>
      </c>
      <c r="AG44" s="317" t="s">
        <v>32</v>
      </c>
      <c r="AH44" s="317">
        <v>50</v>
      </c>
      <c r="AI44" s="317">
        <v>70</v>
      </c>
      <c r="AJ44" s="318">
        <v>87</v>
      </c>
      <c r="AK44" s="1332" t="s">
        <v>1500</v>
      </c>
      <c r="AL44" s="1326"/>
      <c r="AM44" s="1326"/>
      <c r="AN44" s="1392"/>
    </row>
    <row r="45" spans="1:40" ht="24" customHeight="1" x14ac:dyDescent="0.2">
      <c r="A45" s="1431"/>
      <c r="B45" s="1434"/>
      <c r="C45" s="1434"/>
      <c r="D45" s="1352"/>
      <c r="E45" s="1354"/>
      <c r="F45" s="1434"/>
      <c r="G45" s="1352"/>
      <c r="H45" s="1354"/>
      <c r="I45" s="1354"/>
      <c r="J45" s="1354"/>
      <c r="K45" s="1354"/>
      <c r="L45" s="1354"/>
      <c r="M45" s="1354"/>
      <c r="N45" s="1354"/>
      <c r="O45" s="1354"/>
      <c r="P45" s="1354"/>
      <c r="Q45" s="1354"/>
      <c r="R45" s="1354"/>
      <c r="S45" s="1354"/>
      <c r="T45" s="1417"/>
      <c r="U45" s="1359"/>
      <c r="V45" s="1367"/>
      <c r="W45" s="1327"/>
      <c r="X45" s="1327"/>
      <c r="Y45" s="1343"/>
      <c r="Z45" s="1327"/>
      <c r="AA45" s="1327"/>
      <c r="AB45" s="1327"/>
      <c r="AC45" s="1327"/>
      <c r="AD45" s="1399"/>
      <c r="AE45" s="1330"/>
      <c r="AF45" s="281" t="s">
        <v>42</v>
      </c>
      <c r="AG45" s="281" t="s">
        <v>31</v>
      </c>
      <c r="AH45" s="281" t="s">
        <v>1496</v>
      </c>
      <c r="AI45" s="281">
        <v>15.3</v>
      </c>
      <c r="AJ45" s="312">
        <v>6.37</v>
      </c>
      <c r="AK45" s="1333"/>
      <c r="AL45" s="1327"/>
      <c r="AM45" s="1327"/>
      <c r="AN45" s="1393"/>
    </row>
    <row r="46" spans="1:40" ht="28.5" thickBot="1" x14ac:dyDescent="0.25">
      <c r="A46" s="1431"/>
      <c r="B46" s="1434"/>
      <c r="C46" s="1434"/>
      <c r="D46" s="1352"/>
      <c r="E46" s="1354"/>
      <c r="F46" s="1434"/>
      <c r="G46" s="1352"/>
      <c r="H46" s="1354"/>
      <c r="I46" s="1354"/>
      <c r="J46" s="1354"/>
      <c r="K46" s="1354"/>
      <c r="L46" s="1354"/>
      <c r="M46" s="1354"/>
      <c r="N46" s="1354"/>
      <c r="O46" s="1354"/>
      <c r="P46" s="1354"/>
      <c r="Q46" s="1354"/>
      <c r="R46" s="1354"/>
      <c r="S46" s="1354"/>
      <c r="T46" s="1417"/>
      <c r="U46" s="1403"/>
      <c r="V46" s="1405"/>
      <c r="W46" s="1335"/>
      <c r="X46" s="1335"/>
      <c r="Y46" s="1397"/>
      <c r="Z46" s="1335"/>
      <c r="AA46" s="1335"/>
      <c r="AB46" s="1335"/>
      <c r="AC46" s="1335"/>
      <c r="AD46" s="1400"/>
      <c r="AE46" s="1330"/>
      <c r="AF46" s="314" t="s">
        <v>43</v>
      </c>
      <c r="AG46" s="314" t="s">
        <v>32</v>
      </c>
      <c r="AH46" s="314" t="s">
        <v>1497</v>
      </c>
      <c r="AI46" s="314">
        <v>14.7</v>
      </c>
      <c r="AJ46" s="315">
        <v>6.63</v>
      </c>
      <c r="AK46" s="1334"/>
      <c r="AL46" s="1335"/>
      <c r="AM46" s="1335"/>
      <c r="AN46" s="1394"/>
    </row>
    <row r="47" spans="1:40" ht="22.5" customHeight="1" x14ac:dyDescent="0.2">
      <c r="A47" s="1431"/>
      <c r="B47" s="1434"/>
      <c r="C47" s="1434"/>
      <c r="D47" s="1352"/>
      <c r="E47" s="1354"/>
      <c r="F47" s="1434"/>
      <c r="G47" s="1352"/>
      <c r="H47" s="1354"/>
      <c r="I47" s="1354"/>
      <c r="J47" s="1354"/>
      <c r="K47" s="1354"/>
      <c r="L47" s="1354"/>
      <c r="M47" s="1354"/>
      <c r="N47" s="1354"/>
      <c r="O47" s="1354"/>
      <c r="P47" s="1354"/>
      <c r="Q47" s="1354"/>
      <c r="R47" s="1354"/>
      <c r="S47" s="1354"/>
      <c r="T47" s="1417"/>
      <c r="U47" s="1403"/>
      <c r="V47" s="1405"/>
      <c r="W47" s="1335"/>
      <c r="X47" s="1335"/>
      <c r="Y47" s="1397"/>
      <c r="Z47" s="1335"/>
      <c r="AA47" s="1335"/>
      <c r="AB47" s="1335"/>
      <c r="AC47" s="1335"/>
      <c r="AD47" s="1400"/>
      <c r="AE47" s="1329" t="s">
        <v>1501</v>
      </c>
      <c r="AF47" s="316" t="s">
        <v>1473</v>
      </c>
      <c r="AG47" s="317" t="s">
        <v>32</v>
      </c>
      <c r="AH47" s="317">
        <v>50</v>
      </c>
      <c r="AI47" s="317">
        <v>60</v>
      </c>
      <c r="AJ47" s="318">
        <v>79</v>
      </c>
      <c r="AK47" s="1334"/>
      <c r="AL47" s="1335"/>
      <c r="AM47" s="1335"/>
      <c r="AN47" s="1394"/>
    </row>
    <row r="48" spans="1:40" ht="18.75" customHeight="1" x14ac:dyDescent="0.2">
      <c r="A48" s="1431"/>
      <c r="B48" s="1434"/>
      <c r="C48" s="1434"/>
      <c r="D48" s="1352"/>
      <c r="E48" s="1354"/>
      <c r="F48" s="1434"/>
      <c r="G48" s="1352"/>
      <c r="H48" s="1354"/>
      <c r="I48" s="1354"/>
      <c r="J48" s="1354"/>
      <c r="K48" s="1354"/>
      <c r="L48" s="1354"/>
      <c r="M48" s="1354"/>
      <c r="N48" s="1354"/>
      <c r="O48" s="1354"/>
      <c r="P48" s="1354"/>
      <c r="Q48" s="1354"/>
      <c r="R48" s="1354"/>
      <c r="S48" s="1354"/>
      <c r="T48" s="1417"/>
      <c r="U48" s="1403"/>
      <c r="V48" s="1405"/>
      <c r="W48" s="1335"/>
      <c r="X48" s="1335"/>
      <c r="Y48" s="1397"/>
      <c r="Z48" s="1335"/>
      <c r="AA48" s="1335"/>
      <c r="AB48" s="1335"/>
      <c r="AC48" s="1335"/>
      <c r="AD48" s="1400"/>
      <c r="AE48" s="1330"/>
      <c r="AF48" s="313" t="s">
        <v>42</v>
      </c>
      <c r="AG48" s="281" t="s">
        <v>31</v>
      </c>
      <c r="AH48" s="281" t="s">
        <v>1496</v>
      </c>
      <c r="AI48" s="281">
        <f>(AH48*2/100)*(100-AI47)</f>
        <v>20.399999999999999</v>
      </c>
      <c r="AJ48" s="312">
        <f>(AH48*2/100)*(100-AJ47)</f>
        <v>10.71</v>
      </c>
      <c r="AK48" s="1334"/>
      <c r="AL48" s="1335"/>
      <c r="AM48" s="1335"/>
      <c r="AN48" s="1394"/>
    </row>
    <row r="49" spans="1:40" ht="28.5" thickBot="1" x14ac:dyDescent="0.25">
      <c r="A49" s="1431"/>
      <c r="B49" s="1434"/>
      <c r="C49" s="1434"/>
      <c r="D49" s="1352"/>
      <c r="E49" s="1354"/>
      <c r="F49" s="1434"/>
      <c r="G49" s="1352"/>
      <c r="H49" s="1354"/>
      <c r="I49" s="1354"/>
      <c r="J49" s="1354"/>
      <c r="K49" s="1354"/>
      <c r="L49" s="1354"/>
      <c r="M49" s="1354"/>
      <c r="N49" s="1354"/>
      <c r="O49" s="1354"/>
      <c r="P49" s="1354"/>
      <c r="Q49" s="1354"/>
      <c r="R49" s="1354"/>
      <c r="S49" s="1354"/>
      <c r="T49" s="1417"/>
      <c r="U49" s="1403"/>
      <c r="V49" s="1405"/>
      <c r="W49" s="1335"/>
      <c r="X49" s="1335"/>
      <c r="Y49" s="1397"/>
      <c r="Z49" s="1335"/>
      <c r="AA49" s="1335"/>
      <c r="AB49" s="1335"/>
      <c r="AC49" s="1335"/>
      <c r="AD49" s="1400"/>
      <c r="AE49" s="1331"/>
      <c r="AF49" s="319" t="s">
        <v>43</v>
      </c>
      <c r="AG49" s="314" t="s">
        <v>32</v>
      </c>
      <c r="AH49" s="314" t="s">
        <v>1497</v>
      </c>
      <c r="AI49" s="314">
        <f>100-AI48-AI47</f>
        <v>19.599999999999994</v>
      </c>
      <c r="AJ49" s="315">
        <f>100-AJ48-AJ47</f>
        <v>10.289999999999992</v>
      </c>
      <c r="AK49" s="1334"/>
      <c r="AL49" s="1335"/>
      <c r="AM49" s="1335"/>
      <c r="AN49" s="1394"/>
    </row>
    <row r="50" spans="1:40" ht="28" x14ac:dyDescent="0.2">
      <c r="A50" s="1431"/>
      <c r="B50" s="1434"/>
      <c r="C50" s="1434"/>
      <c r="D50" s="1352"/>
      <c r="E50" s="1354"/>
      <c r="F50" s="1434"/>
      <c r="G50" s="1352"/>
      <c r="H50" s="1354"/>
      <c r="I50" s="1354"/>
      <c r="J50" s="1354"/>
      <c r="K50" s="1354"/>
      <c r="L50" s="1354"/>
      <c r="M50" s="1354"/>
      <c r="N50" s="1354"/>
      <c r="O50" s="1354"/>
      <c r="P50" s="1354"/>
      <c r="Q50" s="1354"/>
      <c r="R50" s="1354"/>
      <c r="S50" s="1354"/>
      <c r="T50" s="1417"/>
      <c r="U50" s="1358" t="s">
        <v>40</v>
      </c>
      <c r="V50" s="1366" t="s">
        <v>47</v>
      </c>
      <c r="W50" s="1336" t="s">
        <v>46</v>
      </c>
      <c r="X50" s="1369">
        <v>29038</v>
      </c>
      <c r="Y50" s="1370">
        <v>29110</v>
      </c>
      <c r="Z50" s="1369">
        <v>45546</v>
      </c>
      <c r="AA50" s="1336"/>
      <c r="AB50" s="1336" t="s">
        <v>1502</v>
      </c>
      <c r="AC50" s="1336" t="s">
        <v>1472</v>
      </c>
      <c r="AD50" s="1406" t="s">
        <v>1475</v>
      </c>
      <c r="AE50" s="1329" t="s">
        <v>1495</v>
      </c>
      <c r="AF50" s="316" t="s">
        <v>1473</v>
      </c>
      <c r="AG50" s="317" t="s">
        <v>32</v>
      </c>
      <c r="AH50" s="317">
        <v>50</v>
      </c>
      <c r="AI50" s="317">
        <v>70</v>
      </c>
      <c r="AJ50" s="318">
        <v>87</v>
      </c>
      <c r="AK50" s="1407" t="s">
        <v>26</v>
      </c>
      <c r="AL50" s="1336"/>
      <c r="AM50" s="1336"/>
      <c r="AN50" s="1391"/>
    </row>
    <row r="51" spans="1:40" ht="28" x14ac:dyDescent="0.2">
      <c r="A51" s="1431"/>
      <c r="B51" s="1434"/>
      <c r="C51" s="1434"/>
      <c r="D51" s="1352"/>
      <c r="E51" s="1354"/>
      <c r="F51" s="1434"/>
      <c r="G51" s="1352"/>
      <c r="H51" s="1354"/>
      <c r="I51" s="1354"/>
      <c r="J51" s="1354"/>
      <c r="K51" s="1354"/>
      <c r="L51" s="1354"/>
      <c r="M51" s="1354"/>
      <c r="N51" s="1354"/>
      <c r="O51" s="1354"/>
      <c r="P51" s="1354"/>
      <c r="Q51" s="1354"/>
      <c r="R51" s="1354"/>
      <c r="S51" s="1354"/>
      <c r="T51" s="1417"/>
      <c r="U51" s="1402"/>
      <c r="V51" s="1404"/>
      <c r="W51" s="1326"/>
      <c r="X51" s="1372"/>
      <c r="Y51" s="1371"/>
      <c r="Z51" s="1372"/>
      <c r="AA51" s="1326"/>
      <c r="AB51" s="1326"/>
      <c r="AC51" s="1326"/>
      <c r="AD51" s="1398"/>
      <c r="AE51" s="1330"/>
      <c r="AF51" s="313" t="s">
        <v>42</v>
      </c>
      <c r="AG51" s="281" t="s">
        <v>31</v>
      </c>
      <c r="AH51" s="281" t="s">
        <v>1496</v>
      </c>
      <c r="AI51" s="281">
        <v>15.3</v>
      </c>
      <c r="AJ51" s="312">
        <v>6.37</v>
      </c>
      <c r="AK51" s="1332"/>
      <c r="AL51" s="1326"/>
      <c r="AM51" s="1326"/>
      <c r="AN51" s="1392"/>
    </row>
    <row r="52" spans="1:40" ht="28.5" thickBot="1" x14ac:dyDescent="0.25">
      <c r="A52" s="1431"/>
      <c r="B52" s="1434"/>
      <c r="C52" s="1434"/>
      <c r="D52" s="1352"/>
      <c r="E52" s="1354"/>
      <c r="F52" s="1434"/>
      <c r="G52" s="1352"/>
      <c r="H52" s="1354"/>
      <c r="I52" s="1354"/>
      <c r="J52" s="1354"/>
      <c r="K52" s="1354"/>
      <c r="L52" s="1354"/>
      <c r="M52" s="1354"/>
      <c r="N52" s="1354"/>
      <c r="O52" s="1354"/>
      <c r="P52" s="1354"/>
      <c r="Q52" s="1354"/>
      <c r="R52" s="1354"/>
      <c r="S52" s="1354"/>
      <c r="T52" s="1417"/>
      <c r="U52" s="1402"/>
      <c r="V52" s="1404"/>
      <c r="W52" s="1326"/>
      <c r="X52" s="1372"/>
      <c r="Y52" s="1371"/>
      <c r="Z52" s="1372"/>
      <c r="AA52" s="1326"/>
      <c r="AB52" s="1326"/>
      <c r="AC52" s="1326"/>
      <c r="AD52" s="1398"/>
      <c r="AE52" s="1330"/>
      <c r="AF52" s="319" t="s">
        <v>43</v>
      </c>
      <c r="AG52" s="314" t="s">
        <v>32</v>
      </c>
      <c r="AH52" s="314" t="s">
        <v>1497</v>
      </c>
      <c r="AI52" s="314">
        <v>14.7</v>
      </c>
      <c r="AJ52" s="315">
        <v>6.63</v>
      </c>
      <c r="AK52" s="1332"/>
      <c r="AL52" s="1326"/>
      <c r="AM52" s="1326"/>
      <c r="AN52" s="1392"/>
    </row>
    <row r="53" spans="1:40" ht="28" x14ac:dyDescent="0.2">
      <c r="A53" s="1431"/>
      <c r="B53" s="1434"/>
      <c r="C53" s="1434"/>
      <c r="D53" s="1352"/>
      <c r="E53" s="1354"/>
      <c r="F53" s="1434"/>
      <c r="G53" s="1352"/>
      <c r="H53" s="1354"/>
      <c r="I53" s="1354"/>
      <c r="J53" s="1354"/>
      <c r="K53" s="1354"/>
      <c r="L53" s="1354"/>
      <c r="M53" s="1354"/>
      <c r="N53" s="1354"/>
      <c r="O53" s="1354"/>
      <c r="P53" s="1354"/>
      <c r="Q53" s="1354"/>
      <c r="R53" s="1354"/>
      <c r="S53" s="1354"/>
      <c r="T53" s="1417"/>
      <c r="U53" s="1402"/>
      <c r="V53" s="1404"/>
      <c r="W53" s="1326"/>
      <c r="X53" s="1372"/>
      <c r="Y53" s="1371"/>
      <c r="Z53" s="1372"/>
      <c r="AA53" s="1326"/>
      <c r="AB53" s="1326"/>
      <c r="AC53" s="1326"/>
      <c r="AD53" s="1398"/>
      <c r="AE53" s="1329" t="s">
        <v>1503</v>
      </c>
      <c r="AF53" s="316" t="s">
        <v>1473</v>
      </c>
      <c r="AG53" s="317" t="s">
        <v>32</v>
      </c>
      <c r="AH53" s="317">
        <v>50</v>
      </c>
      <c r="AI53" s="317">
        <v>60</v>
      </c>
      <c r="AJ53" s="318">
        <v>79</v>
      </c>
      <c r="AK53" s="1332"/>
      <c r="AL53" s="1326"/>
      <c r="AM53" s="1326"/>
      <c r="AN53" s="1392"/>
    </row>
    <row r="54" spans="1:40" ht="24" customHeight="1" x14ac:dyDescent="0.2">
      <c r="A54" s="1431"/>
      <c r="B54" s="1434"/>
      <c r="C54" s="1434"/>
      <c r="D54" s="1352"/>
      <c r="E54" s="1354"/>
      <c r="F54" s="1434"/>
      <c r="G54" s="1352"/>
      <c r="H54" s="1354"/>
      <c r="I54" s="1354"/>
      <c r="J54" s="1354"/>
      <c r="K54" s="1354"/>
      <c r="L54" s="1354"/>
      <c r="M54" s="1354"/>
      <c r="N54" s="1354"/>
      <c r="O54" s="1354"/>
      <c r="P54" s="1354"/>
      <c r="Q54" s="1354"/>
      <c r="R54" s="1354"/>
      <c r="S54" s="1354"/>
      <c r="T54" s="1417"/>
      <c r="U54" s="1359"/>
      <c r="V54" s="1367"/>
      <c r="W54" s="1327"/>
      <c r="X54" s="1327"/>
      <c r="Y54" s="1343"/>
      <c r="Z54" s="1327"/>
      <c r="AA54" s="1327"/>
      <c r="AB54" s="1327"/>
      <c r="AC54" s="1327"/>
      <c r="AD54" s="1399"/>
      <c r="AE54" s="1330"/>
      <c r="AF54" s="313" t="s">
        <v>42</v>
      </c>
      <c r="AG54" s="281" t="s">
        <v>31</v>
      </c>
      <c r="AH54" s="281" t="s">
        <v>1496</v>
      </c>
      <c r="AI54" s="281">
        <f>(AH54*2/100)*(100-AI53)</f>
        <v>20.399999999999999</v>
      </c>
      <c r="AJ54" s="312">
        <f>(AH54*2/100)*(100-AJ53)</f>
        <v>10.71</v>
      </c>
      <c r="AK54" s="1333"/>
      <c r="AL54" s="1327"/>
      <c r="AM54" s="1327"/>
      <c r="AN54" s="1393"/>
    </row>
    <row r="55" spans="1:40" ht="28.5" thickBot="1" x14ac:dyDescent="0.25">
      <c r="A55" s="1431"/>
      <c r="B55" s="1434"/>
      <c r="C55" s="1434"/>
      <c r="D55" s="1352"/>
      <c r="E55" s="1354"/>
      <c r="F55" s="1434"/>
      <c r="G55" s="1352"/>
      <c r="H55" s="1354"/>
      <c r="I55" s="1354"/>
      <c r="J55" s="1354"/>
      <c r="K55" s="1354"/>
      <c r="L55" s="1354"/>
      <c r="M55" s="1354"/>
      <c r="N55" s="1354"/>
      <c r="O55" s="1354"/>
      <c r="P55" s="1354"/>
      <c r="Q55" s="1354"/>
      <c r="R55" s="1354"/>
      <c r="S55" s="1354"/>
      <c r="T55" s="1417"/>
      <c r="U55" s="1403"/>
      <c r="V55" s="1405"/>
      <c r="W55" s="1335"/>
      <c r="X55" s="1335"/>
      <c r="Y55" s="1397"/>
      <c r="Z55" s="1335"/>
      <c r="AA55" s="1335"/>
      <c r="AB55" s="1335"/>
      <c r="AC55" s="1335"/>
      <c r="AD55" s="1400"/>
      <c r="AE55" s="1331"/>
      <c r="AF55" s="319" t="s">
        <v>43</v>
      </c>
      <c r="AG55" s="314" t="s">
        <v>32</v>
      </c>
      <c r="AH55" s="314" t="s">
        <v>1497</v>
      </c>
      <c r="AI55" s="314">
        <f>100-AI54-AI53</f>
        <v>19.599999999999994</v>
      </c>
      <c r="AJ55" s="315">
        <f>100-AJ54-AJ53</f>
        <v>10.289999999999992</v>
      </c>
      <c r="AK55" s="1334"/>
      <c r="AL55" s="1335"/>
      <c r="AM55" s="1335"/>
      <c r="AN55" s="1394"/>
    </row>
    <row r="56" spans="1:40" ht="23.25" customHeight="1" x14ac:dyDescent="0.2">
      <c r="A56" s="1431"/>
      <c r="B56" s="1434"/>
      <c r="C56" s="1434"/>
      <c r="D56" s="1352"/>
      <c r="E56" s="1354"/>
      <c r="F56" s="1434"/>
      <c r="G56" s="1352"/>
      <c r="H56" s="1354"/>
      <c r="I56" s="1354"/>
      <c r="J56" s="1354"/>
      <c r="K56" s="1354"/>
      <c r="L56" s="1354"/>
      <c r="M56" s="1354"/>
      <c r="N56" s="1354"/>
      <c r="O56" s="1354"/>
      <c r="P56" s="1354"/>
      <c r="Q56" s="1354"/>
      <c r="R56" s="1354"/>
      <c r="S56" s="1354"/>
      <c r="T56" s="1417"/>
      <c r="U56" s="1403"/>
      <c r="V56" s="1405"/>
      <c r="W56" s="1335"/>
      <c r="X56" s="1335"/>
      <c r="Y56" s="1397"/>
      <c r="Z56" s="1335"/>
      <c r="AA56" s="1335"/>
      <c r="AB56" s="1335"/>
      <c r="AC56" s="1335"/>
      <c r="AD56" s="1400"/>
      <c r="AE56" s="1329" t="s">
        <v>1504</v>
      </c>
      <c r="AF56" s="316" t="s">
        <v>1473</v>
      </c>
      <c r="AG56" s="317" t="s">
        <v>32</v>
      </c>
      <c r="AH56" s="317">
        <v>50</v>
      </c>
      <c r="AI56" s="317">
        <v>60</v>
      </c>
      <c r="AJ56" s="318">
        <v>79</v>
      </c>
      <c r="AK56" s="1397"/>
      <c r="AL56" s="1335"/>
      <c r="AM56" s="1335"/>
      <c r="AN56" s="1394"/>
    </row>
    <row r="57" spans="1:40" ht="21.75" customHeight="1" x14ac:dyDescent="0.2">
      <c r="A57" s="1431"/>
      <c r="B57" s="1434"/>
      <c r="C57" s="1434"/>
      <c r="D57" s="1352"/>
      <c r="E57" s="1354"/>
      <c r="F57" s="1434"/>
      <c r="G57" s="1352"/>
      <c r="H57" s="1354"/>
      <c r="I57" s="1354"/>
      <c r="J57" s="1354"/>
      <c r="K57" s="1354"/>
      <c r="L57" s="1354"/>
      <c r="M57" s="1354"/>
      <c r="N57" s="1354"/>
      <c r="O57" s="1354"/>
      <c r="P57" s="1354"/>
      <c r="Q57" s="1354"/>
      <c r="R57" s="1354"/>
      <c r="S57" s="1354"/>
      <c r="T57" s="1417"/>
      <c r="U57" s="1403"/>
      <c r="V57" s="1405"/>
      <c r="W57" s="1335"/>
      <c r="X57" s="1335"/>
      <c r="Y57" s="1397"/>
      <c r="Z57" s="1335"/>
      <c r="AA57" s="1335"/>
      <c r="AB57" s="1335"/>
      <c r="AC57" s="1335"/>
      <c r="AD57" s="1400"/>
      <c r="AE57" s="1330"/>
      <c r="AF57" s="313" t="s">
        <v>42</v>
      </c>
      <c r="AG57" s="281" t="s">
        <v>31</v>
      </c>
      <c r="AH57" s="281" t="s">
        <v>1496</v>
      </c>
      <c r="AI57" s="281">
        <f>(AH57*2/100)*(100-AI56)</f>
        <v>20.399999999999999</v>
      </c>
      <c r="AJ57" s="312">
        <f>(AH57*2/100)*(100-AJ56)</f>
        <v>10.71</v>
      </c>
      <c r="AK57" s="1397"/>
      <c r="AL57" s="1335"/>
      <c r="AM57" s="1335"/>
      <c r="AN57" s="1394"/>
    </row>
    <row r="58" spans="1:40" ht="28.5" thickBot="1" x14ac:dyDescent="0.25">
      <c r="A58" s="1431"/>
      <c r="B58" s="1434"/>
      <c r="C58" s="1434"/>
      <c r="D58" s="1352"/>
      <c r="E58" s="1354"/>
      <c r="F58" s="1434"/>
      <c r="G58" s="1352"/>
      <c r="H58" s="1354"/>
      <c r="I58" s="1354"/>
      <c r="J58" s="1354"/>
      <c r="K58" s="1354"/>
      <c r="L58" s="1354"/>
      <c r="M58" s="1354"/>
      <c r="N58" s="1354"/>
      <c r="O58" s="1354"/>
      <c r="P58" s="1354"/>
      <c r="Q58" s="1354"/>
      <c r="R58" s="1354"/>
      <c r="S58" s="1354"/>
      <c r="T58" s="1417"/>
      <c r="U58" s="1360"/>
      <c r="V58" s="1368"/>
      <c r="W58" s="1328"/>
      <c r="X58" s="1328"/>
      <c r="Y58" s="1344"/>
      <c r="Z58" s="1328"/>
      <c r="AA58" s="1328"/>
      <c r="AB58" s="1328"/>
      <c r="AC58" s="1328"/>
      <c r="AD58" s="1401"/>
      <c r="AE58" s="1331"/>
      <c r="AF58" s="319" t="s">
        <v>43</v>
      </c>
      <c r="AG58" s="314" t="s">
        <v>32</v>
      </c>
      <c r="AH58" s="314" t="s">
        <v>1497</v>
      </c>
      <c r="AI58" s="314">
        <f>100-AI57-AI56</f>
        <v>19.599999999999994</v>
      </c>
      <c r="AJ58" s="315">
        <f>100-AJ57-AJ56</f>
        <v>10.289999999999992</v>
      </c>
      <c r="AK58" s="1344"/>
      <c r="AL58" s="1328"/>
      <c r="AM58" s="1328"/>
      <c r="AN58" s="1395"/>
    </row>
    <row r="59" spans="1:40" ht="28" x14ac:dyDescent="0.2">
      <c r="A59" s="1431"/>
      <c r="B59" s="1434"/>
      <c r="C59" s="1434"/>
      <c r="D59" s="1352"/>
      <c r="E59" s="1354"/>
      <c r="F59" s="1434"/>
      <c r="G59" s="1352"/>
      <c r="H59" s="1354"/>
      <c r="I59" s="1354"/>
      <c r="J59" s="1354"/>
      <c r="K59" s="1354"/>
      <c r="L59" s="1354"/>
      <c r="M59" s="1354"/>
      <c r="N59" s="1354"/>
      <c r="O59" s="1354"/>
      <c r="P59" s="1354"/>
      <c r="Q59" s="1354"/>
      <c r="R59" s="1354"/>
      <c r="S59" s="1354"/>
      <c r="T59" s="1417"/>
      <c r="U59" s="1402" t="s">
        <v>40</v>
      </c>
      <c r="V59" s="1404" t="s">
        <v>1505</v>
      </c>
      <c r="W59" s="1326" t="s">
        <v>48</v>
      </c>
      <c r="X59" s="1372">
        <v>29315</v>
      </c>
      <c r="Y59" s="1371">
        <v>29507</v>
      </c>
      <c r="Z59" s="1372">
        <v>47768</v>
      </c>
      <c r="AA59" s="1326"/>
      <c r="AB59" s="1326" t="s">
        <v>1506</v>
      </c>
      <c r="AC59" s="1326" t="s">
        <v>1472</v>
      </c>
      <c r="AD59" s="1398" t="s">
        <v>1475</v>
      </c>
      <c r="AE59" s="1329" t="s">
        <v>1495</v>
      </c>
      <c r="AF59" s="317" t="s">
        <v>1473</v>
      </c>
      <c r="AG59" s="317" t="s">
        <v>32</v>
      </c>
      <c r="AH59" s="317">
        <v>50</v>
      </c>
      <c r="AI59" s="317">
        <v>70</v>
      </c>
      <c r="AJ59" s="318">
        <v>87</v>
      </c>
      <c r="AK59" s="1411">
        <v>38803</v>
      </c>
      <c r="AL59" s="1326"/>
      <c r="AM59" s="1326"/>
      <c r="AN59" s="1392"/>
    </row>
    <row r="60" spans="1:40" ht="28" x14ac:dyDescent="0.2">
      <c r="A60" s="1431"/>
      <c r="B60" s="1434"/>
      <c r="C60" s="1434"/>
      <c r="D60" s="1352"/>
      <c r="E60" s="1354"/>
      <c r="F60" s="1434"/>
      <c r="G60" s="1352"/>
      <c r="H60" s="1354"/>
      <c r="I60" s="1354"/>
      <c r="J60" s="1354"/>
      <c r="K60" s="1354"/>
      <c r="L60" s="1354"/>
      <c r="M60" s="1354"/>
      <c r="N60" s="1354"/>
      <c r="O60" s="1354"/>
      <c r="P60" s="1354"/>
      <c r="Q60" s="1354"/>
      <c r="R60" s="1354"/>
      <c r="S60" s="1354"/>
      <c r="T60" s="1417"/>
      <c r="U60" s="1402"/>
      <c r="V60" s="1404"/>
      <c r="W60" s="1326"/>
      <c r="X60" s="1372"/>
      <c r="Y60" s="1371"/>
      <c r="Z60" s="1372"/>
      <c r="AA60" s="1326"/>
      <c r="AB60" s="1326"/>
      <c r="AC60" s="1326"/>
      <c r="AD60" s="1398"/>
      <c r="AE60" s="1330"/>
      <c r="AF60" s="281" t="s">
        <v>42</v>
      </c>
      <c r="AG60" s="281" t="s">
        <v>31</v>
      </c>
      <c r="AH60" s="281" t="s">
        <v>1496</v>
      </c>
      <c r="AI60" s="281">
        <v>15.3</v>
      </c>
      <c r="AJ60" s="312">
        <v>6.37</v>
      </c>
      <c r="AK60" s="1411"/>
      <c r="AL60" s="1326"/>
      <c r="AM60" s="1326"/>
      <c r="AN60" s="1392"/>
    </row>
    <row r="61" spans="1:40" ht="28.5" thickBot="1" x14ac:dyDescent="0.25">
      <c r="A61" s="1431"/>
      <c r="B61" s="1434"/>
      <c r="C61" s="1434"/>
      <c r="D61" s="1352"/>
      <c r="E61" s="1354"/>
      <c r="F61" s="1434"/>
      <c r="G61" s="1352"/>
      <c r="H61" s="1354"/>
      <c r="I61" s="1354"/>
      <c r="J61" s="1354"/>
      <c r="K61" s="1354"/>
      <c r="L61" s="1354"/>
      <c r="M61" s="1354"/>
      <c r="N61" s="1354"/>
      <c r="O61" s="1354"/>
      <c r="P61" s="1354"/>
      <c r="Q61" s="1354"/>
      <c r="R61" s="1354"/>
      <c r="S61" s="1354"/>
      <c r="T61" s="1417"/>
      <c r="U61" s="1402"/>
      <c r="V61" s="1404"/>
      <c r="W61" s="1326"/>
      <c r="X61" s="1372"/>
      <c r="Y61" s="1371"/>
      <c r="Z61" s="1372"/>
      <c r="AA61" s="1326"/>
      <c r="AB61" s="1326"/>
      <c r="AC61" s="1326"/>
      <c r="AD61" s="1398"/>
      <c r="AE61" s="1330"/>
      <c r="AF61" s="314" t="s">
        <v>43</v>
      </c>
      <c r="AG61" s="314" t="s">
        <v>32</v>
      </c>
      <c r="AH61" s="314" t="s">
        <v>1497</v>
      </c>
      <c r="AI61" s="314">
        <v>14.7</v>
      </c>
      <c r="AJ61" s="315">
        <v>6.63</v>
      </c>
      <c r="AK61" s="1411"/>
      <c r="AL61" s="1326"/>
      <c r="AM61" s="1326"/>
      <c r="AN61" s="1392"/>
    </row>
    <row r="62" spans="1:40" ht="28" x14ac:dyDescent="0.2">
      <c r="A62" s="1431"/>
      <c r="B62" s="1434"/>
      <c r="C62" s="1434"/>
      <c r="D62" s="1352"/>
      <c r="E62" s="1354"/>
      <c r="F62" s="1434"/>
      <c r="G62" s="1352"/>
      <c r="H62" s="1354"/>
      <c r="I62" s="1354"/>
      <c r="J62" s="1354"/>
      <c r="K62" s="1354"/>
      <c r="L62" s="1354"/>
      <c r="M62" s="1354"/>
      <c r="N62" s="1354"/>
      <c r="O62" s="1354"/>
      <c r="P62" s="1354"/>
      <c r="Q62" s="1354"/>
      <c r="R62" s="1354"/>
      <c r="S62" s="1354"/>
      <c r="T62" s="1417"/>
      <c r="U62" s="1402"/>
      <c r="V62" s="1404"/>
      <c r="W62" s="1326"/>
      <c r="X62" s="1372"/>
      <c r="Y62" s="1371"/>
      <c r="Z62" s="1372"/>
      <c r="AA62" s="1326"/>
      <c r="AB62" s="1326"/>
      <c r="AC62" s="1326"/>
      <c r="AD62" s="1398"/>
      <c r="AE62" s="1329" t="s">
        <v>1507</v>
      </c>
      <c r="AF62" s="316" t="s">
        <v>1473</v>
      </c>
      <c r="AG62" s="317" t="s">
        <v>32</v>
      </c>
      <c r="AH62" s="317">
        <v>50</v>
      </c>
      <c r="AI62" s="317">
        <v>60</v>
      </c>
      <c r="AJ62" s="318">
        <v>79</v>
      </c>
      <c r="AK62" s="1371"/>
      <c r="AL62" s="1326"/>
      <c r="AM62" s="1326"/>
      <c r="AN62" s="1392"/>
    </row>
    <row r="63" spans="1:40" ht="21" customHeight="1" x14ac:dyDescent="0.2">
      <c r="A63" s="1431"/>
      <c r="B63" s="1434"/>
      <c r="C63" s="1434"/>
      <c r="D63" s="1352"/>
      <c r="E63" s="1354"/>
      <c r="F63" s="1434"/>
      <c r="G63" s="1352"/>
      <c r="H63" s="1354"/>
      <c r="I63" s="1354"/>
      <c r="J63" s="1354"/>
      <c r="K63" s="1354"/>
      <c r="L63" s="1354"/>
      <c r="M63" s="1354"/>
      <c r="N63" s="1354"/>
      <c r="O63" s="1354"/>
      <c r="P63" s="1354"/>
      <c r="Q63" s="1354"/>
      <c r="R63" s="1354"/>
      <c r="S63" s="1354"/>
      <c r="T63" s="1417"/>
      <c r="U63" s="1359"/>
      <c r="V63" s="1367"/>
      <c r="W63" s="1327"/>
      <c r="X63" s="1327"/>
      <c r="Y63" s="1343"/>
      <c r="Z63" s="1327"/>
      <c r="AA63" s="1327"/>
      <c r="AB63" s="1327"/>
      <c r="AC63" s="1327"/>
      <c r="AD63" s="1399"/>
      <c r="AE63" s="1330"/>
      <c r="AF63" s="313" t="s">
        <v>42</v>
      </c>
      <c r="AG63" s="281" t="s">
        <v>31</v>
      </c>
      <c r="AH63" s="281" t="s">
        <v>1496</v>
      </c>
      <c r="AI63" s="281">
        <f>(AH63*2/100)*(100-AI62)</f>
        <v>20.399999999999999</v>
      </c>
      <c r="AJ63" s="312">
        <f>(AH63*2/100)*(100-AJ62)</f>
        <v>10.71</v>
      </c>
      <c r="AK63" s="1343"/>
      <c r="AL63" s="1327"/>
      <c r="AM63" s="1327"/>
      <c r="AN63" s="1393"/>
    </row>
    <row r="64" spans="1:40" ht="28.5" thickBot="1" x14ac:dyDescent="0.25">
      <c r="A64" s="1431"/>
      <c r="B64" s="1434"/>
      <c r="C64" s="1434"/>
      <c r="D64" s="1352"/>
      <c r="E64" s="1354"/>
      <c r="F64" s="1434"/>
      <c r="G64" s="1352"/>
      <c r="H64" s="1354"/>
      <c r="I64" s="1354"/>
      <c r="J64" s="1354"/>
      <c r="K64" s="1354"/>
      <c r="L64" s="1354"/>
      <c r="M64" s="1354"/>
      <c r="N64" s="1354"/>
      <c r="O64" s="1354"/>
      <c r="P64" s="1354"/>
      <c r="Q64" s="1354"/>
      <c r="R64" s="1354"/>
      <c r="S64" s="1354"/>
      <c r="T64" s="1417"/>
      <c r="U64" s="1403"/>
      <c r="V64" s="1405"/>
      <c r="W64" s="1335"/>
      <c r="X64" s="1335"/>
      <c r="Y64" s="1397"/>
      <c r="Z64" s="1335"/>
      <c r="AA64" s="1335"/>
      <c r="AB64" s="1335"/>
      <c r="AC64" s="1335"/>
      <c r="AD64" s="1400"/>
      <c r="AE64" s="1331"/>
      <c r="AF64" s="319" t="s">
        <v>43</v>
      </c>
      <c r="AG64" s="314" t="s">
        <v>32</v>
      </c>
      <c r="AH64" s="314" t="s">
        <v>1497</v>
      </c>
      <c r="AI64" s="314">
        <f>100-AI63-AI62</f>
        <v>19.599999999999994</v>
      </c>
      <c r="AJ64" s="315">
        <f>100-AJ63-AJ62</f>
        <v>10.289999999999992</v>
      </c>
      <c r="AK64" s="1397"/>
      <c r="AL64" s="1335"/>
      <c r="AM64" s="1335"/>
      <c r="AN64" s="1394"/>
    </row>
    <row r="65" spans="1:54" ht="23.25" customHeight="1" x14ac:dyDescent="0.2">
      <c r="A65" s="1431"/>
      <c r="B65" s="1434"/>
      <c r="C65" s="1434"/>
      <c r="D65" s="1352"/>
      <c r="E65" s="1354"/>
      <c r="F65" s="1434"/>
      <c r="G65" s="1352"/>
      <c r="H65" s="1354"/>
      <c r="I65" s="1354"/>
      <c r="J65" s="1354"/>
      <c r="K65" s="1354"/>
      <c r="L65" s="1354"/>
      <c r="M65" s="1354"/>
      <c r="N65" s="1354"/>
      <c r="O65" s="1354"/>
      <c r="P65" s="1354"/>
      <c r="Q65" s="1354"/>
      <c r="R65" s="1354"/>
      <c r="S65" s="1354"/>
      <c r="T65" s="1417"/>
      <c r="U65" s="1358" t="s">
        <v>40</v>
      </c>
      <c r="V65" s="1366" t="s">
        <v>50</v>
      </c>
      <c r="W65" s="1336" t="s">
        <v>49</v>
      </c>
      <c r="X65" s="1369">
        <v>29315</v>
      </c>
      <c r="Y65" s="1371">
        <v>29507</v>
      </c>
      <c r="Z65" s="1369">
        <v>47768</v>
      </c>
      <c r="AA65" s="1336"/>
      <c r="AB65" s="1336">
        <v>185</v>
      </c>
      <c r="AC65" s="1336" t="s">
        <v>1472</v>
      </c>
      <c r="AD65" s="1406" t="s">
        <v>1475</v>
      </c>
      <c r="AE65" s="1329" t="s">
        <v>1495</v>
      </c>
      <c r="AF65" s="316" t="s">
        <v>1473</v>
      </c>
      <c r="AG65" s="317" t="s">
        <v>32</v>
      </c>
      <c r="AH65" s="317">
        <v>50</v>
      </c>
      <c r="AI65" s="317">
        <v>70</v>
      </c>
      <c r="AJ65" s="318">
        <v>87</v>
      </c>
      <c r="AK65" s="1413">
        <v>38803</v>
      </c>
      <c r="AL65" s="1336"/>
      <c r="AM65" s="1336"/>
      <c r="AN65" s="1391"/>
    </row>
    <row r="66" spans="1:54" ht="23.25" customHeight="1" x14ac:dyDescent="0.2">
      <c r="A66" s="1431"/>
      <c r="B66" s="1434"/>
      <c r="C66" s="1434"/>
      <c r="D66" s="1352"/>
      <c r="E66" s="1354"/>
      <c r="F66" s="1434"/>
      <c r="G66" s="1352"/>
      <c r="H66" s="1354"/>
      <c r="I66" s="1354"/>
      <c r="J66" s="1354"/>
      <c r="K66" s="1354"/>
      <c r="L66" s="1354"/>
      <c r="M66" s="1354"/>
      <c r="N66" s="1354"/>
      <c r="O66" s="1354"/>
      <c r="P66" s="1354"/>
      <c r="Q66" s="1354"/>
      <c r="R66" s="1354"/>
      <c r="S66" s="1354"/>
      <c r="T66" s="1417"/>
      <c r="U66" s="1402"/>
      <c r="V66" s="1404"/>
      <c r="W66" s="1326"/>
      <c r="X66" s="1372"/>
      <c r="Y66" s="1371"/>
      <c r="Z66" s="1372"/>
      <c r="AA66" s="1326"/>
      <c r="AB66" s="1326"/>
      <c r="AC66" s="1326"/>
      <c r="AD66" s="1398"/>
      <c r="AE66" s="1330"/>
      <c r="AF66" s="313" t="s">
        <v>42</v>
      </c>
      <c r="AG66" s="281" t="s">
        <v>31</v>
      </c>
      <c r="AH66" s="281" t="s">
        <v>1496</v>
      </c>
      <c r="AI66" s="281">
        <v>15.3</v>
      </c>
      <c r="AJ66" s="312">
        <v>6.37</v>
      </c>
      <c r="AK66" s="1411"/>
      <c r="AL66" s="1326"/>
      <c r="AM66" s="1326"/>
      <c r="AN66" s="1392"/>
    </row>
    <row r="67" spans="1:54" ht="23.25" customHeight="1" thickBot="1" x14ac:dyDescent="0.25">
      <c r="A67" s="1431"/>
      <c r="B67" s="1434"/>
      <c r="C67" s="1434"/>
      <c r="D67" s="1352"/>
      <c r="E67" s="1354"/>
      <c r="F67" s="1434"/>
      <c r="G67" s="1352"/>
      <c r="H67" s="1354"/>
      <c r="I67" s="1354"/>
      <c r="J67" s="1354"/>
      <c r="K67" s="1354"/>
      <c r="L67" s="1354"/>
      <c r="M67" s="1354"/>
      <c r="N67" s="1354"/>
      <c r="O67" s="1354"/>
      <c r="P67" s="1354"/>
      <c r="Q67" s="1354"/>
      <c r="R67" s="1354"/>
      <c r="S67" s="1354"/>
      <c r="T67" s="1417"/>
      <c r="U67" s="1402"/>
      <c r="V67" s="1404"/>
      <c r="W67" s="1326"/>
      <c r="X67" s="1372"/>
      <c r="Y67" s="1371"/>
      <c r="Z67" s="1372"/>
      <c r="AA67" s="1326"/>
      <c r="AB67" s="1326"/>
      <c r="AC67" s="1326"/>
      <c r="AD67" s="1398"/>
      <c r="AE67" s="1331"/>
      <c r="AF67" s="319" t="s">
        <v>43</v>
      </c>
      <c r="AG67" s="314" t="s">
        <v>32</v>
      </c>
      <c r="AH67" s="314" t="s">
        <v>1497</v>
      </c>
      <c r="AI67" s="314">
        <v>14.7</v>
      </c>
      <c r="AJ67" s="315">
        <v>6.63</v>
      </c>
      <c r="AK67" s="1411"/>
      <c r="AL67" s="1326"/>
      <c r="AM67" s="1326"/>
      <c r="AN67" s="1392"/>
    </row>
    <row r="68" spans="1:54" ht="23.25" customHeight="1" x14ac:dyDescent="0.2">
      <c r="A68" s="1431"/>
      <c r="B68" s="1434"/>
      <c r="C68" s="1434"/>
      <c r="D68" s="1352"/>
      <c r="E68" s="1354"/>
      <c r="F68" s="1434"/>
      <c r="G68" s="1352"/>
      <c r="H68" s="1354"/>
      <c r="I68" s="1354"/>
      <c r="J68" s="1354"/>
      <c r="K68" s="1354"/>
      <c r="L68" s="1354"/>
      <c r="M68" s="1354"/>
      <c r="N68" s="1354"/>
      <c r="O68" s="1354"/>
      <c r="P68" s="1354"/>
      <c r="Q68" s="1354"/>
      <c r="R68" s="1354"/>
      <c r="S68" s="1354"/>
      <c r="T68" s="1417"/>
      <c r="U68" s="1402"/>
      <c r="V68" s="1404"/>
      <c r="W68" s="1326"/>
      <c r="X68" s="1372"/>
      <c r="Y68" s="1371"/>
      <c r="Z68" s="1372"/>
      <c r="AA68" s="1326"/>
      <c r="AB68" s="1326"/>
      <c r="AC68" s="1326"/>
      <c r="AD68" s="1398"/>
      <c r="AE68" s="1330" t="s">
        <v>1508</v>
      </c>
      <c r="AF68" s="316" t="s">
        <v>1473</v>
      </c>
      <c r="AG68" s="317" t="s">
        <v>32</v>
      </c>
      <c r="AH68" s="317">
        <v>50</v>
      </c>
      <c r="AI68" s="317">
        <v>60</v>
      </c>
      <c r="AJ68" s="318">
        <v>79</v>
      </c>
      <c r="AK68" s="1411"/>
      <c r="AL68" s="1326"/>
      <c r="AM68" s="1326"/>
      <c r="AN68" s="1392"/>
    </row>
    <row r="69" spans="1:54" ht="24.75" customHeight="1" x14ac:dyDescent="0.35">
      <c r="A69" s="1431"/>
      <c r="B69" s="1434"/>
      <c r="C69" s="1434"/>
      <c r="D69" s="1352"/>
      <c r="E69" s="1354"/>
      <c r="F69" s="1434"/>
      <c r="G69" s="1352"/>
      <c r="H69" s="1354"/>
      <c r="I69" s="1354"/>
      <c r="J69" s="1354"/>
      <c r="K69" s="1354"/>
      <c r="L69" s="1354"/>
      <c r="M69" s="1354"/>
      <c r="N69" s="1354"/>
      <c r="O69" s="1354"/>
      <c r="P69" s="1354"/>
      <c r="Q69" s="1354"/>
      <c r="R69" s="1354"/>
      <c r="S69" s="1354"/>
      <c r="T69" s="1417"/>
      <c r="U69" s="1359"/>
      <c r="V69" s="1367"/>
      <c r="W69" s="1327"/>
      <c r="X69" s="1327"/>
      <c r="Y69" s="1343"/>
      <c r="Z69" s="1327"/>
      <c r="AA69" s="1327"/>
      <c r="AB69" s="1327"/>
      <c r="AC69" s="1327"/>
      <c r="AD69" s="1399"/>
      <c r="AE69" s="1330"/>
      <c r="AF69" s="313" t="s">
        <v>42</v>
      </c>
      <c r="AG69" s="281" t="s">
        <v>31</v>
      </c>
      <c r="AH69" s="281" t="s">
        <v>1496</v>
      </c>
      <c r="AI69" s="281">
        <f>(AH69*2/100)*(100-AI68)</f>
        <v>20.399999999999999</v>
      </c>
      <c r="AJ69" s="312">
        <f>(AH69*2/100)*(100-AJ68)</f>
        <v>10.71</v>
      </c>
      <c r="AK69" s="1333"/>
      <c r="AL69" s="1327"/>
      <c r="AM69" s="1327"/>
      <c r="AN69" s="1393"/>
      <c r="AP69" s="1410"/>
      <c r="AQ69" s="1410"/>
      <c r="AR69" s="1410"/>
      <c r="AS69" s="321"/>
      <c r="AT69" s="1410"/>
      <c r="AU69" s="1410"/>
      <c r="AV69" s="1410"/>
      <c r="AW69" s="1410"/>
      <c r="AX69" s="321"/>
      <c r="AY69" s="1410"/>
      <c r="AZ69" s="1410"/>
      <c r="BA69" s="1410"/>
      <c r="BB69" s="1410"/>
    </row>
    <row r="70" spans="1:54" ht="25.5" customHeight="1" thickBot="1" x14ac:dyDescent="0.4">
      <c r="A70" s="1431"/>
      <c r="B70" s="1434"/>
      <c r="C70" s="1434"/>
      <c r="D70" s="1352"/>
      <c r="E70" s="1354"/>
      <c r="F70" s="1434"/>
      <c r="G70" s="1352"/>
      <c r="H70" s="1354"/>
      <c r="I70" s="1354"/>
      <c r="J70" s="1354"/>
      <c r="K70" s="1354"/>
      <c r="L70" s="1354"/>
      <c r="M70" s="1354"/>
      <c r="N70" s="1354"/>
      <c r="O70" s="1354"/>
      <c r="P70" s="1354"/>
      <c r="Q70" s="1354"/>
      <c r="R70" s="1354"/>
      <c r="S70" s="1354"/>
      <c r="T70" s="1417"/>
      <c r="U70" s="1360"/>
      <c r="V70" s="1368"/>
      <c r="W70" s="1328"/>
      <c r="X70" s="1328"/>
      <c r="Y70" s="1397"/>
      <c r="Z70" s="1328"/>
      <c r="AA70" s="1328"/>
      <c r="AB70" s="1328"/>
      <c r="AC70" s="1328"/>
      <c r="AD70" s="1401"/>
      <c r="AE70" s="1331"/>
      <c r="AF70" s="319" t="s">
        <v>43</v>
      </c>
      <c r="AG70" s="314" t="s">
        <v>32</v>
      </c>
      <c r="AH70" s="314" t="s">
        <v>1497</v>
      </c>
      <c r="AI70" s="314">
        <f>100-AI69-AI68</f>
        <v>19.599999999999994</v>
      </c>
      <c r="AJ70" s="315">
        <f>100-AJ69-AJ68</f>
        <v>10.289999999999992</v>
      </c>
      <c r="AK70" s="1408"/>
      <c r="AL70" s="1328"/>
      <c r="AM70" s="1328"/>
      <c r="AN70" s="1395"/>
      <c r="AP70" s="1410"/>
      <c r="AQ70" s="320"/>
      <c r="AR70" s="320"/>
      <c r="AS70" s="320"/>
      <c r="AT70" s="320"/>
      <c r="AU70" s="320"/>
      <c r="AV70" s="320"/>
      <c r="AW70" s="320"/>
      <c r="AX70" s="320"/>
      <c r="AY70" s="320"/>
      <c r="AZ70" s="320"/>
      <c r="BA70" s="320"/>
      <c r="BB70" s="320"/>
    </row>
    <row r="71" spans="1:54" ht="28" x14ac:dyDescent="0.3">
      <c r="A71" s="1431"/>
      <c r="B71" s="1434"/>
      <c r="C71" s="1434"/>
      <c r="D71" s="1352"/>
      <c r="E71" s="1354"/>
      <c r="F71" s="1434"/>
      <c r="G71" s="1352"/>
      <c r="H71" s="1354"/>
      <c r="I71" s="1354"/>
      <c r="J71" s="1354"/>
      <c r="K71" s="1354"/>
      <c r="L71" s="1354"/>
      <c r="M71" s="1354"/>
      <c r="N71" s="1354"/>
      <c r="O71" s="1354"/>
      <c r="P71" s="1354"/>
      <c r="Q71" s="1354"/>
      <c r="R71" s="1354"/>
      <c r="S71" s="1354"/>
      <c r="T71" s="1417"/>
      <c r="U71" s="1402" t="s">
        <v>40</v>
      </c>
      <c r="V71" s="1404" t="s">
        <v>52</v>
      </c>
      <c r="W71" s="1326" t="s">
        <v>51</v>
      </c>
      <c r="X71" s="1372">
        <v>29366</v>
      </c>
      <c r="Y71" s="1412">
        <v>29507</v>
      </c>
      <c r="Z71" s="1372">
        <v>47768</v>
      </c>
      <c r="AA71" s="1326"/>
      <c r="AB71" s="1326" t="s">
        <v>1509</v>
      </c>
      <c r="AC71" s="1326" t="s">
        <v>1510</v>
      </c>
      <c r="AD71" s="1398" t="s">
        <v>1479</v>
      </c>
      <c r="AE71" s="1329" t="s">
        <v>1495</v>
      </c>
      <c r="AF71" s="317" t="s">
        <v>1473</v>
      </c>
      <c r="AG71" s="317" t="s">
        <v>32</v>
      </c>
      <c r="AH71" s="317">
        <v>50</v>
      </c>
      <c r="AI71" s="317">
        <v>70</v>
      </c>
      <c r="AJ71" s="318">
        <v>87</v>
      </c>
      <c r="AK71" s="1411">
        <v>39534</v>
      </c>
      <c r="AL71" s="1326"/>
      <c r="AM71" s="1326"/>
      <c r="AN71" s="1392"/>
      <c r="AP71" s="322"/>
      <c r="AQ71" s="323"/>
      <c r="AR71" s="323"/>
      <c r="AS71" s="322"/>
      <c r="AT71" s="324"/>
      <c r="AU71" s="324"/>
      <c r="AV71" s="324"/>
      <c r="AW71" s="324"/>
      <c r="AX71" s="322"/>
      <c r="AY71" s="324"/>
      <c r="AZ71" s="324"/>
      <c r="BA71" s="324"/>
      <c r="BB71" s="324"/>
    </row>
    <row r="72" spans="1:54" ht="28" x14ac:dyDescent="0.3">
      <c r="A72" s="1431"/>
      <c r="B72" s="1434"/>
      <c r="C72" s="1434"/>
      <c r="D72" s="1352"/>
      <c r="E72" s="1354"/>
      <c r="F72" s="1434"/>
      <c r="G72" s="1352"/>
      <c r="H72" s="1354"/>
      <c r="I72" s="1354"/>
      <c r="J72" s="1354"/>
      <c r="K72" s="1354"/>
      <c r="L72" s="1354"/>
      <c r="M72" s="1354"/>
      <c r="N72" s="1354"/>
      <c r="O72" s="1354"/>
      <c r="P72" s="1354"/>
      <c r="Q72" s="1354"/>
      <c r="R72" s="1354"/>
      <c r="S72" s="1354"/>
      <c r="T72" s="1417"/>
      <c r="U72" s="1359"/>
      <c r="V72" s="1367"/>
      <c r="W72" s="1327"/>
      <c r="X72" s="1327"/>
      <c r="Y72" s="1343"/>
      <c r="Z72" s="1327"/>
      <c r="AA72" s="1327"/>
      <c r="AB72" s="1327"/>
      <c r="AC72" s="1327"/>
      <c r="AD72" s="1399"/>
      <c r="AE72" s="1330"/>
      <c r="AF72" s="281" t="s">
        <v>42</v>
      </c>
      <c r="AG72" s="281" t="s">
        <v>31</v>
      </c>
      <c r="AH72" s="281" t="s">
        <v>1496</v>
      </c>
      <c r="AI72" s="281">
        <v>15.3</v>
      </c>
      <c r="AJ72" s="312">
        <v>6.37</v>
      </c>
      <c r="AK72" s="1333"/>
      <c r="AL72" s="1327"/>
      <c r="AM72" s="1327"/>
      <c r="AN72" s="1393"/>
      <c r="AP72" s="322"/>
      <c r="AQ72" s="323"/>
      <c r="AR72" s="323"/>
      <c r="AS72" s="322"/>
      <c r="AT72" s="324"/>
      <c r="AU72" s="324"/>
      <c r="AV72" s="324"/>
      <c r="AW72" s="324"/>
      <c r="AX72" s="322"/>
      <c r="AY72" s="324"/>
      <c r="AZ72" s="324"/>
      <c r="BA72" s="324"/>
      <c r="BB72" s="324"/>
    </row>
    <row r="73" spans="1:54" ht="28.5" thickBot="1" x14ac:dyDescent="0.35">
      <c r="A73" s="1431"/>
      <c r="B73" s="1434"/>
      <c r="C73" s="1434"/>
      <c r="D73" s="1352"/>
      <c r="E73" s="1354"/>
      <c r="F73" s="1434"/>
      <c r="G73" s="1352"/>
      <c r="H73" s="1354"/>
      <c r="I73" s="1354"/>
      <c r="J73" s="1354"/>
      <c r="K73" s="1354"/>
      <c r="L73" s="1354"/>
      <c r="M73" s="1354"/>
      <c r="N73" s="1354"/>
      <c r="O73" s="1354"/>
      <c r="P73" s="1354"/>
      <c r="Q73" s="1354"/>
      <c r="R73" s="1354"/>
      <c r="S73" s="1354"/>
      <c r="T73" s="1417"/>
      <c r="U73" s="1403"/>
      <c r="V73" s="1405"/>
      <c r="W73" s="1335"/>
      <c r="X73" s="1335"/>
      <c r="Y73" s="1343"/>
      <c r="Z73" s="1335"/>
      <c r="AA73" s="1335"/>
      <c r="AB73" s="1335"/>
      <c r="AC73" s="1335"/>
      <c r="AD73" s="1400"/>
      <c r="AE73" s="1331"/>
      <c r="AF73" s="314" t="s">
        <v>43</v>
      </c>
      <c r="AG73" s="314" t="s">
        <v>32</v>
      </c>
      <c r="AH73" s="314" t="s">
        <v>1497</v>
      </c>
      <c r="AI73" s="314">
        <v>14.7</v>
      </c>
      <c r="AJ73" s="315">
        <v>6.63</v>
      </c>
      <c r="AK73" s="1334"/>
      <c r="AL73" s="1335"/>
      <c r="AM73" s="1335"/>
      <c r="AN73" s="1394"/>
      <c r="AP73" s="322"/>
      <c r="AQ73" s="323"/>
      <c r="AR73" s="323"/>
      <c r="AS73" s="322"/>
      <c r="AT73" s="324"/>
      <c r="AU73" s="324"/>
      <c r="AV73" s="324"/>
      <c r="AW73" s="324"/>
      <c r="AX73" s="322"/>
      <c r="AY73" s="324"/>
      <c r="AZ73" s="324"/>
      <c r="BA73" s="324"/>
      <c r="BB73" s="324"/>
    </row>
    <row r="74" spans="1:54" ht="15.75" customHeight="1" x14ac:dyDescent="0.3">
      <c r="A74" s="1431"/>
      <c r="B74" s="1434"/>
      <c r="C74" s="1434"/>
      <c r="D74" s="1352"/>
      <c r="E74" s="1354"/>
      <c r="F74" s="1434"/>
      <c r="G74" s="1352"/>
      <c r="H74" s="1354"/>
      <c r="I74" s="1354"/>
      <c r="J74" s="1354"/>
      <c r="K74" s="1354"/>
      <c r="L74" s="1354"/>
      <c r="M74" s="1354"/>
      <c r="N74" s="1354"/>
      <c r="O74" s="1354"/>
      <c r="P74" s="1354"/>
      <c r="Q74" s="1354"/>
      <c r="R74" s="1354"/>
      <c r="S74" s="1354"/>
      <c r="T74" s="1417"/>
      <c r="U74" s="1358" t="s">
        <v>40</v>
      </c>
      <c r="V74" s="1366" t="s">
        <v>54</v>
      </c>
      <c r="W74" s="1336" t="s">
        <v>53</v>
      </c>
      <c r="X74" s="1369">
        <v>29643</v>
      </c>
      <c r="Y74" s="1370">
        <v>29690</v>
      </c>
      <c r="Z74" s="1369">
        <v>47951</v>
      </c>
      <c r="AA74" s="1336"/>
      <c r="AB74" s="1336">
        <v>98</v>
      </c>
      <c r="AC74" s="1336" t="s">
        <v>1472</v>
      </c>
      <c r="AD74" s="1406" t="s">
        <v>1475</v>
      </c>
      <c r="AE74" s="1329" t="s">
        <v>590</v>
      </c>
      <c r="AF74" s="317" t="s">
        <v>1473</v>
      </c>
      <c r="AG74" s="317" t="s">
        <v>32</v>
      </c>
      <c r="AH74" s="317">
        <v>50</v>
      </c>
      <c r="AI74" s="317">
        <v>70</v>
      </c>
      <c r="AJ74" s="318">
        <v>87</v>
      </c>
      <c r="AK74" s="1407" t="s">
        <v>26</v>
      </c>
      <c r="AL74" s="1336"/>
      <c r="AM74" s="1336"/>
      <c r="AN74" s="1391"/>
      <c r="AP74" s="322"/>
      <c r="AQ74" s="323"/>
      <c r="AR74" s="323"/>
      <c r="AS74" s="322"/>
      <c r="AT74" s="324"/>
      <c r="AU74" s="324"/>
      <c r="AV74" s="324"/>
      <c r="AW74" s="324"/>
      <c r="AX74" s="322"/>
      <c r="AY74" s="324"/>
      <c r="AZ74" s="324"/>
      <c r="BA74" s="324"/>
      <c r="BB74" s="324"/>
    </row>
    <row r="75" spans="1:54" ht="28" x14ac:dyDescent="0.3">
      <c r="A75" s="1431"/>
      <c r="B75" s="1434"/>
      <c r="C75" s="1434"/>
      <c r="D75" s="1352"/>
      <c r="E75" s="1354"/>
      <c r="F75" s="1434"/>
      <c r="G75" s="1352"/>
      <c r="H75" s="1354"/>
      <c r="I75" s="1354"/>
      <c r="J75" s="1354"/>
      <c r="K75" s="1354"/>
      <c r="L75" s="1354"/>
      <c r="M75" s="1354"/>
      <c r="N75" s="1354"/>
      <c r="O75" s="1354"/>
      <c r="P75" s="1354"/>
      <c r="Q75" s="1354"/>
      <c r="R75" s="1354"/>
      <c r="S75" s="1354"/>
      <c r="T75" s="1417"/>
      <c r="U75" s="1359"/>
      <c r="V75" s="1367"/>
      <c r="W75" s="1327"/>
      <c r="X75" s="1409"/>
      <c r="Y75" s="1343"/>
      <c r="Z75" s="1409"/>
      <c r="AA75" s="1327"/>
      <c r="AB75" s="1327"/>
      <c r="AC75" s="1327"/>
      <c r="AD75" s="1399"/>
      <c r="AE75" s="1330"/>
      <c r="AF75" s="281" t="s">
        <v>43</v>
      </c>
      <c r="AG75" s="281" t="s">
        <v>31</v>
      </c>
      <c r="AH75" s="281">
        <v>40</v>
      </c>
      <c r="AI75" s="281">
        <f>(AH75*2/100)*(100-AI74)</f>
        <v>24</v>
      </c>
      <c r="AJ75" s="312">
        <v>6.37</v>
      </c>
      <c r="AK75" s="1333"/>
      <c r="AL75" s="1327"/>
      <c r="AM75" s="1327"/>
      <c r="AN75" s="1393"/>
      <c r="AP75" s="322"/>
      <c r="AQ75" s="323"/>
      <c r="AR75" s="323"/>
      <c r="AS75" s="322"/>
      <c r="AT75" s="324"/>
      <c r="AU75" s="324"/>
      <c r="AV75" s="324"/>
      <c r="AW75" s="324"/>
      <c r="AX75" s="322"/>
      <c r="AY75" s="324"/>
      <c r="AZ75" s="324"/>
      <c r="BA75" s="324"/>
      <c r="BB75" s="324"/>
    </row>
    <row r="76" spans="1:54" ht="28.5" thickBot="1" x14ac:dyDescent="0.35">
      <c r="A76" s="1431"/>
      <c r="B76" s="1434"/>
      <c r="C76" s="1434"/>
      <c r="D76" s="1352"/>
      <c r="E76" s="1354"/>
      <c r="F76" s="1434"/>
      <c r="G76" s="1352"/>
      <c r="H76" s="1354"/>
      <c r="I76" s="1354"/>
      <c r="J76" s="1354"/>
      <c r="K76" s="1354"/>
      <c r="L76" s="1354"/>
      <c r="M76" s="1354"/>
      <c r="N76" s="1354"/>
      <c r="O76" s="1354"/>
      <c r="P76" s="1354"/>
      <c r="Q76" s="1354"/>
      <c r="R76" s="1354"/>
      <c r="S76" s="1354"/>
      <c r="T76" s="1417"/>
      <c r="U76" s="1359"/>
      <c r="V76" s="1367"/>
      <c r="W76" s="1327"/>
      <c r="X76" s="1327"/>
      <c r="Y76" s="1343"/>
      <c r="Z76" s="1327"/>
      <c r="AA76" s="1327"/>
      <c r="AB76" s="1327"/>
      <c r="AC76" s="1327"/>
      <c r="AD76" s="1399"/>
      <c r="AE76" s="1331"/>
      <c r="AF76" s="314" t="s">
        <v>42</v>
      </c>
      <c r="AG76" s="314" t="s">
        <v>32</v>
      </c>
      <c r="AH76" s="314">
        <v>10</v>
      </c>
      <c r="AI76" s="314">
        <f>100-AI75-AI74</f>
        <v>6</v>
      </c>
      <c r="AJ76" s="315">
        <v>6.63</v>
      </c>
      <c r="AK76" s="1333"/>
      <c r="AL76" s="1327"/>
      <c r="AM76" s="1327"/>
      <c r="AN76" s="1393"/>
      <c r="AP76" s="322"/>
      <c r="AQ76" s="323"/>
      <c r="AR76" s="323"/>
      <c r="AS76" s="322"/>
      <c r="AT76" s="324"/>
      <c r="AU76" s="324"/>
      <c r="AV76" s="324"/>
      <c r="AW76" s="324"/>
      <c r="AX76" s="322"/>
      <c r="AY76" s="324"/>
      <c r="AZ76" s="324"/>
      <c r="BA76" s="324"/>
      <c r="BB76" s="324"/>
    </row>
    <row r="77" spans="1:54" ht="28" x14ac:dyDescent="0.3">
      <c r="A77" s="1431"/>
      <c r="B77" s="1434"/>
      <c r="C77" s="1434"/>
      <c r="D77" s="1352"/>
      <c r="E77" s="1354"/>
      <c r="F77" s="1434"/>
      <c r="G77" s="1352"/>
      <c r="H77" s="1354"/>
      <c r="I77" s="1354"/>
      <c r="J77" s="1354"/>
      <c r="K77" s="1354"/>
      <c r="L77" s="1354"/>
      <c r="M77" s="1354"/>
      <c r="N77" s="1354"/>
      <c r="O77" s="1354"/>
      <c r="P77" s="1354"/>
      <c r="Q77" s="1354"/>
      <c r="R77" s="1354"/>
      <c r="S77" s="1354"/>
      <c r="T77" s="1417"/>
      <c r="U77" s="1359"/>
      <c r="V77" s="1367"/>
      <c r="W77" s="1327"/>
      <c r="X77" s="1327"/>
      <c r="Y77" s="1343"/>
      <c r="Z77" s="1327"/>
      <c r="AA77" s="1327"/>
      <c r="AB77" s="1327"/>
      <c r="AC77" s="1327"/>
      <c r="AD77" s="1399"/>
      <c r="AE77" s="1329" t="s">
        <v>1511</v>
      </c>
      <c r="AF77" s="317" t="s">
        <v>1473</v>
      </c>
      <c r="AG77" s="317" t="s">
        <v>32</v>
      </c>
      <c r="AH77" s="317">
        <v>50</v>
      </c>
      <c r="AI77" s="317">
        <v>60</v>
      </c>
      <c r="AJ77" s="318">
        <v>79</v>
      </c>
      <c r="AK77" s="1333"/>
      <c r="AL77" s="1327"/>
      <c r="AM77" s="1327"/>
      <c r="AN77" s="1393"/>
      <c r="AP77" s="322"/>
      <c r="AQ77" s="323"/>
      <c r="AR77" s="323"/>
      <c r="AS77" s="322"/>
      <c r="AT77" s="324"/>
      <c r="AU77" s="324"/>
      <c r="AV77" s="324"/>
      <c r="AW77" s="324"/>
      <c r="AX77" s="322"/>
      <c r="AY77" s="324"/>
      <c r="AZ77" s="324"/>
      <c r="BA77" s="324"/>
      <c r="BB77" s="324"/>
    </row>
    <row r="78" spans="1:54" ht="30" customHeight="1" x14ac:dyDescent="0.3">
      <c r="A78" s="1431"/>
      <c r="B78" s="1434"/>
      <c r="C78" s="1434"/>
      <c r="D78" s="1352"/>
      <c r="E78" s="1354"/>
      <c r="F78" s="1434"/>
      <c r="G78" s="1352"/>
      <c r="H78" s="1354"/>
      <c r="I78" s="1354"/>
      <c r="J78" s="1354"/>
      <c r="K78" s="1354"/>
      <c r="L78" s="1354"/>
      <c r="M78" s="1354"/>
      <c r="N78" s="1354"/>
      <c r="O78" s="1354"/>
      <c r="P78" s="1354"/>
      <c r="Q78" s="1354"/>
      <c r="R78" s="1354"/>
      <c r="S78" s="1354"/>
      <c r="T78" s="1417"/>
      <c r="U78" s="1359"/>
      <c r="V78" s="1367"/>
      <c r="W78" s="1327"/>
      <c r="X78" s="1327"/>
      <c r="Y78" s="1343"/>
      <c r="Z78" s="1327"/>
      <c r="AA78" s="1327"/>
      <c r="AB78" s="1327"/>
      <c r="AC78" s="1327"/>
      <c r="AD78" s="1399"/>
      <c r="AE78" s="1330"/>
      <c r="AF78" s="281" t="s">
        <v>43</v>
      </c>
      <c r="AG78" s="281" t="s">
        <v>31</v>
      </c>
      <c r="AH78" s="281">
        <v>34.5</v>
      </c>
      <c r="AI78" s="281">
        <f>(AH78*2/100)*(100-AI77)</f>
        <v>27.599999999999998</v>
      </c>
      <c r="AJ78" s="312">
        <f>(AH78*2/100)*(100-AJ77)</f>
        <v>14.489999999999998</v>
      </c>
      <c r="AK78" s="1333"/>
      <c r="AL78" s="1327"/>
      <c r="AM78" s="1327"/>
      <c r="AN78" s="1393"/>
      <c r="AP78" s="322"/>
      <c r="AQ78" s="323"/>
      <c r="AR78" s="323"/>
      <c r="AS78" s="322"/>
      <c r="AT78" s="324"/>
      <c r="AU78" s="324"/>
      <c r="AV78" s="324"/>
      <c r="AW78" s="324"/>
      <c r="AX78" s="322"/>
      <c r="AY78" s="324"/>
      <c r="AZ78" s="324"/>
      <c r="BA78" s="324"/>
      <c r="BB78" s="324"/>
    </row>
    <row r="79" spans="1:54" ht="28.5" thickBot="1" x14ac:dyDescent="0.35">
      <c r="A79" s="1431"/>
      <c r="B79" s="1434"/>
      <c r="C79" s="1434"/>
      <c r="D79" s="1352"/>
      <c r="E79" s="1354"/>
      <c r="F79" s="1434"/>
      <c r="G79" s="1352"/>
      <c r="H79" s="1354"/>
      <c r="I79" s="1354"/>
      <c r="J79" s="1354"/>
      <c r="K79" s="1354"/>
      <c r="L79" s="1354"/>
      <c r="M79" s="1354"/>
      <c r="N79" s="1354"/>
      <c r="O79" s="1354"/>
      <c r="P79" s="1354"/>
      <c r="Q79" s="1354"/>
      <c r="R79" s="1354"/>
      <c r="S79" s="1354"/>
      <c r="T79" s="1417"/>
      <c r="U79" s="1360"/>
      <c r="V79" s="1368"/>
      <c r="W79" s="1328"/>
      <c r="X79" s="1328"/>
      <c r="Y79" s="1344"/>
      <c r="Z79" s="1328"/>
      <c r="AA79" s="1328"/>
      <c r="AB79" s="1328"/>
      <c r="AC79" s="1328"/>
      <c r="AD79" s="1401"/>
      <c r="AE79" s="1331"/>
      <c r="AF79" s="314" t="s">
        <v>42</v>
      </c>
      <c r="AG79" s="314" t="s">
        <v>32</v>
      </c>
      <c r="AH79" s="314">
        <v>15.5</v>
      </c>
      <c r="AI79" s="314">
        <f>100-AI78-AI77</f>
        <v>12.400000000000006</v>
      </c>
      <c r="AJ79" s="315">
        <f>100-AJ78-AJ77</f>
        <v>6.5100000000000051</v>
      </c>
      <c r="AK79" s="1408"/>
      <c r="AL79" s="1328"/>
      <c r="AM79" s="1328"/>
      <c r="AN79" s="1395"/>
      <c r="AP79" s="322"/>
      <c r="AQ79" s="323"/>
      <c r="AR79" s="323"/>
      <c r="AS79" s="322"/>
      <c r="AT79" s="324"/>
      <c r="AU79" s="324"/>
      <c r="AV79" s="324"/>
      <c r="AW79" s="324"/>
      <c r="AX79" s="322"/>
      <c r="AY79" s="324"/>
      <c r="AZ79" s="324"/>
      <c r="BA79" s="324"/>
      <c r="BB79" s="324"/>
    </row>
    <row r="80" spans="1:54" ht="14.25" customHeight="1" x14ac:dyDescent="0.3">
      <c r="A80" s="1431"/>
      <c r="B80" s="1434"/>
      <c r="C80" s="1434"/>
      <c r="D80" s="1352"/>
      <c r="E80" s="1354"/>
      <c r="F80" s="1434"/>
      <c r="G80" s="1352"/>
      <c r="H80" s="1354"/>
      <c r="I80" s="1354"/>
      <c r="J80" s="1354"/>
      <c r="K80" s="1354"/>
      <c r="L80" s="1354"/>
      <c r="M80" s="1354"/>
      <c r="N80" s="1354"/>
      <c r="O80" s="1354"/>
      <c r="P80" s="1354"/>
      <c r="Q80" s="1354"/>
      <c r="R80" s="1354"/>
      <c r="S80" s="1354"/>
      <c r="T80" s="1417"/>
      <c r="U80" s="1358" t="s">
        <v>40</v>
      </c>
      <c r="V80" s="1404" t="s">
        <v>1512</v>
      </c>
      <c r="W80" s="1326" t="s">
        <v>58</v>
      </c>
      <c r="X80" s="1372">
        <v>31695</v>
      </c>
      <c r="Y80" s="1371">
        <v>32176</v>
      </c>
      <c r="Z80" s="1372">
        <v>44959</v>
      </c>
      <c r="AA80" s="1326"/>
      <c r="AB80" s="1326" t="s">
        <v>1513</v>
      </c>
      <c r="AC80" s="1326" t="s">
        <v>1472</v>
      </c>
      <c r="AD80" s="1398" t="s">
        <v>1475</v>
      </c>
      <c r="AE80" s="1329" t="s">
        <v>1514</v>
      </c>
      <c r="AF80" s="317" t="s">
        <v>1473</v>
      </c>
      <c r="AG80" s="317" t="s">
        <v>32</v>
      </c>
      <c r="AH80" s="317">
        <v>50</v>
      </c>
      <c r="AI80" s="317">
        <v>60</v>
      </c>
      <c r="AJ80" s="318">
        <v>79</v>
      </c>
      <c r="AK80" s="1407" t="s">
        <v>26</v>
      </c>
      <c r="AL80" s="1336"/>
      <c r="AM80" s="1336"/>
      <c r="AN80" s="1391"/>
      <c r="AP80" s="322"/>
      <c r="AQ80" s="323"/>
      <c r="AR80" s="323"/>
      <c r="AS80" s="322"/>
      <c r="AT80" s="324"/>
      <c r="AU80" s="324"/>
      <c r="AV80" s="324"/>
      <c r="AW80" s="324"/>
      <c r="AX80" s="322"/>
      <c r="AY80" s="324"/>
      <c r="AZ80" s="324"/>
      <c r="BA80" s="324"/>
      <c r="BB80" s="324"/>
    </row>
    <row r="81" spans="1:40" ht="17.25" customHeight="1" thickBot="1" x14ac:dyDescent="0.25">
      <c r="A81" s="1431"/>
      <c r="B81" s="1434"/>
      <c r="C81" s="1434"/>
      <c r="D81" s="1352"/>
      <c r="E81" s="1354"/>
      <c r="F81" s="1434"/>
      <c r="G81" s="1352"/>
      <c r="H81" s="1354"/>
      <c r="I81" s="1354"/>
      <c r="J81" s="1354"/>
      <c r="K81" s="1354"/>
      <c r="L81" s="1354"/>
      <c r="M81" s="1354"/>
      <c r="N81" s="1354"/>
      <c r="O81" s="1354"/>
      <c r="P81" s="1354"/>
      <c r="Q81" s="1354"/>
      <c r="R81" s="1354"/>
      <c r="S81" s="1354"/>
      <c r="T81" s="1417"/>
      <c r="U81" s="1402"/>
      <c r="V81" s="1404"/>
      <c r="W81" s="1326"/>
      <c r="X81" s="1372"/>
      <c r="Y81" s="1396"/>
      <c r="Z81" s="1326"/>
      <c r="AA81" s="1326"/>
      <c r="AB81" s="1326"/>
      <c r="AC81" s="1326"/>
      <c r="AD81" s="1398"/>
      <c r="AE81" s="1330"/>
      <c r="AF81" s="314" t="s">
        <v>43</v>
      </c>
      <c r="AG81" s="281" t="s">
        <v>31</v>
      </c>
      <c r="AH81" s="303">
        <v>32.25</v>
      </c>
      <c r="AI81" s="281">
        <f>(AH81*2/100)*(100-AI80)</f>
        <v>25.8</v>
      </c>
      <c r="AJ81" s="312">
        <f>(AH81*2/100)*(100-AJ80)</f>
        <v>13.545</v>
      </c>
      <c r="AK81" s="1332"/>
      <c r="AL81" s="1326"/>
      <c r="AM81" s="1326"/>
      <c r="AN81" s="1392"/>
    </row>
    <row r="82" spans="1:40" ht="26.25" customHeight="1" thickBot="1" x14ac:dyDescent="0.25">
      <c r="A82" s="1431"/>
      <c r="B82" s="1434"/>
      <c r="C82" s="1434"/>
      <c r="D82" s="1352"/>
      <c r="E82" s="1354"/>
      <c r="F82" s="1434"/>
      <c r="G82" s="1352"/>
      <c r="H82" s="1354"/>
      <c r="I82" s="1354"/>
      <c r="J82" s="1354"/>
      <c r="K82" s="1354"/>
      <c r="L82" s="1354"/>
      <c r="M82" s="1354"/>
      <c r="N82" s="1354"/>
      <c r="O82" s="1354"/>
      <c r="P82" s="1354"/>
      <c r="Q82" s="1354"/>
      <c r="R82" s="1354"/>
      <c r="S82" s="1354"/>
      <c r="T82" s="1417"/>
      <c r="U82" s="1402"/>
      <c r="V82" s="1404"/>
      <c r="W82" s="1326"/>
      <c r="X82" s="1372"/>
      <c r="Y82" s="1396"/>
      <c r="Z82" s="1326"/>
      <c r="AA82" s="1326"/>
      <c r="AB82" s="1326"/>
      <c r="AC82" s="1326"/>
      <c r="AD82" s="1398"/>
      <c r="AE82" s="1331"/>
      <c r="AF82" s="314" t="s">
        <v>42</v>
      </c>
      <c r="AG82" s="314" t="s">
        <v>32</v>
      </c>
      <c r="AH82" s="325">
        <v>17.75</v>
      </c>
      <c r="AI82" s="314">
        <f>100-AI81-AI80</f>
        <v>14.200000000000003</v>
      </c>
      <c r="AJ82" s="315">
        <f>100-AJ81-AJ80</f>
        <v>7.4549999999999983</v>
      </c>
      <c r="AK82" s="1332"/>
      <c r="AL82" s="1326"/>
      <c r="AM82" s="1326"/>
      <c r="AN82" s="1392"/>
    </row>
    <row r="83" spans="1:40" ht="17.25" customHeight="1" x14ac:dyDescent="0.2">
      <c r="A83" s="1431"/>
      <c r="B83" s="1434"/>
      <c r="C83" s="1434"/>
      <c r="D83" s="1352"/>
      <c r="E83" s="1354"/>
      <c r="F83" s="1434"/>
      <c r="G83" s="1352"/>
      <c r="H83" s="1354"/>
      <c r="I83" s="1354"/>
      <c r="J83" s="1354"/>
      <c r="K83" s="1354"/>
      <c r="L83" s="1354"/>
      <c r="M83" s="1354"/>
      <c r="N83" s="1354"/>
      <c r="O83" s="1354"/>
      <c r="P83" s="1354"/>
      <c r="Q83" s="1354"/>
      <c r="R83" s="1354"/>
      <c r="S83" s="1354"/>
      <c r="T83" s="1417"/>
      <c r="U83" s="1359"/>
      <c r="V83" s="1367"/>
      <c r="W83" s="1327"/>
      <c r="X83" s="1327"/>
      <c r="Y83" s="1343"/>
      <c r="Z83" s="1327"/>
      <c r="AA83" s="1327"/>
      <c r="AB83" s="1327"/>
      <c r="AC83" s="1327"/>
      <c r="AD83" s="1399"/>
      <c r="AE83" s="1329" t="s">
        <v>1515</v>
      </c>
      <c r="AF83" s="317" t="s">
        <v>1473</v>
      </c>
      <c r="AG83" s="317" t="s">
        <v>32</v>
      </c>
      <c r="AH83" s="317">
        <v>50</v>
      </c>
      <c r="AI83" s="317">
        <v>60</v>
      </c>
      <c r="AJ83" s="318">
        <v>79</v>
      </c>
      <c r="AK83" s="1333"/>
      <c r="AL83" s="1327"/>
      <c r="AM83" s="1327"/>
      <c r="AN83" s="1393"/>
    </row>
    <row r="84" spans="1:40" ht="20.25" customHeight="1" thickBot="1" x14ac:dyDescent="0.25">
      <c r="A84" s="1431"/>
      <c r="B84" s="1434"/>
      <c r="C84" s="1434"/>
      <c r="D84" s="1352"/>
      <c r="E84" s="1354"/>
      <c r="F84" s="1434"/>
      <c r="G84" s="1352"/>
      <c r="H84" s="1354"/>
      <c r="I84" s="1354"/>
      <c r="J84" s="1354"/>
      <c r="K84" s="1354"/>
      <c r="L84" s="1354"/>
      <c r="M84" s="1354"/>
      <c r="N84" s="1354"/>
      <c r="O84" s="1354"/>
      <c r="P84" s="1354"/>
      <c r="Q84" s="1354"/>
      <c r="R84" s="1354"/>
      <c r="S84" s="1354"/>
      <c r="T84" s="1417"/>
      <c r="U84" s="1403"/>
      <c r="V84" s="1405"/>
      <c r="W84" s="1335"/>
      <c r="X84" s="1335"/>
      <c r="Y84" s="1397"/>
      <c r="Z84" s="1335"/>
      <c r="AA84" s="1335"/>
      <c r="AB84" s="1335"/>
      <c r="AC84" s="1335"/>
      <c r="AD84" s="1400"/>
      <c r="AE84" s="1330"/>
      <c r="AF84" s="314" t="s">
        <v>43</v>
      </c>
      <c r="AG84" s="281" t="s">
        <v>31</v>
      </c>
      <c r="AH84" s="303">
        <v>32.25</v>
      </c>
      <c r="AI84" s="281">
        <f>(AH84*2/100)*(100-AI83)</f>
        <v>25.8</v>
      </c>
      <c r="AJ84" s="312">
        <f>(AH84*2/100)*(100-AJ83)</f>
        <v>13.545</v>
      </c>
      <c r="AK84" s="1334"/>
      <c r="AL84" s="1335"/>
      <c r="AM84" s="1335"/>
      <c r="AN84" s="1394"/>
    </row>
    <row r="85" spans="1:40" ht="28.5" thickBot="1" x14ac:dyDescent="0.25">
      <c r="A85" s="1431"/>
      <c r="B85" s="1434"/>
      <c r="C85" s="1434"/>
      <c r="D85" s="1352"/>
      <c r="E85" s="1354"/>
      <c r="F85" s="1434"/>
      <c r="G85" s="1352"/>
      <c r="H85" s="1354"/>
      <c r="I85" s="1354"/>
      <c r="J85" s="1354"/>
      <c r="K85" s="1354"/>
      <c r="L85" s="1354"/>
      <c r="M85" s="1354"/>
      <c r="N85" s="1354"/>
      <c r="O85" s="1354"/>
      <c r="P85" s="1354"/>
      <c r="Q85" s="1354"/>
      <c r="R85" s="1354"/>
      <c r="S85" s="1354"/>
      <c r="T85" s="1417"/>
      <c r="U85" s="1403"/>
      <c r="V85" s="1405"/>
      <c r="W85" s="1335"/>
      <c r="X85" s="1335"/>
      <c r="Y85" s="1397"/>
      <c r="Z85" s="1335"/>
      <c r="AA85" s="1335"/>
      <c r="AB85" s="1335"/>
      <c r="AC85" s="1335"/>
      <c r="AD85" s="1400"/>
      <c r="AE85" s="1331"/>
      <c r="AF85" s="314" t="s">
        <v>42</v>
      </c>
      <c r="AG85" s="314" t="s">
        <v>32</v>
      </c>
      <c r="AH85" s="325">
        <v>17.75</v>
      </c>
      <c r="AI85" s="314">
        <f>100-AI84-AI83</f>
        <v>14.200000000000003</v>
      </c>
      <c r="AJ85" s="315">
        <f>100-AJ84-AJ83</f>
        <v>7.4549999999999983</v>
      </c>
      <c r="AK85" s="1334"/>
      <c r="AL85" s="1335"/>
      <c r="AM85" s="1335"/>
      <c r="AN85" s="1394"/>
    </row>
    <row r="86" spans="1:40" ht="19.5" customHeight="1" x14ac:dyDescent="0.2">
      <c r="A86" s="1431"/>
      <c r="B86" s="1434"/>
      <c r="C86" s="1434"/>
      <c r="D86" s="1352"/>
      <c r="E86" s="1354"/>
      <c r="F86" s="1434"/>
      <c r="G86" s="1352"/>
      <c r="H86" s="1354"/>
      <c r="I86" s="1354"/>
      <c r="J86" s="1354"/>
      <c r="K86" s="1354"/>
      <c r="L86" s="1354"/>
      <c r="M86" s="1354"/>
      <c r="N86" s="1354"/>
      <c r="O86" s="1354"/>
      <c r="P86" s="1354"/>
      <c r="Q86" s="1354"/>
      <c r="R86" s="1354"/>
      <c r="S86" s="1354"/>
      <c r="T86" s="1417"/>
      <c r="U86" s="1403"/>
      <c r="V86" s="1405"/>
      <c r="W86" s="1335"/>
      <c r="X86" s="1335"/>
      <c r="Y86" s="1397"/>
      <c r="Z86" s="1335"/>
      <c r="AA86" s="1335"/>
      <c r="AB86" s="1335"/>
      <c r="AC86" s="1335"/>
      <c r="AD86" s="1400"/>
      <c r="AE86" s="1329" t="s">
        <v>1516</v>
      </c>
      <c r="AF86" s="317" t="s">
        <v>1473</v>
      </c>
      <c r="AG86" s="317" t="s">
        <v>32</v>
      </c>
      <c r="AH86" s="317">
        <v>50</v>
      </c>
      <c r="AI86" s="317">
        <v>60</v>
      </c>
      <c r="AJ86" s="318">
        <v>79</v>
      </c>
      <c r="AK86" s="1334"/>
      <c r="AL86" s="1335"/>
      <c r="AM86" s="1335"/>
      <c r="AN86" s="1394"/>
    </row>
    <row r="87" spans="1:40" ht="19.5" customHeight="1" thickBot="1" x14ac:dyDescent="0.25">
      <c r="A87" s="1431"/>
      <c r="B87" s="1434"/>
      <c r="C87" s="1434"/>
      <c r="D87" s="1352"/>
      <c r="E87" s="1354"/>
      <c r="F87" s="1434"/>
      <c r="G87" s="1352"/>
      <c r="H87" s="1354"/>
      <c r="I87" s="1354"/>
      <c r="J87" s="1354"/>
      <c r="K87" s="1354"/>
      <c r="L87" s="1354"/>
      <c r="M87" s="1354"/>
      <c r="N87" s="1354"/>
      <c r="O87" s="1354"/>
      <c r="P87" s="1354"/>
      <c r="Q87" s="1354"/>
      <c r="R87" s="1354"/>
      <c r="S87" s="1354"/>
      <c r="T87" s="1417"/>
      <c r="U87" s="1403"/>
      <c r="V87" s="1405"/>
      <c r="W87" s="1335"/>
      <c r="X87" s="1335"/>
      <c r="Y87" s="1397"/>
      <c r="Z87" s="1335"/>
      <c r="AA87" s="1335"/>
      <c r="AB87" s="1335"/>
      <c r="AC87" s="1335"/>
      <c r="AD87" s="1400"/>
      <c r="AE87" s="1330"/>
      <c r="AF87" s="314" t="s">
        <v>43</v>
      </c>
      <c r="AG87" s="281" t="s">
        <v>31</v>
      </c>
      <c r="AH87" s="303">
        <v>27.6</v>
      </c>
      <c r="AI87" s="281">
        <f>(AH87*2/100)*(100-AI86)</f>
        <v>22.080000000000002</v>
      </c>
      <c r="AJ87" s="312">
        <f>(AH87*2/100)*(100-AJ86)</f>
        <v>11.592000000000001</v>
      </c>
      <c r="AK87" s="1334"/>
      <c r="AL87" s="1335"/>
      <c r="AM87" s="1335"/>
      <c r="AN87" s="1394"/>
    </row>
    <row r="88" spans="1:40" ht="28.5" thickBot="1" x14ac:dyDescent="0.25">
      <c r="A88" s="1431"/>
      <c r="B88" s="1434"/>
      <c r="C88" s="1434"/>
      <c r="D88" s="1352"/>
      <c r="E88" s="1354"/>
      <c r="F88" s="1434"/>
      <c r="G88" s="1352"/>
      <c r="H88" s="1354"/>
      <c r="I88" s="1354"/>
      <c r="J88" s="1354"/>
      <c r="K88" s="1354"/>
      <c r="L88" s="1354"/>
      <c r="M88" s="1354"/>
      <c r="N88" s="1354"/>
      <c r="O88" s="1354"/>
      <c r="P88" s="1354"/>
      <c r="Q88" s="1354"/>
      <c r="R88" s="1354"/>
      <c r="S88" s="1354"/>
      <c r="T88" s="1417"/>
      <c r="U88" s="1360"/>
      <c r="V88" s="1368"/>
      <c r="W88" s="1328"/>
      <c r="X88" s="1328"/>
      <c r="Y88" s="1344"/>
      <c r="Z88" s="1328"/>
      <c r="AA88" s="1328"/>
      <c r="AB88" s="1328"/>
      <c r="AC88" s="1328"/>
      <c r="AD88" s="1401"/>
      <c r="AE88" s="1330"/>
      <c r="AF88" s="306" t="s">
        <v>42</v>
      </c>
      <c r="AG88" s="306" t="s">
        <v>32</v>
      </c>
      <c r="AH88" s="307">
        <v>22.4</v>
      </c>
      <c r="AI88" s="306">
        <f>100-AI87-AI86</f>
        <v>17.920000000000002</v>
      </c>
      <c r="AJ88" s="326">
        <f>100-AJ87-AJ86</f>
        <v>9.4080000000000013</v>
      </c>
      <c r="AK88" s="1408"/>
      <c r="AL88" s="1328"/>
      <c r="AM88" s="1328"/>
      <c r="AN88" s="1395"/>
    </row>
    <row r="89" spans="1:40" ht="18.75" customHeight="1" x14ac:dyDescent="0.2">
      <c r="A89" s="1431"/>
      <c r="B89" s="1434"/>
      <c r="C89" s="1434"/>
      <c r="D89" s="310"/>
      <c r="E89" s="311"/>
      <c r="F89" s="1434"/>
      <c r="G89" s="1352"/>
      <c r="H89" s="1354"/>
      <c r="I89" s="1354"/>
      <c r="J89" s="1354"/>
      <c r="K89" s="1354"/>
      <c r="L89" s="1354"/>
      <c r="M89" s="1354"/>
      <c r="N89" s="1354"/>
      <c r="O89" s="1354"/>
      <c r="P89" s="1354"/>
      <c r="Q89" s="1354"/>
      <c r="R89" s="1354"/>
      <c r="S89" s="1354"/>
      <c r="T89" s="1417"/>
      <c r="U89" s="1382" t="s">
        <v>40</v>
      </c>
      <c r="V89" s="1385" t="s">
        <v>1517</v>
      </c>
      <c r="W89" s="1373" t="s">
        <v>59</v>
      </c>
      <c r="X89" s="1387">
        <v>35159</v>
      </c>
      <c r="Y89" s="1388">
        <v>35159</v>
      </c>
      <c r="Z89" s="1387">
        <v>44289</v>
      </c>
      <c r="AA89" s="1373"/>
      <c r="AB89" s="1373" t="s">
        <v>1518</v>
      </c>
      <c r="AC89" s="1373" t="s">
        <v>1472</v>
      </c>
      <c r="AD89" s="1379" t="s">
        <v>1475</v>
      </c>
      <c r="AE89" s="1329" t="s">
        <v>1519</v>
      </c>
      <c r="AF89" s="317" t="s">
        <v>1473</v>
      </c>
      <c r="AG89" s="317" t="s">
        <v>32</v>
      </c>
      <c r="AH89" s="317">
        <v>50</v>
      </c>
      <c r="AI89" s="317">
        <v>60</v>
      </c>
      <c r="AJ89" s="318">
        <v>78</v>
      </c>
      <c r="AK89" s="1329" t="s">
        <v>26</v>
      </c>
      <c r="AL89" s="1373"/>
      <c r="AM89" s="1373"/>
      <c r="AN89" s="1376" t="s">
        <v>1520</v>
      </c>
    </row>
    <row r="90" spans="1:40" ht="21.75" customHeight="1" x14ac:dyDescent="0.2">
      <c r="A90" s="1431"/>
      <c r="B90" s="1434"/>
      <c r="C90" s="1434"/>
      <c r="D90" s="310"/>
      <c r="E90" s="311"/>
      <c r="F90" s="1434"/>
      <c r="G90" s="1352"/>
      <c r="H90" s="1354"/>
      <c r="I90" s="1354"/>
      <c r="J90" s="1354"/>
      <c r="K90" s="1354"/>
      <c r="L90" s="1354"/>
      <c r="M90" s="1354"/>
      <c r="N90" s="1354"/>
      <c r="O90" s="1354"/>
      <c r="P90" s="1354"/>
      <c r="Q90" s="1354"/>
      <c r="R90" s="1354"/>
      <c r="S90" s="1354"/>
      <c r="T90" s="1417"/>
      <c r="U90" s="1383"/>
      <c r="V90" s="1386"/>
      <c r="W90" s="1374"/>
      <c r="X90" s="1374"/>
      <c r="Y90" s="1340"/>
      <c r="Z90" s="1389"/>
      <c r="AA90" s="1374"/>
      <c r="AB90" s="1374"/>
      <c r="AC90" s="1374"/>
      <c r="AD90" s="1380"/>
      <c r="AE90" s="1330"/>
      <c r="AF90" s="306" t="s">
        <v>43</v>
      </c>
      <c r="AG90" s="281" t="s">
        <v>31</v>
      </c>
      <c r="AH90" s="281">
        <v>25</v>
      </c>
      <c r="AI90" s="281">
        <f>(AH90*2/100)*(100-AI89)</f>
        <v>20</v>
      </c>
      <c r="AJ90" s="312">
        <f>(AH90*2/100)*(100-AJ89)</f>
        <v>11</v>
      </c>
      <c r="AK90" s="1330"/>
      <c r="AL90" s="1374"/>
      <c r="AM90" s="1374"/>
      <c r="AN90" s="1377"/>
    </row>
    <row r="91" spans="1:40" ht="29.25" customHeight="1" thickBot="1" x14ac:dyDescent="0.25">
      <c r="A91" s="1431"/>
      <c r="B91" s="1434"/>
      <c r="C91" s="1434"/>
      <c r="D91" s="1352"/>
      <c r="E91" s="1354"/>
      <c r="F91" s="1434"/>
      <c r="G91" s="1352"/>
      <c r="H91" s="1354"/>
      <c r="I91" s="1354"/>
      <c r="J91" s="1354"/>
      <c r="K91" s="1354"/>
      <c r="L91" s="1354"/>
      <c r="M91" s="1354"/>
      <c r="N91" s="1354"/>
      <c r="O91" s="1354"/>
      <c r="P91" s="1354"/>
      <c r="Q91" s="1354"/>
      <c r="R91" s="1354"/>
      <c r="S91" s="1354"/>
      <c r="T91" s="1417"/>
      <c r="U91" s="1383"/>
      <c r="V91" s="1386"/>
      <c r="W91" s="1374"/>
      <c r="X91" s="1374"/>
      <c r="Y91" s="1340"/>
      <c r="Z91" s="1389"/>
      <c r="AA91" s="1374"/>
      <c r="AB91" s="1374"/>
      <c r="AC91" s="1374"/>
      <c r="AD91" s="1380"/>
      <c r="AE91" s="1331"/>
      <c r="AF91" s="314" t="s">
        <v>42</v>
      </c>
      <c r="AG91" s="314" t="s">
        <v>32</v>
      </c>
      <c r="AH91" s="314">
        <v>25</v>
      </c>
      <c r="AI91" s="314">
        <f>100-AI90-AI89</f>
        <v>20</v>
      </c>
      <c r="AJ91" s="315">
        <f>100-AJ90-AJ89</f>
        <v>11</v>
      </c>
      <c r="AK91" s="1330"/>
      <c r="AL91" s="1374"/>
      <c r="AM91" s="1374"/>
      <c r="AN91" s="1377"/>
    </row>
    <row r="92" spans="1:40" ht="18" customHeight="1" x14ac:dyDescent="0.2">
      <c r="A92" s="1431"/>
      <c r="B92" s="1434"/>
      <c r="C92" s="1434"/>
      <c r="D92" s="1352"/>
      <c r="E92" s="1354"/>
      <c r="F92" s="1434"/>
      <c r="G92" s="1352"/>
      <c r="H92" s="1354"/>
      <c r="I92" s="1354"/>
      <c r="J92" s="1354"/>
      <c r="K92" s="1354"/>
      <c r="L92" s="1354"/>
      <c r="M92" s="1354"/>
      <c r="N92" s="1354"/>
      <c r="O92" s="1354"/>
      <c r="P92" s="1354"/>
      <c r="Q92" s="1354"/>
      <c r="R92" s="1354"/>
      <c r="S92" s="1354"/>
      <c r="T92" s="1417"/>
      <c r="U92" s="1383"/>
      <c r="V92" s="1386"/>
      <c r="W92" s="1374"/>
      <c r="X92" s="1374"/>
      <c r="Y92" s="1340"/>
      <c r="Z92" s="1389"/>
      <c r="AA92" s="1374"/>
      <c r="AB92" s="1374"/>
      <c r="AC92" s="1374"/>
      <c r="AD92" s="1380"/>
      <c r="AE92" s="1329" t="s">
        <v>1521</v>
      </c>
      <c r="AF92" s="317" t="s">
        <v>1473</v>
      </c>
      <c r="AG92" s="317" t="s">
        <v>32</v>
      </c>
      <c r="AH92" s="317">
        <v>50</v>
      </c>
      <c r="AI92" s="317">
        <v>60</v>
      </c>
      <c r="AJ92" s="318">
        <v>78</v>
      </c>
      <c r="AK92" s="1330"/>
      <c r="AL92" s="1374"/>
      <c r="AM92" s="1374"/>
      <c r="AN92" s="1377"/>
    </row>
    <row r="93" spans="1:40" ht="19.5" customHeight="1" x14ac:dyDescent="0.2">
      <c r="A93" s="1431"/>
      <c r="B93" s="1434"/>
      <c r="C93" s="1434"/>
      <c r="D93" s="1352"/>
      <c r="E93" s="1354"/>
      <c r="F93" s="1434"/>
      <c r="G93" s="1352"/>
      <c r="H93" s="1354"/>
      <c r="I93" s="1354"/>
      <c r="J93" s="1354"/>
      <c r="K93" s="1354"/>
      <c r="L93" s="1354"/>
      <c r="M93" s="1354"/>
      <c r="N93" s="1354"/>
      <c r="O93" s="1354"/>
      <c r="P93" s="1354"/>
      <c r="Q93" s="1354"/>
      <c r="R93" s="1354"/>
      <c r="S93" s="1354"/>
      <c r="T93" s="1417"/>
      <c r="U93" s="1383"/>
      <c r="V93" s="1386"/>
      <c r="W93" s="1374"/>
      <c r="X93" s="1374"/>
      <c r="Y93" s="1340"/>
      <c r="Z93" s="1389"/>
      <c r="AA93" s="1374"/>
      <c r="AB93" s="1374"/>
      <c r="AC93" s="1374"/>
      <c r="AD93" s="1380"/>
      <c r="AE93" s="1330"/>
      <c r="AF93" s="306" t="s">
        <v>43</v>
      </c>
      <c r="AG93" s="281" t="s">
        <v>31</v>
      </c>
      <c r="AH93" s="281">
        <v>24.85</v>
      </c>
      <c r="AI93" s="281">
        <f>(AH93*2/100)*(100-AI92)</f>
        <v>19.880000000000003</v>
      </c>
      <c r="AJ93" s="312">
        <f>(AH93*2/100)*(100-AJ92)</f>
        <v>10.934000000000001</v>
      </c>
      <c r="AK93" s="1330"/>
      <c r="AL93" s="1374"/>
      <c r="AM93" s="1374"/>
      <c r="AN93" s="1377"/>
    </row>
    <row r="94" spans="1:40" ht="28.5" thickBot="1" x14ac:dyDescent="0.25">
      <c r="A94" s="1431"/>
      <c r="B94" s="1434"/>
      <c r="C94" s="1434"/>
      <c r="D94" s="1352"/>
      <c r="E94" s="1354"/>
      <c r="F94" s="1434"/>
      <c r="G94" s="1352"/>
      <c r="H94" s="1354"/>
      <c r="I94" s="1354"/>
      <c r="J94" s="1354"/>
      <c r="K94" s="1354"/>
      <c r="L94" s="1354"/>
      <c r="M94" s="1354"/>
      <c r="N94" s="1354"/>
      <c r="O94" s="1354"/>
      <c r="P94" s="1354"/>
      <c r="Q94" s="1354"/>
      <c r="R94" s="1354"/>
      <c r="S94" s="1354"/>
      <c r="T94" s="1417"/>
      <c r="U94" s="1384"/>
      <c r="V94" s="1386"/>
      <c r="W94" s="1374"/>
      <c r="X94" s="1374"/>
      <c r="Y94" s="1341"/>
      <c r="Z94" s="1390"/>
      <c r="AA94" s="1375"/>
      <c r="AB94" s="1375"/>
      <c r="AC94" s="1375"/>
      <c r="AD94" s="1381"/>
      <c r="AE94" s="1330"/>
      <c r="AF94" s="306" t="s">
        <v>42</v>
      </c>
      <c r="AG94" s="306" t="s">
        <v>32</v>
      </c>
      <c r="AH94" s="306">
        <v>25.15</v>
      </c>
      <c r="AI94" s="306">
        <f>100-AI93-AI92</f>
        <v>20.120000000000005</v>
      </c>
      <c r="AJ94" s="326">
        <f>100-AJ93-AJ92</f>
        <v>11.066000000000003</v>
      </c>
      <c r="AK94" s="1331"/>
      <c r="AL94" s="1375"/>
      <c r="AM94" s="1375"/>
      <c r="AN94" s="1378"/>
    </row>
    <row r="95" spans="1:40" ht="28" x14ac:dyDescent="0.2">
      <c r="A95" s="1431"/>
      <c r="B95" s="1434"/>
      <c r="C95" s="1434"/>
      <c r="D95" s="310"/>
      <c r="E95" s="311"/>
      <c r="F95" s="1434"/>
      <c r="G95" s="1352"/>
      <c r="H95" s="1354"/>
      <c r="I95" s="1354"/>
      <c r="J95" s="1354"/>
      <c r="K95" s="1354"/>
      <c r="L95" s="1354"/>
      <c r="M95" s="1354"/>
      <c r="N95" s="1354"/>
      <c r="O95" s="1354"/>
      <c r="P95" s="1354"/>
      <c r="Q95" s="1354"/>
      <c r="R95" s="1354"/>
      <c r="S95" s="1354"/>
      <c r="T95" s="1417"/>
      <c r="U95" s="1358" t="s">
        <v>40</v>
      </c>
      <c r="V95" s="1366" t="s">
        <v>63</v>
      </c>
      <c r="W95" s="1336" t="s">
        <v>62</v>
      </c>
      <c r="X95" s="1369">
        <v>35347</v>
      </c>
      <c r="Y95" s="1370">
        <v>35398</v>
      </c>
      <c r="Z95" s="1369">
        <v>44528</v>
      </c>
      <c r="AA95" s="1336"/>
      <c r="AB95" s="1336" t="s">
        <v>1522</v>
      </c>
      <c r="AC95" s="1336" t="s">
        <v>1472</v>
      </c>
      <c r="AD95" s="1336" t="s">
        <v>1523</v>
      </c>
      <c r="AE95" s="1339" t="s">
        <v>1524</v>
      </c>
      <c r="AF95" s="317" t="s">
        <v>41</v>
      </c>
      <c r="AG95" s="317" t="s">
        <v>32</v>
      </c>
      <c r="AH95" s="317">
        <v>50</v>
      </c>
      <c r="AI95" s="317">
        <v>60</v>
      </c>
      <c r="AJ95" s="318">
        <v>78</v>
      </c>
      <c r="AK95" s="1342" t="s">
        <v>26</v>
      </c>
      <c r="AL95" s="1336"/>
      <c r="AM95" s="1336"/>
      <c r="AN95" s="1337" t="s">
        <v>1520</v>
      </c>
    </row>
    <row r="96" spans="1:40" ht="28" x14ac:dyDescent="0.2">
      <c r="A96" s="1431"/>
      <c r="B96" s="1434"/>
      <c r="C96" s="1434"/>
      <c r="D96" s="310"/>
      <c r="E96" s="311"/>
      <c r="F96" s="1434"/>
      <c r="G96" s="1352"/>
      <c r="H96" s="1354"/>
      <c r="I96" s="1354"/>
      <c r="J96" s="1354"/>
      <c r="K96" s="1354"/>
      <c r="L96" s="1354"/>
      <c r="M96" s="1354"/>
      <c r="N96" s="1354"/>
      <c r="O96" s="1354"/>
      <c r="P96" s="1354"/>
      <c r="Q96" s="1354"/>
      <c r="R96" s="1354"/>
      <c r="S96" s="1354"/>
      <c r="T96" s="1417"/>
      <c r="U96" s="1359"/>
      <c r="V96" s="1367"/>
      <c r="W96" s="1327"/>
      <c r="X96" s="1327"/>
      <c r="Y96" s="1343"/>
      <c r="Z96" s="1327"/>
      <c r="AA96" s="1327"/>
      <c r="AB96" s="1327"/>
      <c r="AC96" s="1327"/>
      <c r="AD96" s="1327"/>
      <c r="AE96" s="1340"/>
      <c r="AF96" s="281" t="s">
        <v>42</v>
      </c>
      <c r="AG96" s="281" t="s">
        <v>31</v>
      </c>
      <c r="AH96" s="281">
        <v>25</v>
      </c>
      <c r="AI96" s="281">
        <f>(AH96*2/100)*(100-AI95)</f>
        <v>20</v>
      </c>
      <c r="AJ96" s="312">
        <f>(AH96*2/100)*(100-AJ95)</f>
        <v>11</v>
      </c>
      <c r="AK96" s="1343"/>
      <c r="AL96" s="1327"/>
      <c r="AM96" s="1327"/>
      <c r="AN96" s="1324"/>
    </row>
    <row r="97" spans="1:40" ht="28.5" thickBot="1" x14ac:dyDescent="0.25">
      <c r="A97" s="1431"/>
      <c r="B97" s="1435"/>
      <c r="C97" s="1435"/>
      <c r="D97" s="310"/>
      <c r="E97" s="311"/>
      <c r="F97" s="1435"/>
      <c r="G97" s="1352"/>
      <c r="H97" s="1354"/>
      <c r="I97" s="1354"/>
      <c r="J97" s="1354"/>
      <c r="K97" s="1354"/>
      <c r="L97" s="1354"/>
      <c r="M97" s="1354"/>
      <c r="N97" s="1354"/>
      <c r="O97" s="1354"/>
      <c r="P97" s="1354"/>
      <c r="Q97" s="1354"/>
      <c r="R97" s="1354"/>
      <c r="S97" s="1354"/>
      <c r="T97" s="1417"/>
      <c r="U97" s="1360"/>
      <c r="V97" s="1368"/>
      <c r="W97" s="1328"/>
      <c r="X97" s="1328"/>
      <c r="Y97" s="1344"/>
      <c r="Z97" s="1328"/>
      <c r="AA97" s="1328"/>
      <c r="AB97" s="1328"/>
      <c r="AC97" s="1328"/>
      <c r="AD97" s="1328"/>
      <c r="AE97" s="1341"/>
      <c r="AF97" s="314" t="s">
        <v>43</v>
      </c>
      <c r="AG97" s="314" t="s">
        <v>32</v>
      </c>
      <c r="AH97" s="314">
        <v>25</v>
      </c>
      <c r="AI97" s="314">
        <f>100-AI96-AI95</f>
        <v>20</v>
      </c>
      <c r="AJ97" s="315">
        <f>100-AJ96-AJ95</f>
        <v>11</v>
      </c>
      <c r="AK97" s="1344"/>
      <c r="AL97" s="1328"/>
      <c r="AM97" s="1328"/>
      <c r="AN97" s="1338"/>
    </row>
    <row r="98" spans="1:40" ht="28.5" customHeight="1" x14ac:dyDescent="0.2">
      <c r="A98" s="1431"/>
      <c r="B98" s="1345" t="s">
        <v>1525</v>
      </c>
      <c r="C98" s="1348" t="s">
        <v>2500</v>
      </c>
      <c r="D98" s="1351"/>
      <c r="E98" s="1353"/>
      <c r="F98" s="1355" t="s">
        <v>2501</v>
      </c>
      <c r="G98" s="1352"/>
      <c r="H98" s="1354"/>
      <c r="I98" s="1354"/>
      <c r="J98" s="1354"/>
      <c r="K98" s="1354"/>
      <c r="L98" s="1354"/>
      <c r="M98" s="1354"/>
      <c r="N98" s="1354"/>
      <c r="O98" s="1354"/>
      <c r="P98" s="1354"/>
      <c r="Q98" s="1354"/>
      <c r="R98" s="1354"/>
      <c r="S98" s="1354"/>
      <c r="T98" s="1417"/>
      <c r="U98" s="1358" t="s">
        <v>40</v>
      </c>
      <c r="V98" s="1361" t="s">
        <v>56</v>
      </c>
      <c r="W98" s="1326" t="s">
        <v>55</v>
      </c>
      <c r="X98" s="1369">
        <v>29556</v>
      </c>
      <c r="Y98" s="1371">
        <v>29774</v>
      </c>
      <c r="Z98" s="1372">
        <v>48034</v>
      </c>
      <c r="AA98" s="1326"/>
      <c r="AB98" s="1326">
        <v>215</v>
      </c>
      <c r="AC98" s="1326" t="s">
        <v>1472</v>
      </c>
      <c r="AD98" s="1326" t="s">
        <v>1475</v>
      </c>
      <c r="AE98" s="1329" t="s">
        <v>1526</v>
      </c>
      <c r="AF98" s="303" t="s">
        <v>1473</v>
      </c>
      <c r="AG98" s="303" t="s">
        <v>32</v>
      </c>
      <c r="AH98" s="303">
        <v>50</v>
      </c>
      <c r="AI98" s="303">
        <v>50</v>
      </c>
      <c r="AJ98" s="327">
        <v>87</v>
      </c>
      <c r="AK98" s="1332" t="s">
        <v>26</v>
      </c>
      <c r="AL98" s="1326"/>
      <c r="AM98" s="1326"/>
      <c r="AN98" s="1323"/>
    </row>
    <row r="99" spans="1:40" ht="39" customHeight="1" x14ac:dyDescent="0.2">
      <c r="A99" s="1431"/>
      <c r="B99" s="1346"/>
      <c r="C99" s="1349"/>
      <c r="D99" s="1352"/>
      <c r="E99" s="1354"/>
      <c r="F99" s="1356"/>
      <c r="G99" s="1352"/>
      <c r="H99" s="1354"/>
      <c r="I99" s="1354"/>
      <c r="J99" s="1354"/>
      <c r="K99" s="1354"/>
      <c r="L99" s="1354"/>
      <c r="M99" s="1354"/>
      <c r="N99" s="1354"/>
      <c r="O99" s="1354"/>
      <c r="P99" s="1354"/>
      <c r="Q99" s="1354"/>
      <c r="R99" s="1354"/>
      <c r="S99" s="1354"/>
      <c r="T99" s="1417"/>
      <c r="U99" s="1359"/>
      <c r="V99" s="1362"/>
      <c r="W99" s="1327"/>
      <c r="X99" s="1327"/>
      <c r="Y99" s="1343"/>
      <c r="Z99" s="1327"/>
      <c r="AA99" s="1327"/>
      <c r="AB99" s="1327"/>
      <c r="AC99" s="1327"/>
      <c r="AD99" s="1327"/>
      <c r="AE99" s="1330"/>
      <c r="AF99" s="281" t="s">
        <v>1468</v>
      </c>
      <c r="AG99" s="281" t="s">
        <v>31</v>
      </c>
      <c r="AH99" s="281">
        <v>40</v>
      </c>
      <c r="AI99" s="281">
        <v>40</v>
      </c>
      <c r="AJ99" s="312">
        <f>(AH99*2/100)*(100-AJ98)</f>
        <v>10.4</v>
      </c>
      <c r="AK99" s="1333"/>
      <c r="AL99" s="1327"/>
      <c r="AM99" s="1327"/>
      <c r="AN99" s="1324"/>
    </row>
    <row r="100" spans="1:40" ht="28.5" thickBot="1" x14ac:dyDescent="0.25">
      <c r="A100" s="1431"/>
      <c r="B100" s="1346"/>
      <c r="C100" s="1349"/>
      <c r="D100" s="1352"/>
      <c r="E100" s="1354"/>
      <c r="F100" s="1356"/>
      <c r="G100" s="1352"/>
      <c r="H100" s="1354"/>
      <c r="I100" s="1354"/>
      <c r="J100" s="1354"/>
      <c r="K100" s="1354"/>
      <c r="L100" s="1354"/>
      <c r="M100" s="1354"/>
      <c r="N100" s="1354"/>
      <c r="O100" s="1354"/>
      <c r="P100" s="1354"/>
      <c r="Q100" s="1354"/>
      <c r="R100" s="1354"/>
      <c r="S100" s="1354"/>
      <c r="T100" s="1417"/>
      <c r="U100" s="1360"/>
      <c r="V100" s="1363"/>
      <c r="W100" s="1328"/>
      <c r="X100" s="1328"/>
      <c r="Y100" s="1344"/>
      <c r="Z100" s="1328"/>
      <c r="AA100" s="1328"/>
      <c r="AB100" s="1328"/>
      <c r="AC100" s="1328"/>
      <c r="AD100" s="1328"/>
      <c r="AE100" s="1331"/>
      <c r="AF100" s="314" t="s">
        <v>57</v>
      </c>
      <c r="AG100" s="314" t="s">
        <v>32</v>
      </c>
      <c r="AH100" s="314">
        <v>10</v>
      </c>
      <c r="AI100" s="314">
        <v>10</v>
      </c>
      <c r="AJ100" s="315">
        <f>100-AJ99-AJ98</f>
        <v>2.5999999999999943</v>
      </c>
      <c r="AK100" s="1334"/>
      <c r="AL100" s="1335"/>
      <c r="AM100" s="1335"/>
      <c r="AN100" s="1325"/>
    </row>
    <row r="101" spans="1:40" ht="28" x14ac:dyDescent="0.2">
      <c r="A101" s="1431"/>
      <c r="B101" s="1346"/>
      <c r="C101" s="1349"/>
      <c r="D101" s="1352"/>
      <c r="E101" s="1354"/>
      <c r="F101" s="1356"/>
      <c r="G101" s="1352"/>
      <c r="H101" s="1354"/>
      <c r="I101" s="1354"/>
      <c r="J101" s="1354"/>
      <c r="K101" s="1354"/>
      <c r="L101" s="1354"/>
      <c r="M101" s="1354"/>
      <c r="N101" s="1354"/>
      <c r="O101" s="1354"/>
      <c r="P101" s="1354"/>
      <c r="Q101" s="1354"/>
      <c r="R101" s="1354"/>
      <c r="S101" s="1354"/>
      <c r="T101" s="1417"/>
      <c r="U101" s="1358" t="s">
        <v>40</v>
      </c>
      <c r="V101" s="1366" t="s">
        <v>61</v>
      </c>
      <c r="W101" s="1336" t="s">
        <v>60</v>
      </c>
      <c r="X101" s="1369">
        <v>35195</v>
      </c>
      <c r="Y101" s="1370">
        <v>35215</v>
      </c>
      <c r="Z101" s="1369">
        <v>44345</v>
      </c>
      <c r="AA101" s="1336"/>
      <c r="AB101" s="1336">
        <v>539</v>
      </c>
      <c r="AC101" s="1336" t="s">
        <v>1472</v>
      </c>
      <c r="AD101" s="1336" t="s">
        <v>1475</v>
      </c>
      <c r="AE101" s="1340" t="s">
        <v>1527</v>
      </c>
      <c r="AF101" s="303" t="s">
        <v>1473</v>
      </c>
      <c r="AG101" s="303" t="s">
        <v>32</v>
      </c>
      <c r="AH101" s="303">
        <v>50</v>
      </c>
      <c r="AI101" s="303">
        <v>50</v>
      </c>
      <c r="AJ101" s="318">
        <v>50</v>
      </c>
      <c r="AK101" s="1342" t="s">
        <v>26</v>
      </c>
      <c r="AL101" s="1336"/>
      <c r="AM101" s="1336"/>
      <c r="AN101" s="1337" t="s">
        <v>1520</v>
      </c>
    </row>
    <row r="102" spans="1:40" ht="28" x14ac:dyDescent="0.2">
      <c r="A102" s="1431"/>
      <c r="B102" s="1346"/>
      <c r="C102" s="1349"/>
      <c r="D102" s="1352"/>
      <c r="E102" s="1354"/>
      <c r="F102" s="1356"/>
      <c r="G102" s="1352"/>
      <c r="H102" s="1354"/>
      <c r="I102" s="1354"/>
      <c r="J102" s="1354"/>
      <c r="K102" s="1354"/>
      <c r="L102" s="1354"/>
      <c r="M102" s="1354"/>
      <c r="N102" s="1354"/>
      <c r="O102" s="1354"/>
      <c r="P102" s="1354"/>
      <c r="Q102" s="1354"/>
      <c r="R102" s="1354"/>
      <c r="S102" s="1354"/>
      <c r="T102" s="1417"/>
      <c r="U102" s="1359"/>
      <c r="V102" s="1367"/>
      <c r="W102" s="1327"/>
      <c r="X102" s="1327"/>
      <c r="Y102" s="1343"/>
      <c r="Z102" s="1327"/>
      <c r="AA102" s="1327"/>
      <c r="AB102" s="1327"/>
      <c r="AC102" s="1327"/>
      <c r="AD102" s="1327"/>
      <c r="AE102" s="1340"/>
      <c r="AF102" s="281" t="s">
        <v>1468</v>
      </c>
      <c r="AG102" s="281" t="s">
        <v>31</v>
      </c>
      <c r="AH102" s="281" t="s">
        <v>1528</v>
      </c>
      <c r="AI102" s="281" t="s">
        <v>1528</v>
      </c>
      <c r="AJ102" s="312">
        <f>(AH102*2/100)*(100-AJ101)</f>
        <v>28.499999999999996</v>
      </c>
      <c r="AK102" s="1343"/>
      <c r="AL102" s="1327"/>
      <c r="AM102" s="1327"/>
      <c r="AN102" s="1324"/>
    </row>
    <row r="103" spans="1:40" ht="44.25" customHeight="1" thickBot="1" x14ac:dyDescent="0.25">
      <c r="A103" s="1431"/>
      <c r="B103" s="1347"/>
      <c r="C103" s="1350"/>
      <c r="D103" s="1364"/>
      <c r="E103" s="1365"/>
      <c r="F103" s="1357"/>
      <c r="G103" s="1364"/>
      <c r="H103" s="1365"/>
      <c r="I103" s="1365"/>
      <c r="J103" s="1365"/>
      <c r="K103" s="1365"/>
      <c r="L103" s="1365"/>
      <c r="M103" s="1365"/>
      <c r="N103" s="1365"/>
      <c r="O103" s="1365"/>
      <c r="P103" s="1365"/>
      <c r="Q103" s="1365"/>
      <c r="R103" s="1365"/>
      <c r="S103" s="1365"/>
      <c r="T103" s="1418"/>
      <c r="U103" s="1360"/>
      <c r="V103" s="1368"/>
      <c r="W103" s="1328"/>
      <c r="X103" s="1328"/>
      <c r="Y103" s="1344"/>
      <c r="Z103" s="1328"/>
      <c r="AA103" s="1328"/>
      <c r="AB103" s="1328"/>
      <c r="AC103" s="1328"/>
      <c r="AD103" s="1328"/>
      <c r="AE103" s="1341"/>
      <c r="AF103" s="314" t="s">
        <v>57</v>
      </c>
      <c r="AG103" s="314" t="s">
        <v>32</v>
      </c>
      <c r="AH103" s="314" t="s">
        <v>1529</v>
      </c>
      <c r="AI103" s="314" t="s">
        <v>1529</v>
      </c>
      <c r="AJ103" s="315">
        <f>100-AJ102-AJ101</f>
        <v>21.5</v>
      </c>
      <c r="AK103" s="1344"/>
      <c r="AL103" s="1328"/>
      <c r="AM103" s="1328"/>
      <c r="AN103" s="1338"/>
    </row>
    <row r="104" spans="1:40" ht="180.75" customHeight="1" thickBot="1" x14ac:dyDescent="0.35">
      <c r="A104" s="1432"/>
      <c r="B104" s="328" t="s">
        <v>1525</v>
      </c>
      <c r="C104" s="329" t="s">
        <v>2502</v>
      </c>
      <c r="D104" s="330"/>
      <c r="E104" s="330"/>
      <c r="F104" s="331" t="s">
        <v>2503</v>
      </c>
      <c r="G104" s="330"/>
      <c r="H104" s="330"/>
      <c r="I104" s="330"/>
      <c r="J104" s="330"/>
      <c r="K104" s="330"/>
      <c r="L104" s="330"/>
      <c r="M104" s="330"/>
      <c r="N104" s="330"/>
      <c r="O104" s="330"/>
      <c r="P104" s="330"/>
      <c r="Q104" s="330"/>
      <c r="R104" s="330"/>
      <c r="S104" s="330"/>
      <c r="T104" s="332"/>
      <c r="U104" s="333" t="s">
        <v>40</v>
      </c>
      <c r="V104" s="334" t="s">
        <v>65</v>
      </c>
      <c r="W104" s="335" t="s">
        <v>64</v>
      </c>
      <c r="X104" s="336">
        <v>37994</v>
      </c>
      <c r="Y104" s="337">
        <v>38159</v>
      </c>
      <c r="Z104" s="336">
        <v>47289</v>
      </c>
      <c r="AA104" s="335"/>
      <c r="AB104" s="335">
        <v>213</v>
      </c>
      <c r="AC104" s="335" t="s">
        <v>1530</v>
      </c>
      <c r="AD104" s="335" t="s">
        <v>1475</v>
      </c>
      <c r="AE104" s="338" t="s">
        <v>26</v>
      </c>
      <c r="AF104" s="335" t="s">
        <v>57</v>
      </c>
      <c r="AG104" s="335" t="s">
        <v>31</v>
      </c>
      <c r="AH104" s="335">
        <v>100</v>
      </c>
      <c r="AI104" s="335">
        <v>100</v>
      </c>
      <c r="AJ104" s="335" t="s">
        <v>26</v>
      </c>
      <c r="AK104" s="339" t="s">
        <v>26</v>
      </c>
      <c r="AL104" s="340"/>
      <c r="AM104" s="341" t="s">
        <v>2504</v>
      </c>
      <c r="AN104" s="342" t="s">
        <v>2505</v>
      </c>
    </row>
    <row r="121" spans="22:22" x14ac:dyDescent="0.2">
      <c r="V121" s="255" t="s">
        <v>2506</v>
      </c>
    </row>
  </sheetData>
  <mergeCells count="501">
    <mergeCell ref="A1:AN1"/>
    <mergeCell ref="A2:AN2"/>
    <mergeCell ref="A3:T3"/>
    <mergeCell ref="U3:AN3"/>
    <mergeCell ref="A4:T4"/>
    <mergeCell ref="U4:AL4"/>
    <mergeCell ref="AH5:AJ5"/>
    <mergeCell ref="A7:A11"/>
    <mergeCell ref="B9:B10"/>
    <mergeCell ref="C9:C10"/>
    <mergeCell ref="D9:D10"/>
    <mergeCell ref="E9:E10"/>
    <mergeCell ref="F9:F10"/>
    <mergeCell ref="G9:G10"/>
    <mergeCell ref="H9:H10"/>
    <mergeCell ref="I9:I10"/>
    <mergeCell ref="S9:S10"/>
    <mergeCell ref="T9:T10"/>
    <mergeCell ref="A12:AL12"/>
    <mergeCell ref="A13:A33"/>
    <mergeCell ref="B13:B14"/>
    <mergeCell ref="C13:C14"/>
    <mergeCell ref="D13:D14"/>
    <mergeCell ref="E13:E14"/>
    <mergeCell ref="F13:F14"/>
    <mergeCell ref="G13:G14"/>
    <mergeCell ref="J9:J10"/>
    <mergeCell ref="K9:K10"/>
    <mergeCell ref="L9:L10"/>
    <mergeCell ref="P9:P10"/>
    <mergeCell ref="Q9:Q10"/>
    <mergeCell ref="R9:R10"/>
    <mergeCell ref="G15:G17"/>
    <mergeCell ref="H15:H17"/>
    <mergeCell ref="I15:I17"/>
    <mergeCell ref="J15:J17"/>
    <mergeCell ref="K15:K17"/>
    <mergeCell ref="L15:L17"/>
    <mergeCell ref="AJ13:AJ14"/>
    <mergeCell ref="AK13:AK14"/>
    <mergeCell ref="AL13:AL14"/>
    <mergeCell ref="S13:S14"/>
    <mergeCell ref="AM13:AM14"/>
    <mergeCell ref="AN13:AN14"/>
    <mergeCell ref="B15:B17"/>
    <mergeCell ref="C15:C17"/>
    <mergeCell ref="D15:D17"/>
    <mergeCell ref="E15:E17"/>
    <mergeCell ref="F15:F17"/>
    <mergeCell ref="Z13:Z14"/>
    <mergeCell ref="AA13:AA14"/>
    <mergeCell ref="AB13:AB14"/>
    <mergeCell ref="AC13:AC14"/>
    <mergeCell ref="AD13:AD14"/>
    <mergeCell ref="AE13:AE14"/>
    <mergeCell ref="T13:T14"/>
    <mergeCell ref="U13:U14"/>
    <mergeCell ref="V13:V14"/>
    <mergeCell ref="W13:W14"/>
    <mergeCell ref="X13:X14"/>
    <mergeCell ref="Y13:Y14"/>
    <mergeCell ref="N13:N14"/>
    <mergeCell ref="O13:O14"/>
    <mergeCell ref="P13:P14"/>
    <mergeCell ref="Q13:Q14"/>
    <mergeCell ref="R13:R14"/>
    <mergeCell ref="H13:H14"/>
    <mergeCell ref="I13:I14"/>
    <mergeCell ref="J13:J14"/>
    <mergeCell ref="K13:K14"/>
    <mergeCell ref="L13:L14"/>
    <mergeCell ref="M13:M14"/>
    <mergeCell ref="S15:S17"/>
    <mergeCell ref="T15:T17"/>
    <mergeCell ref="U15:U17"/>
    <mergeCell ref="V15:V17"/>
    <mergeCell ref="W15:W17"/>
    <mergeCell ref="X15:X17"/>
    <mergeCell ref="M15:M17"/>
    <mergeCell ref="N15:N17"/>
    <mergeCell ref="O15:O17"/>
    <mergeCell ref="P15:P17"/>
    <mergeCell ref="Q15:Q17"/>
    <mergeCell ref="R15:R17"/>
    <mergeCell ref="Y18:Y19"/>
    <mergeCell ref="AE15:AE17"/>
    <mergeCell ref="AJ15:AJ17"/>
    <mergeCell ref="AK15:AK17"/>
    <mergeCell ref="AL15:AL17"/>
    <mergeCell ref="AM15:AM17"/>
    <mergeCell ref="AN15:AN17"/>
    <mergeCell ref="Y15:Y17"/>
    <mergeCell ref="Z15:Z17"/>
    <mergeCell ref="AA15:AA17"/>
    <mergeCell ref="AB15:AB17"/>
    <mergeCell ref="AC15:AC17"/>
    <mergeCell ref="AD15:AD17"/>
    <mergeCell ref="J20:J23"/>
    <mergeCell ref="K20:K23"/>
    <mergeCell ref="L20:L23"/>
    <mergeCell ref="AJ18:AJ19"/>
    <mergeCell ref="AK18:AK19"/>
    <mergeCell ref="AL18:AL19"/>
    <mergeCell ref="AM18:AM19"/>
    <mergeCell ref="AN18:AN19"/>
    <mergeCell ref="B20:B23"/>
    <mergeCell ref="C20:C23"/>
    <mergeCell ref="D20:D23"/>
    <mergeCell ref="E20:E23"/>
    <mergeCell ref="F20:F23"/>
    <mergeCell ref="Z18:Z19"/>
    <mergeCell ref="AA18:AA19"/>
    <mergeCell ref="AB18:AB19"/>
    <mergeCell ref="AC18:AC19"/>
    <mergeCell ref="AD18:AD19"/>
    <mergeCell ref="AE18:AE19"/>
    <mergeCell ref="B18:T19"/>
    <mergeCell ref="U18:U19"/>
    <mergeCell ref="V18:V19"/>
    <mergeCell ref="W18:W19"/>
    <mergeCell ref="X18:X19"/>
    <mergeCell ref="AL20:AL23"/>
    <mergeCell ref="AM20:AM23"/>
    <mergeCell ref="AN20:AN23"/>
    <mergeCell ref="Y20:Y23"/>
    <mergeCell ref="Z20:Z23"/>
    <mergeCell ref="AA20:AA23"/>
    <mergeCell ref="AB20:AB23"/>
    <mergeCell ref="AC20:AC23"/>
    <mergeCell ref="AD20:AD23"/>
    <mergeCell ref="B24:B25"/>
    <mergeCell ref="C24:C25"/>
    <mergeCell ref="D24:D25"/>
    <mergeCell ref="E24:E25"/>
    <mergeCell ref="F24:F25"/>
    <mergeCell ref="G24:G25"/>
    <mergeCell ref="AE20:AE23"/>
    <mergeCell ref="AJ20:AJ23"/>
    <mergeCell ref="AK20:AK23"/>
    <mergeCell ref="S20:S23"/>
    <mergeCell ref="T20:T23"/>
    <mergeCell ref="U20:U23"/>
    <mergeCell ref="V20:V23"/>
    <mergeCell ref="W20:W23"/>
    <mergeCell ref="X20:X23"/>
    <mergeCell ref="M20:M23"/>
    <mergeCell ref="N20:N23"/>
    <mergeCell ref="O20:O23"/>
    <mergeCell ref="P20:P23"/>
    <mergeCell ref="Q20:Q23"/>
    <mergeCell ref="R20:R23"/>
    <mergeCell ref="G20:G23"/>
    <mergeCell ref="H20:H23"/>
    <mergeCell ref="I20:I23"/>
    <mergeCell ref="Y24:Y25"/>
    <mergeCell ref="N24:N25"/>
    <mergeCell ref="O24:O25"/>
    <mergeCell ref="P24:P25"/>
    <mergeCell ref="Q24:Q25"/>
    <mergeCell ref="R24:R25"/>
    <mergeCell ref="S24:S25"/>
    <mergeCell ref="H24:H25"/>
    <mergeCell ref="I24:I25"/>
    <mergeCell ref="J24:J25"/>
    <mergeCell ref="K24:K25"/>
    <mergeCell ref="L24:L25"/>
    <mergeCell ref="M24:M25"/>
    <mergeCell ref="J26:J28"/>
    <mergeCell ref="K26:K28"/>
    <mergeCell ref="L26:L28"/>
    <mergeCell ref="AJ24:AJ25"/>
    <mergeCell ref="AK24:AK25"/>
    <mergeCell ref="AL24:AL25"/>
    <mergeCell ref="AM24:AM25"/>
    <mergeCell ref="AN24:AN25"/>
    <mergeCell ref="B26:B28"/>
    <mergeCell ref="C26:C28"/>
    <mergeCell ref="D26:D28"/>
    <mergeCell ref="E26:E28"/>
    <mergeCell ref="F26:F28"/>
    <mergeCell ref="Z24:Z25"/>
    <mergeCell ref="AA24:AA25"/>
    <mergeCell ref="AB24:AB25"/>
    <mergeCell ref="AC24:AC25"/>
    <mergeCell ref="AD24:AD25"/>
    <mergeCell ref="AE24:AE25"/>
    <mergeCell ref="T24:T25"/>
    <mergeCell ref="U24:U25"/>
    <mergeCell ref="V24:V25"/>
    <mergeCell ref="W24:W25"/>
    <mergeCell ref="X24:X25"/>
    <mergeCell ref="AL26:AL28"/>
    <mergeCell ref="AM26:AM28"/>
    <mergeCell ref="AN26:AN28"/>
    <mergeCell ref="Y26:Y28"/>
    <mergeCell ref="Z26:Z28"/>
    <mergeCell ref="AA26:AA28"/>
    <mergeCell ref="AB26:AB28"/>
    <mergeCell ref="AC26:AC28"/>
    <mergeCell ref="AD26:AD28"/>
    <mergeCell ref="B29:B31"/>
    <mergeCell ref="C29:C31"/>
    <mergeCell ref="D29:D31"/>
    <mergeCell ref="E29:E31"/>
    <mergeCell ref="F29:F31"/>
    <mergeCell ref="G29:G31"/>
    <mergeCell ref="AE26:AE28"/>
    <mergeCell ref="AJ26:AJ28"/>
    <mergeCell ref="AK26:AK28"/>
    <mergeCell ref="S26:S28"/>
    <mergeCell ref="T26:T28"/>
    <mergeCell ref="U26:U28"/>
    <mergeCell ref="V26:V28"/>
    <mergeCell ref="W26:W28"/>
    <mergeCell ref="X26:X28"/>
    <mergeCell ref="M26:M27"/>
    <mergeCell ref="N26:N27"/>
    <mergeCell ref="O26:O27"/>
    <mergeCell ref="P26:P28"/>
    <mergeCell ref="Q26:Q28"/>
    <mergeCell ref="R26:R28"/>
    <mergeCell ref="G26:G28"/>
    <mergeCell ref="H26:H28"/>
    <mergeCell ref="I26:I28"/>
    <mergeCell ref="P29:P31"/>
    <mergeCell ref="Q29:Q31"/>
    <mergeCell ref="R29:R31"/>
    <mergeCell ref="S29:S31"/>
    <mergeCell ref="H29:H31"/>
    <mergeCell ref="I29:I31"/>
    <mergeCell ref="J29:J31"/>
    <mergeCell ref="K29:K31"/>
    <mergeCell ref="L29:L31"/>
    <mergeCell ref="M29:M31"/>
    <mergeCell ref="AJ29:AJ31"/>
    <mergeCell ref="AK29:AK31"/>
    <mergeCell ref="AL29:AL31"/>
    <mergeCell ref="AM29:AM31"/>
    <mergeCell ref="AN29:AN31"/>
    <mergeCell ref="B32:B33"/>
    <mergeCell ref="C32:C33"/>
    <mergeCell ref="D32:D33"/>
    <mergeCell ref="E32:E33"/>
    <mergeCell ref="F32:F33"/>
    <mergeCell ref="Z29:Z31"/>
    <mergeCell ref="AA29:AA31"/>
    <mergeCell ref="AB29:AB31"/>
    <mergeCell ref="AC29:AC31"/>
    <mergeCell ref="AD29:AD31"/>
    <mergeCell ref="AE29:AE31"/>
    <mergeCell ref="T29:T31"/>
    <mergeCell ref="U29:U31"/>
    <mergeCell ref="V29:V31"/>
    <mergeCell ref="W29:W31"/>
    <mergeCell ref="X29:X31"/>
    <mergeCell ref="Y29:Y31"/>
    <mergeCell ref="N29:N31"/>
    <mergeCell ref="O29:O31"/>
    <mergeCell ref="AJ32:AJ33"/>
    <mergeCell ref="AK32:AK33"/>
    <mergeCell ref="AL32:AL33"/>
    <mergeCell ref="AM32:AM33"/>
    <mergeCell ref="AN32:AN33"/>
    <mergeCell ref="A34:AL34"/>
    <mergeCell ref="Z32:Z33"/>
    <mergeCell ref="AA32:AA33"/>
    <mergeCell ref="AB32:AB33"/>
    <mergeCell ref="AC32:AC33"/>
    <mergeCell ref="AD32:AD33"/>
    <mergeCell ref="AE32:AE33"/>
    <mergeCell ref="G32:T33"/>
    <mergeCell ref="U32:U33"/>
    <mergeCell ref="V32:V33"/>
    <mergeCell ref="W32:W33"/>
    <mergeCell ref="X32:X33"/>
    <mergeCell ref="Y32:Y33"/>
    <mergeCell ref="V35:V43"/>
    <mergeCell ref="W35:W43"/>
    <mergeCell ref="X35:X43"/>
    <mergeCell ref="Y35:Y43"/>
    <mergeCell ref="U44:U49"/>
    <mergeCell ref="V44:V49"/>
    <mergeCell ref="W44:W49"/>
    <mergeCell ref="X44:X49"/>
    <mergeCell ref="A35:A104"/>
    <mergeCell ref="B35:B97"/>
    <mergeCell ref="C35:C97"/>
    <mergeCell ref="D35:D43"/>
    <mergeCell ref="E35:E43"/>
    <mergeCell ref="F35:F97"/>
    <mergeCell ref="D44:D49"/>
    <mergeCell ref="E44:E49"/>
    <mergeCell ref="D50:D58"/>
    <mergeCell ref="E50:E58"/>
    <mergeCell ref="D74:D79"/>
    <mergeCell ref="E74:E79"/>
    <mergeCell ref="U74:U79"/>
    <mergeCell ref="V74:V79"/>
    <mergeCell ref="W74:W79"/>
    <mergeCell ref="D80:D88"/>
    <mergeCell ref="AK35:AK43"/>
    <mergeCell ref="AL35:AL43"/>
    <mergeCell ref="AM35:AM43"/>
    <mergeCell ref="AN35:AN43"/>
    <mergeCell ref="AE38:AE40"/>
    <mergeCell ref="AE41:AE43"/>
    <mergeCell ref="Z35:Z43"/>
    <mergeCell ref="AA35:AA43"/>
    <mergeCell ref="AB35:AB43"/>
    <mergeCell ref="AC35:AC43"/>
    <mergeCell ref="AD35:AD43"/>
    <mergeCell ref="AE35:AE37"/>
    <mergeCell ref="AE44:AE46"/>
    <mergeCell ref="AK44:AK49"/>
    <mergeCell ref="AL44:AL49"/>
    <mergeCell ref="AM44:AM49"/>
    <mergeCell ref="AN44:AN49"/>
    <mergeCell ref="AE47:AE49"/>
    <mergeCell ref="Y44:Y49"/>
    <mergeCell ref="Z44:Z49"/>
    <mergeCell ref="AA44:AA49"/>
    <mergeCell ref="AB44:AB49"/>
    <mergeCell ref="AC44:AC49"/>
    <mergeCell ref="AD44:AD49"/>
    <mergeCell ref="AL50:AL58"/>
    <mergeCell ref="AM50:AM58"/>
    <mergeCell ref="AN50:AN58"/>
    <mergeCell ref="AE53:AE55"/>
    <mergeCell ref="AE56:AE58"/>
    <mergeCell ref="D59:D64"/>
    <mergeCell ref="E59:E64"/>
    <mergeCell ref="U59:U64"/>
    <mergeCell ref="V59:V64"/>
    <mergeCell ref="W59:W64"/>
    <mergeCell ref="AA50:AA58"/>
    <mergeCell ref="AB50:AB58"/>
    <mergeCell ref="AC50:AC58"/>
    <mergeCell ref="AD50:AD58"/>
    <mergeCell ref="AE50:AE52"/>
    <mergeCell ref="AK50:AK58"/>
    <mergeCell ref="U50:U58"/>
    <mergeCell ref="V50:V58"/>
    <mergeCell ref="W50:W58"/>
    <mergeCell ref="X50:X58"/>
    <mergeCell ref="Y50:Y58"/>
    <mergeCell ref="Z50:Z58"/>
    <mergeCell ref="G35:T103"/>
    <mergeCell ref="U35:U43"/>
    <mergeCell ref="AD59:AD64"/>
    <mergeCell ref="AE59:AE61"/>
    <mergeCell ref="AK59:AK64"/>
    <mergeCell ref="AL59:AL64"/>
    <mergeCell ref="AM59:AM64"/>
    <mergeCell ref="AN59:AN64"/>
    <mergeCell ref="AE62:AE64"/>
    <mergeCell ref="X59:X64"/>
    <mergeCell ref="Y59:Y64"/>
    <mergeCell ref="Z59:Z64"/>
    <mergeCell ref="AA59:AA64"/>
    <mergeCell ref="AB59:AB64"/>
    <mergeCell ref="AC59:AC64"/>
    <mergeCell ref="AE65:AE67"/>
    <mergeCell ref="AK65:AK70"/>
    <mergeCell ref="AL65:AL70"/>
    <mergeCell ref="AM65:AM70"/>
    <mergeCell ref="AN65:AN70"/>
    <mergeCell ref="AE68:AE70"/>
    <mergeCell ref="Y65:Y70"/>
    <mergeCell ref="Z65:Z70"/>
    <mergeCell ref="AA65:AA70"/>
    <mergeCell ref="AB65:AB70"/>
    <mergeCell ref="AC65:AC70"/>
    <mergeCell ref="AD65:AD70"/>
    <mergeCell ref="AP69:AP70"/>
    <mergeCell ref="AQ69:AR69"/>
    <mergeCell ref="AT69:AW69"/>
    <mergeCell ref="AY69:BB69"/>
    <mergeCell ref="D71:D73"/>
    <mergeCell ref="E71:E73"/>
    <mergeCell ref="U71:U73"/>
    <mergeCell ref="V71:V73"/>
    <mergeCell ref="W71:W73"/>
    <mergeCell ref="X71:X73"/>
    <mergeCell ref="D65:D70"/>
    <mergeCell ref="E65:E70"/>
    <mergeCell ref="U65:U70"/>
    <mergeCell ref="V65:V70"/>
    <mergeCell ref="W65:W70"/>
    <mergeCell ref="X65:X70"/>
    <mergeCell ref="AE71:AE73"/>
    <mergeCell ref="AK71:AK73"/>
    <mergeCell ref="AL71:AL73"/>
    <mergeCell ref="AM71:AM73"/>
    <mergeCell ref="AN71:AN73"/>
    <mergeCell ref="Y71:Y73"/>
    <mergeCell ref="Z71:Z73"/>
    <mergeCell ref="AA71:AA73"/>
    <mergeCell ref="AB71:AB73"/>
    <mergeCell ref="AC71:AC73"/>
    <mergeCell ref="AD71:AD73"/>
    <mergeCell ref="AL74:AL79"/>
    <mergeCell ref="AM74:AM79"/>
    <mergeCell ref="AN74:AN79"/>
    <mergeCell ref="AE77:AE79"/>
    <mergeCell ref="X74:X79"/>
    <mergeCell ref="Y74:Y79"/>
    <mergeCell ref="Z74:Z79"/>
    <mergeCell ref="AA74:AA79"/>
    <mergeCell ref="AB74:AB79"/>
    <mergeCell ref="AC74:AC79"/>
    <mergeCell ref="E80:E88"/>
    <mergeCell ref="U80:U88"/>
    <mergeCell ref="V80:V88"/>
    <mergeCell ref="W80:W88"/>
    <mergeCell ref="X80:X88"/>
    <mergeCell ref="AD74:AD79"/>
    <mergeCell ref="AE74:AE76"/>
    <mergeCell ref="AK74:AK79"/>
    <mergeCell ref="AE80:AE82"/>
    <mergeCell ref="AK80:AK88"/>
    <mergeCell ref="AL80:AL88"/>
    <mergeCell ref="AM80:AM88"/>
    <mergeCell ref="AN80:AN88"/>
    <mergeCell ref="AE83:AE85"/>
    <mergeCell ref="AE86:AE88"/>
    <mergeCell ref="Y80:Y88"/>
    <mergeCell ref="Z80:Z88"/>
    <mergeCell ref="AA80:AA88"/>
    <mergeCell ref="AB80:AB88"/>
    <mergeCell ref="AC80:AC88"/>
    <mergeCell ref="AD80:AD88"/>
    <mergeCell ref="AL89:AL94"/>
    <mergeCell ref="AM89:AM94"/>
    <mergeCell ref="AN89:AN94"/>
    <mergeCell ref="D91:D94"/>
    <mergeCell ref="E91:E94"/>
    <mergeCell ref="AE92:AE94"/>
    <mergeCell ref="AA89:AA94"/>
    <mergeCell ref="AB89:AB94"/>
    <mergeCell ref="AC89:AC94"/>
    <mergeCell ref="AD89:AD94"/>
    <mergeCell ref="AE89:AE91"/>
    <mergeCell ref="AK89:AK94"/>
    <mergeCell ref="U89:U94"/>
    <mergeCell ref="V89:V94"/>
    <mergeCell ref="W89:W94"/>
    <mergeCell ref="X89:X94"/>
    <mergeCell ref="Y89:Y94"/>
    <mergeCell ref="Z89:Z94"/>
    <mergeCell ref="AA95:AA97"/>
    <mergeCell ref="AB95:AB97"/>
    <mergeCell ref="U95:U97"/>
    <mergeCell ref="V95:V97"/>
    <mergeCell ref="W95:W97"/>
    <mergeCell ref="X95:X97"/>
    <mergeCell ref="Y95:Y97"/>
    <mergeCell ref="Z95:Z97"/>
    <mergeCell ref="W98:W100"/>
    <mergeCell ref="X98:X100"/>
    <mergeCell ref="Y98:Y100"/>
    <mergeCell ref="Z98:Z100"/>
    <mergeCell ref="AA98:AA100"/>
    <mergeCell ref="AB98:AB100"/>
    <mergeCell ref="AM101:AM103"/>
    <mergeCell ref="AN101:AN103"/>
    <mergeCell ref="AB101:AB103"/>
    <mergeCell ref="AC101:AC103"/>
    <mergeCell ref="AD101:AD103"/>
    <mergeCell ref="AE101:AE103"/>
    <mergeCell ref="AK101:AK103"/>
    <mergeCell ref="AL101:AL103"/>
    <mergeCell ref="B98:B103"/>
    <mergeCell ref="C98:C103"/>
    <mergeCell ref="D98:D100"/>
    <mergeCell ref="E98:E100"/>
    <mergeCell ref="F98:F103"/>
    <mergeCell ref="U98:U100"/>
    <mergeCell ref="V98:V100"/>
    <mergeCell ref="D101:D103"/>
    <mergeCell ref="E101:E103"/>
    <mergeCell ref="U101:U103"/>
    <mergeCell ref="V101:V103"/>
    <mergeCell ref="W101:W103"/>
    <mergeCell ref="X101:X103"/>
    <mergeCell ref="Y101:Y103"/>
    <mergeCell ref="Z101:Z103"/>
    <mergeCell ref="AA101:AA103"/>
    <mergeCell ref="AN98:AN100"/>
    <mergeCell ref="AC98:AC100"/>
    <mergeCell ref="AD98:AD100"/>
    <mergeCell ref="AE98:AE100"/>
    <mergeCell ref="AK98:AK100"/>
    <mergeCell ref="AL98:AL100"/>
    <mergeCell ref="AM98:AM100"/>
    <mergeCell ref="AL95:AL97"/>
    <mergeCell ref="AM95:AM97"/>
    <mergeCell ref="AN95:AN97"/>
    <mergeCell ref="AC95:AC97"/>
    <mergeCell ref="AD95:AD97"/>
    <mergeCell ref="AE95:AE97"/>
    <mergeCell ref="AK95:AK97"/>
  </mergeCell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AC7A62-5C77-46ED-B960-C43F89E65C30}">
  <sheetPr codeName="Feuil5">
    <tabColor rgb="FF61BC4D"/>
  </sheetPr>
  <dimension ref="A1"/>
  <sheetViews>
    <sheetView zoomScale="55" zoomScaleNormal="55" workbookViewId="0">
      <selection activeCell="Q46" sqref="Q46"/>
    </sheetView>
  </sheetViews>
  <sheetFormatPr baseColWidth="10" defaultColWidth="11.54296875" defaultRowHeight="13" x14ac:dyDescent="0.45"/>
  <cols>
    <col min="1" max="16384" width="11.54296875" style="1"/>
  </cols>
  <sheetData>
    <row r="1" spans="1:1" x14ac:dyDescent="0.45">
      <c r="A1" s="69" t="s">
        <v>1542</v>
      </c>
    </row>
  </sheetData>
  <pageMargins left="0.7" right="0.7" top="0.75" bottom="0.75" header="0.3" footer="0.3"/>
  <pageSetup paperSize="9" orientation="portrait" r:id="rId1"/>
  <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5453ED-559A-4DE4-8D41-4FA784855273}">
  <sheetPr codeName="Feuil13">
    <tabColor rgb="FF00B050"/>
  </sheetPr>
  <dimension ref="A6:P643"/>
  <sheetViews>
    <sheetView showGridLines="0" topLeftCell="A290" zoomScale="70" zoomScaleNormal="70" workbookViewId="0">
      <selection activeCell="F310" sqref="F310"/>
    </sheetView>
  </sheetViews>
  <sheetFormatPr baseColWidth="10" defaultRowHeight="14.5" x14ac:dyDescent="0.35"/>
  <cols>
    <col min="2" max="2" width="9.90625" bestFit="1" customWidth="1"/>
    <col min="3" max="3" width="43" customWidth="1"/>
    <col min="4" max="4" width="17.08984375" customWidth="1"/>
    <col min="5" max="5" width="24.90625" customWidth="1"/>
    <col min="6" max="6" width="11.453125" customWidth="1"/>
  </cols>
  <sheetData>
    <row r="6" spans="2:6" s="143" customFormat="1" ht="13.5" x14ac:dyDescent="0.35">
      <c r="B6" s="343" t="s">
        <v>350</v>
      </c>
      <c r="C6" s="344"/>
      <c r="D6" s="344"/>
      <c r="E6" s="345"/>
      <c r="F6" s="345"/>
    </row>
    <row r="7" spans="2:6" s="143" customFormat="1" ht="27" x14ac:dyDescent="0.35">
      <c r="B7" s="346" t="s">
        <v>351</v>
      </c>
      <c r="C7" s="346" t="s">
        <v>352</v>
      </c>
      <c r="D7" s="346" t="s">
        <v>353</v>
      </c>
      <c r="E7" s="345"/>
      <c r="F7" s="345"/>
    </row>
    <row r="8" spans="2:6" s="143" customFormat="1" ht="13.5" x14ac:dyDescent="0.35">
      <c r="B8" s="347">
        <v>1</v>
      </c>
      <c r="C8" s="348" t="s">
        <v>354</v>
      </c>
      <c r="D8" s="349" t="s">
        <v>796</v>
      </c>
      <c r="E8" s="345"/>
      <c r="F8" s="350"/>
    </row>
    <row r="9" spans="2:6" s="143" customFormat="1" ht="13.5" x14ac:dyDescent="0.35">
      <c r="B9" s="347">
        <v>2</v>
      </c>
      <c r="C9" s="348" t="s">
        <v>355</v>
      </c>
      <c r="D9" s="349" t="s">
        <v>796</v>
      </c>
      <c r="E9" s="345"/>
      <c r="F9" s="350" t="s">
        <v>799</v>
      </c>
    </row>
    <row r="10" spans="2:6" s="143" customFormat="1" ht="13.5" x14ac:dyDescent="0.35">
      <c r="B10" s="347">
        <v>3</v>
      </c>
      <c r="C10" s="348" t="s">
        <v>356</v>
      </c>
      <c r="D10" s="349" t="s">
        <v>796</v>
      </c>
      <c r="E10" s="345"/>
      <c r="F10" s="351"/>
    </row>
    <row r="11" spans="2:6" s="143" customFormat="1" ht="13.5" x14ac:dyDescent="0.35">
      <c r="B11" s="347">
        <v>4</v>
      </c>
      <c r="C11" s="348" t="s">
        <v>357</v>
      </c>
      <c r="D11" s="349" t="s">
        <v>796</v>
      </c>
      <c r="E11" s="345"/>
      <c r="F11" s="350"/>
    </row>
    <row r="12" spans="2:6" s="143" customFormat="1" ht="13.5" x14ac:dyDescent="0.35">
      <c r="B12" s="347">
        <v>5</v>
      </c>
      <c r="C12" s="348" t="s">
        <v>358</v>
      </c>
      <c r="D12" s="349" t="s">
        <v>796</v>
      </c>
      <c r="E12" s="345"/>
      <c r="F12" s="350" t="s">
        <v>799</v>
      </c>
    </row>
    <row r="13" spans="2:6" s="143" customFormat="1" ht="13.5" x14ac:dyDescent="0.35">
      <c r="B13" s="347">
        <v>6</v>
      </c>
      <c r="C13" s="348" t="s">
        <v>359</v>
      </c>
      <c r="D13" s="349" t="s">
        <v>797</v>
      </c>
      <c r="E13" s="345"/>
      <c r="F13" s="351"/>
    </row>
    <row r="14" spans="2:6" s="143" customFormat="1" ht="13.5" x14ac:dyDescent="0.35">
      <c r="B14" s="347">
        <v>7</v>
      </c>
      <c r="C14" s="348" t="s">
        <v>360</v>
      </c>
      <c r="D14" s="349" t="s">
        <v>796</v>
      </c>
      <c r="E14" s="345"/>
      <c r="F14" s="351"/>
    </row>
    <row r="15" spans="2:6" s="143" customFormat="1" ht="13.5" x14ac:dyDescent="0.35">
      <c r="B15" s="347">
        <v>8</v>
      </c>
      <c r="C15" s="348" t="s">
        <v>361</v>
      </c>
      <c r="D15" s="349" t="s">
        <v>796</v>
      </c>
      <c r="E15" s="345"/>
      <c r="F15" s="351"/>
    </row>
    <row r="16" spans="2:6" s="143" customFormat="1" ht="13.5" x14ac:dyDescent="0.35">
      <c r="B16" s="347">
        <v>9</v>
      </c>
      <c r="C16" s="348" t="s">
        <v>362</v>
      </c>
      <c r="D16" s="349" t="s">
        <v>796</v>
      </c>
      <c r="E16" s="345"/>
      <c r="F16" s="351"/>
    </row>
    <row r="17" spans="2:10" s="143" customFormat="1" ht="13.5" x14ac:dyDescent="0.35">
      <c r="B17" s="347">
        <v>10</v>
      </c>
      <c r="C17" s="348" t="s">
        <v>798</v>
      </c>
      <c r="D17" s="349" t="s">
        <v>796</v>
      </c>
      <c r="E17" s="345"/>
      <c r="F17" s="350"/>
    </row>
    <row r="18" spans="2:10" s="143" customFormat="1" ht="13.5" x14ac:dyDescent="0.35">
      <c r="B18" s="347">
        <v>11</v>
      </c>
      <c r="C18" s="348" t="s">
        <v>800</v>
      </c>
      <c r="D18" s="349" t="s">
        <v>796</v>
      </c>
      <c r="E18" s="345"/>
      <c r="F18" s="350"/>
    </row>
    <row r="19" spans="2:10" s="143" customFormat="1" ht="13.5" x14ac:dyDescent="0.35">
      <c r="B19" s="347">
        <v>12</v>
      </c>
      <c r="C19" s="348" t="s">
        <v>363</v>
      </c>
      <c r="D19" s="349" t="s">
        <v>796</v>
      </c>
      <c r="E19" s="345"/>
      <c r="F19" s="350"/>
    </row>
    <row r="20" spans="2:10" s="143" customFormat="1" ht="13.5" x14ac:dyDescent="0.35">
      <c r="B20" s="347">
        <v>13</v>
      </c>
      <c r="C20" s="348" t="s">
        <v>514</v>
      </c>
      <c r="D20" s="349" t="s">
        <v>796</v>
      </c>
      <c r="E20" s="345"/>
      <c r="F20" s="350"/>
    </row>
    <row r="21" spans="2:10" s="143" customFormat="1" ht="13.5" x14ac:dyDescent="0.35">
      <c r="B21" s="347">
        <v>14</v>
      </c>
      <c r="C21" s="348" t="s">
        <v>801</v>
      </c>
      <c r="D21" s="349" t="s">
        <v>796</v>
      </c>
      <c r="E21" s="345"/>
      <c r="F21" s="350"/>
    </row>
    <row r="22" spans="2:10" s="143" customFormat="1" ht="13.5" x14ac:dyDescent="0.35">
      <c r="B22" s="347">
        <v>15</v>
      </c>
      <c r="C22" s="348" t="s">
        <v>364</v>
      </c>
      <c r="D22" s="352"/>
      <c r="E22" s="345"/>
      <c r="F22" s="345"/>
    </row>
    <row r="23" spans="2:10" s="143" customFormat="1" ht="13.5" x14ac:dyDescent="0.35">
      <c r="B23" s="347">
        <v>16</v>
      </c>
      <c r="C23" s="348" t="s">
        <v>365</v>
      </c>
      <c r="D23" s="352"/>
      <c r="E23" s="345"/>
      <c r="F23" s="345"/>
    </row>
    <row r="24" spans="2:10" s="143" customFormat="1" ht="13.5" x14ac:dyDescent="0.35">
      <c r="B24" s="353"/>
      <c r="C24" s="345" t="s">
        <v>802</v>
      </c>
      <c r="D24" s="345"/>
      <c r="E24" s="345"/>
      <c r="F24" s="345"/>
    </row>
    <row r="25" spans="2:10" s="143" customFormat="1" ht="13.5" x14ac:dyDescent="0.35">
      <c r="B25" s="354"/>
      <c r="C25" s="345" t="s">
        <v>803</v>
      </c>
      <c r="D25" s="345"/>
      <c r="E25" s="345"/>
      <c r="F25" s="345"/>
    </row>
    <row r="26" spans="2:10" s="143" customFormat="1" ht="13.5" x14ac:dyDescent="0.35">
      <c r="B26" s="355"/>
      <c r="C26" s="345" t="s">
        <v>804</v>
      </c>
      <c r="D26" s="345"/>
      <c r="E26" s="345"/>
      <c r="F26" s="345"/>
    </row>
    <row r="28" spans="2:10" ht="20.5" x14ac:dyDescent="0.35">
      <c r="B28" s="1519" t="s">
        <v>353</v>
      </c>
      <c r="C28" s="1519"/>
      <c r="D28" s="1519"/>
      <c r="E28" s="1519"/>
      <c r="F28" s="1519"/>
      <c r="G28" s="1519"/>
      <c r="H28" s="1519"/>
      <c r="I28" s="1519"/>
      <c r="J28" s="1519"/>
    </row>
    <row r="29" spans="2:10" x14ac:dyDescent="0.35">
      <c r="B29" s="356"/>
      <c r="C29" s="356"/>
      <c r="D29" s="356"/>
      <c r="E29" s="356"/>
      <c r="F29" s="356"/>
      <c r="G29" s="356"/>
      <c r="H29" s="356"/>
      <c r="I29" s="356"/>
      <c r="J29" s="356"/>
    </row>
    <row r="30" spans="2:10" x14ac:dyDescent="0.35">
      <c r="B30" s="1598" t="s">
        <v>367</v>
      </c>
      <c r="C30" s="1599"/>
      <c r="D30" s="357"/>
      <c r="E30" s="356"/>
      <c r="F30" s="356"/>
      <c r="G30" s="356"/>
      <c r="H30" s="356"/>
      <c r="I30" s="356"/>
      <c r="J30" s="356"/>
    </row>
    <row r="31" spans="2:10" x14ac:dyDescent="0.35">
      <c r="B31" s="356"/>
      <c r="C31" s="356"/>
      <c r="D31" s="356"/>
      <c r="E31" s="356"/>
      <c r="F31" s="356"/>
      <c r="G31" s="356"/>
      <c r="H31" s="356"/>
      <c r="I31" s="356"/>
      <c r="J31" s="356"/>
    </row>
    <row r="32" spans="2:10" x14ac:dyDescent="0.35">
      <c r="B32" s="1595" t="s">
        <v>805</v>
      </c>
      <c r="C32" s="1595"/>
      <c r="D32" s="357"/>
      <c r="E32" s="356"/>
      <c r="F32" s="356"/>
      <c r="G32" s="356"/>
      <c r="H32" s="356"/>
      <c r="I32" s="356"/>
      <c r="J32" s="356"/>
    </row>
    <row r="34" spans="2:10" x14ac:dyDescent="0.35">
      <c r="B34" s="1595" t="s">
        <v>806</v>
      </c>
      <c r="C34" s="1595"/>
      <c r="D34" s="357"/>
      <c r="E34" s="356"/>
      <c r="F34" s="356"/>
      <c r="G34" s="356"/>
      <c r="H34" s="356"/>
      <c r="I34" s="356"/>
      <c r="J34" s="356"/>
    </row>
    <row r="35" spans="2:10" x14ac:dyDescent="0.35">
      <c r="B35" s="356"/>
      <c r="C35" s="356"/>
      <c r="D35" s="356"/>
      <c r="E35" s="356"/>
      <c r="F35" s="356"/>
      <c r="G35" s="356"/>
      <c r="H35" s="356"/>
      <c r="I35" s="356"/>
      <c r="J35" s="356"/>
    </row>
    <row r="36" spans="2:10" x14ac:dyDescent="0.35">
      <c r="B36" s="1595" t="s">
        <v>807</v>
      </c>
      <c r="C36" s="1595"/>
      <c r="D36" s="357"/>
      <c r="E36" s="356"/>
      <c r="F36" s="356"/>
      <c r="G36" s="356"/>
      <c r="H36" s="356"/>
      <c r="I36" s="356"/>
      <c r="J36" s="356"/>
    </row>
    <row r="37" spans="2:10" x14ac:dyDescent="0.35">
      <c r="B37" s="356"/>
      <c r="C37" s="356"/>
      <c r="D37" s="356"/>
      <c r="E37" s="356"/>
      <c r="F37" s="356"/>
      <c r="G37" s="356"/>
      <c r="H37" s="356"/>
      <c r="I37" s="356"/>
      <c r="J37" s="356"/>
    </row>
    <row r="38" spans="2:10" x14ac:dyDescent="0.35">
      <c r="B38" s="1600" t="s">
        <v>808</v>
      </c>
      <c r="C38" s="1601"/>
      <c r="D38" s="357"/>
      <c r="E38" s="356"/>
      <c r="F38" s="356"/>
      <c r="G38" s="356"/>
      <c r="H38" s="356"/>
      <c r="I38" s="356"/>
      <c r="J38" s="356"/>
    </row>
    <row r="39" spans="2:10" x14ac:dyDescent="0.35">
      <c r="B39" s="356"/>
      <c r="C39" s="356"/>
      <c r="D39" s="356"/>
      <c r="E39" s="356"/>
      <c r="F39" s="356"/>
      <c r="G39" s="356"/>
      <c r="H39" s="356"/>
      <c r="I39" s="356"/>
      <c r="J39" s="356"/>
    </row>
    <row r="40" spans="2:10" x14ac:dyDescent="0.35">
      <c r="B40" s="1600" t="s">
        <v>809</v>
      </c>
      <c r="C40" s="1601"/>
      <c r="D40" s="359"/>
      <c r="E40" s="356"/>
      <c r="F40" s="356"/>
      <c r="G40" s="356"/>
      <c r="H40" s="356"/>
      <c r="I40" s="356"/>
      <c r="J40" s="356"/>
    </row>
    <row r="41" spans="2:10" x14ac:dyDescent="0.35">
      <c r="B41" s="356"/>
      <c r="C41" s="356"/>
      <c r="D41" s="356"/>
      <c r="E41" s="356"/>
      <c r="F41" s="356"/>
      <c r="G41" s="356"/>
      <c r="H41" s="356"/>
      <c r="I41" s="356"/>
      <c r="J41" s="356"/>
    </row>
    <row r="42" spans="2:10" x14ac:dyDescent="0.35">
      <c r="B42" s="1596" t="s">
        <v>2507</v>
      </c>
      <c r="C42" s="1596"/>
      <c r="D42" s="1596" t="s">
        <v>103</v>
      </c>
      <c r="E42" s="1596" t="s">
        <v>28</v>
      </c>
      <c r="F42" s="1596" t="s">
        <v>732</v>
      </c>
      <c r="G42" s="1596" t="s">
        <v>260</v>
      </c>
      <c r="H42" s="1596"/>
      <c r="I42" s="1596" t="s">
        <v>733</v>
      </c>
      <c r="J42" s="1596" t="s">
        <v>734</v>
      </c>
    </row>
    <row r="43" spans="2:10" ht="27" x14ac:dyDescent="0.35">
      <c r="B43" s="1596"/>
      <c r="C43" s="1596"/>
      <c r="D43" s="1596"/>
      <c r="E43" s="1596"/>
      <c r="F43" s="1596"/>
      <c r="G43" s="360" t="s">
        <v>277</v>
      </c>
      <c r="H43" s="360" t="s">
        <v>262</v>
      </c>
      <c r="I43" s="1596"/>
      <c r="J43" s="1596"/>
    </row>
    <row r="44" spans="2:10" ht="27" x14ac:dyDescent="0.35">
      <c r="B44" s="1596"/>
      <c r="C44" s="1596"/>
      <c r="D44" s="1596" t="s">
        <v>104</v>
      </c>
      <c r="E44" s="1597" t="s">
        <v>105</v>
      </c>
      <c r="F44" s="361" t="s">
        <v>106</v>
      </c>
      <c r="G44" s="361"/>
      <c r="H44" s="361"/>
      <c r="I44" s="361"/>
      <c r="J44" s="361"/>
    </row>
    <row r="45" spans="2:10" ht="54" x14ac:dyDescent="0.35">
      <c r="B45" s="1596"/>
      <c r="C45" s="1596"/>
      <c r="D45" s="1596"/>
      <c r="E45" s="1597"/>
      <c r="F45" s="361" t="s">
        <v>107</v>
      </c>
      <c r="G45" s="361"/>
      <c r="H45" s="361"/>
      <c r="I45" s="361"/>
      <c r="J45" s="361"/>
    </row>
    <row r="46" spans="2:10" ht="67.5" x14ac:dyDescent="0.35">
      <c r="B46" s="1596"/>
      <c r="C46" s="1596"/>
      <c r="D46" s="1596"/>
      <c r="E46" s="1597"/>
      <c r="F46" s="361" t="s">
        <v>108</v>
      </c>
      <c r="G46" s="361"/>
      <c r="H46" s="361"/>
      <c r="I46" s="361"/>
      <c r="J46" s="361"/>
    </row>
    <row r="47" spans="2:10" ht="40.5" x14ac:dyDescent="0.35">
      <c r="B47" s="1596"/>
      <c r="C47" s="1596"/>
      <c r="D47" s="1596"/>
      <c r="E47" s="1597"/>
      <c r="F47" s="361" t="s">
        <v>109</v>
      </c>
      <c r="G47" s="361"/>
      <c r="H47" s="361"/>
      <c r="I47" s="361"/>
      <c r="J47" s="361"/>
    </row>
    <row r="48" spans="2:10" ht="27" x14ac:dyDescent="0.35">
      <c r="B48" s="1596"/>
      <c r="C48" s="1596"/>
      <c r="D48" s="1596" t="s">
        <v>110</v>
      </c>
      <c r="E48" s="1597" t="s">
        <v>111</v>
      </c>
      <c r="F48" s="361" t="s">
        <v>106</v>
      </c>
      <c r="G48" s="361"/>
      <c r="H48" s="361"/>
      <c r="I48" s="361"/>
      <c r="J48" s="361"/>
    </row>
    <row r="49" spans="2:15" ht="54" x14ac:dyDescent="0.35">
      <c r="B49" s="1596"/>
      <c r="C49" s="1596"/>
      <c r="D49" s="1596"/>
      <c r="E49" s="1597"/>
      <c r="F49" s="361" t="s">
        <v>107</v>
      </c>
      <c r="G49" s="361"/>
      <c r="H49" s="361"/>
      <c r="I49" s="361"/>
      <c r="J49" s="361"/>
      <c r="K49" s="356"/>
      <c r="L49" s="356"/>
      <c r="M49" s="356"/>
      <c r="N49" s="356"/>
      <c r="O49" s="356"/>
    </row>
    <row r="50" spans="2:15" ht="67.5" x14ac:dyDescent="0.35">
      <c r="B50" s="1596"/>
      <c r="C50" s="1596"/>
      <c r="D50" s="1596"/>
      <c r="E50" s="1597"/>
      <c r="F50" s="361" t="s">
        <v>108</v>
      </c>
      <c r="G50" s="361"/>
      <c r="H50" s="361"/>
      <c r="I50" s="361"/>
      <c r="J50" s="361"/>
      <c r="K50" s="356"/>
      <c r="L50" s="356"/>
      <c r="M50" s="356"/>
      <c r="N50" s="356"/>
      <c r="O50" s="356"/>
    </row>
    <row r="51" spans="2:15" ht="40.5" x14ac:dyDescent="0.35">
      <c r="B51" s="1596"/>
      <c r="C51" s="1596"/>
      <c r="D51" s="1596"/>
      <c r="E51" s="1597"/>
      <c r="F51" s="361" t="s">
        <v>109</v>
      </c>
      <c r="G51" s="361"/>
      <c r="H51" s="361"/>
      <c r="I51" s="361"/>
      <c r="J51" s="361"/>
      <c r="K51" s="356"/>
      <c r="L51" s="356"/>
      <c r="M51" s="356"/>
      <c r="N51" s="356"/>
      <c r="O51" s="356"/>
    </row>
    <row r="52" spans="2:15" ht="27" x14ac:dyDescent="0.35">
      <c r="B52" s="1596"/>
      <c r="C52" s="1596"/>
      <c r="D52" s="1596" t="s">
        <v>112</v>
      </c>
      <c r="E52" s="1597" t="s">
        <v>105</v>
      </c>
      <c r="F52" s="361" t="s">
        <v>106</v>
      </c>
      <c r="G52" s="361"/>
      <c r="H52" s="361"/>
      <c r="I52" s="361"/>
      <c r="J52" s="361"/>
      <c r="K52" s="356"/>
      <c r="L52" s="356"/>
      <c r="M52" s="356"/>
      <c r="N52" s="356"/>
      <c r="O52" s="356"/>
    </row>
    <row r="53" spans="2:15" ht="54" x14ac:dyDescent="0.35">
      <c r="B53" s="1596"/>
      <c r="C53" s="1596"/>
      <c r="D53" s="1596"/>
      <c r="E53" s="1597"/>
      <c r="F53" s="361" t="s">
        <v>107</v>
      </c>
      <c r="G53" s="361"/>
      <c r="H53" s="361"/>
      <c r="I53" s="361"/>
      <c r="J53" s="361"/>
      <c r="K53" s="356"/>
      <c r="L53" s="356"/>
      <c r="M53" s="356"/>
      <c r="N53" s="356"/>
      <c r="O53" s="356"/>
    </row>
    <row r="54" spans="2:15" ht="67.5" x14ac:dyDescent="0.35">
      <c r="B54" s="1596"/>
      <c r="C54" s="1596"/>
      <c r="D54" s="1596"/>
      <c r="E54" s="1597"/>
      <c r="F54" s="361" t="s">
        <v>108</v>
      </c>
      <c r="G54" s="361"/>
      <c r="H54" s="361"/>
      <c r="I54" s="361"/>
      <c r="J54" s="361"/>
      <c r="K54" s="356"/>
      <c r="L54" s="356"/>
      <c r="M54" s="356"/>
      <c r="N54" s="356"/>
      <c r="O54" s="356"/>
    </row>
    <row r="55" spans="2:15" ht="40.5" x14ac:dyDescent="0.35">
      <c r="B55" s="1596"/>
      <c r="C55" s="1596"/>
      <c r="D55" s="1596"/>
      <c r="E55" s="1597"/>
      <c r="F55" s="361" t="s">
        <v>109</v>
      </c>
      <c r="G55" s="361"/>
      <c r="H55" s="361"/>
      <c r="I55" s="361"/>
      <c r="J55" s="361"/>
      <c r="K55" s="356"/>
      <c r="L55" s="356"/>
      <c r="M55" s="356"/>
      <c r="N55" s="356"/>
      <c r="O55" s="356"/>
    </row>
    <row r="56" spans="2:15" ht="27" x14ac:dyDescent="0.35">
      <c r="B56" s="1596"/>
      <c r="C56" s="1596"/>
      <c r="D56" s="1596" t="s">
        <v>112</v>
      </c>
      <c r="E56" s="1597" t="s">
        <v>111</v>
      </c>
      <c r="F56" s="361" t="s">
        <v>106</v>
      </c>
      <c r="G56" s="361"/>
      <c r="H56" s="361"/>
      <c r="I56" s="361"/>
      <c r="J56" s="361"/>
      <c r="K56" s="356"/>
      <c r="L56" s="356"/>
      <c r="M56" s="356"/>
      <c r="N56" s="356"/>
      <c r="O56" s="356"/>
    </row>
    <row r="57" spans="2:15" ht="54" x14ac:dyDescent="0.35">
      <c r="B57" s="1596"/>
      <c r="C57" s="1596"/>
      <c r="D57" s="1596"/>
      <c r="E57" s="1597"/>
      <c r="F57" s="361" t="s">
        <v>107</v>
      </c>
      <c r="G57" s="361"/>
      <c r="H57" s="361"/>
      <c r="I57" s="361"/>
      <c r="J57" s="361"/>
      <c r="K57" s="356"/>
      <c r="L57" s="356"/>
      <c r="M57" s="356"/>
      <c r="N57" s="356"/>
      <c r="O57" s="356"/>
    </row>
    <row r="58" spans="2:15" ht="67.5" x14ac:dyDescent="0.35">
      <c r="B58" s="1596"/>
      <c r="C58" s="1596"/>
      <c r="D58" s="1596"/>
      <c r="E58" s="1597"/>
      <c r="F58" s="361" t="s">
        <v>108</v>
      </c>
      <c r="G58" s="361"/>
      <c r="H58" s="361"/>
      <c r="I58" s="361"/>
      <c r="J58" s="361"/>
      <c r="K58" s="356"/>
      <c r="L58" s="356"/>
      <c r="M58" s="356"/>
      <c r="N58" s="356"/>
      <c r="O58" s="356"/>
    </row>
    <row r="59" spans="2:15" ht="40.5" x14ac:dyDescent="0.35">
      <c r="B59" s="1596"/>
      <c r="C59" s="1596"/>
      <c r="D59" s="1596"/>
      <c r="E59" s="1597"/>
      <c r="F59" s="361" t="s">
        <v>109</v>
      </c>
      <c r="G59" s="361"/>
      <c r="H59" s="361"/>
      <c r="I59" s="361"/>
      <c r="J59" s="361"/>
      <c r="K59" s="356"/>
      <c r="L59" s="356"/>
      <c r="M59" s="356"/>
      <c r="N59" s="356"/>
      <c r="O59" s="356"/>
    </row>
    <row r="60" spans="2:15" x14ac:dyDescent="0.35">
      <c r="B60" s="356"/>
      <c r="C60" s="356"/>
      <c r="D60" s="356"/>
      <c r="E60" s="356"/>
      <c r="F60" s="356"/>
      <c r="G60" s="356"/>
      <c r="H60" s="356"/>
      <c r="I60" s="356"/>
      <c r="J60" s="356"/>
      <c r="K60" s="356"/>
      <c r="L60" s="356"/>
      <c r="M60" s="356"/>
      <c r="N60" s="356"/>
      <c r="O60" s="356"/>
    </row>
    <row r="61" spans="2:15" x14ac:dyDescent="0.35">
      <c r="B61" s="356"/>
      <c r="C61" s="356"/>
      <c r="D61" s="356"/>
      <c r="E61" s="356"/>
      <c r="F61" s="356"/>
      <c r="G61" s="356"/>
      <c r="H61" s="356"/>
      <c r="I61" s="356"/>
      <c r="J61" s="356"/>
      <c r="K61" s="356"/>
      <c r="L61" s="356"/>
      <c r="M61" s="356"/>
      <c r="N61" s="356"/>
      <c r="O61" s="356"/>
    </row>
    <row r="62" spans="2:15" ht="27" x14ac:dyDescent="0.35">
      <c r="B62" s="1592" t="s">
        <v>2508</v>
      </c>
      <c r="C62" s="1592"/>
      <c r="D62" s="362" t="s">
        <v>810</v>
      </c>
      <c r="E62" s="360" t="s">
        <v>242</v>
      </c>
      <c r="F62" s="362" t="s">
        <v>811</v>
      </c>
      <c r="G62" s="362" t="s">
        <v>812</v>
      </c>
      <c r="H62" s="360" t="s">
        <v>2509</v>
      </c>
      <c r="I62" s="362" t="s">
        <v>813</v>
      </c>
      <c r="J62" s="1593" t="s">
        <v>814</v>
      </c>
      <c r="K62" s="1593"/>
      <c r="L62" s="1593"/>
      <c r="M62" s="1594" t="s">
        <v>815</v>
      </c>
      <c r="N62" s="1594"/>
      <c r="O62" s="1594"/>
    </row>
    <row r="63" spans="2:15" x14ac:dyDescent="0.35">
      <c r="B63" s="1592"/>
      <c r="C63" s="1592"/>
      <c r="D63" s="357"/>
      <c r="E63" s="357"/>
      <c r="F63" s="357"/>
      <c r="G63" s="357"/>
      <c r="H63" s="357"/>
      <c r="I63" s="357"/>
      <c r="J63" s="1593"/>
      <c r="K63" s="1593"/>
      <c r="L63" s="1593"/>
      <c r="M63" s="1594" t="s">
        <v>816</v>
      </c>
      <c r="N63" s="1594"/>
      <c r="O63" s="1594" t="s">
        <v>817</v>
      </c>
    </row>
    <row r="64" spans="2:15" ht="108" x14ac:dyDescent="0.35">
      <c r="B64" s="1592"/>
      <c r="C64" s="1592"/>
      <c r="D64" s="357"/>
      <c r="E64" s="357"/>
      <c r="F64" s="357"/>
      <c r="G64" s="357"/>
      <c r="H64" s="357"/>
      <c r="I64" s="357"/>
      <c r="J64" s="225" t="s">
        <v>818</v>
      </c>
      <c r="K64" s="225" t="s">
        <v>819</v>
      </c>
      <c r="L64" s="225" t="s">
        <v>820</v>
      </c>
      <c r="M64" s="225" t="s">
        <v>740</v>
      </c>
      <c r="N64" s="225" t="s">
        <v>821</v>
      </c>
      <c r="O64" s="1594"/>
    </row>
    <row r="65" spans="2:15" x14ac:dyDescent="0.35">
      <c r="B65" s="1592"/>
      <c r="C65" s="1592"/>
      <c r="D65" s="357"/>
      <c r="E65" s="357"/>
      <c r="F65" s="357"/>
      <c r="G65" s="357"/>
      <c r="H65" s="357"/>
      <c r="I65" s="357"/>
      <c r="J65" s="357"/>
      <c r="K65" s="357"/>
      <c r="L65" s="357"/>
      <c r="M65" s="357"/>
      <c r="N65" s="357"/>
      <c r="O65" s="357"/>
    </row>
    <row r="66" spans="2:15" x14ac:dyDescent="0.35">
      <c r="B66" s="1592"/>
      <c r="C66" s="1592"/>
      <c r="D66" s="357"/>
      <c r="E66" s="357"/>
      <c r="F66" s="357"/>
      <c r="G66" s="357"/>
      <c r="H66" s="357"/>
      <c r="I66" s="357"/>
      <c r="J66" s="357"/>
      <c r="K66" s="357"/>
      <c r="L66" s="357"/>
      <c r="M66" s="357"/>
      <c r="N66" s="357"/>
      <c r="O66" s="357"/>
    </row>
    <row r="67" spans="2:15" x14ac:dyDescent="0.35">
      <c r="B67" s="1592"/>
      <c r="C67" s="1592"/>
      <c r="D67" s="357"/>
      <c r="E67" s="357"/>
      <c r="F67" s="357"/>
      <c r="G67" s="357"/>
      <c r="H67" s="357"/>
      <c r="I67" s="357"/>
      <c r="J67" s="357"/>
      <c r="K67" s="357"/>
      <c r="L67" s="357"/>
      <c r="M67" s="357"/>
      <c r="N67" s="357"/>
      <c r="O67" s="357"/>
    </row>
    <row r="68" spans="2:15" x14ac:dyDescent="0.35">
      <c r="B68" s="1592"/>
      <c r="C68" s="1592"/>
      <c r="D68" s="357"/>
      <c r="E68" s="357"/>
      <c r="F68" s="357"/>
      <c r="G68" s="357"/>
      <c r="H68" s="357"/>
      <c r="I68" s="357"/>
      <c r="J68" s="357"/>
      <c r="K68" s="357"/>
      <c r="L68" s="357"/>
      <c r="M68" s="357"/>
      <c r="N68" s="357"/>
      <c r="O68" s="357"/>
    </row>
    <row r="69" spans="2:15" x14ac:dyDescent="0.35">
      <c r="B69" s="1592"/>
      <c r="C69" s="1592"/>
      <c r="D69" s="357"/>
      <c r="E69" s="357"/>
      <c r="F69" s="357"/>
      <c r="G69" s="357"/>
      <c r="H69" s="357"/>
      <c r="I69" s="357"/>
      <c r="J69" s="357"/>
      <c r="K69" s="357"/>
      <c r="L69" s="357"/>
      <c r="M69" s="357"/>
      <c r="N69" s="357"/>
      <c r="O69" s="357"/>
    </row>
    <row r="70" spans="2:15" x14ac:dyDescent="0.35">
      <c r="B70" s="363"/>
      <c r="C70" s="356"/>
      <c r="D70" s="356"/>
      <c r="E70" s="356"/>
      <c r="F70" s="356"/>
      <c r="G70" s="356"/>
      <c r="H70" s="356"/>
      <c r="I70" s="356"/>
      <c r="J70" s="356"/>
      <c r="K70" s="356"/>
      <c r="L70" s="356"/>
      <c r="M70" s="356"/>
      <c r="N70" s="356"/>
      <c r="O70" s="356"/>
    </row>
    <row r="71" spans="2:15" x14ac:dyDescent="0.35">
      <c r="B71" s="356"/>
      <c r="C71" s="356"/>
      <c r="D71" s="356"/>
      <c r="E71" s="356"/>
      <c r="F71" s="356"/>
      <c r="G71" s="356"/>
      <c r="H71" s="356"/>
      <c r="I71" s="356"/>
      <c r="J71" s="356"/>
      <c r="K71" s="356"/>
      <c r="L71" s="356"/>
      <c r="M71" s="356"/>
      <c r="N71" s="356"/>
      <c r="O71" s="356"/>
    </row>
    <row r="72" spans="2:15" x14ac:dyDescent="0.35">
      <c r="B72" s="1595" t="s">
        <v>822</v>
      </c>
      <c r="C72" s="1595"/>
      <c r="D72" s="358"/>
      <c r="E72" s="359"/>
      <c r="F72" s="364"/>
      <c r="G72" s="356"/>
      <c r="H72" s="356"/>
      <c r="I72" s="356"/>
      <c r="J72" s="356"/>
      <c r="K72" s="356"/>
      <c r="L72" s="356"/>
      <c r="M72" s="356"/>
      <c r="N72" s="356"/>
      <c r="O72" s="356"/>
    </row>
    <row r="73" spans="2:15" ht="135" x14ac:dyDescent="0.35">
      <c r="B73" s="1588" t="s">
        <v>2510</v>
      </c>
      <c r="C73" s="1588"/>
      <c r="D73" s="358"/>
      <c r="E73" s="359"/>
      <c r="F73" s="365" t="s">
        <v>2511</v>
      </c>
      <c r="G73" s="356"/>
      <c r="H73" s="356"/>
      <c r="I73" s="356"/>
      <c r="J73" s="356"/>
      <c r="K73" s="356"/>
      <c r="L73" s="356"/>
      <c r="M73" s="356"/>
      <c r="N73" s="356"/>
      <c r="O73" s="356"/>
    </row>
    <row r="74" spans="2:15" x14ac:dyDescent="0.35">
      <c r="B74" s="366"/>
      <c r="C74" s="356"/>
      <c r="D74" s="356"/>
      <c r="E74" s="356"/>
      <c r="F74" s="356"/>
      <c r="G74" s="356"/>
      <c r="H74" s="356"/>
      <c r="I74" s="356"/>
      <c r="J74" s="356"/>
      <c r="K74" s="356"/>
      <c r="L74" s="356"/>
      <c r="M74" s="356"/>
      <c r="N74" s="356"/>
      <c r="O74" s="356"/>
    </row>
    <row r="75" spans="2:15" x14ac:dyDescent="0.35">
      <c r="B75" s="367" t="s">
        <v>368</v>
      </c>
      <c r="C75" s="367"/>
      <c r="D75" s="367"/>
      <c r="E75" s="367"/>
      <c r="F75" s="367"/>
      <c r="G75" s="367"/>
      <c r="H75" s="367"/>
      <c r="I75" s="367"/>
      <c r="J75" s="356"/>
      <c r="K75" s="356"/>
      <c r="L75" s="356"/>
      <c r="M75" s="356"/>
      <c r="N75" s="356"/>
      <c r="O75" s="356"/>
    </row>
    <row r="76" spans="2:15" x14ac:dyDescent="0.35">
      <c r="B76" s="367"/>
      <c r="C76" s="367"/>
      <c r="D76" s="367"/>
      <c r="E76" s="367"/>
      <c r="F76" s="367"/>
      <c r="G76" s="367"/>
      <c r="H76" s="367"/>
      <c r="I76" s="356"/>
      <c r="J76" s="356"/>
      <c r="K76" s="356"/>
      <c r="L76" s="356"/>
      <c r="M76" s="356"/>
      <c r="N76" s="356"/>
      <c r="O76" s="356"/>
    </row>
    <row r="77" spans="2:15" x14ac:dyDescent="0.35">
      <c r="B77" s="368" t="s">
        <v>409</v>
      </c>
      <c r="C77" s="368"/>
      <c r="D77" s="368"/>
      <c r="E77" s="368"/>
      <c r="F77" s="368"/>
      <c r="G77" s="368"/>
      <c r="H77" s="368"/>
      <c r="I77" s="368"/>
      <c r="J77" s="356"/>
      <c r="K77" s="356"/>
      <c r="L77" s="356"/>
      <c r="M77" s="356"/>
      <c r="N77" s="356"/>
      <c r="O77" s="356"/>
    </row>
    <row r="78" spans="2:15" x14ac:dyDescent="0.35">
      <c r="B78" s="368"/>
      <c r="C78" s="368"/>
      <c r="D78" s="368"/>
      <c r="E78" s="368"/>
      <c r="F78" s="368"/>
      <c r="G78" s="368"/>
      <c r="H78" s="368"/>
      <c r="I78" s="356"/>
      <c r="J78" s="356"/>
      <c r="K78" s="356"/>
      <c r="L78" s="356"/>
      <c r="M78" s="356"/>
      <c r="N78" s="356"/>
      <c r="O78" s="356"/>
    </row>
    <row r="79" spans="2:15" ht="15" thickBot="1" x14ac:dyDescent="0.4">
      <c r="B79" s="369" t="s">
        <v>369</v>
      </c>
      <c r="C79" s="370"/>
      <c r="D79" s="368"/>
      <c r="E79" s="368"/>
      <c r="F79" s="368"/>
      <c r="G79" s="368"/>
      <c r="H79" s="368"/>
      <c r="I79" s="356"/>
      <c r="J79" s="356"/>
      <c r="K79" s="356"/>
      <c r="L79" s="356"/>
      <c r="M79" s="356"/>
      <c r="N79" s="356"/>
      <c r="O79" s="356"/>
    </row>
    <row r="82" spans="2:9" ht="15" thickBot="1" x14ac:dyDescent="0.4">
      <c r="B82" s="369" t="s">
        <v>370</v>
      </c>
      <c r="C82" s="370"/>
      <c r="D82" s="368"/>
      <c r="E82" s="368"/>
      <c r="F82" s="368"/>
      <c r="G82" s="368"/>
      <c r="H82" s="368"/>
      <c r="I82" s="356"/>
    </row>
    <row r="83" spans="2:9" x14ac:dyDescent="0.35">
      <c r="B83" s="368"/>
      <c r="C83" s="368"/>
      <c r="D83" s="368"/>
      <c r="E83" s="368"/>
      <c r="F83" s="368"/>
      <c r="G83" s="368"/>
      <c r="H83" s="368"/>
      <c r="I83" s="356"/>
    </row>
    <row r="84" spans="2:9" x14ac:dyDescent="0.35">
      <c r="B84" s="356"/>
      <c r="C84" s="356"/>
      <c r="D84" s="356"/>
      <c r="E84" s="356"/>
      <c r="F84" s="356"/>
      <c r="G84" s="356"/>
      <c r="H84" s="356"/>
      <c r="I84" s="356"/>
    </row>
    <row r="85" spans="2:9" ht="15" thickBot="1" x14ac:dyDescent="0.4">
      <c r="B85" s="369" t="s">
        <v>823</v>
      </c>
      <c r="C85" s="356"/>
      <c r="D85" s="356"/>
      <c r="E85" s="356"/>
      <c r="F85" s="356"/>
      <c r="G85" s="356"/>
      <c r="H85" s="356"/>
      <c r="I85" s="356"/>
    </row>
    <row r="88" spans="2:9" s="372" customFormat="1" ht="20.5" x14ac:dyDescent="0.35">
      <c r="B88" s="1589" t="s">
        <v>353</v>
      </c>
      <c r="C88" s="1589"/>
      <c r="D88" s="1589"/>
      <c r="E88" s="1589"/>
      <c r="F88" s="1589"/>
      <c r="G88" s="1589"/>
      <c r="H88" s="1589"/>
    </row>
    <row r="89" spans="2:9" s="372" customFormat="1" ht="13.5" x14ac:dyDescent="0.35">
      <c r="F89" s="373"/>
      <c r="G89" s="373"/>
      <c r="H89" s="373"/>
    </row>
    <row r="90" spans="2:9" s="372" customFormat="1" ht="19" x14ac:dyDescent="0.35">
      <c r="B90" s="374" t="s">
        <v>824</v>
      </c>
      <c r="F90" s="373"/>
      <c r="G90" s="373"/>
      <c r="H90" s="373"/>
    </row>
    <row r="91" spans="2:9" s="372" customFormat="1" ht="13.5" x14ac:dyDescent="0.35">
      <c r="B91" s="375" t="s">
        <v>2512</v>
      </c>
      <c r="F91" s="373"/>
      <c r="G91" s="373"/>
      <c r="H91" s="373"/>
    </row>
    <row r="92" spans="2:9" s="372" customFormat="1" ht="13.5" x14ac:dyDescent="0.35">
      <c r="F92" s="373"/>
      <c r="G92" s="373"/>
      <c r="H92" s="373"/>
    </row>
    <row r="93" spans="2:9" s="372" customFormat="1" ht="40.5" x14ac:dyDescent="0.35">
      <c r="B93" s="1590" t="s">
        <v>373</v>
      </c>
      <c r="C93" s="1590"/>
      <c r="D93" s="376"/>
      <c r="E93" s="346" t="s">
        <v>374</v>
      </c>
      <c r="F93" s="346" t="s">
        <v>375</v>
      </c>
      <c r="G93" s="377" t="s">
        <v>515</v>
      </c>
      <c r="H93" s="377" t="s">
        <v>516</v>
      </c>
    </row>
    <row r="94" spans="2:9" s="372" customFormat="1" ht="13.5" x14ac:dyDescent="0.35">
      <c r="B94" s="1590"/>
      <c r="C94" s="1590"/>
      <c r="D94" s="378">
        <v>1</v>
      </c>
      <c r="E94" s="379"/>
      <c r="F94" s="380"/>
      <c r="G94" s="378"/>
      <c r="H94" s="381"/>
    </row>
    <row r="95" spans="2:9" s="372" customFormat="1" ht="13.5" x14ac:dyDescent="0.35">
      <c r="B95" s="1590"/>
      <c r="C95" s="1590"/>
      <c r="D95" s="378">
        <v>2</v>
      </c>
      <c r="E95" s="379"/>
      <c r="F95" s="380"/>
      <c r="G95" s="378"/>
      <c r="H95" s="381"/>
    </row>
    <row r="96" spans="2:9" s="372" customFormat="1" ht="13.5" x14ac:dyDescent="0.35">
      <c r="B96" s="1590"/>
      <c r="C96" s="1590"/>
      <c r="D96" s="378">
        <v>3</v>
      </c>
      <c r="E96" s="379"/>
      <c r="F96" s="380"/>
      <c r="G96" s="378"/>
      <c r="H96" s="381"/>
      <c r="I96" s="382" t="s">
        <v>543</v>
      </c>
    </row>
    <row r="97" spans="2:9" s="372" customFormat="1" ht="40.5" x14ac:dyDescent="0.35">
      <c r="B97" s="1590" t="s">
        <v>376</v>
      </c>
      <c r="C97" s="1590"/>
      <c r="D97" s="383"/>
      <c r="E97" s="384" t="s">
        <v>374</v>
      </c>
      <c r="F97" s="385" t="s">
        <v>377</v>
      </c>
      <c r="G97" s="386" t="s">
        <v>405</v>
      </c>
      <c r="H97" s="386" t="s">
        <v>517</v>
      </c>
    </row>
    <row r="98" spans="2:9" s="372" customFormat="1" ht="13.5" x14ac:dyDescent="0.35">
      <c r="B98" s="1590"/>
      <c r="C98" s="1590"/>
      <c r="D98" s="378">
        <v>1</v>
      </c>
      <c r="E98" s="379"/>
      <c r="F98" s="379"/>
      <c r="G98" s="381"/>
      <c r="H98" s="387"/>
    </row>
    <row r="99" spans="2:9" s="372" customFormat="1" ht="13.5" x14ac:dyDescent="0.35">
      <c r="B99" s="1590"/>
      <c r="C99" s="1590"/>
      <c r="D99" s="378">
        <v>2</v>
      </c>
      <c r="E99" s="379"/>
      <c r="F99" s="379"/>
      <c r="G99" s="381"/>
      <c r="H99" s="381"/>
    </row>
    <row r="100" spans="2:9" s="372" customFormat="1" ht="13.5" x14ac:dyDescent="0.35">
      <c r="B100" s="1590"/>
      <c r="C100" s="1590"/>
      <c r="D100" s="378">
        <v>3</v>
      </c>
      <c r="E100" s="379"/>
      <c r="F100" s="379"/>
      <c r="G100" s="381"/>
      <c r="H100" s="381"/>
      <c r="I100" s="382" t="s">
        <v>543</v>
      </c>
    </row>
    <row r="101" spans="2:9" s="372" customFormat="1" ht="13.5" x14ac:dyDescent="0.35">
      <c r="F101" s="373"/>
      <c r="G101" s="373"/>
      <c r="H101" s="373"/>
    </row>
    <row r="102" spans="2:9" s="372" customFormat="1" ht="13.5" x14ac:dyDescent="0.35">
      <c r="B102" s="1591" t="s">
        <v>0</v>
      </c>
      <c r="C102" s="1590" t="s">
        <v>378</v>
      </c>
      <c r="D102" s="1591" t="s">
        <v>671</v>
      </c>
      <c r="E102" s="1591" t="s">
        <v>379</v>
      </c>
      <c r="F102" s="1591"/>
      <c r="G102" s="1591"/>
      <c r="H102" s="1591" t="s">
        <v>258</v>
      </c>
    </row>
    <row r="103" spans="2:9" s="372" customFormat="1" ht="13.5" x14ac:dyDescent="0.35">
      <c r="B103" s="1591"/>
      <c r="C103" s="1590"/>
      <c r="D103" s="1591"/>
      <c r="E103" s="346" t="s">
        <v>2513</v>
      </c>
      <c r="F103" s="346" t="s">
        <v>203</v>
      </c>
      <c r="G103" s="346" t="s">
        <v>380</v>
      </c>
      <c r="H103" s="1591"/>
    </row>
    <row r="104" spans="2:9" s="372" customFormat="1" ht="13.5" x14ac:dyDescent="0.35">
      <c r="B104" s="388"/>
      <c r="C104" s="389" t="s">
        <v>307</v>
      </c>
      <c r="D104" s="388"/>
      <c r="E104" s="390"/>
      <c r="F104" s="390"/>
      <c r="G104" s="390"/>
      <c r="H104" s="388"/>
    </row>
    <row r="105" spans="2:9" s="372" customFormat="1" ht="13.5" x14ac:dyDescent="0.35">
      <c r="B105" s="391">
        <v>1</v>
      </c>
      <c r="C105" s="392" t="s">
        <v>205</v>
      </c>
      <c r="D105" s="391" t="s">
        <v>179</v>
      </c>
      <c r="E105" s="393"/>
      <c r="F105" s="394"/>
      <c r="G105" s="394"/>
      <c r="H105" s="391"/>
    </row>
    <row r="106" spans="2:9" s="372" customFormat="1" ht="13.5" x14ac:dyDescent="0.35">
      <c r="B106" s="391">
        <v>2</v>
      </c>
      <c r="C106" s="392" t="s">
        <v>216</v>
      </c>
      <c r="D106" s="391" t="s">
        <v>179</v>
      </c>
      <c r="E106" s="393"/>
      <c r="F106" s="394"/>
      <c r="G106" s="394"/>
      <c r="H106" s="391"/>
    </row>
    <row r="107" spans="2:9" s="372" customFormat="1" ht="13.5" x14ac:dyDescent="0.35">
      <c r="B107" s="391">
        <v>3</v>
      </c>
      <c r="C107" s="392" t="s">
        <v>217</v>
      </c>
      <c r="D107" s="391" t="s">
        <v>179</v>
      </c>
      <c r="E107" s="393"/>
      <c r="F107" s="394"/>
      <c r="G107" s="394"/>
      <c r="H107" s="391"/>
    </row>
    <row r="108" spans="2:9" s="372" customFormat="1" ht="13.5" x14ac:dyDescent="0.35">
      <c r="B108" s="391">
        <v>4</v>
      </c>
      <c r="C108" s="392" t="s">
        <v>218</v>
      </c>
      <c r="D108" s="391" t="s">
        <v>208</v>
      </c>
      <c r="E108" s="393"/>
      <c r="F108" s="394"/>
      <c r="G108" s="394"/>
      <c r="H108" s="391"/>
    </row>
    <row r="109" spans="2:9" s="372" customFormat="1" ht="13.5" x14ac:dyDescent="0.35">
      <c r="B109" s="391">
        <v>5</v>
      </c>
      <c r="C109" s="392" t="s">
        <v>518</v>
      </c>
      <c r="D109" s="391" t="s">
        <v>208</v>
      </c>
      <c r="E109" s="393"/>
      <c r="F109" s="394"/>
      <c r="G109" s="394"/>
      <c r="H109" s="391"/>
    </row>
    <row r="110" spans="2:9" s="372" customFormat="1" ht="13.5" x14ac:dyDescent="0.35">
      <c r="B110" s="391">
        <v>6</v>
      </c>
      <c r="C110" s="392" t="s">
        <v>519</v>
      </c>
      <c r="D110" s="391" t="s">
        <v>208</v>
      </c>
      <c r="E110" s="393"/>
      <c r="F110" s="394"/>
      <c r="G110" s="394"/>
      <c r="H110" s="391"/>
    </row>
    <row r="111" spans="2:9" s="372" customFormat="1" ht="13.5" x14ac:dyDescent="0.35">
      <c r="B111" s="395"/>
      <c r="C111" s="395" t="s">
        <v>3207</v>
      </c>
      <c r="D111" s="395"/>
      <c r="E111" s="396">
        <f>SUM(E105:E110)</f>
        <v>0</v>
      </c>
      <c r="F111" s="396"/>
      <c r="G111" s="396"/>
      <c r="H111" s="395"/>
    </row>
    <row r="112" spans="2:9" s="372" customFormat="1" ht="13.5" x14ac:dyDescent="0.35">
      <c r="B112" s="391"/>
      <c r="C112" s="389" t="s">
        <v>520</v>
      </c>
      <c r="D112" s="397"/>
      <c r="E112" s="398"/>
      <c r="F112" s="391"/>
      <c r="G112" s="391"/>
      <c r="H112" s="391"/>
    </row>
    <row r="113" spans="2:8" s="372" customFormat="1" ht="13.5" x14ac:dyDescent="0.35">
      <c r="B113" s="391">
        <v>7</v>
      </c>
      <c r="C113" s="392" t="s">
        <v>521</v>
      </c>
      <c r="D113" s="391" t="s">
        <v>179</v>
      </c>
      <c r="E113" s="394"/>
      <c r="F113" s="391"/>
      <c r="G113" s="391"/>
      <c r="H113" s="391"/>
    </row>
    <row r="114" spans="2:8" s="372" customFormat="1" ht="13.5" x14ac:dyDescent="0.35">
      <c r="B114" s="391">
        <f>B113+1</f>
        <v>8</v>
      </c>
      <c r="C114" s="392" t="s">
        <v>522</v>
      </c>
      <c r="D114" s="391" t="s">
        <v>179</v>
      </c>
      <c r="E114" s="394"/>
      <c r="F114" s="391"/>
      <c r="G114" s="391"/>
      <c r="H114" s="391"/>
    </row>
    <row r="115" spans="2:8" s="372" customFormat="1" ht="13.5" x14ac:dyDescent="0.35">
      <c r="B115" s="391">
        <f>B114+1</f>
        <v>9</v>
      </c>
      <c r="C115" s="392" t="s">
        <v>523</v>
      </c>
      <c r="D115" s="391" t="s">
        <v>179</v>
      </c>
      <c r="E115" s="394"/>
      <c r="F115" s="391"/>
      <c r="G115" s="391"/>
      <c r="H115" s="391"/>
    </row>
    <row r="116" spans="2:8" s="372" customFormat="1" ht="27" x14ac:dyDescent="0.35">
      <c r="B116" s="391">
        <f>B115+1</f>
        <v>10</v>
      </c>
      <c r="C116" s="392" t="s">
        <v>218</v>
      </c>
      <c r="D116" s="391" t="s">
        <v>181</v>
      </c>
      <c r="E116" s="394"/>
      <c r="F116" s="391"/>
      <c r="G116" s="391"/>
      <c r="H116" s="391"/>
    </row>
    <row r="117" spans="2:8" s="372" customFormat="1" ht="27" x14ac:dyDescent="0.35">
      <c r="B117" s="391">
        <f>B116+1</f>
        <v>11</v>
      </c>
      <c r="C117" s="392" t="s">
        <v>518</v>
      </c>
      <c r="D117" s="391" t="s">
        <v>181</v>
      </c>
      <c r="E117" s="394"/>
      <c r="F117" s="391"/>
      <c r="G117" s="391"/>
      <c r="H117" s="391"/>
    </row>
    <row r="118" spans="2:8" s="372" customFormat="1" ht="27" x14ac:dyDescent="0.35">
      <c r="B118" s="391">
        <f>B117+1</f>
        <v>12</v>
      </c>
      <c r="C118" s="392" t="s">
        <v>524</v>
      </c>
      <c r="D118" s="391" t="s">
        <v>181</v>
      </c>
      <c r="E118" s="394"/>
      <c r="F118" s="391"/>
      <c r="G118" s="391"/>
      <c r="H118" s="391"/>
    </row>
    <row r="119" spans="2:8" s="372" customFormat="1" ht="13.5" x14ac:dyDescent="0.35">
      <c r="B119" s="395"/>
      <c r="C119" s="395" t="s">
        <v>504</v>
      </c>
      <c r="D119" s="395"/>
      <c r="E119" s="396"/>
      <c r="F119" s="396">
        <f>SUM(F113:F118)</f>
        <v>0</v>
      </c>
      <c r="G119" s="396">
        <f>SUM(G113:G118)</f>
        <v>0</v>
      </c>
      <c r="H119" s="395"/>
    </row>
    <row r="120" spans="2:8" s="372" customFormat="1" ht="13.5" x14ac:dyDescent="0.35">
      <c r="B120" s="388"/>
      <c r="C120" s="388" t="s">
        <v>381</v>
      </c>
      <c r="D120" s="388"/>
      <c r="E120" s="390"/>
      <c r="F120" s="390"/>
      <c r="G120" s="390"/>
      <c r="H120" s="388"/>
    </row>
    <row r="121" spans="2:8" s="372" customFormat="1" ht="27" x14ac:dyDescent="0.35">
      <c r="B121" s="391">
        <v>13</v>
      </c>
      <c r="C121" s="392" t="s">
        <v>525</v>
      </c>
      <c r="D121" s="397" t="s">
        <v>101</v>
      </c>
      <c r="E121" s="398"/>
      <c r="F121" s="391"/>
      <c r="G121" s="391"/>
      <c r="H121" s="391"/>
    </row>
    <row r="122" spans="2:8" s="372" customFormat="1" ht="27" x14ac:dyDescent="0.35">
      <c r="B122" s="391">
        <v>14</v>
      </c>
      <c r="C122" s="392" t="s">
        <v>526</v>
      </c>
      <c r="D122" s="397" t="s">
        <v>101</v>
      </c>
      <c r="E122" s="398"/>
      <c r="F122" s="391"/>
      <c r="G122" s="391"/>
      <c r="H122" s="391"/>
    </row>
    <row r="123" spans="2:8" s="372" customFormat="1" ht="27" x14ac:dyDescent="0.35">
      <c r="B123" s="391">
        <v>15</v>
      </c>
      <c r="C123" s="392" t="s">
        <v>506</v>
      </c>
      <c r="D123" s="397" t="s">
        <v>101</v>
      </c>
      <c r="E123" s="398"/>
      <c r="F123" s="391"/>
      <c r="G123" s="391"/>
      <c r="H123" s="391"/>
    </row>
    <row r="124" spans="2:8" s="372" customFormat="1" ht="13.5" x14ac:dyDescent="0.35">
      <c r="B124" s="395"/>
      <c r="C124" s="395" t="s">
        <v>3208</v>
      </c>
      <c r="D124" s="395"/>
      <c r="E124" s="396"/>
      <c r="F124" s="396">
        <f>SUM(F121:F123)</f>
        <v>0</v>
      </c>
      <c r="G124" s="396">
        <f>SUM(G121:G123)</f>
        <v>0</v>
      </c>
      <c r="H124" s="395"/>
    </row>
    <row r="125" spans="2:8" s="372" customFormat="1" ht="13.5" x14ac:dyDescent="0.35">
      <c r="B125" s="388"/>
      <c r="C125" s="388" t="s">
        <v>382</v>
      </c>
      <c r="D125" s="388"/>
      <c r="E125" s="390"/>
      <c r="F125" s="390"/>
      <c r="G125" s="390"/>
      <c r="H125" s="388"/>
    </row>
    <row r="126" spans="2:8" s="372" customFormat="1" ht="13.5" x14ac:dyDescent="0.35">
      <c r="B126" s="391">
        <v>16</v>
      </c>
      <c r="C126" s="392" t="s">
        <v>309</v>
      </c>
      <c r="D126" s="391" t="s">
        <v>185</v>
      </c>
      <c r="E126" s="394"/>
      <c r="F126" s="398"/>
      <c r="G126" s="398"/>
      <c r="H126" s="391"/>
    </row>
    <row r="127" spans="2:8" s="372" customFormat="1" ht="27" x14ac:dyDescent="0.35">
      <c r="B127" s="391">
        <v>17</v>
      </c>
      <c r="C127" s="392" t="s">
        <v>310</v>
      </c>
      <c r="D127" s="391" t="s">
        <v>185</v>
      </c>
      <c r="E127" s="394"/>
      <c r="F127" s="398"/>
      <c r="G127" s="398"/>
      <c r="H127" s="391"/>
    </row>
    <row r="128" spans="2:8" s="372" customFormat="1" ht="13.5" x14ac:dyDescent="0.35">
      <c r="B128" s="391">
        <v>18</v>
      </c>
      <c r="C128" s="392" t="s">
        <v>151</v>
      </c>
      <c r="D128" s="391" t="s">
        <v>185</v>
      </c>
      <c r="E128" s="394"/>
      <c r="F128" s="399"/>
      <c r="G128" s="399"/>
      <c r="H128" s="391"/>
    </row>
    <row r="129" spans="2:8" s="372" customFormat="1" ht="13.5" x14ac:dyDescent="0.35">
      <c r="B129" s="395"/>
      <c r="C129" s="395" t="s">
        <v>3209</v>
      </c>
      <c r="D129" s="395"/>
      <c r="E129" s="396"/>
      <c r="F129" s="396">
        <f>+F126+F127+F128</f>
        <v>0</v>
      </c>
      <c r="G129" s="396">
        <f>+G126+G127+G128</f>
        <v>0</v>
      </c>
      <c r="H129" s="395"/>
    </row>
    <row r="130" spans="2:8" s="372" customFormat="1" ht="13.5" x14ac:dyDescent="0.35">
      <c r="B130" s="391"/>
      <c r="C130" s="389" t="s">
        <v>308</v>
      </c>
      <c r="D130" s="391"/>
      <c r="E130" s="394"/>
      <c r="F130" s="398"/>
      <c r="G130" s="398"/>
      <c r="H130" s="391"/>
    </row>
    <row r="131" spans="2:8" s="372" customFormat="1" ht="13.5" x14ac:dyDescent="0.35">
      <c r="B131" s="391">
        <f>B128+1</f>
        <v>19</v>
      </c>
      <c r="C131" s="392" t="s">
        <v>206</v>
      </c>
      <c r="D131" s="391" t="s">
        <v>179</v>
      </c>
      <c r="E131" s="394"/>
      <c r="F131" s="398"/>
      <c r="G131" s="398"/>
      <c r="H131" s="391"/>
    </row>
    <row r="132" spans="2:8" s="372" customFormat="1" ht="13.5" x14ac:dyDescent="0.35">
      <c r="B132" s="391">
        <f>B131+1</f>
        <v>20</v>
      </c>
      <c r="C132" s="392" t="s">
        <v>507</v>
      </c>
      <c r="D132" s="391" t="s">
        <v>179</v>
      </c>
      <c r="E132" s="394"/>
      <c r="F132" s="398"/>
      <c r="G132" s="398"/>
      <c r="H132" s="391"/>
    </row>
    <row r="133" spans="2:8" s="372" customFormat="1" ht="27" x14ac:dyDescent="0.35">
      <c r="B133" s="391">
        <f t="shared" ref="B133:B141" si="0">B132+1</f>
        <v>21</v>
      </c>
      <c r="C133" s="392" t="s">
        <v>2514</v>
      </c>
      <c r="D133" s="391" t="s">
        <v>179</v>
      </c>
      <c r="E133" s="394"/>
      <c r="F133" s="398"/>
      <c r="G133" s="398"/>
      <c r="H133" s="391"/>
    </row>
    <row r="134" spans="2:8" s="372" customFormat="1" ht="13.5" x14ac:dyDescent="0.35">
      <c r="B134" s="391">
        <f t="shared" si="0"/>
        <v>22</v>
      </c>
      <c r="C134" s="392" t="s">
        <v>220</v>
      </c>
      <c r="D134" s="391" t="s">
        <v>179</v>
      </c>
      <c r="E134" s="394"/>
      <c r="F134" s="398"/>
      <c r="G134" s="398"/>
      <c r="H134" s="391"/>
    </row>
    <row r="135" spans="2:8" s="372" customFormat="1" ht="13.5" x14ac:dyDescent="0.35">
      <c r="B135" s="391">
        <f t="shared" si="0"/>
        <v>23</v>
      </c>
      <c r="C135" s="392" t="s">
        <v>219</v>
      </c>
      <c r="D135" s="391" t="s">
        <v>179</v>
      </c>
      <c r="E135" s="394"/>
      <c r="F135" s="398"/>
      <c r="G135" s="398"/>
      <c r="H135" s="391"/>
    </row>
    <row r="136" spans="2:8" s="372" customFormat="1" ht="13.5" x14ac:dyDescent="0.35">
      <c r="B136" s="391">
        <f t="shared" si="0"/>
        <v>24</v>
      </c>
      <c r="C136" s="392" t="s">
        <v>508</v>
      </c>
      <c r="D136" s="391" t="s">
        <v>179</v>
      </c>
      <c r="E136" s="394"/>
      <c r="F136" s="398"/>
      <c r="G136" s="398"/>
      <c r="H136" s="391"/>
    </row>
    <row r="137" spans="2:8" s="400" customFormat="1" ht="13.5" x14ac:dyDescent="0.35">
      <c r="B137" s="391">
        <f t="shared" si="0"/>
        <v>25</v>
      </c>
      <c r="C137" s="392" t="s">
        <v>213</v>
      </c>
      <c r="D137" s="391" t="s">
        <v>179</v>
      </c>
      <c r="E137" s="394"/>
      <c r="F137" s="398"/>
      <c r="G137" s="398"/>
      <c r="H137" s="391"/>
    </row>
    <row r="138" spans="2:8" s="372" customFormat="1" ht="27" x14ac:dyDescent="0.35">
      <c r="B138" s="391">
        <f t="shared" si="0"/>
        <v>26</v>
      </c>
      <c r="C138" s="392" t="s">
        <v>509</v>
      </c>
      <c r="D138" s="391" t="s">
        <v>179</v>
      </c>
      <c r="E138" s="394"/>
      <c r="F138" s="398"/>
      <c r="G138" s="398"/>
      <c r="H138" s="391"/>
    </row>
    <row r="139" spans="2:8" s="372" customFormat="1" ht="13.5" x14ac:dyDescent="0.35">
      <c r="B139" s="391">
        <f t="shared" si="0"/>
        <v>27</v>
      </c>
      <c r="C139" s="392" t="s">
        <v>209</v>
      </c>
      <c r="D139" s="391" t="s">
        <v>208</v>
      </c>
      <c r="E139" s="394"/>
      <c r="F139" s="398"/>
      <c r="G139" s="398"/>
      <c r="H139" s="391"/>
    </row>
    <row r="140" spans="2:8" s="372" customFormat="1" ht="27" x14ac:dyDescent="0.35">
      <c r="B140" s="391">
        <f t="shared" si="0"/>
        <v>28</v>
      </c>
      <c r="C140" s="392" t="s">
        <v>510</v>
      </c>
      <c r="D140" s="391" t="s">
        <v>179</v>
      </c>
      <c r="E140" s="394"/>
      <c r="F140" s="398"/>
      <c r="G140" s="398"/>
      <c r="H140" s="391"/>
    </row>
    <row r="141" spans="2:8" s="372" customFormat="1" ht="27" x14ac:dyDescent="0.35">
      <c r="B141" s="391">
        <f t="shared" si="0"/>
        <v>29</v>
      </c>
      <c r="C141" s="392" t="s">
        <v>527</v>
      </c>
      <c r="D141" s="391" t="s">
        <v>11</v>
      </c>
      <c r="E141" s="394"/>
      <c r="F141" s="398"/>
      <c r="G141" s="398"/>
      <c r="H141" s="391"/>
    </row>
    <row r="142" spans="2:8" s="372" customFormat="1" ht="13.5" x14ac:dyDescent="0.35">
      <c r="B142" s="395"/>
      <c r="C142" s="395" t="s">
        <v>3210</v>
      </c>
      <c r="D142" s="395"/>
      <c r="E142" s="396"/>
      <c r="F142" s="396">
        <f>SUM(F131:F141)</f>
        <v>0</v>
      </c>
      <c r="G142" s="396">
        <f>SUM(G131:G141)</f>
        <v>0</v>
      </c>
      <c r="H142" s="395"/>
    </row>
    <row r="143" spans="2:8" s="372" customFormat="1" ht="27" x14ac:dyDescent="0.35">
      <c r="B143" s="391"/>
      <c r="C143" s="388" t="s">
        <v>528</v>
      </c>
      <c r="D143" s="391"/>
      <c r="E143" s="394"/>
      <c r="F143" s="398"/>
      <c r="G143" s="398"/>
      <c r="H143" s="391"/>
    </row>
    <row r="144" spans="2:8" s="372" customFormat="1" ht="21.75" customHeight="1" x14ac:dyDescent="0.35">
      <c r="B144" s="391">
        <f>+B141+1</f>
        <v>30</v>
      </c>
      <c r="C144" s="392" t="s">
        <v>2515</v>
      </c>
      <c r="D144" s="391" t="s">
        <v>191</v>
      </c>
      <c r="E144" s="394"/>
      <c r="F144" s="398"/>
      <c r="G144" s="398"/>
      <c r="H144" s="391"/>
    </row>
    <row r="145" spans="2:8" s="372" customFormat="1" ht="27" x14ac:dyDescent="0.35">
      <c r="B145" s="391">
        <f>+B144+1</f>
        <v>31</v>
      </c>
      <c r="C145" s="392" t="s">
        <v>157</v>
      </c>
      <c r="D145" s="391" t="s">
        <v>191</v>
      </c>
      <c r="E145" s="394"/>
      <c r="F145" s="398"/>
      <c r="G145" s="398"/>
      <c r="H145" s="391"/>
    </row>
    <row r="146" spans="2:8" s="372" customFormat="1" ht="13.5" x14ac:dyDescent="0.35">
      <c r="B146" s="391">
        <f t="shared" ref="B146:B173" si="1">+B145+1</f>
        <v>32</v>
      </c>
      <c r="C146" s="392" t="s">
        <v>154</v>
      </c>
      <c r="D146" s="391" t="s">
        <v>191</v>
      </c>
      <c r="E146" s="394"/>
      <c r="F146" s="398"/>
      <c r="G146" s="398"/>
      <c r="H146" s="391"/>
    </row>
    <row r="147" spans="2:8" s="372" customFormat="1" ht="27" x14ac:dyDescent="0.35">
      <c r="B147" s="391">
        <f t="shared" si="1"/>
        <v>33</v>
      </c>
      <c r="C147" s="392" t="s">
        <v>159</v>
      </c>
      <c r="D147" s="391" t="s">
        <v>191</v>
      </c>
      <c r="E147" s="394"/>
      <c r="F147" s="398"/>
      <c r="G147" s="398"/>
      <c r="H147" s="391"/>
    </row>
    <row r="148" spans="2:8" s="372" customFormat="1" ht="13.5" x14ac:dyDescent="0.35">
      <c r="B148" s="391">
        <f t="shared" si="1"/>
        <v>34</v>
      </c>
      <c r="C148" s="392" t="s">
        <v>156</v>
      </c>
      <c r="D148" s="391" t="s">
        <v>191</v>
      </c>
      <c r="E148" s="394"/>
      <c r="F148" s="398"/>
      <c r="G148" s="398"/>
      <c r="H148" s="391"/>
    </row>
    <row r="149" spans="2:8" s="372" customFormat="1" ht="13.5" x14ac:dyDescent="0.35">
      <c r="B149" s="391">
        <f t="shared" si="1"/>
        <v>35</v>
      </c>
      <c r="C149" s="392" t="s">
        <v>147</v>
      </c>
      <c r="D149" s="391" t="s">
        <v>191</v>
      </c>
      <c r="E149" s="394"/>
      <c r="F149" s="398"/>
      <c r="G149" s="398"/>
      <c r="H149" s="391"/>
    </row>
    <row r="150" spans="2:8" s="372" customFormat="1" ht="13.5" x14ac:dyDescent="0.35">
      <c r="B150" s="391">
        <f t="shared" si="1"/>
        <v>36</v>
      </c>
      <c r="C150" s="392" t="s">
        <v>150</v>
      </c>
      <c r="D150" s="391" t="s">
        <v>191</v>
      </c>
      <c r="E150" s="394"/>
      <c r="F150" s="398"/>
      <c r="G150" s="398"/>
      <c r="H150" s="391"/>
    </row>
    <row r="151" spans="2:8" s="372" customFormat="1" ht="13.5" x14ac:dyDescent="0.35">
      <c r="B151" s="391">
        <f t="shared" si="1"/>
        <v>37</v>
      </c>
      <c r="C151" s="392" t="s">
        <v>149</v>
      </c>
      <c r="D151" s="391" t="s">
        <v>176</v>
      </c>
      <c r="E151" s="394"/>
      <c r="F151" s="398"/>
      <c r="G151" s="398"/>
      <c r="H151" s="391"/>
    </row>
    <row r="152" spans="2:8" s="372" customFormat="1" ht="13.5" x14ac:dyDescent="0.35">
      <c r="B152" s="391">
        <f>+B151+1</f>
        <v>38</v>
      </c>
      <c r="C152" s="392" t="s">
        <v>158</v>
      </c>
      <c r="D152" s="391" t="s">
        <v>176</v>
      </c>
      <c r="E152" s="394"/>
      <c r="F152" s="398"/>
      <c r="G152" s="398"/>
      <c r="H152" s="391"/>
    </row>
    <row r="153" spans="2:8" s="372" customFormat="1" ht="13.5" x14ac:dyDescent="0.35">
      <c r="B153" s="391">
        <f t="shared" si="1"/>
        <v>39</v>
      </c>
      <c r="C153" s="392" t="s">
        <v>529</v>
      </c>
      <c r="D153" s="391" t="s">
        <v>176</v>
      </c>
      <c r="E153" s="394"/>
      <c r="F153" s="398"/>
      <c r="G153" s="398"/>
      <c r="H153" s="391"/>
    </row>
    <row r="154" spans="2:8" s="372" customFormat="1" ht="13.5" x14ac:dyDescent="0.35">
      <c r="B154" s="391">
        <f t="shared" si="1"/>
        <v>40</v>
      </c>
      <c r="C154" s="392" t="s">
        <v>148</v>
      </c>
      <c r="D154" s="391" t="s">
        <v>176</v>
      </c>
      <c r="E154" s="394"/>
      <c r="F154" s="398"/>
      <c r="G154" s="398"/>
      <c r="H154" s="391"/>
    </row>
    <row r="155" spans="2:8" s="372" customFormat="1" ht="13.5" x14ac:dyDescent="0.35">
      <c r="B155" s="391">
        <f t="shared" si="1"/>
        <v>41</v>
      </c>
      <c r="C155" s="392" t="s">
        <v>511</v>
      </c>
      <c r="D155" s="391" t="s">
        <v>185</v>
      </c>
      <c r="E155" s="394"/>
      <c r="F155" s="398"/>
      <c r="G155" s="398"/>
      <c r="H155" s="391"/>
    </row>
    <row r="156" spans="2:8" s="372" customFormat="1" ht="13.5" x14ac:dyDescent="0.35">
      <c r="B156" s="391">
        <f t="shared" si="1"/>
        <v>42</v>
      </c>
      <c r="C156" s="392" t="s">
        <v>155</v>
      </c>
      <c r="D156" s="391" t="s">
        <v>191</v>
      </c>
      <c r="E156" s="394"/>
      <c r="F156" s="398"/>
      <c r="G156" s="398"/>
      <c r="H156" s="391"/>
    </row>
    <row r="157" spans="2:8" s="372" customFormat="1" ht="13.5" x14ac:dyDescent="0.35">
      <c r="B157" s="391">
        <f t="shared" si="1"/>
        <v>43</v>
      </c>
      <c r="C157" s="392" t="s">
        <v>153</v>
      </c>
      <c r="D157" s="391" t="s">
        <v>191</v>
      </c>
      <c r="E157" s="394"/>
      <c r="F157" s="398"/>
      <c r="G157" s="398"/>
      <c r="H157" s="391"/>
    </row>
    <row r="158" spans="2:8" s="372" customFormat="1" ht="13.5" x14ac:dyDescent="0.35">
      <c r="B158" s="391">
        <f t="shared" si="1"/>
        <v>44</v>
      </c>
      <c r="C158" s="392" t="s">
        <v>512</v>
      </c>
      <c r="D158" s="391" t="s">
        <v>191</v>
      </c>
      <c r="E158" s="394"/>
      <c r="F158" s="398"/>
      <c r="G158" s="398"/>
      <c r="H158" s="391"/>
    </row>
    <row r="159" spans="2:8" s="372" customFormat="1" ht="27" x14ac:dyDescent="0.35">
      <c r="B159" s="391">
        <f t="shared" si="1"/>
        <v>45</v>
      </c>
      <c r="C159" s="392" t="s">
        <v>152</v>
      </c>
      <c r="D159" s="391" t="s">
        <v>191</v>
      </c>
      <c r="E159" s="394"/>
      <c r="F159" s="398"/>
      <c r="G159" s="398"/>
      <c r="H159" s="391"/>
    </row>
    <row r="160" spans="2:8" s="372" customFormat="1" ht="13.5" x14ac:dyDescent="0.35">
      <c r="B160" s="391">
        <f t="shared" si="1"/>
        <v>46</v>
      </c>
      <c r="C160" s="392" t="s">
        <v>513</v>
      </c>
      <c r="D160" s="391" t="s">
        <v>2516</v>
      </c>
      <c r="E160" s="394"/>
      <c r="F160" s="398"/>
      <c r="G160" s="398"/>
      <c r="H160" s="391"/>
    </row>
    <row r="161" spans="2:8" s="372" customFormat="1" ht="13.5" x14ac:dyDescent="0.35">
      <c r="B161" s="391">
        <f t="shared" si="1"/>
        <v>47</v>
      </c>
      <c r="C161" s="389" t="s">
        <v>2517</v>
      </c>
      <c r="D161" s="391" t="s">
        <v>2516</v>
      </c>
      <c r="E161" s="394"/>
      <c r="F161" s="398"/>
      <c r="G161" s="398"/>
      <c r="H161" s="391"/>
    </row>
    <row r="162" spans="2:8" s="372" customFormat="1" ht="27" x14ac:dyDescent="0.35">
      <c r="B162" s="391">
        <f t="shared" si="1"/>
        <v>48</v>
      </c>
      <c r="C162" s="389" t="s">
        <v>2518</v>
      </c>
      <c r="D162" s="391" t="s">
        <v>2516</v>
      </c>
      <c r="E162" s="394"/>
      <c r="F162" s="398"/>
      <c r="G162" s="398"/>
      <c r="H162" s="391"/>
    </row>
    <row r="163" spans="2:8" s="372" customFormat="1" ht="13.5" x14ac:dyDescent="0.35">
      <c r="B163" s="391">
        <f>+B160+1</f>
        <v>47</v>
      </c>
      <c r="C163" s="392" t="s">
        <v>204</v>
      </c>
      <c r="D163" s="391" t="s">
        <v>196</v>
      </c>
      <c r="E163" s="394"/>
      <c r="F163" s="398"/>
      <c r="G163" s="398"/>
      <c r="H163" s="391"/>
    </row>
    <row r="164" spans="2:8" s="372" customFormat="1" ht="13.5" x14ac:dyDescent="0.35">
      <c r="B164" s="391">
        <f t="shared" si="1"/>
        <v>48</v>
      </c>
      <c r="C164" s="392" t="s">
        <v>221</v>
      </c>
      <c r="D164" s="391" t="s">
        <v>197</v>
      </c>
      <c r="E164" s="394"/>
      <c r="F164" s="398"/>
      <c r="G164" s="398"/>
      <c r="H164" s="391"/>
    </row>
    <row r="165" spans="2:8" s="372" customFormat="1" ht="27" x14ac:dyDescent="0.35">
      <c r="B165" s="391">
        <f t="shared" si="1"/>
        <v>49</v>
      </c>
      <c r="C165" s="392" t="s">
        <v>530</v>
      </c>
      <c r="D165" s="391" t="s">
        <v>2516</v>
      </c>
      <c r="E165" s="394"/>
      <c r="F165" s="398"/>
      <c r="G165" s="398"/>
      <c r="H165" s="391"/>
    </row>
    <row r="166" spans="2:8" s="372" customFormat="1" ht="27" x14ac:dyDescent="0.35">
      <c r="B166" s="391">
        <f t="shared" si="1"/>
        <v>50</v>
      </c>
      <c r="C166" s="389" t="s">
        <v>2519</v>
      </c>
      <c r="D166" s="391" t="s">
        <v>2516</v>
      </c>
      <c r="E166" s="394"/>
      <c r="F166" s="398"/>
      <c r="G166" s="398"/>
      <c r="H166" s="391"/>
    </row>
    <row r="167" spans="2:8" s="372" customFormat="1" ht="13.5" x14ac:dyDescent="0.35">
      <c r="B167" s="391">
        <f>+B165+1</f>
        <v>50</v>
      </c>
      <c r="C167" s="392" t="s">
        <v>2520</v>
      </c>
      <c r="D167" s="391" t="s">
        <v>2516</v>
      </c>
      <c r="E167" s="394"/>
      <c r="F167" s="398"/>
      <c r="G167" s="398"/>
      <c r="H167" s="391"/>
    </row>
    <row r="168" spans="2:8" s="372" customFormat="1" ht="13.5" x14ac:dyDescent="0.35">
      <c r="B168" s="391">
        <f t="shared" si="1"/>
        <v>51</v>
      </c>
      <c r="C168" s="392" t="s">
        <v>2521</v>
      </c>
      <c r="D168" s="391" t="s">
        <v>2516</v>
      </c>
      <c r="E168" s="394"/>
      <c r="F168" s="398"/>
      <c r="G168" s="398"/>
      <c r="H168" s="391"/>
    </row>
    <row r="169" spans="2:8" s="372" customFormat="1" ht="13.5" x14ac:dyDescent="0.35">
      <c r="B169" s="391">
        <f t="shared" si="1"/>
        <v>52</v>
      </c>
      <c r="C169" s="389" t="s">
        <v>2522</v>
      </c>
      <c r="D169" s="391" t="s">
        <v>661</v>
      </c>
      <c r="E169" s="398"/>
      <c r="F169" s="398"/>
      <c r="G169" s="398"/>
      <c r="H169" s="391"/>
    </row>
    <row r="170" spans="2:8" s="372" customFormat="1" ht="27" x14ac:dyDescent="0.35">
      <c r="B170" s="391">
        <f t="shared" si="1"/>
        <v>53</v>
      </c>
      <c r="C170" s="389" t="s">
        <v>2523</v>
      </c>
      <c r="D170" s="391" t="s">
        <v>661</v>
      </c>
      <c r="E170" s="398"/>
      <c r="F170" s="398"/>
      <c r="G170" s="398"/>
      <c r="H170" s="391"/>
    </row>
    <row r="171" spans="2:8" s="372" customFormat="1" ht="27" x14ac:dyDescent="0.35">
      <c r="B171" s="391">
        <f t="shared" si="1"/>
        <v>54</v>
      </c>
      <c r="C171" s="389" t="s">
        <v>2524</v>
      </c>
      <c r="D171" s="391" t="s">
        <v>661</v>
      </c>
      <c r="E171" s="398"/>
      <c r="F171" s="398"/>
      <c r="G171" s="398"/>
      <c r="H171" s="391"/>
    </row>
    <row r="172" spans="2:8" s="372" customFormat="1" ht="27" x14ac:dyDescent="0.35">
      <c r="B172" s="391">
        <f t="shared" si="1"/>
        <v>55</v>
      </c>
      <c r="C172" s="389" t="s">
        <v>2525</v>
      </c>
      <c r="D172" s="391" t="s">
        <v>661</v>
      </c>
      <c r="E172" s="398"/>
      <c r="F172" s="398"/>
      <c r="G172" s="398"/>
      <c r="H172" s="391"/>
    </row>
    <row r="173" spans="2:8" s="372" customFormat="1" ht="27" x14ac:dyDescent="0.35">
      <c r="B173" s="391">
        <f t="shared" si="1"/>
        <v>56</v>
      </c>
      <c r="C173" s="392" t="s">
        <v>527</v>
      </c>
      <c r="D173" s="391" t="s">
        <v>505</v>
      </c>
      <c r="E173" s="394"/>
      <c r="F173" s="398"/>
      <c r="G173" s="398"/>
      <c r="H173" s="391"/>
    </row>
    <row r="174" spans="2:8" s="372" customFormat="1" ht="13.5" x14ac:dyDescent="0.35">
      <c r="B174" s="401"/>
      <c r="C174" s="402" t="s">
        <v>3211</v>
      </c>
      <c r="D174" s="402"/>
      <c r="E174" s="403"/>
      <c r="F174" s="403">
        <f>SUM(F144:F173)</f>
        <v>0</v>
      </c>
      <c r="G174" s="403">
        <f>SUM(G144:G173)</f>
        <v>0</v>
      </c>
      <c r="H174" s="404"/>
    </row>
    <row r="175" spans="2:8" s="372" customFormat="1" ht="13.5" x14ac:dyDescent="0.35">
      <c r="B175" s="405" t="s">
        <v>2526</v>
      </c>
      <c r="C175" s="406"/>
      <c r="D175" s="406"/>
      <c r="E175" s="406"/>
      <c r="F175" s="406"/>
      <c r="G175" s="406"/>
      <c r="H175" s="406"/>
    </row>
    <row r="176" spans="2:8" s="372" customFormat="1" ht="13.5" x14ac:dyDescent="0.35">
      <c r="B176" s="407"/>
      <c r="C176" s="388" t="s">
        <v>222</v>
      </c>
      <c r="D176" s="388"/>
      <c r="E176" s="390"/>
      <c r="F176" s="390"/>
      <c r="G176" s="390"/>
      <c r="H176" s="388"/>
    </row>
    <row r="177" spans="2:8" s="372" customFormat="1" ht="13.5" x14ac:dyDescent="0.35">
      <c r="B177" s="391">
        <f>+B173+1</f>
        <v>57</v>
      </c>
      <c r="C177" s="392" t="s">
        <v>531</v>
      </c>
      <c r="D177" s="391" t="s">
        <v>26</v>
      </c>
      <c r="E177" s="394"/>
      <c r="F177" s="398"/>
      <c r="G177" s="398"/>
      <c r="H177" s="391"/>
    </row>
    <row r="178" spans="2:8" s="372" customFormat="1" ht="40.5" x14ac:dyDescent="0.35">
      <c r="B178" s="391">
        <f>+B177+1</f>
        <v>58</v>
      </c>
      <c r="C178" s="392" t="s">
        <v>532</v>
      </c>
      <c r="D178" s="391" t="s">
        <v>26</v>
      </c>
      <c r="E178" s="394"/>
      <c r="F178" s="398"/>
      <c r="G178" s="398"/>
      <c r="H178" s="391"/>
    </row>
    <row r="179" spans="2:8" s="372" customFormat="1" ht="13.5" x14ac:dyDescent="0.35">
      <c r="B179" s="391">
        <f>+B178+1</f>
        <v>59</v>
      </c>
      <c r="C179" s="392" t="s">
        <v>533</v>
      </c>
      <c r="D179" s="391" t="s">
        <v>26</v>
      </c>
      <c r="E179" s="394"/>
      <c r="F179" s="398"/>
      <c r="G179" s="398"/>
      <c r="H179" s="391"/>
    </row>
    <row r="180" spans="2:8" s="372" customFormat="1" ht="13.5" x14ac:dyDescent="0.35">
      <c r="B180" s="401"/>
      <c r="C180" s="402" t="s">
        <v>3212</v>
      </c>
      <c r="D180" s="402"/>
      <c r="E180" s="403"/>
      <c r="F180" s="403">
        <f>SUM(F177:F179)</f>
        <v>0</v>
      </c>
      <c r="G180" s="403">
        <f>SUM(G177:G179)</f>
        <v>0</v>
      </c>
      <c r="H180" s="404"/>
    </row>
    <row r="181" spans="2:8" s="372" customFormat="1" ht="13.5" x14ac:dyDescent="0.35">
      <c r="B181" s="405" t="s">
        <v>2527</v>
      </c>
      <c r="C181" s="406"/>
      <c r="D181" s="406"/>
      <c r="E181" s="406"/>
      <c r="F181" s="406"/>
      <c r="G181" s="406"/>
      <c r="H181" s="406"/>
    </row>
    <row r="182" spans="2:8" s="372" customFormat="1" ht="13.5" x14ac:dyDescent="0.35">
      <c r="B182" s="397"/>
      <c r="C182" s="389" t="s">
        <v>223</v>
      </c>
      <c r="D182" s="389"/>
      <c r="E182" s="390"/>
      <c r="F182" s="390"/>
      <c r="G182" s="390"/>
      <c r="H182" s="388"/>
    </row>
    <row r="183" spans="2:8" s="372" customFormat="1" ht="27" x14ac:dyDescent="0.35">
      <c r="B183" s="391">
        <f>+B179+1</f>
        <v>60</v>
      </c>
      <c r="C183" s="408" t="s">
        <v>672</v>
      </c>
      <c r="D183" s="391" t="s">
        <v>670</v>
      </c>
      <c r="E183" s="394"/>
      <c r="F183" s="390"/>
      <c r="G183" s="390"/>
      <c r="H183" s="388"/>
    </row>
    <row r="184" spans="2:8" s="372" customFormat="1" ht="13.5" x14ac:dyDescent="0.35">
      <c r="B184" s="391">
        <f>+B183+1</f>
        <v>61</v>
      </c>
      <c r="C184" s="409" t="s">
        <v>673</v>
      </c>
      <c r="D184" s="410" t="s">
        <v>674</v>
      </c>
      <c r="E184" s="394"/>
      <c r="F184" s="390"/>
      <c r="G184" s="390"/>
      <c r="H184" s="388"/>
    </row>
    <row r="185" spans="2:8" s="372" customFormat="1" ht="13.5" x14ac:dyDescent="0.35">
      <c r="B185" s="391">
        <f t="shared" ref="B185:B193" si="2">+B184+1</f>
        <v>62</v>
      </c>
      <c r="C185" s="409" t="s">
        <v>675</v>
      </c>
      <c r="D185" s="410" t="s">
        <v>670</v>
      </c>
      <c r="E185" s="394"/>
      <c r="F185" s="390"/>
      <c r="G185" s="390"/>
      <c r="H185" s="388"/>
    </row>
    <row r="186" spans="2:8" s="372" customFormat="1" ht="13.5" x14ac:dyDescent="0.35">
      <c r="B186" s="391">
        <f t="shared" si="2"/>
        <v>63</v>
      </c>
      <c r="C186" s="409" t="s">
        <v>676</v>
      </c>
      <c r="D186" s="410" t="s">
        <v>670</v>
      </c>
      <c r="E186" s="394"/>
      <c r="F186" s="390"/>
      <c r="G186" s="390"/>
      <c r="H186" s="388"/>
    </row>
    <row r="187" spans="2:8" s="372" customFormat="1" ht="27" x14ac:dyDescent="0.35">
      <c r="B187" s="391">
        <f t="shared" si="2"/>
        <v>64</v>
      </c>
      <c r="C187" s="408" t="s">
        <v>677</v>
      </c>
      <c r="D187" s="391" t="s">
        <v>670</v>
      </c>
      <c r="E187" s="394"/>
      <c r="F187" s="390"/>
      <c r="G187" s="390"/>
      <c r="H187" s="388"/>
    </row>
    <row r="188" spans="2:8" s="372" customFormat="1" ht="27" x14ac:dyDescent="0.35">
      <c r="B188" s="391">
        <f t="shared" si="2"/>
        <v>65</v>
      </c>
      <c r="C188" s="408" t="s">
        <v>678</v>
      </c>
      <c r="D188" s="391" t="s">
        <v>670</v>
      </c>
      <c r="E188" s="394"/>
      <c r="F188" s="398"/>
      <c r="G188" s="398"/>
      <c r="H188" s="391"/>
    </row>
    <row r="189" spans="2:8" s="372" customFormat="1" ht="13.5" x14ac:dyDescent="0.35">
      <c r="B189" s="391">
        <f t="shared" si="2"/>
        <v>66</v>
      </c>
      <c r="C189" s="408" t="s">
        <v>679</v>
      </c>
      <c r="D189" s="391" t="s">
        <v>670</v>
      </c>
      <c r="E189" s="394"/>
      <c r="F189" s="398"/>
      <c r="G189" s="398"/>
      <c r="H189" s="391"/>
    </row>
    <row r="190" spans="2:8" s="372" customFormat="1" ht="27" x14ac:dyDescent="0.35">
      <c r="B190" s="391">
        <f t="shared" si="2"/>
        <v>67</v>
      </c>
      <c r="C190" s="408" t="s">
        <v>680</v>
      </c>
      <c r="D190" s="391" t="s">
        <v>670</v>
      </c>
      <c r="E190" s="394"/>
      <c r="F190" s="398"/>
      <c r="G190" s="398"/>
      <c r="H190" s="391"/>
    </row>
    <row r="191" spans="2:8" s="372" customFormat="1" ht="27" x14ac:dyDescent="0.35">
      <c r="B191" s="391">
        <f t="shared" si="2"/>
        <v>68</v>
      </c>
      <c r="C191" s="411" t="s">
        <v>681</v>
      </c>
      <c r="D191" s="412" t="s">
        <v>670</v>
      </c>
      <c r="E191" s="413"/>
      <c r="F191" s="414"/>
      <c r="G191" s="414"/>
      <c r="H191" s="412"/>
    </row>
    <row r="192" spans="2:8" s="372" customFormat="1" ht="13.5" x14ac:dyDescent="0.35">
      <c r="B192" s="391">
        <f t="shared" si="2"/>
        <v>69</v>
      </c>
      <c r="C192" s="411" t="s">
        <v>795</v>
      </c>
      <c r="D192" s="391"/>
      <c r="E192" s="394"/>
      <c r="F192" s="398"/>
      <c r="G192" s="398"/>
      <c r="H192" s="391"/>
    </row>
    <row r="193" spans="2:8" s="372" customFormat="1" ht="13.5" x14ac:dyDescent="0.35">
      <c r="B193" s="391">
        <f t="shared" si="2"/>
        <v>70</v>
      </c>
      <c r="C193" s="415" t="s">
        <v>682</v>
      </c>
      <c r="D193" s="391"/>
      <c r="E193" s="394"/>
      <c r="F193" s="398"/>
      <c r="G193" s="398"/>
      <c r="H193" s="391"/>
    </row>
    <row r="194" spans="2:8" s="372" customFormat="1" ht="13.5" x14ac:dyDescent="0.35">
      <c r="B194" s="401"/>
      <c r="C194" s="402" t="s">
        <v>3213</v>
      </c>
      <c r="D194" s="402"/>
      <c r="E194" s="403"/>
      <c r="F194" s="403">
        <f>SUM(F182:F193)</f>
        <v>0</v>
      </c>
      <c r="G194" s="403">
        <f>SUM(G182:G193)</f>
        <v>0</v>
      </c>
      <c r="H194" s="404"/>
    </row>
    <row r="195" spans="2:8" s="372" customFormat="1" ht="13.5" x14ac:dyDescent="0.35">
      <c r="B195" s="416" t="s">
        <v>534</v>
      </c>
      <c r="C195" s="417" t="s">
        <v>535</v>
      </c>
      <c r="D195" s="416"/>
      <c r="F195" s="373"/>
      <c r="G195" s="373"/>
      <c r="H195" s="373"/>
    </row>
    <row r="196" spans="2:8" s="372" customFormat="1" ht="13.5" x14ac:dyDescent="0.35">
      <c r="F196" s="373"/>
      <c r="G196" s="373"/>
      <c r="H196" s="373"/>
    </row>
    <row r="197" spans="2:8" s="372" customFormat="1" ht="13.5" x14ac:dyDescent="0.35">
      <c r="B197" s="418" t="s">
        <v>368</v>
      </c>
      <c r="C197" s="419"/>
      <c r="D197" s="419"/>
      <c r="E197" s="419"/>
      <c r="F197" s="419"/>
      <c r="G197" s="419"/>
      <c r="H197" s="419"/>
    </row>
    <row r="198" spans="2:8" s="372" customFormat="1" ht="13.5" x14ac:dyDescent="0.35">
      <c r="B198" s="419"/>
      <c r="C198" s="419"/>
      <c r="D198" s="419"/>
      <c r="E198" s="419"/>
      <c r="F198" s="419"/>
      <c r="G198" s="419"/>
    </row>
    <row r="199" spans="2:8" s="372" customFormat="1" ht="13.5" x14ac:dyDescent="0.35">
      <c r="B199" s="1586" t="s">
        <v>383</v>
      </c>
      <c r="C199" s="1586"/>
      <c r="D199" s="1586"/>
      <c r="E199" s="1586"/>
      <c r="F199" s="1586"/>
      <c r="G199" s="1586"/>
      <c r="H199" s="1586"/>
    </row>
    <row r="200" spans="2:8" s="372" customFormat="1" ht="13.5" x14ac:dyDescent="0.35">
      <c r="B200" s="421" t="s">
        <v>384</v>
      </c>
      <c r="C200" s="1586" t="s">
        <v>385</v>
      </c>
      <c r="D200" s="1586"/>
      <c r="E200" s="1586"/>
      <c r="F200" s="1586"/>
      <c r="G200" s="1586"/>
      <c r="H200" s="1586"/>
    </row>
    <row r="201" spans="2:8" s="372" customFormat="1" ht="13.5" x14ac:dyDescent="0.35">
      <c r="B201" s="421" t="s">
        <v>386</v>
      </c>
      <c r="C201" s="1586" t="s">
        <v>387</v>
      </c>
      <c r="D201" s="1586"/>
      <c r="E201" s="1586"/>
      <c r="F201" s="1586"/>
      <c r="G201" s="1586"/>
      <c r="H201" s="1586"/>
    </row>
    <row r="202" spans="2:8" s="372" customFormat="1" ht="13.5" x14ac:dyDescent="0.35">
      <c r="B202" s="421" t="s">
        <v>388</v>
      </c>
      <c r="C202" s="1586" t="s">
        <v>2528</v>
      </c>
      <c r="D202" s="1586"/>
      <c r="E202" s="1586"/>
      <c r="F202" s="1586"/>
      <c r="G202" s="1586"/>
      <c r="H202" s="1586"/>
    </row>
    <row r="203" spans="2:8" s="372" customFormat="1" ht="13.5" x14ac:dyDescent="0.35">
      <c r="B203" s="421" t="s">
        <v>389</v>
      </c>
      <c r="C203" s="1586" t="s">
        <v>390</v>
      </c>
      <c r="D203" s="1586"/>
      <c r="E203" s="1586"/>
      <c r="F203" s="1586"/>
      <c r="G203" s="1586"/>
      <c r="H203" s="1586"/>
    </row>
    <row r="204" spans="2:8" s="372" customFormat="1" ht="13.5" x14ac:dyDescent="0.35">
      <c r="B204" s="421" t="s">
        <v>391</v>
      </c>
      <c r="C204" s="1586" t="s">
        <v>392</v>
      </c>
      <c r="D204" s="1586"/>
      <c r="E204" s="1586"/>
      <c r="F204" s="1586"/>
      <c r="G204" s="1586"/>
      <c r="H204" s="1586"/>
    </row>
    <row r="205" spans="2:8" s="372" customFormat="1" ht="13.5" x14ac:dyDescent="0.35">
      <c r="B205" s="421" t="s">
        <v>393</v>
      </c>
      <c r="C205" s="1586" t="s">
        <v>394</v>
      </c>
      <c r="D205" s="1586"/>
      <c r="E205" s="1586"/>
      <c r="F205" s="1586"/>
      <c r="G205" s="1586"/>
      <c r="H205" s="1586"/>
    </row>
    <row r="206" spans="2:8" s="372" customFormat="1" ht="13.5" x14ac:dyDescent="0.35">
      <c r="B206" s="421" t="s">
        <v>395</v>
      </c>
      <c r="C206" s="1586" t="s">
        <v>396</v>
      </c>
      <c r="D206" s="1586"/>
      <c r="E206" s="1586"/>
      <c r="F206" s="1586"/>
      <c r="G206" s="1586"/>
      <c r="H206" s="1586"/>
    </row>
    <row r="207" spans="2:8" s="372" customFormat="1" ht="13.5" x14ac:dyDescent="0.35">
      <c r="B207" s="420"/>
      <c r="C207" s="420"/>
      <c r="D207" s="420"/>
      <c r="E207" s="420"/>
      <c r="F207" s="420"/>
      <c r="G207" s="420"/>
    </row>
    <row r="208" spans="2:8" s="372" customFormat="1" ht="13.5" x14ac:dyDescent="0.35">
      <c r="B208" s="420"/>
      <c r="C208" s="422" t="s">
        <v>369</v>
      </c>
      <c r="D208" s="1582"/>
      <c r="E208" s="1582"/>
      <c r="F208" s="1582"/>
      <c r="G208" s="420"/>
    </row>
    <row r="209" spans="2:8" s="372" customFormat="1" ht="13.5" x14ac:dyDescent="0.35">
      <c r="B209" s="420"/>
      <c r="C209" s="422" t="s">
        <v>370</v>
      </c>
      <c r="D209" s="1582"/>
      <c r="E209" s="1582"/>
      <c r="F209" s="1582"/>
      <c r="G209" s="420"/>
    </row>
    <row r="210" spans="2:8" s="372" customFormat="1" ht="13.5" x14ac:dyDescent="0.35">
      <c r="B210" s="420"/>
      <c r="C210" s="422" t="s">
        <v>248</v>
      </c>
      <c r="D210" s="1587"/>
      <c r="E210" s="1582"/>
      <c r="F210" s="1582"/>
      <c r="G210" s="420"/>
    </row>
    <row r="211" spans="2:8" s="372" customFormat="1" ht="13.5" x14ac:dyDescent="0.35">
      <c r="B211" s="420"/>
      <c r="C211" s="422" t="s">
        <v>397</v>
      </c>
      <c r="D211" s="1582"/>
      <c r="E211" s="1582"/>
      <c r="F211" s="1582"/>
      <c r="G211" s="420"/>
    </row>
    <row r="212" spans="2:8" s="372" customFormat="1" ht="13.5" x14ac:dyDescent="0.35">
      <c r="B212" s="420"/>
      <c r="C212" s="420"/>
      <c r="D212" s="420"/>
      <c r="E212" s="420"/>
      <c r="F212" s="420"/>
      <c r="G212" s="420"/>
      <c r="H212" s="420"/>
    </row>
    <row r="213" spans="2:8" s="372" customFormat="1" ht="13.5" x14ac:dyDescent="0.35">
      <c r="B213" s="1583" t="s">
        <v>398</v>
      </c>
      <c r="C213" s="1583"/>
      <c r="D213" s="1583"/>
      <c r="E213" s="1583"/>
      <c r="F213" s="1583"/>
      <c r="G213" s="1583"/>
      <c r="H213" s="1583"/>
    </row>
    <row r="214" spans="2:8" s="372" customFormat="1" ht="13.5" x14ac:dyDescent="0.35">
      <c r="B214" s="423"/>
      <c r="C214" s="423"/>
      <c r="D214" s="420"/>
      <c r="E214" s="420"/>
      <c r="F214" s="420"/>
      <c r="G214" s="420"/>
    </row>
    <row r="215" spans="2:8" s="372" customFormat="1" ht="13.5" x14ac:dyDescent="0.35">
      <c r="B215" s="1584" t="s">
        <v>536</v>
      </c>
      <c r="C215" s="1584"/>
      <c r="D215" s="1584"/>
      <c r="E215" s="1584"/>
      <c r="F215" s="1584"/>
      <c r="G215" s="1584"/>
      <c r="H215" s="1584"/>
    </row>
    <row r="216" spans="2:8" s="372" customFormat="1" ht="13.5" x14ac:dyDescent="0.35">
      <c r="B216" s="423"/>
      <c r="C216" s="420"/>
      <c r="D216" s="420"/>
      <c r="E216" s="420"/>
      <c r="F216" s="420"/>
      <c r="G216" s="420"/>
    </row>
    <row r="217" spans="2:8" s="372" customFormat="1" ht="13.5" x14ac:dyDescent="0.35">
      <c r="B217" s="1585" t="s">
        <v>537</v>
      </c>
      <c r="C217" s="1585"/>
      <c r="D217" s="1585"/>
      <c r="E217" s="1585"/>
      <c r="F217" s="1585"/>
      <c r="G217" s="1585"/>
      <c r="H217" s="1585"/>
    </row>
    <row r="218" spans="2:8" s="372" customFormat="1" ht="13.5" x14ac:dyDescent="0.35">
      <c r="B218" s="420"/>
      <c r="C218" s="420"/>
      <c r="D218" s="420"/>
      <c r="E218" s="420"/>
      <c r="F218" s="420"/>
      <c r="G218" s="420"/>
    </row>
    <row r="219" spans="2:8" s="372" customFormat="1" ht="13.5" x14ac:dyDescent="0.35">
      <c r="B219" s="420"/>
      <c r="C219" s="422" t="s">
        <v>538</v>
      </c>
      <c r="D219" s="1582"/>
      <c r="E219" s="1582"/>
      <c r="F219" s="1582"/>
      <c r="G219" s="420"/>
    </row>
    <row r="220" spans="2:8" s="372" customFormat="1" ht="13.5" x14ac:dyDescent="0.35">
      <c r="B220" s="420"/>
      <c r="C220" s="422" t="s">
        <v>539</v>
      </c>
      <c r="D220" s="1582"/>
      <c r="E220" s="1582"/>
      <c r="F220" s="1582"/>
      <c r="G220" s="420"/>
    </row>
    <row r="221" spans="2:8" s="372" customFormat="1" ht="27" x14ac:dyDescent="0.35">
      <c r="B221" s="420"/>
      <c r="C221" s="422" t="s">
        <v>540</v>
      </c>
      <c r="D221" s="1582"/>
      <c r="E221" s="1582"/>
      <c r="F221" s="1582"/>
      <c r="G221" s="420"/>
    </row>
    <row r="222" spans="2:8" s="372" customFormat="1" ht="13.5" x14ac:dyDescent="0.35">
      <c r="B222" s="420"/>
      <c r="C222" s="422" t="s">
        <v>541</v>
      </c>
      <c r="D222" s="1582"/>
      <c r="E222" s="1582"/>
      <c r="F222" s="1582"/>
      <c r="G222" s="420"/>
    </row>
    <row r="223" spans="2:8" s="372" customFormat="1" ht="13.5" x14ac:dyDescent="0.35">
      <c r="B223" s="420"/>
      <c r="C223" s="422" t="s">
        <v>542</v>
      </c>
      <c r="D223" s="1582"/>
      <c r="E223" s="1582"/>
      <c r="F223" s="1582"/>
      <c r="G223" s="420"/>
    </row>
    <row r="224" spans="2:8" s="372" customFormat="1" ht="13.5" x14ac:dyDescent="0.35">
      <c r="B224" s="420"/>
      <c r="C224" s="422" t="s">
        <v>248</v>
      </c>
      <c r="D224" s="1582"/>
      <c r="E224" s="1582"/>
      <c r="F224" s="1582"/>
      <c r="G224" s="420"/>
    </row>
    <row r="225" spans="2:11" s="372" customFormat="1" ht="13.5" x14ac:dyDescent="0.35">
      <c r="B225" s="420"/>
      <c r="C225" s="422" t="s">
        <v>371</v>
      </c>
      <c r="D225" s="1582"/>
      <c r="E225" s="1582"/>
      <c r="F225" s="1582"/>
      <c r="G225" s="420"/>
      <c r="H225" s="420"/>
    </row>
    <row r="229" spans="2:11" x14ac:dyDescent="0.35">
      <c r="B229" s="1580" t="s">
        <v>399</v>
      </c>
      <c r="C229" s="1580"/>
      <c r="D229" s="1580"/>
      <c r="E229" s="1580"/>
      <c r="F229" s="1580"/>
      <c r="G229" s="1580"/>
      <c r="H229" s="1580"/>
      <c r="I229" s="1580"/>
      <c r="J229" s="1580"/>
      <c r="K229" s="1580"/>
    </row>
    <row r="230" spans="2:11" x14ac:dyDescent="0.35">
      <c r="B230" s="1513" t="s">
        <v>372</v>
      </c>
      <c r="C230" s="1513"/>
      <c r="D230" s="1513"/>
      <c r="E230" s="1513"/>
      <c r="F230" s="1513"/>
      <c r="G230" s="1513"/>
      <c r="H230" s="1513"/>
      <c r="I230" s="1513"/>
      <c r="J230" s="1513"/>
      <c r="K230" s="1513"/>
    </row>
    <row r="231" spans="2:11" x14ac:dyDescent="0.35">
      <c r="B231" s="424"/>
      <c r="C231" s="425"/>
      <c r="D231" s="425"/>
      <c r="E231" s="425"/>
      <c r="F231" s="425"/>
      <c r="G231" s="425"/>
      <c r="H231" s="425"/>
      <c r="I231" s="425"/>
      <c r="J231" s="425"/>
      <c r="K231" s="425"/>
    </row>
    <row r="232" spans="2:11" ht="40.5" x14ac:dyDescent="0.35">
      <c r="B232" s="426" t="s">
        <v>252</v>
      </c>
      <c r="C232" s="426" t="s">
        <v>253</v>
      </c>
      <c r="D232" s="426" t="s">
        <v>254</v>
      </c>
      <c r="E232" s="426" t="s">
        <v>255</v>
      </c>
      <c r="F232" s="426" t="s">
        <v>250</v>
      </c>
      <c r="G232" s="426" t="s">
        <v>256</v>
      </c>
      <c r="H232" s="426" t="s">
        <v>2529</v>
      </c>
      <c r="I232" s="426" t="s">
        <v>257</v>
      </c>
      <c r="J232" s="426" t="s">
        <v>2530</v>
      </c>
      <c r="K232" s="426" t="s">
        <v>258</v>
      </c>
    </row>
    <row r="248" spans="2:8" x14ac:dyDescent="0.35">
      <c r="B248" s="426" t="s">
        <v>102</v>
      </c>
      <c r="C248" s="426"/>
      <c r="D248" s="429">
        <f>SUM(D233:D247)</f>
        <v>0</v>
      </c>
      <c r="E248" s="429">
        <f>SUM(E233:E247)</f>
        <v>0</v>
      </c>
      <c r="F248" s="429">
        <f>SUM(F233:F247)</f>
        <v>0</v>
      </c>
      <c r="G248" s="363"/>
      <c r="H248" s="425"/>
    </row>
    <row r="249" spans="2:8" x14ac:dyDescent="0.35">
      <c r="B249" s="430" t="s">
        <v>400</v>
      </c>
      <c r="C249" s="431"/>
      <c r="D249" s="431"/>
      <c r="E249" s="431"/>
      <c r="F249" s="431"/>
      <c r="G249" s="431"/>
      <c r="H249" s="425"/>
    </row>
    <row r="250" spans="2:8" x14ac:dyDescent="0.35">
      <c r="B250" s="432" t="s">
        <v>2531</v>
      </c>
      <c r="C250" s="432"/>
      <c r="D250" s="432"/>
      <c r="E250" s="432"/>
      <c r="F250" s="432"/>
      <c r="G250" s="432"/>
      <c r="H250" s="432"/>
    </row>
    <row r="251" spans="2:8" x14ac:dyDescent="0.35">
      <c r="B251" s="432" t="s">
        <v>368</v>
      </c>
      <c r="C251" s="432"/>
      <c r="D251" s="432"/>
      <c r="E251" s="432"/>
      <c r="F251" s="432"/>
      <c r="G251" s="432"/>
      <c r="H251" s="356"/>
    </row>
    <row r="252" spans="2:8" x14ac:dyDescent="0.35">
      <c r="B252" s="1573"/>
      <c r="C252" s="1573"/>
      <c r="D252" s="1573"/>
      <c r="E252" s="1573"/>
      <c r="F252" s="1573"/>
      <c r="G252" s="1573"/>
      <c r="H252" s="1573"/>
    </row>
    <row r="253" spans="2:8" x14ac:dyDescent="0.35">
      <c r="B253" s="433" t="s">
        <v>401</v>
      </c>
      <c r="C253" s="433"/>
      <c r="D253" s="433"/>
      <c r="E253" s="433"/>
      <c r="F253" s="433"/>
      <c r="G253" s="433"/>
      <c r="H253" s="433"/>
    </row>
    <row r="254" spans="2:8" x14ac:dyDescent="0.35">
      <c r="B254" s="1573"/>
      <c r="C254" s="1573"/>
      <c r="D254" s="1573"/>
      <c r="E254" s="1573"/>
      <c r="F254" s="1573"/>
      <c r="G254" s="1573"/>
      <c r="H254" s="1573"/>
    </row>
    <row r="255" spans="2:8" ht="40.5" x14ac:dyDescent="0.35">
      <c r="B255" s="434" t="s">
        <v>369</v>
      </c>
      <c r="C255" s="435"/>
      <c r="D255" s="432"/>
      <c r="E255" s="432"/>
      <c r="F255" s="432"/>
      <c r="G255" s="432"/>
      <c r="H255" s="432"/>
    </row>
    <row r="256" spans="2:8" x14ac:dyDescent="0.35">
      <c r="B256" s="434" t="s">
        <v>370</v>
      </c>
      <c r="C256" s="435"/>
      <c r="D256" s="432"/>
      <c r="E256" s="432"/>
      <c r="F256" s="432"/>
      <c r="G256" s="432"/>
      <c r="H256" s="432"/>
    </row>
    <row r="257" spans="2:12" x14ac:dyDescent="0.35">
      <c r="B257" s="434" t="s">
        <v>248</v>
      </c>
      <c r="C257" s="436"/>
      <c r="D257" s="432"/>
      <c r="E257" s="432"/>
      <c r="F257" s="432"/>
      <c r="G257" s="432"/>
      <c r="H257" s="432"/>
      <c r="I257" s="425"/>
      <c r="J257" s="425"/>
      <c r="K257" s="425"/>
      <c r="L257" s="425"/>
    </row>
    <row r="258" spans="2:12" ht="27" x14ac:dyDescent="0.35">
      <c r="B258" s="434" t="s">
        <v>397</v>
      </c>
      <c r="C258" s="437"/>
      <c r="D258" s="432"/>
      <c r="E258" s="432"/>
      <c r="F258" s="432"/>
      <c r="G258" s="432"/>
      <c r="H258" s="432"/>
      <c r="I258" s="425"/>
      <c r="J258" s="425"/>
      <c r="K258" s="425"/>
      <c r="L258" s="425"/>
    </row>
    <row r="261" spans="2:12" ht="20.5" x14ac:dyDescent="0.35">
      <c r="B261" s="1527" t="s">
        <v>353</v>
      </c>
      <c r="C261" s="1527"/>
      <c r="D261" s="1527"/>
      <c r="E261" s="1527"/>
      <c r="F261" s="1527"/>
      <c r="G261" s="1527"/>
      <c r="H261" s="1527"/>
      <c r="I261" s="1527"/>
      <c r="J261" s="1527"/>
      <c r="K261" s="438"/>
      <c r="L261" s="438"/>
    </row>
    <row r="262" spans="2:12" x14ac:dyDescent="0.35">
      <c r="B262" s="438"/>
      <c r="C262" s="438"/>
      <c r="D262" s="438"/>
      <c r="E262" s="438"/>
      <c r="F262" s="438"/>
      <c r="G262" s="438"/>
      <c r="H262" s="438"/>
      <c r="I262" s="438"/>
      <c r="J262" s="438"/>
      <c r="K262" s="438"/>
      <c r="L262" s="438"/>
    </row>
    <row r="263" spans="2:12" ht="19" x14ac:dyDescent="0.35">
      <c r="B263" s="1579" t="s">
        <v>402</v>
      </c>
      <c r="C263" s="1579"/>
      <c r="D263" s="1579"/>
      <c r="E263" s="1579"/>
      <c r="F263" s="1579"/>
      <c r="G263" s="1579"/>
      <c r="H263" s="1579"/>
      <c r="I263" s="438"/>
      <c r="J263" s="438"/>
      <c r="K263" s="438"/>
      <c r="L263" s="438"/>
    </row>
    <row r="264" spans="2:12" x14ac:dyDescent="0.35">
      <c r="B264" s="375" t="s">
        <v>2512</v>
      </c>
      <c r="C264" s="438"/>
      <c r="D264" s="438"/>
      <c r="E264" s="438"/>
      <c r="F264" s="438"/>
      <c r="G264" s="438"/>
      <c r="H264" s="438"/>
      <c r="I264" s="438"/>
      <c r="J264" s="438"/>
      <c r="K264" s="438"/>
      <c r="L264" s="438"/>
    </row>
    <row r="265" spans="2:12" x14ac:dyDescent="0.35">
      <c r="B265" s="438"/>
      <c r="C265" s="438"/>
      <c r="D265" s="438"/>
      <c r="E265" s="438"/>
      <c r="F265" s="438"/>
      <c r="G265" s="438"/>
      <c r="H265" s="438"/>
      <c r="I265" s="438"/>
      <c r="J265" s="438"/>
      <c r="K265" s="438"/>
      <c r="L265" s="438"/>
    </row>
    <row r="266" spans="2:12" ht="67.5" x14ac:dyDescent="0.35">
      <c r="B266" s="440" t="s">
        <v>100</v>
      </c>
      <c r="C266" s="440" t="s">
        <v>403</v>
      </c>
      <c r="D266" s="440" t="s">
        <v>404</v>
      </c>
      <c r="E266" s="440" t="s">
        <v>825</v>
      </c>
      <c r="F266" s="440" t="s">
        <v>405</v>
      </c>
      <c r="G266" s="440" t="s">
        <v>406</v>
      </c>
      <c r="H266" s="440" t="s">
        <v>407</v>
      </c>
      <c r="I266" s="440" t="s">
        <v>408</v>
      </c>
      <c r="J266" s="441" t="s">
        <v>826</v>
      </c>
      <c r="K266" s="438"/>
      <c r="L266" s="438"/>
    </row>
    <row r="267" spans="2:12" x14ac:dyDescent="0.35">
      <c r="B267" s="442"/>
      <c r="C267" s="442"/>
      <c r="D267" s="443"/>
      <c r="E267" s="444"/>
      <c r="F267" s="444"/>
      <c r="G267" s="445"/>
      <c r="H267" s="446"/>
      <c r="I267" s="447"/>
      <c r="J267" s="447"/>
      <c r="K267" s="438"/>
      <c r="L267" s="438"/>
    </row>
    <row r="268" spans="2:12" x14ac:dyDescent="0.35">
      <c r="B268" s="442"/>
      <c r="C268" s="442"/>
      <c r="D268" s="443"/>
      <c r="E268" s="444"/>
      <c r="F268" s="444"/>
      <c r="G268" s="445"/>
      <c r="H268" s="446"/>
      <c r="I268" s="447"/>
      <c r="J268" s="447"/>
      <c r="K268" s="438"/>
      <c r="L268" s="438"/>
    </row>
    <row r="269" spans="2:12" x14ac:dyDescent="0.35">
      <c r="B269" s="442"/>
      <c r="C269" s="442"/>
      <c r="D269" s="443"/>
      <c r="E269" s="444"/>
      <c r="F269" s="444"/>
      <c r="G269" s="445"/>
      <c r="H269" s="446"/>
      <c r="I269" s="447"/>
      <c r="J269" s="447"/>
      <c r="K269" s="438"/>
      <c r="L269" s="438"/>
    </row>
    <row r="270" spans="2:12" x14ac:dyDescent="0.35">
      <c r="B270" s="448"/>
      <c r="C270" s="448"/>
      <c r="D270" s="443"/>
      <c r="E270" s="444"/>
      <c r="F270" s="444"/>
      <c r="G270" s="446"/>
      <c r="H270" s="446"/>
      <c r="I270" s="446"/>
      <c r="J270" s="446"/>
      <c r="K270" s="438"/>
      <c r="L270" s="382" t="s">
        <v>543</v>
      </c>
    </row>
    <row r="271" spans="2:12" x14ac:dyDescent="0.35">
      <c r="B271" s="438"/>
      <c r="C271" s="438"/>
      <c r="D271" s="438"/>
      <c r="E271" s="440" t="s">
        <v>102</v>
      </c>
      <c r="F271" s="440"/>
      <c r="G271" s="449">
        <f>SUM(G267:G270)</f>
        <v>0</v>
      </c>
      <c r="H271" s="449">
        <f>SUM(H267:H270)</f>
        <v>0</v>
      </c>
      <c r="I271" s="450">
        <f>SUM(I267:I270)</f>
        <v>0</v>
      </c>
      <c r="J271" s="438"/>
      <c r="K271" s="438"/>
      <c r="L271" s="438"/>
    </row>
    <row r="274" spans="2:15" x14ac:dyDescent="0.35">
      <c r="B274" s="1581" t="s">
        <v>368</v>
      </c>
      <c r="C274" s="1581"/>
      <c r="D274" s="418"/>
      <c r="E274" s="418"/>
      <c r="F274" s="418"/>
      <c r="G274" s="418"/>
      <c r="H274" s="356"/>
      <c r="I274" s="438"/>
      <c r="J274" s="438"/>
      <c r="K274" s="438"/>
      <c r="L274" s="438"/>
      <c r="M274" s="438"/>
    </row>
    <row r="275" spans="2:15" x14ac:dyDescent="0.35">
      <c r="B275" s="1578"/>
      <c r="C275" s="1578"/>
      <c r="D275" s="1578"/>
      <c r="E275" s="1578"/>
      <c r="F275" s="1578"/>
      <c r="G275" s="1578"/>
      <c r="H275" s="1578"/>
      <c r="I275" s="438"/>
      <c r="J275" s="438"/>
      <c r="K275" s="438"/>
      <c r="L275" s="438"/>
      <c r="M275" s="438"/>
    </row>
    <row r="276" spans="2:15" x14ac:dyDescent="0.35">
      <c r="B276" s="451" t="s">
        <v>409</v>
      </c>
      <c r="C276" s="451"/>
      <c r="D276" s="451"/>
      <c r="E276" s="451"/>
      <c r="F276" s="451"/>
      <c r="G276" s="451"/>
      <c r="H276" s="451"/>
      <c r="I276" s="438"/>
      <c r="J276" s="438"/>
      <c r="K276" s="438"/>
      <c r="L276" s="438"/>
      <c r="M276" s="438"/>
    </row>
    <row r="277" spans="2:15" x14ac:dyDescent="0.35">
      <c r="B277" s="1578"/>
      <c r="C277" s="1578"/>
      <c r="D277" s="1578"/>
      <c r="E277" s="1578"/>
      <c r="F277" s="1578"/>
      <c r="G277" s="1578"/>
      <c r="H277" s="1578"/>
      <c r="I277" s="438"/>
      <c r="J277" s="438"/>
      <c r="K277" s="438"/>
      <c r="L277" s="438"/>
      <c r="M277" s="438"/>
    </row>
    <row r="278" spans="2:15" ht="40.5" x14ac:dyDescent="0.35">
      <c r="B278" s="434" t="s">
        <v>369</v>
      </c>
      <c r="C278" s="435"/>
      <c r="D278" s="418"/>
      <c r="E278" s="418"/>
      <c r="F278" s="418"/>
      <c r="G278" s="418"/>
      <c r="H278" s="418"/>
      <c r="I278" s="438"/>
      <c r="J278" s="438"/>
      <c r="K278" s="438"/>
      <c r="L278" s="438"/>
      <c r="M278" s="438"/>
    </row>
    <row r="279" spans="2:15" x14ac:dyDescent="0.35">
      <c r="B279" s="434" t="s">
        <v>370</v>
      </c>
      <c r="C279" s="435"/>
      <c r="D279" s="418"/>
      <c r="E279" s="418"/>
      <c r="F279" s="418"/>
      <c r="G279" s="418"/>
      <c r="H279" s="418"/>
      <c r="I279" s="438"/>
      <c r="J279" s="438"/>
      <c r="K279" s="438"/>
      <c r="L279" s="438"/>
      <c r="M279" s="438"/>
    </row>
    <row r="280" spans="2:15" x14ac:dyDescent="0.35">
      <c r="B280" s="434" t="s">
        <v>248</v>
      </c>
      <c r="C280" s="436"/>
      <c r="D280" s="418"/>
      <c r="E280" s="418"/>
      <c r="F280" s="418"/>
      <c r="G280" s="418"/>
      <c r="H280" s="418"/>
      <c r="I280" s="438"/>
      <c r="J280" s="438"/>
      <c r="K280" s="438"/>
      <c r="L280" s="438"/>
      <c r="M280" s="438"/>
    </row>
    <row r="281" spans="2:15" ht="27" x14ac:dyDescent="0.35">
      <c r="B281" s="434" t="s">
        <v>397</v>
      </c>
      <c r="C281" s="435"/>
      <c r="D281" s="418"/>
      <c r="E281" s="418"/>
      <c r="F281" s="418"/>
      <c r="G281" s="418"/>
      <c r="H281" s="418"/>
      <c r="I281" s="438"/>
      <c r="J281" s="438"/>
      <c r="K281" s="438"/>
      <c r="L281" s="438"/>
      <c r="M281" s="438"/>
    </row>
    <row r="285" spans="2:15" ht="20.5" x14ac:dyDescent="0.35">
      <c r="B285" s="1527" t="s">
        <v>827</v>
      </c>
      <c r="C285" s="1527"/>
      <c r="D285" s="1527"/>
      <c r="E285" s="1527"/>
      <c r="F285" s="1527"/>
      <c r="G285" s="1527"/>
      <c r="H285" s="1527"/>
      <c r="I285" s="1527"/>
      <c r="J285" s="1527"/>
      <c r="K285" s="1527"/>
      <c r="L285" s="1527"/>
      <c r="M285" s="1527"/>
      <c r="N285" s="1527"/>
      <c r="O285" s="1527"/>
    </row>
    <row r="286" spans="2:15" x14ac:dyDescent="0.35">
      <c r="B286" s="356"/>
      <c r="C286" s="356"/>
      <c r="D286" s="356"/>
      <c r="E286" s="356"/>
      <c r="F286" s="356"/>
      <c r="G286" s="356"/>
      <c r="H286" s="356"/>
      <c r="I286" s="356"/>
      <c r="J286" s="356"/>
      <c r="K286" s="356"/>
      <c r="L286" s="356"/>
      <c r="M286" s="356"/>
      <c r="N286" s="356"/>
      <c r="O286" s="356"/>
    </row>
    <row r="287" spans="2:15" ht="19" x14ac:dyDescent="0.35">
      <c r="B287" s="1579" t="s">
        <v>410</v>
      </c>
      <c r="C287" s="1579"/>
      <c r="D287" s="1579"/>
      <c r="E287" s="1579"/>
      <c r="F287" s="1579"/>
      <c r="G287" s="1579"/>
      <c r="H287" s="1579"/>
      <c r="I287" s="1579"/>
      <c r="J287" s="1579"/>
      <c r="K287" s="1579"/>
      <c r="L287" s="1579"/>
      <c r="M287" s="1579"/>
      <c r="N287" s="439"/>
      <c r="O287" s="356"/>
    </row>
    <row r="288" spans="2:15" x14ac:dyDescent="0.35">
      <c r="B288" s="375" t="s">
        <v>2512</v>
      </c>
      <c r="C288" s="356"/>
      <c r="D288" s="356"/>
      <c r="E288" s="356"/>
      <c r="F288" s="356"/>
      <c r="G288" s="356"/>
      <c r="H288" s="356"/>
      <c r="I288" s="356"/>
      <c r="J288" s="356"/>
      <c r="K288" s="356"/>
      <c r="L288" s="356"/>
      <c r="M288" s="356"/>
      <c r="N288" s="356"/>
      <c r="O288" s="356"/>
    </row>
    <row r="290" spans="2:16" ht="108" x14ac:dyDescent="0.35">
      <c r="B290" s="440" t="s">
        <v>411</v>
      </c>
      <c r="C290" s="440" t="s">
        <v>828</v>
      </c>
      <c r="D290" s="440" t="s">
        <v>228</v>
      </c>
      <c r="E290" s="440" t="s">
        <v>229</v>
      </c>
      <c r="F290" s="440" t="s">
        <v>544</v>
      </c>
      <c r="G290" s="441" t="s">
        <v>829</v>
      </c>
      <c r="H290" s="440" t="s">
        <v>412</v>
      </c>
      <c r="I290" s="440" t="s">
        <v>231</v>
      </c>
      <c r="J290" s="440" t="s">
        <v>232</v>
      </c>
      <c r="K290" s="452" t="s">
        <v>2532</v>
      </c>
      <c r="L290" s="452" t="s">
        <v>2533</v>
      </c>
      <c r="M290" s="440" t="s">
        <v>233</v>
      </c>
      <c r="N290" s="453" t="s">
        <v>2534</v>
      </c>
      <c r="O290" s="440" t="s">
        <v>240</v>
      </c>
      <c r="P290" s="356"/>
    </row>
    <row r="291" spans="2:16" x14ac:dyDescent="0.35">
      <c r="B291" s="454"/>
      <c r="C291" s="454"/>
      <c r="D291" s="455"/>
      <c r="E291" s="456"/>
      <c r="F291" s="456"/>
      <c r="G291" s="456"/>
      <c r="H291" s="456"/>
      <c r="I291" s="456"/>
      <c r="J291" s="456"/>
      <c r="K291" s="457"/>
      <c r="L291" s="458"/>
      <c r="M291" s="458"/>
      <c r="N291" s="458"/>
      <c r="O291" s="458"/>
      <c r="P291" s="356"/>
    </row>
    <row r="292" spans="2:16" x14ac:dyDescent="0.35">
      <c r="B292" s="454"/>
      <c r="C292" s="454"/>
      <c r="D292" s="455"/>
      <c r="E292" s="456"/>
      <c r="F292" s="456"/>
      <c r="G292" s="456"/>
      <c r="H292" s="456"/>
      <c r="I292" s="456"/>
      <c r="J292" s="456"/>
      <c r="K292" s="456"/>
      <c r="L292" s="456"/>
      <c r="M292" s="456"/>
      <c r="N292" s="456"/>
      <c r="O292" s="456"/>
      <c r="P292" s="356"/>
    </row>
    <row r="293" spans="2:16" x14ac:dyDescent="0.35">
      <c r="B293" s="454"/>
      <c r="C293" s="454"/>
      <c r="D293" s="455"/>
      <c r="E293" s="456"/>
      <c r="F293" s="456"/>
      <c r="G293" s="456"/>
      <c r="H293" s="456"/>
      <c r="I293" s="456"/>
      <c r="J293" s="456"/>
      <c r="K293" s="456"/>
      <c r="L293" s="456"/>
      <c r="M293" s="456"/>
      <c r="N293" s="456"/>
      <c r="O293" s="456"/>
      <c r="P293" s="356"/>
    </row>
    <row r="294" spans="2:16" x14ac:dyDescent="0.35">
      <c r="B294" s="454"/>
      <c r="C294" s="454"/>
      <c r="D294" s="455"/>
      <c r="E294" s="456"/>
      <c r="F294" s="456"/>
      <c r="G294" s="456"/>
      <c r="H294" s="456"/>
      <c r="I294" s="456"/>
      <c r="J294" s="456"/>
      <c r="K294" s="456"/>
      <c r="L294" s="456"/>
      <c r="M294" s="456"/>
      <c r="N294" s="456"/>
      <c r="O294" s="456"/>
      <c r="P294" s="382" t="s">
        <v>543</v>
      </c>
    </row>
    <row r="295" spans="2:16" x14ac:dyDescent="0.35">
      <c r="B295" s="356"/>
      <c r="C295" s="356"/>
      <c r="D295" s="356"/>
      <c r="E295" s="459">
        <f>SUM(E291:E294)</f>
        <v>0</v>
      </c>
      <c r="F295" s="459"/>
      <c r="G295" s="459"/>
      <c r="H295" s="459"/>
      <c r="I295" s="459"/>
      <c r="J295" s="459">
        <f>SUM(K291:K294)</f>
        <v>0</v>
      </c>
      <c r="K295" s="459">
        <f>SUM(L291:L294)</f>
        <v>0</v>
      </c>
      <c r="L295" s="356"/>
      <c r="M295" s="356"/>
      <c r="N295" s="356"/>
      <c r="O295" s="356"/>
      <c r="P295" s="356"/>
    </row>
    <row r="296" spans="2:16" x14ac:dyDescent="0.35">
      <c r="B296" s="356"/>
      <c r="C296" s="356"/>
      <c r="D296" s="356"/>
      <c r="E296" s="356"/>
      <c r="F296" s="356"/>
      <c r="G296" s="356"/>
      <c r="H296" s="356"/>
      <c r="I296" s="356"/>
      <c r="J296" s="356"/>
      <c r="K296" s="356"/>
      <c r="L296" s="356"/>
      <c r="M296" s="356"/>
      <c r="N296" s="356"/>
      <c r="O296" s="356"/>
      <c r="P296" s="356"/>
    </row>
    <row r="297" spans="2:16" x14ac:dyDescent="0.35">
      <c r="B297" s="418" t="s">
        <v>368</v>
      </c>
      <c r="C297" s="418"/>
      <c r="D297" s="418"/>
      <c r="E297" s="418"/>
      <c r="F297" s="418"/>
      <c r="G297" s="418"/>
      <c r="H297" s="418"/>
      <c r="I297" s="356"/>
      <c r="J297" s="356"/>
      <c r="K297" s="356"/>
      <c r="L297" s="356"/>
      <c r="M297" s="356"/>
      <c r="N297" s="356"/>
      <c r="O297" s="356"/>
      <c r="P297" s="356"/>
    </row>
    <row r="298" spans="2:16" x14ac:dyDescent="0.35">
      <c r="B298" s="1578"/>
      <c r="C298" s="1578"/>
      <c r="D298" s="1578"/>
      <c r="E298" s="1578"/>
      <c r="F298" s="1578"/>
      <c r="G298" s="1578"/>
      <c r="H298" s="1578"/>
      <c r="I298" s="1578"/>
      <c r="J298" s="356"/>
      <c r="K298" s="356"/>
      <c r="L298" s="356"/>
      <c r="M298" s="356"/>
      <c r="N298" s="356"/>
      <c r="O298" s="356"/>
      <c r="P298" s="356"/>
    </row>
    <row r="299" spans="2:16" x14ac:dyDescent="0.35">
      <c r="B299" s="451" t="s">
        <v>409</v>
      </c>
      <c r="C299" s="451"/>
      <c r="D299" s="451"/>
      <c r="E299" s="451"/>
      <c r="F299" s="451"/>
      <c r="G299" s="451"/>
      <c r="H299" s="451"/>
      <c r="I299" s="451"/>
      <c r="J299" s="356"/>
      <c r="K299" s="356"/>
      <c r="L299" s="356"/>
      <c r="M299" s="356"/>
      <c r="N299" s="356"/>
      <c r="O299" s="356"/>
      <c r="P299" s="356"/>
    </row>
    <row r="300" spans="2:16" x14ac:dyDescent="0.35">
      <c r="B300" s="1578"/>
      <c r="C300" s="1578"/>
      <c r="D300" s="1578"/>
      <c r="E300" s="1578"/>
      <c r="F300" s="1578"/>
      <c r="G300" s="1578"/>
      <c r="H300" s="1578"/>
      <c r="I300" s="1578"/>
      <c r="J300" s="356"/>
      <c r="K300" s="356"/>
      <c r="L300" s="356"/>
      <c r="M300" s="356"/>
      <c r="N300" s="356"/>
      <c r="O300" s="356"/>
      <c r="P300" s="356"/>
    </row>
    <row r="301" spans="2:16" ht="40.5" x14ac:dyDescent="0.35">
      <c r="B301" s="434" t="s">
        <v>369</v>
      </c>
      <c r="C301" s="434"/>
      <c r="D301" s="437"/>
      <c r="E301" s="418"/>
      <c r="F301" s="418"/>
      <c r="G301" s="418"/>
      <c r="H301" s="418"/>
      <c r="I301" s="418"/>
      <c r="J301" s="356"/>
      <c r="K301" s="356"/>
      <c r="L301" s="356"/>
      <c r="M301" s="356"/>
      <c r="N301" s="356"/>
      <c r="O301" s="356"/>
      <c r="P301" s="356"/>
    </row>
    <row r="302" spans="2:16" x14ac:dyDescent="0.35">
      <c r="B302" s="434" t="s">
        <v>370</v>
      </c>
      <c r="C302" s="434"/>
      <c r="D302" s="437"/>
      <c r="E302" s="418"/>
      <c r="F302" s="418"/>
      <c r="G302" s="418"/>
      <c r="H302" s="418"/>
      <c r="I302" s="418"/>
      <c r="J302" s="356"/>
      <c r="K302" s="356"/>
      <c r="L302" s="356"/>
      <c r="M302" s="356"/>
      <c r="N302" s="356"/>
      <c r="O302" s="356"/>
      <c r="P302" s="356"/>
    </row>
    <row r="303" spans="2:16" x14ac:dyDescent="0.35">
      <c r="B303" s="434" t="s">
        <v>248</v>
      </c>
      <c r="C303" s="434"/>
      <c r="D303" s="437"/>
      <c r="E303" s="418"/>
      <c r="F303" s="418"/>
      <c r="G303" s="418"/>
      <c r="H303" s="418"/>
      <c r="I303" s="418"/>
      <c r="J303" s="356"/>
      <c r="K303" s="356"/>
      <c r="L303" s="356"/>
      <c r="M303" s="356"/>
      <c r="N303" s="356"/>
      <c r="O303" s="356"/>
      <c r="P303" s="356"/>
    </row>
    <row r="304" spans="2:16" ht="27" x14ac:dyDescent="0.35">
      <c r="B304" s="434" t="s">
        <v>397</v>
      </c>
      <c r="C304" s="434"/>
      <c r="D304" s="437"/>
      <c r="E304" s="418"/>
      <c r="F304" s="418"/>
      <c r="G304" s="418"/>
      <c r="H304" s="418"/>
      <c r="I304" s="418"/>
      <c r="J304" s="356"/>
      <c r="K304" s="356"/>
      <c r="L304" s="356"/>
      <c r="M304" s="356"/>
      <c r="N304" s="356"/>
      <c r="O304" s="356"/>
      <c r="P304" s="356"/>
    </row>
    <row r="307" spans="2:8" x14ac:dyDescent="0.35">
      <c r="B307" s="1580" t="s">
        <v>163</v>
      </c>
      <c r="C307" s="1580"/>
      <c r="D307" s="1580"/>
      <c r="E307" s="1580"/>
      <c r="F307" s="1580"/>
      <c r="G307" s="1580"/>
      <c r="H307" s="460"/>
    </row>
    <row r="308" spans="2:8" x14ac:dyDescent="0.35">
      <c r="B308" s="1513" t="s">
        <v>413</v>
      </c>
      <c r="C308" s="1513"/>
      <c r="D308" s="1513"/>
      <c r="E308" s="1513"/>
      <c r="F308" s="1513"/>
      <c r="G308" s="1513"/>
      <c r="H308" s="356"/>
    </row>
    <row r="309" spans="2:8" x14ac:dyDescent="0.35">
      <c r="B309" s="375"/>
      <c r="C309" s="356"/>
      <c r="D309" s="356"/>
      <c r="E309" s="356"/>
      <c r="F309" s="356"/>
      <c r="G309" s="356"/>
      <c r="H309" s="356"/>
    </row>
    <row r="310" spans="2:8" ht="54" x14ac:dyDescent="0.35">
      <c r="B310" s="426" t="s">
        <v>414</v>
      </c>
      <c r="C310" s="426" t="s">
        <v>415</v>
      </c>
      <c r="D310" s="426" t="s">
        <v>416</v>
      </c>
      <c r="E310" s="426" t="s">
        <v>417</v>
      </c>
      <c r="F310" s="426" t="s">
        <v>418</v>
      </c>
      <c r="G310" s="426" t="s">
        <v>419</v>
      </c>
      <c r="H310" s="356"/>
    </row>
    <row r="311" spans="2:8" x14ac:dyDescent="0.35">
      <c r="B311" s="427"/>
      <c r="C311" s="461"/>
      <c r="D311" s="461"/>
      <c r="E311" s="428"/>
      <c r="F311" s="428"/>
      <c r="G311" s="428"/>
      <c r="H311" s="356"/>
    </row>
    <row r="312" spans="2:8" x14ac:dyDescent="0.35">
      <c r="B312" s="427"/>
      <c r="C312" s="461"/>
      <c r="D312" s="461"/>
      <c r="E312" s="462"/>
      <c r="F312" s="462"/>
      <c r="G312" s="462"/>
      <c r="H312" s="356"/>
    </row>
    <row r="313" spans="2:8" x14ac:dyDescent="0.35">
      <c r="B313" s="427"/>
      <c r="C313" s="461"/>
      <c r="D313" s="461"/>
      <c r="E313" s="428"/>
      <c r="F313" s="428"/>
      <c r="G313" s="428"/>
      <c r="H313" s="356"/>
    </row>
    <row r="314" spans="2:8" x14ac:dyDescent="0.35">
      <c r="B314" s="427"/>
      <c r="C314" s="461"/>
      <c r="D314" s="461"/>
      <c r="E314" s="428"/>
      <c r="F314" s="463"/>
      <c r="G314" s="428"/>
      <c r="H314" s="356"/>
    </row>
    <row r="315" spans="2:8" x14ac:dyDescent="0.35">
      <c r="B315" s="427"/>
      <c r="C315" s="461"/>
      <c r="D315" s="461"/>
      <c r="E315" s="428"/>
      <c r="F315" s="428"/>
      <c r="G315" s="428"/>
      <c r="H315" s="356"/>
    </row>
    <row r="316" spans="2:8" x14ac:dyDescent="0.35">
      <c r="B316" s="427"/>
      <c r="C316" s="461"/>
      <c r="D316" s="461"/>
      <c r="E316" s="428"/>
      <c r="F316" s="428"/>
      <c r="G316" s="428"/>
      <c r="H316" s="356"/>
    </row>
    <row r="317" spans="2:8" x14ac:dyDescent="0.35">
      <c r="B317" s="427"/>
      <c r="C317" s="461"/>
      <c r="D317" s="461"/>
      <c r="E317" s="428"/>
      <c r="F317" s="428"/>
      <c r="G317" s="428"/>
      <c r="H317" s="430" t="s">
        <v>543</v>
      </c>
    </row>
    <row r="318" spans="2:8" x14ac:dyDescent="0.35">
      <c r="B318" s="356"/>
      <c r="C318" s="356"/>
      <c r="D318" s="356"/>
      <c r="E318" s="356"/>
      <c r="F318" s="464">
        <f>SUM(F311:F317)</f>
        <v>0</v>
      </c>
      <c r="G318" s="464">
        <f>SUM(G311:G317)</f>
        <v>0</v>
      </c>
      <c r="H318" s="356"/>
    </row>
    <row r="319" spans="2:8" x14ac:dyDescent="0.35">
      <c r="B319" s="356"/>
      <c r="C319" s="356"/>
      <c r="D319" s="356"/>
      <c r="E319" s="356"/>
      <c r="F319" s="356"/>
      <c r="G319" s="356"/>
      <c r="H319" s="356"/>
    </row>
    <row r="320" spans="2:8" x14ac:dyDescent="0.35">
      <c r="B320" s="432" t="s">
        <v>368</v>
      </c>
      <c r="C320" s="432"/>
      <c r="D320" s="432"/>
      <c r="E320" s="432"/>
      <c r="F320" s="432"/>
      <c r="G320" s="432"/>
      <c r="H320" s="356"/>
    </row>
    <row r="321" spans="2:8" x14ac:dyDescent="0.35">
      <c r="B321" s="1573"/>
      <c r="C321" s="1573"/>
      <c r="D321" s="1573"/>
      <c r="E321" s="1573"/>
      <c r="F321" s="1573"/>
      <c r="G321" s="1573"/>
      <c r="H321" s="1573"/>
    </row>
    <row r="322" spans="2:8" x14ac:dyDescent="0.35">
      <c r="B322" s="433" t="s">
        <v>409</v>
      </c>
      <c r="C322" s="433"/>
      <c r="D322" s="433"/>
      <c r="E322" s="433"/>
      <c r="F322" s="433"/>
      <c r="G322" s="433"/>
      <c r="H322" s="433"/>
    </row>
    <row r="323" spans="2:8" x14ac:dyDescent="0.35">
      <c r="B323" s="1573"/>
      <c r="C323" s="1573"/>
      <c r="D323" s="1573"/>
      <c r="E323" s="1573"/>
      <c r="F323" s="1573"/>
      <c r="G323" s="1573"/>
      <c r="H323" s="1573"/>
    </row>
    <row r="324" spans="2:8" ht="40.5" x14ac:dyDescent="0.35">
      <c r="B324" s="434" t="s">
        <v>369</v>
      </c>
      <c r="C324" s="437"/>
      <c r="D324" s="432"/>
      <c r="E324" s="432"/>
      <c r="F324" s="432"/>
      <c r="G324" s="432"/>
      <c r="H324" s="432"/>
    </row>
    <row r="325" spans="2:8" x14ac:dyDescent="0.35">
      <c r="B325" s="434" t="s">
        <v>370</v>
      </c>
      <c r="C325" s="437"/>
      <c r="D325" s="432"/>
      <c r="E325" s="432"/>
      <c r="F325" s="432"/>
      <c r="G325" s="432"/>
      <c r="H325" s="432"/>
    </row>
    <row r="326" spans="2:8" x14ac:dyDescent="0.35">
      <c r="B326" s="434" t="s">
        <v>248</v>
      </c>
      <c r="C326" s="437"/>
      <c r="D326" s="432"/>
      <c r="E326" s="432"/>
      <c r="F326" s="432"/>
      <c r="G326" s="432"/>
      <c r="H326" s="432"/>
    </row>
    <row r="327" spans="2:8" ht="27" x14ac:dyDescent="0.35">
      <c r="B327" s="434" t="s">
        <v>397</v>
      </c>
      <c r="C327" s="437"/>
      <c r="D327" s="432"/>
      <c r="E327" s="432"/>
      <c r="F327" s="432"/>
      <c r="G327" s="432"/>
      <c r="H327" s="432"/>
    </row>
    <row r="328" spans="2:8" x14ac:dyDescent="0.35">
      <c r="B328" s="356"/>
      <c r="C328" s="356"/>
      <c r="D328" s="356"/>
      <c r="E328" s="356"/>
      <c r="F328" s="356"/>
      <c r="G328" s="356"/>
      <c r="H328" s="356"/>
    </row>
    <row r="329" spans="2:8" x14ac:dyDescent="0.35">
      <c r="B329" s="356"/>
      <c r="C329" s="356"/>
      <c r="D329" s="356"/>
      <c r="E329" s="356"/>
      <c r="F329" s="356"/>
      <c r="G329" s="356"/>
      <c r="H329" s="356"/>
    </row>
    <row r="330" spans="2:8" x14ac:dyDescent="0.35">
      <c r="B330" s="356"/>
      <c r="C330" s="356"/>
      <c r="D330" s="356"/>
      <c r="E330" s="356"/>
      <c r="F330" s="356"/>
      <c r="G330" s="356"/>
      <c r="H330" s="356"/>
    </row>
    <row r="331" spans="2:8" x14ac:dyDescent="0.35">
      <c r="B331" s="356"/>
      <c r="C331" s="356"/>
      <c r="D331" s="356"/>
      <c r="E331" s="356"/>
      <c r="F331" s="356"/>
      <c r="G331" s="356"/>
      <c r="H331" s="356"/>
    </row>
    <row r="333" spans="2:8" x14ac:dyDescent="0.35">
      <c r="B333" s="375" t="s">
        <v>420</v>
      </c>
      <c r="C333" s="465"/>
      <c r="D333" s="465"/>
      <c r="E333" s="465"/>
      <c r="F333" s="465"/>
    </row>
    <row r="334" spans="2:8" x14ac:dyDescent="0.35">
      <c r="B334" s="466" t="s">
        <v>301</v>
      </c>
      <c r="C334" s="465"/>
      <c r="D334" s="465"/>
      <c r="E334" s="465"/>
      <c r="F334" s="465"/>
    </row>
    <row r="335" spans="2:8" x14ac:dyDescent="0.35">
      <c r="B335" s="1574" t="s">
        <v>421</v>
      </c>
      <c r="C335" s="1575"/>
      <c r="D335" s="465"/>
      <c r="E335" s="465"/>
      <c r="F335" s="465"/>
    </row>
    <row r="336" spans="2:8" x14ac:dyDescent="0.35">
      <c r="B336" s="467" t="s">
        <v>422</v>
      </c>
      <c r="C336" s="468"/>
      <c r="D336" s="465"/>
      <c r="E336" s="465"/>
      <c r="F336" s="465"/>
    </row>
    <row r="337" spans="2:5" x14ac:dyDescent="0.35">
      <c r="B337" s="465"/>
      <c r="C337" s="465"/>
      <c r="D337" s="469" t="s">
        <v>423</v>
      </c>
      <c r="E337" s="469" t="s">
        <v>258</v>
      </c>
    </row>
    <row r="338" spans="2:5" ht="175.5" x14ac:dyDescent="0.35">
      <c r="B338" s="470" t="s">
        <v>2535</v>
      </c>
      <c r="C338" s="471"/>
      <c r="D338" s="472" t="s">
        <v>424</v>
      </c>
      <c r="E338" s="473"/>
    </row>
    <row r="339" spans="2:5" x14ac:dyDescent="0.35">
      <c r="B339" s="474" t="s">
        <v>425</v>
      </c>
      <c r="C339" s="475"/>
      <c r="D339" s="476" t="s">
        <v>426</v>
      </c>
      <c r="E339" s="477"/>
    </row>
    <row r="340" spans="2:5" x14ac:dyDescent="0.35">
      <c r="B340" s="474" t="s">
        <v>427</v>
      </c>
      <c r="C340" s="478"/>
      <c r="D340" s="476" t="s">
        <v>428</v>
      </c>
      <c r="E340" s="479"/>
    </row>
    <row r="341" spans="2:5" x14ac:dyDescent="0.35">
      <c r="B341" s="480" t="s">
        <v>2536</v>
      </c>
      <c r="C341" s="481"/>
      <c r="D341" s="476" t="s">
        <v>429</v>
      </c>
      <c r="E341" s="479"/>
    </row>
    <row r="342" spans="2:5" ht="121.5" x14ac:dyDescent="0.35">
      <c r="B342" s="482" t="s">
        <v>2537</v>
      </c>
      <c r="C342" s="483"/>
      <c r="D342" s="484" t="s">
        <v>430</v>
      </c>
      <c r="E342" s="485"/>
    </row>
    <row r="343" spans="2:5" ht="135" x14ac:dyDescent="0.35">
      <c r="B343" s="482" t="s">
        <v>3214</v>
      </c>
      <c r="C343" s="483"/>
      <c r="D343" s="476" t="s">
        <v>431</v>
      </c>
      <c r="E343" s="485"/>
    </row>
    <row r="344" spans="2:5" x14ac:dyDescent="0.35">
      <c r="B344" s="1576" t="s">
        <v>547</v>
      </c>
      <c r="C344" s="1576"/>
      <c r="D344" s="1576"/>
      <c r="E344" s="1577"/>
    </row>
    <row r="345" spans="2:5" x14ac:dyDescent="0.35">
      <c r="B345" s="475"/>
      <c r="C345" s="486" t="s">
        <v>432</v>
      </c>
      <c r="D345" s="487" t="s">
        <v>433</v>
      </c>
      <c r="E345" s="488"/>
    </row>
    <row r="346" spans="2:5" x14ac:dyDescent="0.35">
      <c r="B346" s="489"/>
      <c r="C346" s="486" t="s">
        <v>434</v>
      </c>
      <c r="D346" s="490" t="s">
        <v>435</v>
      </c>
      <c r="E346" s="491"/>
    </row>
    <row r="347" spans="2:5" x14ac:dyDescent="0.35">
      <c r="B347" s="475"/>
      <c r="C347" s="478" t="s">
        <v>548</v>
      </c>
      <c r="D347" s="490" t="s">
        <v>436</v>
      </c>
      <c r="E347" s="479"/>
    </row>
    <row r="348" spans="2:5" x14ac:dyDescent="0.35">
      <c r="B348" s="475"/>
      <c r="C348" s="475" t="s">
        <v>437</v>
      </c>
      <c r="D348" s="487" t="s">
        <v>433</v>
      </c>
      <c r="E348" s="479"/>
    </row>
    <row r="349" spans="2:5" x14ac:dyDescent="0.35">
      <c r="B349" s="475"/>
      <c r="C349" s="481" t="s">
        <v>438</v>
      </c>
      <c r="D349" s="490" t="s">
        <v>435</v>
      </c>
      <c r="E349" s="479"/>
    </row>
    <row r="350" spans="2:5" x14ac:dyDescent="0.35">
      <c r="B350" s="475"/>
      <c r="C350" s="478" t="s">
        <v>548</v>
      </c>
      <c r="D350" s="490" t="s">
        <v>436</v>
      </c>
      <c r="E350" s="479"/>
    </row>
    <row r="351" spans="2:5" x14ac:dyDescent="0.35">
      <c r="B351" s="475"/>
      <c r="C351" s="478" t="s">
        <v>439</v>
      </c>
      <c r="D351" s="487" t="s">
        <v>433</v>
      </c>
      <c r="E351" s="479"/>
    </row>
    <row r="352" spans="2:5" x14ac:dyDescent="0.35">
      <c r="B352" s="475"/>
      <c r="C352" s="478" t="s">
        <v>440</v>
      </c>
      <c r="D352" s="487" t="s">
        <v>433</v>
      </c>
      <c r="E352" s="479"/>
    </row>
    <row r="353" spans="2:5" x14ac:dyDescent="0.35">
      <c r="B353" s="475"/>
      <c r="C353" s="478" t="s">
        <v>441</v>
      </c>
      <c r="D353" s="490" t="s">
        <v>435</v>
      </c>
      <c r="E353" s="479"/>
    </row>
    <row r="354" spans="2:5" x14ac:dyDescent="0.35">
      <c r="B354" s="475"/>
      <c r="C354" s="475"/>
      <c r="D354" s="475"/>
      <c r="E354" s="475"/>
    </row>
    <row r="355" spans="2:5" x14ac:dyDescent="0.35">
      <c r="B355" s="492"/>
      <c r="C355" s="493" t="s">
        <v>442</v>
      </c>
      <c r="D355" s="492"/>
      <c r="E355" s="494"/>
    </row>
    <row r="356" spans="2:5" x14ac:dyDescent="0.35">
      <c r="B356" s="375"/>
      <c r="C356" s="495" t="s">
        <v>443</v>
      </c>
      <c r="D356" s="496" t="s">
        <v>435</v>
      </c>
      <c r="E356" s="473"/>
    </row>
    <row r="357" spans="2:5" x14ac:dyDescent="0.35">
      <c r="B357" s="375"/>
      <c r="C357" s="495" t="s">
        <v>444</v>
      </c>
      <c r="D357" s="496" t="s">
        <v>445</v>
      </c>
      <c r="E357" s="473"/>
    </row>
    <row r="358" spans="2:5" x14ac:dyDescent="0.35">
      <c r="B358" s="356"/>
      <c r="C358" s="471" t="s">
        <v>446</v>
      </c>
      <c r="D358" s="472" t="s">
        <v>433</v>
      </c>
      <c r="E358" s="473"/>
    </row>
    <row r="359" spans="2:5" x14ac:dyDescent="0.35">
      <c r="B359" s="356"/>
      <c r="C359" s="471" t="s">
        <v>447</v>
      </c>
      <c r="D359" s="472" t="s">
        <v>435</v>
      </c>
      <c r="E359" s="473"/>
    </row>
    <row r="360" spans="2:5" x14ac:dyDescent="0.35">
      <c r="B360" s="465"/>
      <c r="C360" s="471" t="s">
        <v>448</v>
      </c>
      <c r="D360" s="472" t="s">
        <v>429</v>
      </c>
      <c r="E360" s="473"/>
    </row>
    <row r="361" spans="2:5" x14ac:dyDescent="0.35">
      <c r="B361" s="497"/>
      <c r="C361" s="498" t="s">
        <v>549</v>
      </c>
      <c r="D361" s="498"/>
      <c r="E361" s="473"/>
    </row>
    <row r="362" spans="2:5" x14ac:dyDescent="0.35">
      <c r="B362" s="499" t="s">
        <v>449</v>
      </c>
      <c r="C362" s="471" t="s">
        <v>450</v>
      </c>
      <c r="D362" s="496" t="s">
        <v>435</v>
      </c>
      <c r="E362" s="473"/>
    </row>
    <row r="363" spans="2:5" x14ac:dyDescent="0.35">
      <c r="B363" s="356"/>
      <c r="C363" s="471" t="s">
        <v>451</v>
      </c>
      <c r="D363" s="500" t="s">
        <v>435</v>
      </c>
      <c r="E363" s="473"/>
    </row>
    <row r="364" spans="2:5" x14ac:dyDescent="0.35">
      <c r="B364" s="356"/>
      <c r="C364" s="471" t="s">
        <v>366</v>
      </c>
      <c r="D364" s="500" t="s">
        <v>435</v>
      </c>
      <c r="E364" s="473"/>
    </row>
    <row r="365" spans="2:5" x14ac:dyDescent="0.35">
      <c r="B365" s="495"/>
      <c r="C365" s="471" t="s">
        <v>452</v>
      </c>
      <c r="D365" s="496" t="s">
        <v>435</v>
      </c>
      <c r="E365" s="473"/>
    </row>
    <row r="366" spans="2:5" x14ac:dyDescent="0.35">
      <c r="B366" s="375" t="s">
        <v>453</v>
      </c>
      <c r="C366" s="356"/>
      <c r="D366" s="501"/>
      <c r="E366" s="465"/>
    </row>
    <row r="367" spans="2:5" x14ac:dyDescent="0.35">
      <c r="B367" s="1535" t="s">
        <v>454</v>
      </c>
      <c r="C367" s="1535"/>
      <c r="D367" s="1535"/>
      <c r="E367" s="465"/>
    </row>
    <row r="368" spans="2:5" x14ac:dyDescent="0.35">
      <c r="B368" s="1535"/>
      <c r="C368" s="1535"/>
      <c r="D368" s="1535"/>
      <c r="E368" s="465"/>
    </row>
    <row r="369" spans="2:12" x14ac:dyDescent="0.35">
      <c r="B369" s="372"/>
      <c r="C369" s="372" t="s">
        <v>248</v>
      </c>
      <c r="D369" s="496" t="s">
        <v>455</v>
      </c>
      <c r="E369" s="465"/>
      <c r="F369" s="465"/>
    </row>
    <row r="370" spans="2:12" x14ac:dyDescent="0.35">
      <c r="B370" s="372"/>
      <c r="C370" s="372" t="s">
        <v>456</v>
      </c>
      <c r="D370" s="496" t="s">
        <v>435</v>
      </c>
      <c r="E370" s="465"/>
      <c r="F370" s="465"/>
    </row>
    <row r="371" spans="2:12" x14ac:dyDescent="0.35">
      <c r="B371" s="465"/>
      <c r="C371" s="465" t="s">
        <v>451</v>
      </c>
      <c r="D371" s="496" t="s">
        <v>435</v>
      </c>
      <c r="E371" s="465"/>
      <c r="F371" s="465"/>
    </row>
    <row r="372" spans="2:12" x14ac:dyDescent="0.35">
      <c r="B372" s="465"/>
      <c r="C372" s="465" t="s">
        <v>457</v>
      </c>
      <c r="D372" s="496" t="s">
        <v>435</v>
      </c>
      <c r="E372" s="465"/>
      <c r="F372" s="465"/>
    </row>
    <row r="374" spans="2:12" ht="15" thickBot="1" x14ac:dyDescent="0.4"/>
    <row r="375" spans="2:12" x14ac:dyDescent="0.35">
      <c r="B375" s="502"/>
      <c r="C375" s="503"/>
      <c r="D375" s="503"/>
      <c r="E375" s="503"/>
      <c r="F375" s="503"/>
      <c r="G375" s="503"/>
      <c r="H375" s="503"/>
      <c r="I375" s="503"/>
      <c r="J375" s="503"/>
      <c r="K375" s="503"/>
      <c r="L375" s="504"/>
    </row>
    <row r="376" spans="2:12" x14ac:dyDescent="0.35">
      <c r="B376" s="505" t="s">
        <v>830</v>
      </c>
      <c r="C376" s="356"/>
      <c r="D376" s="356"/>
      <c r="E376" s="465"/>
      <c r="F376" s="469"/>
      <c r="G376" s="465"/>
      <c r="H376" s="465"/>
      <c r="I376" s="465"/>
      <c r="J376" s="465"/>
      <c r="K376" s="465"/>
      <c r="L376" s="506"/>
    </row>
    <row r="377" spans="2:12" x14ac:dyDescent="0.35">
      <c r="B377" s="507"/>
      <c r="C377" s="356"/>
      <c r="D377" s="356"/>
      <c r="E377" s="465"/>
      <c r="F377" s="469"/>
      <c r="G377" s="465"/>
      <c r="H377" s="465"/>
      <c r="I377" s="465"/>
      <c r="J377" s="465"/>
      <c r="K377" s="465"/>
      <c r="L377" s="506"/>
    </row>
    <row r="378" spans="2:12" x14ac:dyDescent="0.35">
      <c r="B378" s="1564" t="s">
        <v>2538</v>
      </c>
      <c r="C378" s="1525"/>
      <c r="D378" s="1525"/>
      <c r="E378" s="1525"/>
      <c r="F378" s="1525"/>
      <c r="G378" s="1525"/>
      <c r="H378" s="1525"/>
      <c r="I378" s="1525"/>
      <c r="J378" s="1525"/>
      <c r="K378" s="1525"/>
      <c r="L378" s="1565"/>
    </row>
    <row r="379" spans="2:12" x14ac:dyDescent="0.35">
      <c r="B379" s="509" t="s">
        <v>550</v>
      </c>
      <c r="C379" s="356"/>
      <c r="D379" s="469" t="s">
        <v>458</v>
      </c>
      <c r="E379" s="469"/>
      <c r="F379" s="469"/>
      <c r="G379" s="469"/>
      <c r="H379" s="469" t="s">
        <v>458</v>
      </c>
      <c r="I379" s="469"/>
      <c r="J379" s="469" t="s">
        <v>458</v>
      </c>
      <c r="K379" s="469"/>
      <c r="L379" s="510" t="s">
        <v>458</v>
      </c>
    </row>
    <row r="380" spans="2:12" x14ac:dyDescent="0.35">
      <c r="B380" s="511" t="s">
        <v>459</v>
      </c>
      <c r="C380" s="512"/>
      <c r="D380" s="512"/>
      <c r="E380" s="512"/>
      <c r="F380" s="512"/>
      <c r="G380" s="512"/>
      <c r="H380" s="513"/>
      <c r="I380" s="512"/>
      <c r="J380" s="512"/>
      <c r="K380" s="512"/>
      <c r="L380" s="514"/>
    </row>
    <row r="381" spans="2:12" x14ac:dyDescent="0.35">
      <c r="B381" s="1566" t="s">
        <v>460</v>
      </c>
      <c r="C381" s="1567"/>
      <c r="D381" s="1558" t="s">
        <v>435</v>
      </c>
      <c r="E381" s="1559"/>
      <c r="F381" s="1560"/>
      <c r="G381" s="516"/>
      <c r="H381" s="516"/>
      <c r="I381" s="516"/>
      <c r="J381" s="516"/>
      <c r="K381" s="517"/>
      <c r="L381" s="518"/>
    </row>
    <row r="382" spans="2:12" x14ac:dyDescent="0.35">
      <c r="B382" s="519"/>
      <c r="C382" s="520" t="s">
        <v>461</v>
      </c>
      <c r="D382" s="1568" t="s">
        <v>433</v>
      </c>
      <c r="E382" s="1569"/>
      <c r="F382" s="1570"/>
      <c r="G382" s="516"/>
      <c r="H382" s="516"/>
      <c r="I382" s="516"/>
      <c r="J382" s="516"/>
      <c r="K382" s="517"/>
      <c r="L382" s="518"/>
    </row>
    <row r="383" spans="2:12" x14ac:dyDescent="0.35">
      <c r="B383" s="519"/>
      <c r="C383" s="521" t="s">
        <v>462</v>
      </c>
      <c r="D383" s="1561" t="s">
        <v>435</v>
      </c>
      <c r="E383" s="1562"/>
      <c r="F383" s="1563"/>
      <c r="G383" s="516"/>
      <c r="H383" s="516"/>
      <c r="I383" s="516"/>
      <c r="J383" s="516"/>
      <c r="K383" s="517"/>
      <c r="L383" s="518"/>
    </row>
    <row r="384" spans="2:12" x14ac:dyDescent="0.35">
      <c r="B384" s="519"/>
      <c r="C384" s="521" t="s">
        <v>463</v>
      </c>
      <c r="D384" s="525" t="s">
        <v>455</v>
      </c>
      <c r="E384" s="526"/>
      <c r="F384" s="527"/>
      <c r="G384" s="516"/>
      <c r="H384" s="516"/>
      <c r="I384" s="516"/>
      <c r="J384" s="516"/>
      <c r="K384" s="517"/>
      <c r="L384" s="518"/>
    </row>
    <row r="385" spans="2:12" x14ac:dyDescent="0.35">
      <c r="B385" s="519"/>
      <c r="C385" s="521" t="s">
        <v>464</v>
      </c>
      <c r="D385" s="525" t="s">
        <v>455</v>
      </c>
      <c r="E385" s="526"/>
      <c r="F385" s="527"/>
      <c r="G385" s="516"/>
      <c r="H385" s="516"/>
      <c r="I385" s="516"/>
      <c r="J385" s="516"/>
      <c r="K385" s="517"/>
      <c r="L385" s="518"/>
    </row>
    <row r="386" spans="2:12" x14ac:dyDescent="0.35">
      <c r="B386" s="1571" t="s">
        <v>465</v>
      </c>
      <c r="C386" s="1572"/>
      <c r="D386" s="1561" t="s">
        <v>455</v>
      </c>
      <c r="E386" s="1562"/>
      <c r="F386" s="1563"/>
      <c r="G386" s="516"/>
      <c r="H386" s="516"/>
      <c r="I386" s="516"/>
      <c r="J386" s="516"/>
      <c r="K386" s="517"/>
      <c r="L386" s="518"/>
    </row>
    <row r="387" spans="2:12" x14ac:dyDescent="0.35">
      <c r="B387" s="1556" t="s">
        <v>466</v>
      </c>
      <c r="C387" s="1557"/>
      <c r="D387" s="522" t="s">
        <v>467</v>
      </c>
      <c r="E387" s="523"/>
      <c r="F387" s="524"/>
      <c r="G387" s="517"/>
      <c r="H387" s="528"/>
      <c r="I387" s="529"/>
      <c r="J387" s="517"/>
      <c r="K387" s="517"/>
      <c r="L387" s="518"/>
    </row>
    <row r="388" spans="2:12" x14ac:dyDescent="0.35">
      <c r="B388" s="530" t="s">
        <v>260</v>
      </c>
      <c r="C388" s="531"/>
      <c r="D388" s="1558" t="s">
        <v>435</v>
      </c>
      <c r="E388" s="1559"/>
      <c r="F388" s="1560"/>
      <c r="G388" s="517"/>
      <c r="H388" s="528"/>
      <c r="I388" s="529"/>
      <c r="J388" s="517"/>
      <c r="K388" s="517"/>
      <c r="L388" s="518"/>
    </row>
    <row r="389" spans="2:12" x14ac:dyDescent="0.35">
      <c r="B389" s="530" t="s">
        <v>468</v>
      </c>
      <c r="C389" s="531"/>
      <c r="D389" s="1558" t="s">
        <v>435</v>
      </c>
      <c r="E389" s="1559"/>
      <c r="F389" s="1560"/>
      <c r="G389" s="517"/>
      <c r="H389" s="528"/>
      <c r="I389" s="529"/>
      <c r="J389" s="517"/>
      <c r="K389" s="517"/>
      <c r="L389" s="518"/>
    </row>
    <row r="390" spans="2:12" x14ac:dyDescent="0.35">
      <c r="B390" s="532" t="s">
        <v>469</v>
      </c>
      <c r="C390" s="533"/>
      <c r="D390" s="1561" t="s">
        <v>435</v>
      </c>
      <c r="E390" s="1562"/>
      <c r="F390" s="1563"/>
      <c r="G390" s="517"/>
      <c r="H390" s="528"/>
      <c r="I390" s="517"/>
      <c r="J390" s="517"/>
      <c r="K390" s="517"/>
      <c r="L390" s="518"/>
    </row>
    <row r="391" spans="2:12" x14ac:dyDescent="0.35">
      <c r="B391" s="532" t="s">
        <v>470</v>
      </c>
      <c r="C391" s="533"/>
      <c r="D391" s="1561" t="s">
        <v>435</v>
      </c>
      <c r="E391" s="1562"/>
      <c r="F391" s="1563"/>
      <c r="G391" s="517"/>
      <c r="H391" s="528"/>
      <c r="I391" s="517"/>
      <c r="J391" s="517"/>
      <c r="K391" s="517"/>
      <c r="L391" s="518"/>
    </row>
    <row r="392" spans="2:12" x14ac:dyDescent="0.35">
      <c r="B392" s="530" t="s">
        <v>471</v>
      </c>
      <c r="C392" s="533"/>
      <c r="D392" s="1561" t="s">
        <v>435</v>
      </c>
      <c r="E392" s="1562"/>
      <c r="F392" s="1563"/>
      <c r="G392" s="517"/>
      <c r="H392" s="528"/>
      <c r="I392" s="517"/>
      <c r="J392" s="517"/>
      <c r="K392" s="517"/>
      <c r="L392" s="518"/>
    </row>
    <row r="393" spans="2:12" x14ac:dyDescent="0.35">
      <c r="B393" s="534" t="s">
        <v>472</v>
      </c>
      <c r="C393" s="535"/>
      <c r="D393" s="535"/>
      <c r="E393" s="535"/>
      <c r="F393" s="535"/>
      <c r="G393" s="535"/>
      <c r="H393" s="535"/>
      <c r="I393" s="535"/>
      <c r="J393" s="535"/>
      <c r="K393" s="535"/>
      <c r="L393" s="536"/>
    </row>
    <row r="394" spans="2:12" ht="27" x14ac:dyDescent="0.35">
      <c r="B394" s="537" t="s">
        <v>473</v>
      </c>
      <c r="C394" s="538"/>
      <c r="D394" s="539" t="s">
        <v>433</v>
      </c>
      <c r="E394" s="540" t="s">
        <v>474</v>
      </c>
      <c r="F394" s="541" t="s">
        <v>475</v>
      </c>
      <c r="G394" s="542" t="s">
        <v>476</v>
      </c>
      <c r="H394" s="543" t="s">
        <v>477</v>
      </c>
      <c r="I394" s="544"/>
      <c r="J394" s="545"/>
      <c r="K394" s="545"/>
      <c r="L394" s="546"/>
    </row>
    <row r="395" spans="2:12" x14ac:dyDescent="0.35">
      <c r="B395" s="537" t="s">
        <v>478</v>
      </c>
      <c r="C395" s="547"/>
      <c r="D395" s="539" t="s">
        <v>433</v>
      </c>
      <c r="E395" s="540" t="s">
        <v>479</v>
      </c>
      <c r="F395" s="496" t="s">
        <v>475</v>
      </c>
      <c r="G395" s="542" t="s">
        <v>480</v>
      </c>
      <c r="H395" s="515" t="s">
        <v>475</v>
      </c>
      <c r="I395" s="544"/>
      <c r="J395" s="545"/>
      <c r="K395" s="545"/>
      <c r="L395" s="546"/>
    </row>
    <row r="396" spans="2:12" x14ac:dyDescent="0.35">
      <c r="B396" s="548"/>
      <c r="C396" s="549"/>
      <c r="D396" s="549"/>
      <c r="E396" s="549"/>
      <c r="F396" s="549"/>
      <c r="G396" s="549"/>
      <c r="H396" s="549"/>
      <c r="I396" s="549"/>
      <c r="J396" s="549"/>
      <c r="K396" s="549"/>
      <c r="L396" s="550"/>
    </row>
    <row r="397" spans="2:12" x14ac:dyDescent="0.35">
      <c r="B397" s="1550" t="s">
        <v>481</v>
      </c>
      <c r="C397" s="1551"/>
      <c r="D397" s="1541" t="s">
        <v>433</v>
      </c>
      <c r="E397" s="1543" t="s">
        <v>482</v>
      </c>
      <c r="F397" s="1545" t="s">
        <v>475</v>
      </c>
      <c r="G397" s="1547" t="s">
        <v>483</v>
      </c>
      <c r="H397" s="1545" t="s">
        <v>475</v>
      </c>
      <c r="I397" s="551" t="s">
        <v>484</v>
      </c>
      <c r="J397" s="552" t="s">
        <v>435</v>
      </c>
      <c r="K397" s="553" t="s">
        <v>551</v>
      </c>
      <c r="L397" s="554" t="s">
        <v>429</v>
      </c>
    </row>
    <row r="398" spans="2:12" ht="148.5" x14ac:dyDescent="0.35">
      <c r="B398" s="1540"/>
      <c r="C398" s="1552"/>
      <c r="D398" s="1542"/>
      <c r="E398" s="1553"/>
      <c r="F398" s="1554"/>
      <c r="G398" s="1555"/>
      <c r="H398" s="1554"/>
      <c r="I398" s="555" t="s">
        <v>2539</v>
      </c>
      <c r="J398" s="552" t="s">
        <v>435</v>
      </c>
      <c r="K398" s="556" t="s">
        <v>2540</v>
      </c>
      <c r="L398" s="554" t="s">
        <v>429</v>
      </c>
    </row>
    <row r="399" spans="2:12" x14ac:dyDescent="0.35">
      <c r="B399" s="1539" t="s">
        <v>485</v>
      </c>
      <c r="C399" s="557"/>
      <c r="D399" s="1541" t="s">
        <v>433</v>
      </c>
      <c r="E399" s="1543" t="s">
        <v>486</v>
      </c>
      <c r="F399" s="1545" t="s">
        <v>475</v>
      </c>
      <c r="G399" s="1547" t="s">
        <v>487</v>
      </c>
      <c r="H399" s="1549" t="s">
        <v>475</v>
      </c>
      <c r="I399" s="551" t="s">
        <v>484</v>
      </c>
      <c r="J399" s="552" t="s">
        <v>435</v>
      </c>
      <c r="K399" s="553" t="s">
        <v>551</v>
      </c>
      <c r="L399" s="554" t="s">
        <v>429</v>
      </c>
    </row>
    <row r="400" spans="2:12" ht="148.5" x14ac:dyDescent="0.35">
      <c r="B400" s="1540"/>
      <c r="C400" s="558"/>
      <c r="D400" s="1542"/>
      <c r="E400" s="1544"/>
      <c r="F400" s="1546"/>
      <c r="G400" s="1548"/>
      <c r="H400" s="1549"/>
      <c r="I400" s="555" t="s">
        <v>2541</v>
      </c>
      <c r="J400" s="559" t="s">
        <v>435</v>
      </c>
      <c r="K400" s="556" t="s">
        <v>2540</v>
      </c>
      <c r="L400" s="554" t="s">
        <v>429</v>
      </c>
    </row>
    <row r="402" spans="2:8" ht="27" x14ac:dyDescent="0.35">
      <c r="B402" s="562" t="s">
        <v>3215</v>
      </c>
      <c r="C402" s="563"/>
      <c r="D402" s="564"/>
      <c r="E402" s="564" t="s">
        <v>474</v>
      </c>
      <c r="F402" s="565" t="s">
        <v>475</v>
      </c>
      <c r="G402" s="566" t="s">
        <v>476</v>
      </c>
      <c r="H402" s="567" t="s">
        <v>477</v>
      </c>
    </row>
    <row r="403" spans="2:8" x14ac:dyDescent="0.35">
      <c r="B403" s="562" t="s">
        <v>3216</v>
      </c>
      <c r="C403" s="568"/>
      <c r="D403" s="564"/>
      <c r="E403" s="564" t="s">
        <v>479</v>
      </c>
      <c r="F403" s="490" t="s">
        <v>475</v>
      </c>
      <c r="G403" s="566" t="s">
        <v>480</v>
      </c>
      <c r="H403" s="569" t="s">
        <v>475</v>
      </c>
    </row>
    <row r="404" spans="2:8" x14ac:dyDescent="0.35">
      <c r="B404" s="560"/>
      <c r="C404" s="471"/>
      <c r="D404" s="570"/>
      <c r="E404" s="570"/>
      <c r="F404" s="561"/>
      <c r="G404" s="561"/>
      <c r="H404" s="561"/>
    </row>
    <row r="405" spans="2:8" ht="27" x14ac:dyDescent="0.35">
      <c r="B405" s="532" t="s">
        <v>488</v>
      </c>
      <c r="C405" s="571"/>
      <c r="D405" s="539" t="s">
        <v>433</v>
      </c>
      <c r="E405" s="540" t="s">
        <v>489</v>
      </c>
      <c r="F405" s="572" t="s">
        <v>435</v>
      </c>
      <c r="G405" s="573"/>
      <c r="H405" s="573"/>
    </row>
    <row r="406" spans="2:8" x14ac:dyDescent="0.35">
      <c r="B406" s="537"/>
      <c r="C406" s="574"/>
      <c r="D406" s="574"/>
      <c r="E406" s="574"/>
      <c r="F406" s="574"/>
      <c r="G406" s="574"/>
      <c r="H406" s="574"/>
    </row>
    <row r="407" spans="2:8" ht="95" thickBot="1" x14ac:dyDescent="0.4">
      <c r="B407" s="575" t="s">
        <v>490</v>
      </c>
      <c r="C407" s="576"/>
      <c r="D407" s="577" t="s">
        <v>455</v>
      </c>
      <c r="E407" s="578" t="s">
        <v>491</v>
      </c>
      <c r="F407" s="579"/>
      <c r="G407" s="579"/>
      <c r="H407" s="579"/>
    </row>
    <row r="408" spans="2:8" x14ac:dyDescent="0.35">
      <c r="B408" s="580"/>
      <c r="C408" s="580"/>
      <c r="D408" s="580"/>
      <c r="E408" s="1532"/>
      <c r="F408" s="1532"/>
      <c r="G408" s="581"/>
      <c r="H408" s="582"/>
    </row>
    <row r="409" spans="2:8" x14ac:dyDescent="0.35">
      <c r="B409" s="584"/>
      <c r="C409" s="584"/>
      <c r="D409" s="584"/>
      <c r="E409" s="1532"/>
      <c r="F409" s="1532"/>
      <c r="G409" s="581"/>
      <c r="H409" s="582"/>
    </row>
    <row r="410" spans="2:8" ht="15" thickBot="1" x14ac:dyDescent="0.4">
      <c r="B410" s="575" t="s">
        <v>492</v>
      </c>
      <c r="C410" s="576"/>
      <c r="D410" s="577"/>
      <c r="E410" s="585" t="s">
        <v>435</v>
      </c>
      <c r="F410" s="586"/>
      <c r="G410" s="586"/>
      <c r="H410" s="586"/>
    </row>
    <row r="411" spans="2:8" x14ac:dyDescent="0.35">
      <c r="B411" s="580"/>
      <c r="C411" s="580"/>
      <c r="D411" s="580"/>
      <c r="E411" s="1532"/>
      <c r="F411" s="1532"/>
      <c r="G411" s="581"/>
      <c r="H411" s="582"/>
    </row>
    <row r="412" spans="2:8" x14ac:dyDescent="0.35">
      <c r="B412" s="375" t="s">
        <v>453</v>
      </c>
      <c r="C412" s="356"/>
      <c r="D412" s="501"/>
      <c r="E412" s="1531"/>
      <c r="F412" s="1531"/>
      <c r="G412" s="583"/>
      <c r="H412" s="582"/>
    </row>
    <row r="413" spans="2:8" x14ac:dyDescent="0.35">
      <c r="B413" s="1535" t="s">
        <v>454</v>
      </c>
      <c r="C413" s="1535"/>
      <c r="D413" s="1535"/>
      <c r="E413" s="1531"/>
      <c r="F413" s="1531"/>
      <c r="G413" s="581"/>
      <c r="H413" s="582"/>
    </row>
    <row r="414" spans="2:8" x14ac:dyDescent="0.35">
      <c r="B414" s="1535"/>
      <c r="C414" s="1535"/>
      <c r="D414" s="1535"/>
      <c r="E414" s="1531"/>
      <c r="F414" s="1531"/>
      <c r="G414" s="581"/>
      <c r="H414" s="582"/>
    </row>
    <row r="415" spans="2:8" x14ac:dyDescent="0.35">
      <c r="B415" s="372"/>
      <c r="C415" s="372" t="s">
        <v>248</v>
      </c>
      <c r="D415" s="496" t="s">
        <v>455</v>
      </c>
      <c r="E415" s="1531"/>
      <c r="F415" s="1531"/>
      <c r="G415" s="583"/>
      <c r="H415" s="582"/>
    </row>
    <row r="416" spans="2:8" x14ac:dyDescent="0.35">
      <c r="B416" s="372"/>
      <c r="C416" s="372" t="s">
        <v>456</v>
      </c>
      <c r="D416" s="496" t="s">
        <v>435</v>
      </c>
      <c r="E416" s="1532"/>
      <c r="F416" s="1532"/>
      <c r="G416" s="581"/>
      <c r="H416" s="582"/>
    </row>
    <row r="417" spans="1:9" x14ac:dyDescent="0.35">
      <c r="B417" s="465"/>
      <c r="C417" s="465" t="s">
        <v>451</v>
      </c>
      <c r="D417" s="496" t="s">
        <v>435</v>
      </c>
      <c r="E417" s="583"/>
      <c r="F417" s="583"/>
      <c r="G417" s="583"/>
      <c r="H417" s="583"/>
      <c r="I417" s="583"/>
    </row>
    <row r="418" spans="1:9" x14ac:dyDescent="0.35">
      <c r="B418" s="465"/>
      <c r="C418" s="465" t="s">
        <v>457</v>
      </c>
      <c r="D418" s="496" t="s">
        <v>435</v>
      </c>
      <c r="E418" s="583"/>
      <c r="F418" s="583"/>
      <c r="G418" s="583"/>
      <c r="H418" s="583"/>
      <c r="I418" s="583"/>
    </row>
    <row r="419" spans="1:9" x14ac:dyDescent="0.35">
      <c r="B419" s="465"/>
      <c r="C419" s="465"/>
      <c r="D419" s="465"/>
      <c r="E419" s="1533"/>
      <c r="F419" s="1534"/>
      <c r="G419" s="583"/>
      <c r="H419" s="583"/>
      <c r="I419" s="583"/>
    </row>
    <row r="420" spans="1:9" x14ac:dyDescent="0.35">
      <c r="B420" s="1535" t="s">
        <v>552</v>
      </c>
      <c r="C420" s="1535"/>
      <c r="D420" s="500" t="s">
        <v>435</v>
      </c>
      <c r="E420" s="1531"/>
      <c r="F420" s="1531"/>
      <c r="G420" s="581"/>
      <c r="H420" s="582"/>
      <c r="I420" s="581"/>
    </row>
    <row r="421" spans="1:9" x14ac:dyDescent="0.35">
      <c r="B421" s="465"/>
      <c r="C421" s="465"/>
      <c r="D421" s="500" t="s">
        <v>435</v>
      </c>
      <c r="E421" s="581"/>
      <c r="F421" s="581"/>
      <c r="G421" s="581"/>
      <c r="H421" s="582"/>
      <c r="I421" s="581"/>
    </row>
    <row r="426" spans="1:9" x14ac:dyDescent="0.35">
      <c r="A426" s="1512" t="s">
        <v>362</v>
      </c>
      <c r="B426" s="1512"/>
      <c r="C426" s="1512"/>
      <c r="D426" s="1512"/>
      <c r="E426" s="1512"/>
      <c r="F426" s="1512"/>
      <c r="G426" s="587"/>
      <c r="H426" s="587"/>
      <c r="I426" s="587"/>
    </row>
    <row r="427" spans="1:9" x14ac:dyDescent="0.35">
      <c r="A427" s="1513" t="s">
        <v>493</v>
      </c>
      <c r="B427" s="1513"/>
      <c r="C427" s="1513"/>
      <c r="D427" s="1513"/>
      <c r="E427" s="1513"/>
      <c r="F427" s="1513"/>
      <c r="G427" s="1513"/>
      <c r="H427" s="1513"/>
      <c r="I427" s="1513"/>
    </row>
    <row r="428" spans="1:9" x14ac:dyDescent="0.35">
      <c r="A428" s="549"/>
      <c r="B428" s="549"/>
      <c r="C428" s="549"/>
      <c r="D428" s="549"/>
      <c r="E428" s="549"/>
      <c r="F428" s="549"/>
      <c r="G428" s="549"/>
      <c r="H428" s="549"/>
      <c r="I428" s="549"/>
    </row>
    <row r="429" spans="1:9" x14ac:dyDescent="0.35">
      <c r="A429" s="588"/>
      <c r="B429" s="588"/>
      <c r="C429" s="588"/>
      <c r="D429" s="588"/>
      <c r="E429" s="588"/>
      <c r="F429" s="588"/>
      <c r="G429" s="549"/>
      <c r="H429" s="549"/>
      <c r="I429" s="549"/>
    </row>
    <row r="430" spans="1:9" x14ac:dyDescent="0.35">
      <c r="A430" s="1536" t="s">
        <v>2507</v>
      </c>
      <c r="B430" s="1536"/>
      <c r="C430" s="1529" t="s">
        <v>103</v>
      </c>
      <c r="D430" s="1529" t="s">
        <v>28</v>
      </c>
      <c r="E430" s="1529" t="s">
        <v>259</v>
      </c>
      <c r="F430" s="1529" t="s">
        <v>260</v>
      </c>
      <c r="G430" s="1529"/>
      <c r="H430" s="1537" t="s">
        <v>261</v>
      </c>
      <c r="I430" s="1538"/>
    </row>
    <row r="431" spans="1:9" x14ac:dyDescent="0.35">
      <c r="A431" s="1536"/>
      <c r="B431" s="1536"/>
      <c r="C431" s="1529"/>
      <c r="D431" s="1529"/>
      <c r="E431" s="1529"/>
      <c r="F431" s="589" t="s">
        <v>145</v>
      </c>
      <c r="G431" s="589" t="s">
        <v>262</v>
      </c>
      <c r="H431" s="589" t="s">
        <v>145</v>
      </c>
      <c r="I431" s="589" t="s">
        <v>262</v>
      </c>
    </row>
    <row r="432" spans="1:9" x14ac:dyDescent="0.35">
      <c r="A432" s="1536"/>
      <c r="B432" s="1536"/>
      <c r="C432" s="1536" t="s">
        <v>104</v>
      </c>
      <c r="D432" s="1530" t="s">
        <v>105</v>
      </c>
      <c r="E432" s="590" t="s">
        <v>106</v>
      </c>
      <c r="F432" s="591"/>
      <c r="G432" s="591"/>
      <c r="H432" s="591"/>
      <c r="I432" s="591"/>
    </row>
    <row r="433" spans="1:9" ht="27" x14ac:dyDescent="0.35">
      <c r="A433" s="1536"/>
      <c r="B433" s="1536"/>
      <c r="C433" s="1536"/>
      <c r="D433" s="1530"/>
      <c r="E433" s="592" t="s">
        <v>263</v>
      </c>
      <c r="F433" s="591"/>
      <c r="G433" s="591"/>
      <c r="H433" s="591"/>
      <c r="I433" s="591"/>
    </row>
    <row r="434" spans="1:9" ht="40.5" x14ac:dyDescent="0.35">
      <c r="A434" s="1536"/>
      <c r="B434" s="1536"/>
      <c r="C434" s="1536"/>
      <c r="D434" s="1530"/>
      <c r="E434" s="590" t="s">
        <v>264</v>
      </c>
      <c r="F434" s="591"/>
      <c r="G434" s="591"/>
      <c r="H434" s="591"/>
      <c r="I434" s="591"/>
    </row>
    <row r="435" spans="1:9" ht="27" x14ac:dyDescent="0.35">
      <c r="A435" s="1536"/>
      <c r="B435" s="1536"/>
      <c r="C435" s="1536"/>
      <c r="D435" s="1530"/>
      <c r="E435" s="590" t="s">
        <v>265</v>
      </c>
      <c r="F435" s="591"/>
      <c r="G435" s="591"/>
      <c r="H435" s="591"/>
      <c r="I435" s="591"/>
    </row>
    <row r="436" spans="1:9" x14ac:dyDescent="0.35">
      <c r="A436" s="1536"/>
      <c r="B436" s="1536"/>
      <c r="C436" s="1536" t="s">
        <v>110</v>
      </c>
      <c r="D436" s="1530" t="s">
        <v>266</v>
      </c>
      <c r="E436" s="590" t="s">
        <v>106</v>
      </c>
      <c r="F436" s="591"/>
      <c r="G436" s="591"/>
      <c r="H436" s="591"/>
      <c r="I436" s="591"/>
    </row>
    <row r="437" spans="1:9" ht="27" x14ac:dyDescent="0.35">
      <c r="A437" s="1536"/>
      <c r="B437" s="1536"/>
      <c r="C437" s="1536"/>
      <c r="D437" s="1530"/>
      <c r="E437" s="590" t="s">
        <v>263</v>
      </c>
      <c r="F437" s="591"/>
      <c r="G437" s="591"/>
      <c r="H437" s="591"/>
      <c r="I437" s="591"/>
    </row>
    <row r="438" spans="1:9" ht="40.5" x14ac:dyDescent="0.35">
      <c r="A438" s="1536"/>
      <c r="B438" s="1536"/>
      <c r="C438" s="1536"/>
      <c r="D438" s="1530"/>
      <c r="E438" s="590" t="s">
        <v>264</v>
      </c>
      <c r="F438" s="591"/>
      <c r="G438" s="591"/>
      <c r="H438" s="591"/>
      <c r="I438" s="591"/>
    </row>
    <row r="439" spans="1:9" ht="27" x14ac:dyDescent="0.35">
      <c r="A439" s="1536"/>
      <c r="B439" s="1536"/>
      <c r="C439" s="1536"/>
      <c r="D439" s="1530"/>
      <c r="E439" s="590" t="s">
        <v>265</v>
      </c>
      <c r="F439" s="591"/>
      <c r="G439" s="591"/>
      <c r="H439" s="591"/>
      <c r="I439" s="591"/>
    </row>
    <row r="440" spans="1:9" x14ac:dyDescent="0.35">
      <c r="A440" s="1536"/>
      <c r="B440" s="1536"/>
      <c r="C440" s="1536" t="s">
        <v>112</v>
      </c>
      <c r="D440" s="1530" t="s">
        <v>105</v>
      </c>
      <c r="E440" s="590" t="s">
        <v>106</v>
      </c>
      <c r="F440" s="591"/>
      <c r="G440" s="591"/>
      <c r="H440" s="591"/>
      <c r="I440" s="591"/>
    </row>
    <row r="441" spans="1:9" ht="27" x14ac:dyDescent="0.35">
      <c r="A441" s="1536"/>
      <c r="B441" s="1536"/>
      <c r="C441" s="1536"/>
      <c r="D441" s="1530"/>
      <c r="E441" s="590" t="s">
        <v>263</v>
      </c>
      <c r="F441" s="591"/>
      <c r="G441" s="591"/>
      <c r="H441" s="591"/>
      <c r="I441" s="591"/>
    </row>
    <row r="442" spans="1:9" ht="40.5" x14ac:dyDescent="0.35">
      <c r="A442" s="1536"/>
      <c r="B442" s="1536"/>
      <c r="C442" s="1536"/>
      <c r="D442" s="1530"/>
      <c r="E442" s="590" t="s">
        <v>264</v>
      </c>
      <c r="F442" s="591"/>
      <c r="G442" s="591"/>
      <c r="H442" s="591"/>
      <c r="I442" s="591"/>
    </row>
    <row r="443" spans="1:9" ht="27" x14ac:dyDescent="0.35">
      <c r="A443" s="1536"/>
      <c r="B443" s="1536"/>
      <c r="C443" s="1536"/>
      <c r="D443" s="1530"/>
      <c r="E443" s="590" t="s">
        <v>265</v>
      </c>
      <c r="F443" s="591"/>
      <c r="G443" s="591"/>
      <c r="H443" s="591"/>
      <c r="I443" s="591"/>
    </row>
    <row r="444" spans="1:9" x14ac:dyDescent="0.35">
      <c r="A444" s="1536"/>
      <c r="B444" s="1536"/>
      <c r="C444" s="1536" t="s">
        <v>112</v>
      </c>
      <c r="D444" s="1530" t="s">
        <v>266</v>
      </c>
      <c r="E444" s="590" t="s">
        <v>106</v>
      </c>
      <c r="F444" s="591"/>
      <c r="G444" s="591"/>
      <c r="H444" s="591"/>
      <c r="I444" s="591"/>
    </row>
    <row r="445" spans="1:9" ht="27" x14ac:dyDescent="0.35">
      <c r="A445" s="1536"/>
      <c r="B445" s="1536"/>
      <c r="C445" s="1536"/>
      <c r="D445" s="1530"/>
      <c r="E445" s="590" t="s">
        <v>263</v>
      </c>
      <c r="F445" s="591"/>
      <c r="G445" s="591"/>
      <c r="H445" s="591"/>
      <c r="I445" s="591"/>
    </row>
    <row r="446" spans="1:9" ht="40.5" x14ac:dyDescent="0.35">
      <c r="A446" s="1536"/>
      <c r="B446" s="1536"/>
      <c r="C446" s="1536"/>
      <c r="D446" s="1530"/>
      <c r="E446" s="590" t="s">
        <v>264</v>
      </c>
      <c r="F446" s="591"/>
      <c r="G446" s="591"/>
      <c r="H446" s="591"/>
      <c r="I446" s="591"/>
    </row>
    <row r="447" spans="1:9" ht="27" x14ac:dyDescent="0.35">
      <c r="A447" s="1536"/>
      <c r="B447" s="1536"/>
      <c r="C447" s="1536"/>
      <c r="D447" s="1530"/>
      <c r="E447" s="590" t="s">
        <v>265</v>
      </c>
      <c r="F447" s="591"/>
      <c r="G447" s="591"/>
      <c r="H447" s="591"/>
      <c r="I447" s="591"/>
    </row>
    <row r="449" spans="1:16" x14ac:dyDescent="0.35">
      <c r="A449" s="593" t="s">
        <v>368</v>
      </c>
      <c r="B449" s="593"/>
      <c r="C449" s="593"/>
      <c r="D449" s="593"/>
      <c r="E449" s="593"/>
      <c r="F449" s="593"/>
      <c r="G449" s="549"/>
      <c r="H449" s="549"/>
      <c r="I449" s="549"/>
    </row>
    <row r="450" spans="1:16" x14ac:dyDescent="0.35">
      <c r="A450" s="1507"/>
      <c r="B450" s="1507"/>
      <c r="C450" s="1507"/>
      <c r="D450" s="1507"/>
      <c r="E450" s="1507"/>
      <c r="F450" s="1507"/>
      <c r="G450" s="1507"/>
      <c r="H450" s="593"/>
      <c r="I450" s="549"/>
    </row>
    <row r="451" spans="1:16" x14ac:dyDescent="0.35">
      <c r="A451" s="594" t="s">
        <v>409</v>
      </c>
      <c r="B451" s="594"/>
      <c r="C451" s="594"/>
      <c r="D451" s="594"/>
      <c r="E451" s="594"/>
      <c r="F451" s="594"/>
      <c r="G451" s="594"/>
      <c r="H451" s="594"/>
      <c r="I451" s="549"/>
    </row>
    <row r="452" spans="1:16" x14ac:dyDescent="0.35">
      <c r="A452" s="1507"/>
      <c r="B452" s="1507"/>
      <c r="C452" s="1507"/>
      <c r="D452" s="1507"/>
      <c r="E452" s="1507"/>
      <c r="F452" s="1507"/>
      <c r="G452" s="1507"/>
      <c r="H452" s="593"/>
      <c r="I452" s="549"/>
    </row>
    <row r="453" spans="1:16" ht="40.5" x14ac:dyDescent="0.35">
      <c r="A453" s="434" t="s">
        <v>369</v>
      </c>
      <c r="B453" s="435"/>
      <c r="C453" s="593"/>
      <c r="D453" s="593"/>
      <c r="E453" s="593"/>
      <c r="F453" s="593"/>
      <c r="G453" s="593"/>
      <c r="H453" s="593"/>
      <c r="I453" s="549"/>
    </row>
    <row r="454" spans="1:16" x14ac:dyDescent="0.35">
      <c r="A454" s="434" t="s">
        <v>370</v>
      </c>
      <c r="B454" s="435"/>
      <c r="C454" s="593"/>
      <c r="D454" s="593"/>
      <c r="E454" s="593"/>
      <c r="F454" s="593"/>
      <c r="G454" s="593"/>
      <c r="H454" s="593"/>
      <c r="I454" s="549"/>
    </row>
    <row r="455" spans="1:16" x14ac:dyDescent="0.35">
      <c r="A455" s="434" t="s">
        <v>248</v>
      </c>
      <c r="B455" s="436"/>
      <c r="C455" s="593"/>
      <c r="D455" s="593"/>
      <c r="E455" s="593"/>
      <c r="F455" s="593"/>
      <c r="G455" s="593"/>
      <c r="H455" s="593"/>
      <c r="I455" s="549"/>
    </row>
    <row r="456" spans="1:16" ht="27" x14ac:dyDescent="0.35">
      <c r="A456" s="434" t="s">
        <v>397</v>
      </c>
      <c r="B456" s="435"/>
      <c r="C456" s="593"/>
      <c r="D456" s="593"/>
      <c r="E456" s="593"/>
      <c r="F456" s="593"/>
      <c r="G456" s="593"/>
      <c r="H456" s="593"/>
      <c r="I456" s="549"/>
    </row>
    <row r="459" spans="1:16" ht="20.5" x14ac:dyDescent="0.35">
      <c r="B459" s="1527" t="s">
        <v>827</v>
      </c>
      <c r="C459" s="1527"/>
      <c r="D459" s="1527"/>
      <c r="E459" s="1527"/>
      <c r="F459" s="1527"/>
      <c r="G459" s="1527"/>
      <c r="H459" s="1527"/>
      <c r="I459" s="1527"/>
      <c r="J459" s="1527"/>
      <c r="K459" s="1527"/>
      <c r="L459" s="1527"/>
      <c r="M459" s="1527"/>
      <c r="N459" s="1527"/>
      <c r="O459" s="1527"/>
      <c r="P459" s="1527"/>
    </row>
    <row r="460" spans="1:16" x14ac:dyDescent="0.35">
      <c r="B460" s="210"/>
      <c r="C460" s="210"/>
      <c r="D460" s="210"/>
      <c r="E460" s="375"/>
      <c r="F460" s="375"/>
      <c r="G460" s="375"/>
      <c r="H460" s="375"/>
      <c r="I460" s="210"/>
      <c r="J460" s="210"/>
      <c r="K460" s="210"/>
      <c r="L460" s="210"/>
      <c r="M460" s="210"/>
      <c r="N460" s="210"/>
      <c r="O460" s="210"/>
      <c r="P460" s="210"/>
    </row>
    <row r="461" spans="1:16" ht="19" x14ac:dyDescent="0.35">
      <c r="B461" s="595" t="s">
        <v>831</v>
      </c>
      <c r="C461" s="375"/>
      <c r="D461" s="375"/>
      <c r="E461" s="356"/>
      <c r="F461" s="356"/>
      <c r="G461" s="356"/>
      <c r="H461" s="356"/>
      <c r="I461" s="210"/>
      <c r="J461" s="210"/>
      <c r="K461" s="210"/>
      <c r="L461" s="210"/>
      <c r="M461" s="210"/>
      <c r="N461" s="210"/>
      <c r="O461" s="210"/>
      <c r="P461" s="210"/>
    </row>
    <row r="462" spans="1:16" x14ac:dyDescent="0.35">
      <c r="B462" s="375" t="s">
        <v>2512</v>
      </c>
      <c r="C462" s="375"/>
      <c r="D462" s="375"/>
      <c r="E462" s="210"/>
      <c r="F462" s="210"/>
      <c r="G462" s="210"/>
      <c r="H462" s="210"/>
      <c r="I462" s="210"/>
      <c r="J462" s="210"/>
      <c r="K462" s="210"/>
      <c r="L462" s="210"/>
      <c r="M462" s="210"/>
      <c r="N462" s="210"/>
      <c r="O462" s="210"/>
      <c r="P462" s="210"/>
    </row>
    <row r="463" spans="1:16" x14ac:dyDescent="0.35">
      <c r="B463" s="210"/>
      <c r="C463" s="210"/>
      <c r="D463" s="210"/>
      <c r="E463" s="210"/>
      <c r="F463" s="210"/>
      <c r="G463" s="210"/>
      <c r="H463" s="210"/>
      <c r="I463" s="210"/>
      <c r="J463" s="210"/>
      <c r="K463" s="210"/>
      <c r="L463" s="210"/>
      <c r="M463" s="210"/>
      <c r="N463" s="210"/>
      <c r="O463" s="210"/>
      <c r="P463" s="210"/>
    </row>
    <row r="464" spans="1:16" x14ac:dyDescent="0.35">
      <c r="B464" s="209" t="s">
        <v>832</v>
      </c>
      <c r="C464" s="210"/>
      <c r="D464" s="210"/>
      <c r="E464" s="210"/>
      <c r="F464" s="210"/>
      <c r="G464" s="210"/>
      <c r="H464" s="210"/>
      <c r="I464" s="210"/>
      <c r="J464" s="210"/>
      <c r="K464" s="210"/>
      <c r="L464" s="210"/>
      <c r="M464" s="210"/>
      <c r="N464" s="210"/>
      <c r="O464" s="210"/>
      <c r="P464" s="210"/>
    </row>
    <row r="466" spans="2:16" ht="27" x14ac:dyDescent="0.35">
      <c r="B466" s="1511" t="s">
        <v>833</v>
      </c>
      <c r="C466" s="1511"/>
      <c r="D466" s="1511" t="s">
        <v>834</v>
      </c>
      <c r="E466" s="1528" t="s">
        <v>246</v>
      </c>
      <c r="F466" s="1528"/>
      <c r="G466" s="1528"/>
      <c r="H466" s="1511" t="s">
        <v>299</v>
      </c>
      <c r="I466" s="1511"/>
      <c r="J466" s="1511"/>
      <c r="K466" s="198" t="s">
        <v>835</v>
      </c>
      <c r="L466" s="1511" t="s">
        <v>836</v>
      </c>
      <c r="M466" s="1528" t="s">
        <v>837</v>
      </c>
      <c r="N466" s="1528"/>
      <c r="O466" s="1528"/>
      <c r="P466" s="1528"/>
    </row>
    <row r="467" spans="2:16" ht="81" x14ac:dyDescent="0.35">
      <c r="B467" s="197" t="s">
        <v>838</v>
      </c>
      <c r="C467" s="197" t="s">
        <v>839</v>
      </c>
      <c r="D467" s="1511"/>
      <c r="E467" s="198" t="s">
        <v>161</v>
      </c>
      <c r="F467" s="198" t="s">
        <v>248</v>
      </c>
      <c r="G467" s="198" t="s">
        <v>728</v>
      </c>
      <c r="H467" s="197" t="s">
        <v>249</v>
      </c>
      <c r="I467" s="197" t="s">
        <v>2542</v>
      </c>
      <c r="J467" s="197" t="s">
        <v>728</v>
      </c>
      <c r="K467" s="198" t="s">
        <v>729</v>
      </c>
      <c r="L467" s="1511"/>
      <c r="M467" s="198" t="s">
        <v>840</v>
      </c>
      <c r="N467" s="198" t="s">
        <v>841</v>
      </c>
      <c r="O467" s="198" t="s">
        <v>842</v>
      </c>
      <c r="P467" s="198" t="s">
        <v>820</v>
      </c>
    </row>
    <row r="468" spans="2:16" x14ac:dyDescent="0.35">
      <c r="B468" s="202"/>
      <c r="C468" s="202"/>
      <c r="D468" s="202"/>
      <c r="E468" s="202"/>
      <c r="F468" s="202"/>
      <c r="G468" s="202"/>
      <c r="H468" s="202"/>
      <c r="I468" s="202"/>
      <c r="J468" s="202"/>
      <c r="K468" s="202"/>
      <c r="L468" s="202"/>
      <c r="M468" s="213"/>
      <c r="N468" s="213"/>
      <c r="O468" s="213"/>
      <c r="P468" s="213"/>
    </row>
    <row r="469" spans="2:16" x14ac:dyDescent="0.35">
      <c r="B469" s="202"/>
      <c r="C469" s="202"/>
      <c r="D469" s="202"/>
      <c r="E469" s="202"/>
      <c r="F469" s="202"/>
      <c r="G469" s="202"/>
      <c r="H469" s="202"/>
      <c r="I469" s="202"/>
      <c r="J469" s="202"/>
      <c r="K469" s="202"/>
      <c r="L469" s="202"/>
      <c r="M469" s="213"/>
      <c r="N469" s="213"/>
      <c r="O469" s="213"/>
      <c r="P469" s="213"/>
    </row>
    <row r="470" spans="2:16" x14ac:dyDescent="0.35">
      <c r="B470" s="202"/>
      <c r="C470" s="202"/>
      <c r="D470" s="202"/>
      <c r="E470" s="202"/>
      <c r="F470" s="202"/>
      <c r="G470" s="202"/>
      <c r="H470" s="202"/>
      <c r="I470" s="202"/>
      <c r="J470" s="202"/>
      <c r="K470" s="202"/>
      <c r="L470" s="202"/>
      <c r="M470" s="213"/>
      <c r="N470" s="213"/>
      <c r="O470" s="213"/>
      <c r="P470" s="213"/>
    </row>
    <row r="471" spans="2:16" x14ac:dyDescent="0.35">
      <c r="B471" s="202"/>
      <c r="C471" s="202"/>
      <c r="D471" s="202"/>
      <c r="E471" s="202"/>
      <c r="F471" s="202"/>
      <c r="G471" s="202"/>
      <c r="H471" s="202"/>
      <c r="I471" s="202"/>
      <c r="J471" s="202"/>
      <c r="K471" s="202"/>
      <c r="L471" s="202"/>
      <c r="M471" s="213"/>
      <c r="N471" s="213"/>
      <c r="O471" s="213"/>
      <c r="P471" s="213"/>
    </row>
    <row r="472" spans="2:16" x14ac:dyDescent="0.35">
      <c r="B472" s="214" t="s">
        <v>102</v>
      </c>
      <c r="C472" s="214"/>
      <c r="D472" s="214"/>
      <c r="E472" s="213">
        <f>SUM(E468:E471)</f>
        <v>0</v>
      </c>
      <c r="F472" s="214"/>
      <c r="G472" s="214"/>
      <c r="H472" s="214"/>
      <c r="I472" s="213">
        <f>SUM(I468:I471)</f>
        <v>0</v>
      </c>
      <c r="J472" s="213"/>
      <c r="K472" s="213"/>
      <c r="L472" s="202"/>
      <c r="M472" s="213"/>
      <c r="N472" s="213"/>
      <c r="O472" s="213"/>
      <c r="P472" s="213"/>
    </row>
    <row r="473" spans="2:16" x14ac:dyDescent="0.35">
      <c r="B473" s="596" t="s">
        <v>843</v>
      </c>
      <c r="C473" s="596"/>
      <c r="D473" s="210"/>
      <c r="E473" s="210"/>
      <c r="F473" s="210"/>
      <c r="G473" s="210"/>
      <c r="H473" s="210"/>
      <c r="I473" s="210"/>
      <c r="J473" s="210"/>
      <c r="K473" s="210"/>
      <c r="L473" s="210"/>
      <c r="M473" s="210"/>
      <c r="N473" s="210"/>
      <c r="O473" s="210"/>
      <c r="P473" s="210"/>
    </row>
    <row r="474" spans="2:16" x14ac:dyDescent="0.35">
      <c r="B474" s="1526" t="s">
        <v>844</v>
      </c>
      <c r="C474" s="1526"/>
      <c r="D474" s="1526"/>
      <c r="E474" s="1526"/>
      <c r="F474" s="1526"/>
      <c r="G474" s="1526"/>
      <c r="H474" s="1526"/>
      <c r="I474" s="1526"/>
      <c r="J474" s="1526"/>
      <c r="K474" s="1526"/>
      <c r="L474" s="1526"/>
      <c r="M474" s="210"/>
      <c r="N474" s="210"/>
      <c r="O474" s="210"/>
      <c r="P474" s="210"/>
    </row>
    <row r="475" spans="2:16" x14ac:dyDescent="0.35">
      <c r="B475" s="597"/>
      <c r="C475" s="597"/>
      <c r="D475" s="597"/>
      <c r="E475" s="597"/>
      <c r="F475" s="597"/>
      <c r="G475" s="597"/>
      <c r="H475" s="597"/>
      <c r="I475" s="597"/>
      <c r="J475" s="597"/>
      <c r="K475" s="597"/>
      <c r="L475" s="597"/>
      <c r="M475" s="210"/>
      <c r="N475" s="210"/>
      <c r="O475" s="210"/>
      <c r="P475" s="210"/>
    </row>
    <row r="476" spans="2:16" x14ac:dyDescent="0.35">
      <c r="B476" s="209" t="s">
        <v>845</v>
      </c>
      <c r="C476" s="210"/>
      <c r="D476" s="210"/>
      <c r="E476" s="210"/>
      <c r="F476" s="210"/>
      <c r="G476" s="210"/>
      <c r="H476" s="210"/>
      <c r="I476" s="210"/>
      <c r="J476" s="210"/>
      <c r="K476" s="210"/>
      <c r="L476" s="210"/>
      <c r="M476" s="210"/>
      <c r="N476" s="210"/>
      <c r="O476" s="210"/>
      <c r="P476" s="210"/>
    </row>
    <row r="477" spans="2:16" x14ac:dyDescent="0.35">
      <c r="B477" s="209"/>
      <c r="C477" s="210"/>
      <c r="D477" s="210"/>
      <c r="E477" s="210"/>
      <c r="F477" s="210"/>
      <c r="G477" s="210"/>
      <c r="H477" s="210"/>
      <c r="I477" s="210"/>
      <c r="J477" s="210"/>
      <c r="K477" s="210"/>
      <c r="L477" s="210"/>
      <c r="M477" s="210"/>
      <c r="N477" s="210"/>
      <c r="O477" s="210"/>
      <c r="P477" s="210"/>
    </row>
    <row r="478" spans="2:16" x14ac:dyDescent="0.35">
      <c r="B478" s="1526" t="s">
        <v>844</v>
      </c>
      <c r="C478" s="1526"/>
      <c r="D478" s="1526"/>
      <c r="E478" s="1526"/>
      <c r="F478" s="1526"/>
      <c r="G478" s="1526"/>
      <c r="H478" s="1526"/>
      <c r="I478" s="1526"/>
      <c r="J478" s="1526"/>
      <c r="K478" s="1526"/>
      <c r="L478" s="210"/>
      <c r="M478" s="210"/>
      <c r="N478" s="210"/>
      <c r="O478" s="210"/>
      <c r="P478" s="210"/>
    </row>
    <row r="479" spans="2:16" x14ac:dyDescent="0.35">
      <c r="B479" s="210"/>
      <c r="C479" s="210"/>
      <c r="D479" s="210"/>
      <c r="E479" s="210"/>
      <c r="F479" s="210"/>
      <c r="G479" s="210"/>
      <c r="H479" s="210"/>
      <c r="I479" s="210"/>
      <c r="J479" s="210"/>
      <c r="K479" s="210"/>
      <c r="L479" s="210"/>
      <c r="M479" s="210"/>
      <c r="N479" s="210"/>
      <c r="O479" s="210"/>
      <c r="P479" s="210"/>
    </row>
    <row r="480" spans="2:16" ht="27" x14ac:dyDescent="0.35">
      <c r="B480" s="1511" t="s">
        <v>846</v>
      </c>
      <c r="C480" s="1511"/>
      <c r="D480" s="1511" t="s">
        <v>251</v>
      </c>
      <c r="E480" s="1511" t="s">
        <v>246</v>
      </c>
      <c r="F480" s="1511"/>
      <c r="G480" s="1511"/>
      <c r="H480" s="1511" t="s">
        <v>299</v>
      </c>
      <c r="I480" s="1511"/>
      <c r="J480" s="1511"/>
      <c r="K480" s="198" t="s">
        <v>835</v>
      </c>
      <c r="L480" s="210"/>
      <c r="M480" s="210"/>
      <c r="N480" s="210"/>
      <c r="O480" s="210"/>
      <c r="P480" s="210"/>
    </row>
    <row r="481" spans="2:11" ht="67.5" x14ac:dyDescent="0.35">
      <c r="B481" s="197" t="s">
        <v>838</v>
      </c>
      <c r="C481" s="197" t="s">
        <v>839</v>
      </c>
      <c r="D481" s="1511"/>
      <c r="E481" s="198" t="s">
        <v>847</v>
      </c>
      <c r="F481" s="198" t="s">
        <v>248</v>
      </c>
      <c r="G481" s="198" t="s">
        <v>728</v>
      </c>
      <c r="H481" s="198" t="s">
        <v>249</v>
      </c>
      <c r="I481" s="198" t="s">
        <v>2542</v>
      </c>
      <c r="J481" s="198" t="s">
        <v>728</v>
      </c>
      <c r="K481" s="198" t="s">
        <v>729</v>
      </c>
    </row>
    <row r="482" spans="2:11" x14ac:dyDescent="0.35">
      <c r="B482" s="202"/>
      <c r="C482" s="202"/>
      <c r="D482" s="202"/>
      <c r="E482" s="202"/>
      <c r="F482" s="202"/>
      <c r="G482" s="202"/>
      <c r="H482" s="202"/>
      <c r="I482" s="202"/>
      <c r="J482" s="202"/>
      <c r="K482" s="202"/>
    </row>
    <row r="483" spans="2:11" x14ac:dyDescent="0.35">
      <c r="B483" s="202"/>
      <c r="C483" s="202"/>
      <c r="D483" s="202"/>
      <c r="E483" s="202"/>
      <c r="F483" s="202"/>
      <c r="G483" s="202"/>
      <c r="H483" s="202"/>
      <c r="I483" s="202"/>
      <c r="J483" s="202"/>
      <c r="K483" s="202"/>
    </row>
    <row r="484" spans="2:11" x14ac:dyDescent="0.35">
      <c r="B484" s="202"/>
      <c r="C484" s="202"/>
      <c r="D484" s="202"/>
      <c r="E484" s="202"/>
      <c r="F484" s="202"/>
      <c r="G484" s="202"/>
      <c r="H484" s="202"/>
      <c r="I484" s="202"/>
      <c r="J484" s="202"/>
      <c r="K484" s="202"/>
    </row>
    <row r="485" spans="2:11" x14ac:dyDescent="0.35">
      <c r="B485" s="202"/>
      <c r="C485" s="202"/>
      <c r="D485" s="202"/>
      <c r="E485" s="202"/>
      <c r="F485" s="202"/>
      <c r="G485" s="202"/>
      <c r="H485" s="202"/>
      <c r="I485" s="202"/>
      <c r="J485" s="202"/>
      <c r="K485" s="202"/>
    </row>
    <row r="486" spans="2:11" x14ac:dyDescent="0.35">
      <c r="B486" s="202"/>
      <c r="C486" s="202"/>
      <c r="D486" s="202"/>
      <c r="E486" s="202"/>
      <c r="F486" s="202"/>
      <c r="G486" s="202"/>
      <c r="H486" s="202"/>
      <c r="I486" s="202"/>
      <c r="J486" s="202"/>
      <c r="K486" s="202"/>
    </row>
    <row r="487" spans="2:11" x14ac:dyDescent="0.35">
      <c r="B487" s="202"/>
      <c r="C487" s="202"/>
      <c r="D487" s="202"/>
      <c r="E487" s="202"/>
      <c r="F487" s="202"/>
      <c r="G487" s="202"/>
      <c r="H487" s="202"/>
      <c r="I487" s="202"/>
      <c r="J487" s="202"/>
      <c r="K487" s="202"/>
    </row>
    <row r="488" spans="2:11" x14ac:dyDescent="0.35">
      <c r="B488" s="202"/>
      <c r="C488" s="202"/>
      <c r="D488" s="202"/>
      <c r="E488" s="202"/>
      <c r="F488" s="202"/>
      <c r="G488" s="202"/>
      <c r="H488" s="202"/>
      <c r="I488" s="202"/>
      <c r="J488" s="202"/>
      <c r="K488" s="202"/>
    </row>
    <row r="489" spans="2:11" x14ac:dyDescent="0.35">
      <c r="B489" s="202"/>
      <c r="C489" s="202"/>
      <c r="D489" s="202"/>
      <c r="E489" s="202"/>
      <c r="F489" s="202"/>
      <c r="G489" s="202"/>
      <c r="H489" s="202"/>
      <c r="I489" s="202"/>
      <c r="J489" s="202"/>
      <c r="K489" s="202"/>
    </row>
    <row r="490" spans="2:11" x14ac:dyDescent="0.35">
      <c r="B490" s="202"/>
      <c r="C490" s="202"/>
      <c r="D490" s="202"/>
      <c r="E490" s="202"/>
      <c r="F490" s="202"/>
      <c r="G490" s="202"/>
      <c r="H490" s="202"/>
      <c r="I490" s="202"/>
      <c r="J490" s="202"/>
      <c r="K490" s="202"/>
    </row>
    <row r="491" spans="2:11" x14ac:dyDescent="0.35">
      <c r="B491" s="214" t="s">
        <v>102</v>
      </c>
      <c r="C491" s="214"/>
      <c r="D491" s="214"/>
      <c r="E491" s="213">
        <f>SUM(E482:E490)</f>
        <v>0</v>
      </c>
      <c r="F491" s="214"/>
      <c r="G491" s="214"/>
      <c r="H491" s="214"/>
      <c r="I491" s="213">
        <f>SUM(I482:I490)</f>
        <v>0</v>
      </c>
      <c r="J491" s="202"/>
      <c r="K491" s="202"/>
    </row>
    <row r="492" spans="2:11" x14ac:dyDescent="0.35">
      <c r="B492" s="367"/>
      <c r="C492" s="367"/>
      <c r="D492" s="367"/>
      <c r="E492" s="367"/>
      <c r="F492" s="367"/>
      <c r="G492" s="367"/>
      <c r="H492" s="367"/>
      <c r="I492" s="367"/>
      <c r="J492" s="210"/>
      <c r="K492" s="210"/>
    </row>
    <row r="493" spans="2:11" x14ac:dyDescent="0.35">
      <c r="B493" s="1522" t="s">
        <v>368</v>
      </c>
      <c r="C493" s="1522"/>
      <c r="D493" s="1522"/>
      <c r="E493" s="1522"/>
      <c r="F493" s="1522"/>
      <c r="G493" s="1522"/>
      <c r="H493" s="1522"/>
      <c r="I493" s="367"/>
      <c r="J493" s="210"/>
      <c r="K493" s="210"/>
    </row>
    <row r="494" spans="2:11" x14ac:dyDescent="0.35">
      <c r="B494" s="367"/>
      <c r="C494" s="367"/>
      <c r="D494" s="367"/>
      <c r="E494" s="367"/>
      <c r="F494" s="367"/>
      <c r="G494" s="367"/>
      <c r="H494" s="367"/>
      <c r="I494" s="367"/>
      <c r="J494" s="210"/>
      <c r="K494" s="210"/>
    </row>
    <row r="495" spans="2:11" x14ac:dyDescent="0.35">
      <c r="B495" s="1523" t="s">
        <v>409</v>
      </c>
      <c r="C495" s="1523"/>
      <c r="D495" s="1523"/>
      <c r="E495" s="1523"/>
      <c r="F495" s="1523"/>
      <c r="G495" s="1523"/>
      <c r="H495" s="1523"/>
      <c r="I495" s="1523"/>
      <c r="J495" s="210"/>
      <c r="K495" s="210"/>
    </row>
    <row r="496" spans="2:11" x14ac:dyDescent="0.35">
      <c r="B496" s="1523"/>
      <c r="C496" s="1523"/>
      <c r="D496" s="1523"/>
      <c r="E496" s="1523"/>
      <c r="F496" s="1523"/>
      <c r="G496" s="1523"/>
      <c r="H496" s="1523"/>
      <c r="I496" s="1523"/>
      <c r="J496" s="210"/>
      <c r="K496" s="210"/>
    </row>
    <row r="498" spans="2:12" ht="15" thickBot="1" x14ac:dyDescent="0.4">
      <c r="B498" s="369" t="s">
        <v>369</v>
      </c>
      <c r="C498" s="370"/>
      <c r="D498" s="368"/>
      <c r="E498" s="368"/>
      <c r="F498" s="368"/>
      <c r="G498" s="368"/>
      <c r="H498" s="368"/>
      <c r="I498" s="368"/>
      <c r="J498" s="210"/>
      <c r="K498" s="210"/>
      <c r="L498" s="210"/>
    </row>
    <row r="499" spans="2:12" x14ac:dyDescent="0.35">
      <c r="B499" s="371"/>
      <c r="C499" s="370"/>
      <c r="D499" s="368"/>
      <c r="E499" s="368"/>
      <c r="F499" s="368"/>
      <c r="G499" s="368"/>
      <c r="H499" s="368"/>
      <c r="I499" s="368"/>
      <c r="J499" s="210"/>
      <c r="K499" s="210"/>
      <c r="L499" s="210"/>
    </row>
    <row r="500" spans="2:12" x14ac:dyDescent="0.35">
      <c r="B500" s="368"/>
      <c r="C500" s="370"/>
      <c r="D500" s="368"/>
      <c r="E500" s="368"/>
      <c r="F500" s="368"/>
      <c r="G500" s="368"/>
      <c r="H500" s="368"/>
      <c r="I500" s="368"/>
      <c r="J500" s="210"/>
      <c r="K500" s="210"/>
      <c r="L500" s="210"/>
    </row>
    <row r="501" spans="2:12" ht="15" thickBot="1" x14ac:dyDescent="0.4">
      <c r="B501" s="369" t="s">
        <v>370</v>
      </c>
      <c r="C501" s="370"/>
      <c r="D501" s="368"/>
      <c r="E501" s="368"/>
      <c r="F501" s="368"/>
      <c r="G501" s="368"/>
      <c r="H501" s="368"/>
      <c r="I501" s="368"/>
      <c r="J501" s="210"/>
      <c r="K501" s="210"/>
      <c r="L501" s="210"/>
    </row>
    <row r="502" spans="2:12" x14ac:dyDescent="0.35">
      <c r="B502" s="368"/>
      <c r="C502" s="368"/>
      <c r="D502" s="368"/>
      <c r="E502" s="368"/>
      <c r="F502" s="368"/>
      <c r="G502" s="368"/>
      <c r="H502" s="368"/>
      <c r="I502" s="368"/>
      <c r="J502" s="210"/>
      <c r="K502" s="210"/>
      <c r="L502" s="210"/>
    </row>
    <row r="503" spans="2:12" x14ac:dyDescent="0.35">
      <c r="B503" s="210"/>
      <c r="C503" s="210"/>
      <c r="D503" s="210"/>
      <c r="E503" s="210"/>
      <c r="F503" s="210"/>
      <c r="G503" s="210"/>
      <c r="H503" s="210"/>
      <c r="I503" s="210"/>
      <c r="J503" s="210"/>
      <c r="K503" s="210"/>
      <c r="L503" s="210"/>
    </row>
    <row r="504" spans="2:12" ht="15" thickBot="1" x14ac:dyDescent="0.4">
      <c r="B504" s="369" t="s">
        <v>823</v>
      </c>
      <c r="C504" s="210"/>
      <c r="D504" s="210"/>
      <c r="E504" s="210"/>
      <c r="F504" s="210"/>
      <c r="G504" s="210"/>
      <c r="H504" s="210"/>
      <c r="I504" s="210"/>
      <c r="J504" s="210"/>
      <c r="K504" s="210"/>
      <c r="L504" s="210"/>
    </row>
    <row r="505" spans="2:12" x14ac:dyDescent="0.35">
      <c r="B505" s="368"/>
      <c r="C505" s="368"/>
      <c r="D505" s="368"/>
      <c r="E505" s="368"/>
      <c r="F505" s="368"/>
      <c r="G505" s="368"/>
      <c r="H505" s="368"/>
      <c r="I505" s="356"/>
      <c r="J505" s="210"/>
      <c r="K505" s="210"/>
      <c r="L505" s="210"/>
    </row>
    <row r="506" spans="2:12" ht="20.5" x14ac:dyDescent="0.35">
      <c r="B506" s="1524" t="s">
        <v>848</v>
      </c>
      <c r="C506" s="1524"/>
      <c r="D506" s="1524"/>
      <c r="E506" s="1524"/>
      <c r="F506" s="1524"/>
      <c r="G506" s="1524"/>
      <c r="H506" s="1524"/>
      <c r="I506" s="1524"/>
      <c r="J506" s="1524"/>
      <c r="K506" s="1524"/>
      <c r="L506" s="1524"/>
    </row>
    <row r="507" spans="2:12" x14ac:dyDescent="0.35">
      <c r="B507" s="210"/>
      <c r="C507" s="356"/>
      <c r="D507" s="375"/>
      <c r="E507" s="375"/>
      <c r="F507" s="375"/>
      <c r="G507" s="375"/>
      <c r="H507" s="210"/>
      <c r="I507" s="210"/>
      <c r="J507" s="210"/>
      <c r="K507" s="210"/>
      <c r="L507" s="210"/>
    </row>
    <row r="508" spans="2:12" ht="19" x14ac:dyDescent="0.35">
      <c r="B508" s="595" t="s">
        <v>849</v>
      </c>
      <c r="C508" s="210"/>
      <c r="D508" s="375"/>
      <c r="E508" s="375"/>
      <c r="F508" s="375"/>
      <c r="G508" s="375"/>
      <c r="H508" s="210"/>
      <c r="I508" s="210"/>
      <c r="J508" s="210"/>
      <c r="K508" s="210"/>
      <c r="L508" s="210"/>
    </row>
    <row r="509" spans="2:12" x14ac:dyDescent="0.35">
      <c r="B509" s="1525" t="s">
        <v>2512</v>
      </c>
      <c r="C509" s="1525"/>
      <c r="D509" s="1525"/>
      <c r="E509" s="1525"/>
      <c r="F509" s="1525"/>
      <c r="G509" s="1525"/>
      <c r="H509" s="210"/>
      <c r="I509" s="210"/>
      <c r="J509" s="210"/>
      <c r="K509" s="210"/>
      <c r="L509" s="210"/>
    </row>
    <row r="510" spans="2:12" x14ac:dyDescent="0.35">
      <c r="B510" s="210"/>
      <c r="C510" s="210"/>
      <c r="D510" s="210"/>
      <c r="E510" s="210"/>
      <c r="F510" s="210"/>
      <c r="G510" s="210"/>
      <c r="H510" s="210"/>
      <c r="I510" s="210"/>
      <c r="J510" s="210"/>
      <c r="K510" s="210"/>
      <c r="L510" s="210"/>
    </row>
    <row r="511" spans="2:12" ht="27" x14ac:dyDescent="0.35">
      <c r="B511" s="1511" t="s">
        <v>850</v>
      </c>
      <c r="C511" s="1511" t="s">
        <v>851</v>
      </c>
      <c r="D511" s="1511" t="s">
        <v>246</v>
      </c>
      <c r="E511" s="1511"/>
      <c r="F511" s="1511" t="s">
        <v>299</v>
      </c>
      <c r="G511" s="1511"/>
      <c r="H511" s="1511" t="s">
        <v>852</v>
      </c>
      <c r="I511" s="1511" t="s">
        <v>853</v>
      </c>
      <c r="J511" s="1511"/>
      <c r="K511" s="1511"/>
      <c r="L511" s="198" t="s">
        <v>835</v>
      </c>
    </row>
    <row r="512" spans="2:12" ht="121.5" x14ac:dyDescent="0.35">
      <c r="B512" s="1511"/>
      <c r="C512" s="1511"/>
      <c r="D512" s="198" t="s">
        <v>161</v>
      </c>
      <c r="E512" s="198" t="s">
        <v>248</v>
      </c>
      <c r="F512" s="198" t="s">
        <v>249</v>
      </c>
      <c r="G512" s="198" t="s">
        <v>2542</v>
      </c>
      <c r="H512" s="1511"/>
      <c r="I512" s="197" t="s">
        <v>854</v>
      </c>
      <c r="J512" s="197" t="s">
        <v>819</v>
      </c>
      <c r="K512" s="197" t="s">
        <v>820</v>
      </c>
      <c r="L512" s="198" t="s">
        <v>729</v>
      </c>
    </row>
    <row r="522" spans="2:8" x14ac:dyDescent="0.35">
      <c r="B522" s="598"/>
      <c r="C522" s="599" t="s">
        <v>102</v>
      </c>
      <c r="D522" s="600">
        <f>SUM(D513:D521)</f>
        <v>0</v>
      </c>
      <c r="E522" s="599"/>
      <c r="F522" s="599"/>
      <c r="G522" s="600">
        <f>SUM(G513:G521)</f>
        <v>0</v>
      </c>
      <c r="H522" s="598"/>
    </row>
    <row r="523" spans="2:8" x14ac:dyDescent="0.35">
      <c r="B523" s="210"/>
      <c r="C523" s="210"/>
      <c r="D523" s="210"/>
      <c r="E523" s="210"/>
      <c r="F523" s="210"/>
      <c r="G523" s="210"/>
      <c r="H523" s="210"/>
    </row>
    <row r="524" spans="2:8" x14ac:dyDescent="0.35">
      <c r="B524" s="210"/>
      <c r="C524" s="210"/>
      <c r="D524" s="210"/>
      <c r="E524" s="210"/>
      <c r="F524" s="210"/>
      <c r="G524" s="210"/>
      <c r="H524" s="210"/>
    </row>
    <row r="525" spans="2:8" x14ac:dyDescent="0.35">
      <c r="B525" s="1517" t="s">
        <v>368</v>
      </c>
      <c r="C525" s="1517"/>
      <c r="D525" s="1517"/>
      <c r="E525" s="1517"/>
      <c r="F525" s="1517"/>
      <c r="G525" s="1517"/>
      <c r="H525" s="210"/>
    </row>
    <row r="526" spans="2:8" x14ac:dyDescent="0.35">
      <c r="B526" s="210"/>
      <c r="C526" s="601"/>
      <c r="D526" s="601"/>
      <c r="E526" s="601"/>
      <c r="F526" s="601"/>
      <c r="G526" s="601"/>
      <c r="H526" s="356"/>
    </row>
    <row r="527" spans="2:8" x14ac:dyDescent="0.35">
      <c r="B527" s="1518" t="s">
        <v>409</v>
      </c>
      <c r="C527" s="1518"/>
      <c r="D527" s="1518"/>
      <c r="E527" s="1518"/>
      <c r="F527" s="1518"/>
      <c r="G527" s="1518"/>
      <c r="H527" s="210"/>
    </row>
    <row r="528" spans="2:8" x14ac:dyDescent="0.35">
      <c r="B528" s="210"/>
      <c r="C528" s="1518"/>
      <c r="D528" s="1518"/>
      <c r="E528" s="1518"/>
      <c r="F528" s="1518"/>
      <c r="G528" s="1518"/>
      <c r="H528" s="1518"/>
    </row>
    <row r="530" spans="2:12" ht="15" thickBot="1" x14ac:dyDescent="0.4">
      <c r="B530" s="603" t="s">
        <v>456</v>
      </c>
      <c r="C530" s="210"/>
      <c r="D530" s="602"/>
      <c r="E530" s="602"/>
      <c r="F530" s="210"/>
      <c r="G530" s="602"/>
      <c r="H530" s="210"/>
      <c r="I530" s="210"/>
      <c r="J530" s="210"/>
      <c r="K530" s="210"/>
      <c r="L530" s="210"/>
    </row>
    <row r="531" spans="2:12" x14ac:dyDescent="0.35">
      <c r="B531" s="210"/>
      <c r="C531" s="604"/>
      <c r="D531" s="602"/>
      <c r="E531" s="602"/>
      <c r="F531" s="602"/>
      <c r="G531" s="602"/>
      <c r="H531" s="210"/>
      <c r="I531" s="210"/>
      <c r="J531" s="210"/>
      <c r="K531" s="210"/>
      <c r="L531" s="210"/>
    </row>
    <row r="532" spans="2:12" x14ac:dyDescent="0.35">
      <c r="B532" s="210"/>
      <c r="C532" s="602"/>
      <c r="D532" s="602"/>
      <c r="E532" s="602"/>
      <c r="F532" s="602"/>
      <c r="G532" s="602"/>
      <c r="H532" s="210"/>
      <c r="I532" s="210"/>
      <c r="J532" s="210"/>
      <c r="K532" s="210"/>
      <c r="L532" s="210"/>
    </row>
    <row r="533" spans="2:12" ht="15" thickBot="1" x14ac:dyDescent="0.4">
      <c r="B533" s="603" t="s">
        <v>370</v>
      </c>
      <c r="C533" s="210"/>
      <c r="D533" s="602"/>
      <c r="E533" s="602"/>
      <c r="F533" s="602"/>
      <c r="G533" s="210"/>
      <c r="H533" s="210"/>
      <c r="I533" s="210"/>
      <c r="J533" s="210"/>
      <c r="K533" s="210"/>
      <c r="L533" s="210"/>
    </row>
    <row r="534" spans="2:12" x14ac:dyDescent="0.35">
      <c r="B534" s="210"/>
      <c r="C534" s="602"/>
      <c r="D534" s="602"/>
      <c r="E534" s="602"/>
      <c r="F534" s="602"/>
      <c r="G534" s="602"/>
      <c r="H534" s="356"/>
      <c r="I534" s="210"/>
      <c r="J534" s="210"/>
      <c r="K534" s="210"/>
      <c r="L534" s="210"/>
    </row>
    <row r="535" spans="2:12" ht="15" thickBot="1" x14ac:dyDescent="0.4">
      <c r="B535" s="603" t="s">
        <v>823</v>
      </c>
      <c r="C535" s="210"/>
      <c r="D535" s="210"/>
      <c r="E535" s="210"/>
      <c r="F535" s="210"/>
      <c r="G535" s="210"/>
      <c r="H535" s="210"/>
      <c r="I535" s="210"/>
      <c r="J535" s="210"/>
      <c r="K535" s="210"/>
      <c r="L535" s="210"/>
    </row>
    <row r="536" spans="2:12" x14ac:dyDescent="0.35">
      <c r="B536" s="210"/>
      <c r="C536" s="210"/>
      <c r="D536" s="210"/>
      <c r="E536" s="210"/>
      <c r="F536" s="210"/>
      <c r="G536" s="210"/>
      <c r="H536" s="210"/>
      <c r="I536" s="210"/>
      <c r="J536" s="210"/>
      <c r="K536" s="210"/>
      <c r="L536" s="210"/>
    </row>
    <row r="539" spans="2:12" ht="20.5" x14ac:dyDescent="0.35">
      <c r="B539" s="1519" t="s">
        <v>827</v>
      </c>
      <c r="C539" s="1519"/>
      <c r="D539" s="1519"/>
      <c r="E539" s="1519"/>
      <c r="F539" s="1519"/>
      <c r="G539" s="1519"/>
      <c r="H539" s="1519"/>
      <c r="I539" s="1519"/>
      <c r="J539" s="1519"/>
      <c r="K539" s="1519"/>
      <c r="L539" s="1519"/>
    </row>
    <row r="540" spans="2:12" x14ac:dyDescent="0.35">
      <c r="B540" s="356"/>
      <c r="C540" s="375"/>
      <c r="D540" s="375"/>
      <c r="E540" s="375"/>
      <c r="F540" s="375"/>
      <c r="G540" s="210"/>
      <c r="H540" s="210"/>
      <c r="I540" s="210"/>
      <c r="J540" s="210"/>
      <c r="K540" s="210"/>
      <c r="L540" s="210"/>
    </row>
    <row r="541" spans="2:12" ht="19" x14ac:dyDescent="0.35">
      <c r="B541" s="605" t="s">
        <v>855</v>
      </c>
      <c r="C541" s="606"/>
      <c r="D541" s="606"/>
      <c r="E541" s="606"/>
      <c r="F541" s="606"/>
      <c r="G541" s="606"/>
      <c r="H541" s="210"/>
      <c r="I541" s="210"/>
      <c r="J541" s="606"/>
      <c r="K541" s="606"/>
      <c r="L541" s="606"/>
    </row>
    <row r="542" spans="2:12" x14ac:dyDescent="0.35">
      <c r="B542" s="508" t="s">
        <v>2512</v>
      </c>
      <c r="C542" s="508"/>
      <c r="D542" s="508"/>
      <c r="E542" s="508"/>
      <c r="F542" s="508"/>
      <c r="G542" s="508"/>
      <c r="H542" s="210"/>
      <c r="I542" s="210"/>
      <c r="J542" s="508"/>
      <c r="K542" s="508"/>
      <c r="L542" s="508"/>
    </row>
    <row r="543" spans="2:12" x14ac:dyDescent="0.35">
      <c r="B543" s="210"/>
      <c r="C543" s="210"/>
      <c r="D543" s="210"/>
      <c r="E543" s="210"/>
      <c r="F543" s="210"/>
      <c r="G543" s="210"/>
      <c r="H543" s="210"/>
      <c r="I543" s="210"/>
      <c r="J543" s="210"/>
      <c r="K543" s="210"/>
      <c r="L543" s="210"/>
    </row>
    <row r="544" spans="2:12" x14ac:dyDescent="0.35">
      <c r="B544" s="1511" t="s">
        <v>856</v>
      </c>
      <c r="C544" s="1510" t="s">
        <v>857</v>
      </c>
      <c r="D544" s="1520" t="s">
        <v>858</v>
      </c>
      <c r="E544" s="1510" t="s">
        <v>859</v>
      </c>
      <c r="F544" s="1511" t="s">
        <v>860</v>
      </c>
      <c r="G544" s="1510" t="s">
        <v>861</v>
      </c>
      <c r="H544" s="1510"/>
      <c r="I544" s="1510"/>
      <c r="J544" s="1511" t="s">
        <v>862</v>
      </c>
      <c r="K544" s="1511"/>
      <c r="L544" s="1511"/>
    </row>
    <row r="545" spans="2:12" ht="67.5" x14ac:dyDescent="0.35">
      <c r="B545" s="1511"/>
      <c r="C545" s="1510"/>
      <c r="D545" s="1521"/>
      <c r="E545" s="1510"/>
      <c r="F545" s="1511"/>
      <c r="G545" s="607" t="s">
        <v>863</v>
      </c>
      <c r="H545" s="607" t="s">
        <v>864</v>
      </c>
      <c r="I545" s="607" t="s">
        <v>865</v>
      </c>
      <c r="J545" s="197" t="s">
        <v>866</v>
      </c>
      <c r="K545" s="234" t="s">
        <v>862</v>
      </c>
      <c r="L545" s="234" t="s">
        <v>2543</v>
      </c>
    </row>
    <row r="546" spans="2:12" ht="67.5" x14ac:dyDescent="0.35">
      <c r="B546" s="202" t="s">
        <v>867</v>
      </c>
      <c r="C546" s="202"/>
      <c r="D546" s="202"/>
      <c r="E546" s="203" t="s">
        <v>868</v>
      </c>
      <c r="F546" s="203" t="s">
        <v>869</v>
      </c>
      <c r="G546" s="202"/>
      <c r="H546" s="202"/>
      <c r="I546" s="202"/>
      <c r="J546" s="203" t="s">
        <v>870</v>
      </c>
      <c r="K546" s="203" t="s">
        <v>871</v>
      </c>
      <c r="L546" s="203"/>
    </row>
    <row r="547" spans="2:12" x14ac:dyDescent="0.35">
      <c r="B547" s="202"/>
      <c r="C547" s="202"/>
      <c r="D547" s="202"/>
      <c r="E547" s="202"/>
      <c r="F547" s="202"/>
      <c r="G547" s="202"/>
      <c r="H547" s="202"/>
      <c r="I547" s="202"/>
      <c r="J547" s="202"/>
      <c r="K547" s="202"/>
      <c r="L547" s="202"/>
    </row>
    <row r="548" spans="2:12" x14ac:dyDescent="0.35">
      <c r="B548" s="202"/>
      <c r="C548" s="202"/>
      <c r="D548" s="202"/>
      <c r="E548" s="202"/>
      <c r="F548" s="202"/>
      <c r="G548" s="202"/>
      <c r="H548" s="202"/>
      <c r="I548" s="202"/>
      <c r="J548" s="202"/>
      <c r="K548" s="202"/>
      <c r="L548" s="202"/>
    </row>
    <row r="549" spans="2:12" x14ac:dyDescent="0.35">
      <c r="B549" s="202"/>
      <c r="C549" s="202"/>
      <c r="D549" s="202"/>
      <c r="E549" s="202"/>
      <c r="F549" s="202"/>
      <c r="G549" s="202"/>
      <c r="H549" s="202"/>
      <c r="I549" s="202"/>
      <c r="J549" s="202"/>
      <c r="K549" s="202"/>
      <c r="L549" s="202"/>
    </row>
    <row r="550" spans="2:12" x14ac:dyDescent="0.35">
      <c r="B550" s="202"/>
      <c r="C550" s="202"/>
      <c r="D550" s="202"/>
      <c r="E550" s="202"/>
      <c r="F550" s="202"/>
      <c r="G550" s="202"/>
      <c r="H550" s="202"/>
      <c r="I550" s="202"/>
      <c r="J550" s="202"/>
      <c r="K550" s="202"/>
      <c r="L550" s="202"/>
    </row>
    <row r="551" spans="2:12" x14ac:dyDescent="0.35">
      <c r="B551" s="202"/>
      <c r="C551" s="202"/>
      <c r="D551" s="202"/>
      <c r="E551" s="202"/>
      <c r="F551" s="202"/>
      <c r="G551" s="202"/>
      <c r="H551" s="202"/>
      <c r="I551" s="202"/>
      <c r="J551" s="202"/>
      <c r="K551" s="202"/>
      <c r="L551" s="202"/>
    </row>
    <row r="552" spans="2:12" x14ac:dyDescent="0.35">
      <c r="B552" s="202"/>
      <c r="C552" s="202"/>
      <c r="D552" s="202"/>
      <c r="E552" s="202"/>
      <c r="F552" s="202"/>
      <c r="G552" s="202"/>
      <c r="H552" s="202"/>
      <c r="I552" s="202"/>
      <c r="J552" s="202"/>
      <c r="K552" s="202"/>
      <c r="L552" s="202"/>
    </row>
    <row r="553" spans="2:12" x14ac:dyDescent="0.35">
      <c r="B553" s="202"/>
      <c r="C553" s="202"/>
      <c r="D553" s="202"/>
      <c r="E553" s="202"/>
      <c r="F553" s="202"/>
      <c r="G553" s="202"/>
      <c r="H553" s="202"/>
      <c r="I553" s="202"/>
      <c r="J553" s="202"/>
      <c r="K553" s="202"/>
      <c r="L553" s="202"/>
    </row>
    <row r="554" spans="2:12" x14ac:dyDescent="0.35">
      <c r="B554" s="202"/>
      <c r="C554" s="202"/>
      <c r="D554" s="202"/>
      <c r="E554" s="202"/>
      <c r="F554" s="202"/>
      <c r="G554" s="202"/>
      <c r="H554" s="202"/>
      <c r="I554" s="202"/>
      <c r="J554" s="202"/>
      <c r="K554" s="202"/>
      <c r="L554" s="202"/>
    </row>
    <row r="555" spans="2:12" x14ac:dyDescent="0.35">
      <c r="B555" s="210"/>
      <c r="C555" s="210"/>
      <c r="D555" s="210"/>
      <c r="E555" s="210"/>
      <c r="F555" s="210"/>
      <c r="G555" s="596"/>
      <c r="H555" s="596"/>
      <c r="I555" s="596"/>
      <c r="J555" s="210"/>
      <c r="K555" s="210"/>
      <c r="L555" s="210"/>
    </row>
    <row r="556" spans="2:12" x14ac:dyDescent="0.35">
      <c r="B556" s="210"/>
      <c r="C556" s="210"/>
      <c r="D556" s="210"/>
      <c r="E556" s="210"/>
      <c r="F556" s="210"/>
      <c r="G556" s="210"/>
      <c r="H556" s="210"/>
      <c r="I556" s="210"/>
      <c r="J556" s="210"/>
      <c r="K556" s="210"/>
      <c r="L556" s="210"/>
    </row>
    <row r="557" spans="2:12" x14ac:dyDescent="0.35">
      <c r="B557" s="367" t="s">
        <v>368</v>
      </c>
      <c r="C557" s="367"/>
      <c r="D557" s="367"/>
      <c r="E557" s="367"/>
      <c r="F557" s="367"/>
      <c r="G557" s="367"/>
      <c r="H557" s="367"/>
      <c r="I557" s="210"/>
      <c r="J557" s="367"/>
      <c r="K557" s="367"/>
      <c r="L557" s="367"/>
    </row>
    <row r="558" spans="2:12" x14ac:dyDescent="0.35">
      <c r="B558" s="367"/>
      <c r="C558" s="367"/>
      <c r="D558" s="367"/>
      <c r="E558" s="367"/>
      <c r="F558" s="367"/>
      <c r="G558" s="367"/>
      <c r="H558" s="356"/>
      <c r="I558" s="210"/>
      <c r="J558" s="367"/>
      <c r="K558" s="367"/>
      <c r="L558" s="367"/>
    </row>
    <row r="559" spans="2:12" x14ac:dyDescent="0.35">
      <c r="B559" s="368" t="s">
        <v>409</v>
      </c>
      <c r="C559" s="368"/>
      <c r="D559" s="368"/>
      <c r="E559" s="368"/>
      <c r="F559" s="368"/>
      <c r="G559" s="368"/>
      <c r="H559" s="368"/>
      <c r="I559" s="210"/>
      <c r="J559" s="368"/>
      <c r="K559" s="368"/>
      <c r="L559" s="368"/>
    </row>
    <row r="562" spans="2:10" ht="15" thickBot="1" x14ac:dyDescent="0.4">
      <c r="B562" s="369" t="s">
        <v>456</v>
      </c>
      <c r="C562" s="370"/>
      <c r="D562" s="370"/>
      <c r="E562" s="370"/>
      <c r="F562" s="370"/>
      <c r="G562" s="368"/>
      <c r="H562" s="210"/>
      <c r="I562" s="210"/>
      <c r="J562" s="368"/>
    </row>
    <row r="563" spans="2:10" x14ac:dyDescent="0.35">
      <c r="B563" s="371"/>
      <c r="C563" s="368"/>
      <c r="D563" s="368"/>
      <c r="E563" s="368"/>
      <c r="F563" s="370"/>
      <c r="G563" s="368"/>
      <c r="H563" s="210"/>
      <c r="I563" s="210"/>
      <c r="J563" s="368"/>
    </row>
    <row r="564" spans="2:10" x14ac:dyDescent="0.35">
      <c r="B564" s="368"/>
      <c r="C564" s="368"/>
      <c r="D564" s="368"/>
      <c r="E564" s="368"/>
      <c r="F564" s="370"/>
      <c r="G564" s="368"/>
      <c r="H564" s="210"/>
      <c r="I564" s="210"/>
      <c r="J564" s="368"/>
    </row>
    <row r="565" spans="2:10" ht="15" thickBot="1" x14ac:dyDescent="0.4">
      <c r="B565" s="369" t="s">
        <v>370</v>
      </c>
      <c r="C565" s="370"/>
      <c r="D565" s="370"/>
      <c r="E565" s="370"/>
      <c r="F565" s="370"/>
      <c r="G565" s="368"/>
      <c r="H565" s="210"/>
      <c r="I565" s="210"/>
      <c r="J565" s="368"/>
    </row>
    <row r="566" spans="2:10" x14ac:dyDescent="0.35">
      <c r="B566" s="368"/>
      <c r="C566" s="368"/>
      <c r="D566" s="368"/>
      <c r="E566" s="368"/>
      <c r="F566" s="368"/>
      <c r="G566" s="368"/>
      <c r="H566" s="356"/>
      <c r="I566" s="210"/>
      <c r="J566" s="368"/>
    </row>
    <row r="567" spans="2:10" ht="15" thickBot="1" x14ac:dyDescent="0.4">
      <c r="B567" s="608" t="s">
        <v>823</v>
      </c>
      <c r="C567" s="609"/>
      <c r="D567" s="609"/>
      <c r="E567" s="609"/>
      <c r="F567" s="210"/>
      <c r="G567" s="210"/>
      <c r="H567" s="210"/>
      <c r="I567" s="210"/>
      <c r="J567" s="210"/>
    </row>
    <row r="570" spans="2:10" x14ac:dyDescent="0.35">
      <c r="B570" s="1512" t="s">
        <v>872</v>
      </c>
      <c r="C570" s="1512"/>
      <c r="D570" s="1512"/>
      <c r="E570" s="1512"/>
      <c r="F570" s="1512"/>
      <c r="G570" s="1512"/>
      <c r="H570" s="1512"/>
      <c r="I570" s="1512"/>
      <c r="J570" s="1512"/>
    </row>
    <row r="571" spans="2:10" x14ac:dyDescent="0.35">
      <c r="B571" s="1513" t="s">
        <v>372</v>
      </c>
      <c r="C571" s="1513"/>
      <c r="D571" s="1513"/>
      <c r="E571" s="1513"/>
      <c r="F571" s="1513"/>
      <c r="G571" s="1513"/>
      <c r="H571" s="1513"/>
      <c r="I571" s="1513"/>
      <c r="J571" s="1513"/>
    </row>
    <row r="572" spans="2:10" x14ac:dyDescent="0.35">
      <c r="B572" s="356"/>
      <c r="C572" s="356"/>
      <c r="D572" s="356"/>
      <c r="E572" s="356"/>
      <c r="F572" s="356"/>
      <c r="G572" s="356"/>
      <c r="H572" s="356"/>
      <c r="I572" s="356"/>
      <c r="J572" s="356"/>
    </row>
    <row r="573" spans="2:10" x14ac:dyDescent="0.35">
      <c r="B573" s="356"/>
      <c r="C573" s="356"/>
      <c r="D573" s="356"/>
      <c r="E573" s="356"/>
      <c r="F573" s="356"/>
      <c r="G573" s="356"/>
      <c r="H573" s="356"/>
      <c r="I573" s="356"/>
      <c r="J573" s="356"/>
    </row>
    <row r="574" spans="2:10" x14ac:dyDescent="0.35">
      <c r="B574" s="1514" t="s">
        <v>873</v>
      </c>
      <c r="C574" s="1514" t="s">
        <v>494</v>
      </c>
      <c r="D574" s="1515" t="s">
        <v>230</v>
      </c>
      <c r="E574" s="1514" t="s">
        <v>495</v>
      </c>
      <c r="F574" s="1514"/>
      <c r="G574" s="1514"/>
      <c r="H574" s="1514"/>
      <c r="I574" s="1514"/>
      <c r="J574" s="1514" t="s">
        <v>496</v>
      </c>
    </row>
    <row r="575" spans="2:10" ht="81" x14ac:dyDescent="0.35">
      <c r="B575" s="1514"/>
      <c r="C575" s="1514"/>
      <c r="D575" s="1516"/>
      <c r="E575" s="610" t="s">
        <v>497</v>
      </c>
      <c r="F575" s="610" t="s">
        <v>498</v>
      </c>
      <c r="G575" s="610" t="s">
        <v>499</v>
      </c>
      <c r="H575" s="610" t="s">
        <v>2544</v>
      </c>
      <c r="I575" s="610" t="s">
        <v>500</v>
      </c>
      <c r="J575" s="1514"/>
    </row>
    <row r="581" spans="2:11" x14ac:dyDescent="0.35">
      <c r="B581" s="611"/>
      <c r="C581" s="611"/>
      <c r="D581" s="611"/>
      <c r="E581" s="611"/>
      <c r="F581" s="611"/>
      <c r="G581" s="611"/>
      <c r="H581" s="611"/>
      <c r="I581" s="611"/>
      <c r="J581" s="612"/>
      <c r="K581" s="430" t="s">
        <v>543</v>
      </c>
    </row>
    <row r="582" spans="2:11" x14ac:dyDescent="0.35">
      <c r="B582" s="464" t="s">
        <v>102</v>
      </c>
      <c r="C582" s="464">
        <f>SUM(C576:C581)</f>
        <v>0</v>
      </c>
      <c r="D582" s="464">
        <f>SUM(D576:D581)</f>
        <v>0</v>
      </c>
      <c r="E582" s="464"/>
      <c r="F582" s="464"/>
      <c r="G582" s="464"/>
      <c r="H582" s="464">
        <f>SUM(H576:H581)</f>
        <v>0</v>
      </c>
      <c r="I582" s="464">
        <f>SUM(I576:I581)</f>
        <v>0</v>
      </c>
      <c r="J582" s="613"/>
      <c r="K582" s="356"/>
    </row>
    <row r="583" spans="2:11" x14ac:dyDescent="0.35">
      <c r="B583" s="363"/>
      <c r="C583" s="356"/>
      <c r="D583" s="356"/>
      <c r="E583" s="356"/>
      <c r="F583" s="356"/>
      <c r="G583" s="356"/>
      <c r="H583" s="356"/>
      <c r="I583" s="356"/>
      <c r="J583" s="356"/>
      <c r="K583" s="356"/>
    </row>
    <row r="584" spans="2:11" x14ac:dyDescent="0.35">
      <c r="B584" s="593" t="s">
        <v>368</v>
      </c>
      <c r="C584" s="593"/>
      <c r="D584" s="593"/>
      <c r="E584" s="593"/>
      <c r="F584" s="593"/>
      <c r="G584" s="593"/>
      <c r="H584" s="593"/>
      <c r="I584" s="356"/>
      <c r="J584" s="356"/>
      <c r="K584" s="356"/>
    </row>
    <row r="585" spans="2:11" x14ac:dyDescent="0.35">
      <c r="B585" s="1507"/>
      <c r="C585" s="1507"/>
      <c r="D585" s="1507"/>
      <c r="E585" s="1507"/>
      <c r="F585" s="1507"/>
      <c r="G585" s="1507"/>
      <c r="H585" s="1507"/>
      <c r="I585" s="356"/>
      <c r="J585" s="356"/>
      <c r="K585" s="356"/>
    </row>
    <row r="586" spans="2:11" x14ac:dyDescent="0.35">
      <c r="B586" s="594" t="s">
        <v>409</v>
      </c>
      <c r="C586" s="594"/>
      <c r="D586" s="594"/>
      <c r="E586" s="594"/>
      <c r="F586" s="594"/>
      <c r="G586" s="594"/>
      <c r="H586" s="594"/>
      <c r="I586" s="356"/>
      <c r="J586" s="356"/>
      <c r="K586" s="356"/>
    </row>
    <row r="587" spans="2:11" x14ac:dyDescent="0.35">
      <c r="B587" s="1507"/>
      <c r="C587" s="1507"/>
      <c r="D587" s="1507"/>
      <c r="E587" s="1507"/>
      <c r="F587" s="1507"/>
      <c r="G587" s="1507"/>
      <c r="H587" s="1507"/>
      <c r="I587" s="356"/>
      <c r="J587" s="356"/>
      <c r="K587" s="356"/>
    </row>
    <row r="588" spans="2:11" ht="40.5" x14ac:dyDescent="0.35">
      <c r="B588" s="434" t="s">
        <v>369</v>
      </c>
      <c r="C588" s="437"/>
      <c r="D588" s="356"/>
      <c r="E588" s="593"/>
      <c r="F588" s="593"/>
      <c r="G588" s="593"/>
      <c r="H588" s="593"/>
      <c r="I588" s="356"/>
      <c r="J588" s="356"/>
      <c r="K588" s="356"/>
    </row>
    <row r="589" spans="2:11" x14ac:dyDescent="0.35">
      <c r="B589" s="434" t="s">
        <v>370</v>
      </c>
      <c r="C589" s="437"/>
      <c r="D589" s="356"/>
      <c r="E589" s="593"/>
      <c r="F589" s="593"/>
      <c r="G589" s="593"/>
      <c r="H589" s="593"/>
      <c r="I589" s="356"/>
      <c r="J589" s="356"/>
      <c r="K589" s="356"/>
    </row>
    <row r="590" spans="2:11" x14ac:dyDescent="0.35">
      <c r="B590" s="434" t="s">
        <v>248</v>
      </c>
      <c r="C590" s="437"/>
      <c r="D590" s="356"/>
      <c r="E590" s="593"/>
      <c r="F590" s="593"/>
      <c r="G590" s="593"/>
      <c r="H590" s="593"/>
      <c r="I590" s="356"/>
      <c r="J590" s="356"/>
      <c r="K590" s="356"/>
    </row>
    <row r="591" spans="2:11" ht="27" x14ac:dyDescent="0.35">
      <c r="B591" s="434" t="s">
        <v>397</v>
      </c>
      <c r="C591" s="437"/>
      <c r="D591" s="356"/>
      <c r="E591" s="593"/>
      <c r="F591" s="593"/>
      <c r="G591" s="593"/>
      <c r="H591" s="593"/>
      <c r="I591" s="356"/>
      <c r="J591" s="356"/>
      <c r="K591" s="356"/>
    </row>
    <row r="595" spans="3:5" ht="20.5" x14ac:dyDescent="0.35">
      <c r="C595" s="614" t="s">
        <v>874</v>
      </c>
      <c r="D595" s="375"/>
      <c r="E595" s="375"/>
    </row>
    <row r="596" spans="3:5" x14ac:dyDescent="0.35">
      <c r="C596" s="375" t="s">
        <v>2512</v>
      </c>
      <c r="D596" s="375"/>
      <c r="E596" s="375"/>
    </row>
    <row r="597" spans="3:5" x14ac:dyDescent="0.35">
      <c r="C597" s="615"/>
      <c r="D597" s="375"/>
      <c r="E597" s="375"/>
    </row>
    <row r="598" spans="3:5" ht="15.5" x14ac:dyDescent="0.35">
      <c r="C598" s="616" t="s">
        <v>2545</v>
      </c>
      <c r="D598" s="616" t="s">
        <v>1170</v>
      </c>
      <c r="E598" s="616" t="s">
        <v>2546</v>
      </c>
    </row>
    <row r="599" spans="3:5" ht="31" x14ac:dyDescent="0.35">
      <c r="C599" s="617" t="s">
        <v>2547</v>
      </c>
      <c r="D599" s="618"/>
      <c r="E599" s="618"/>
    </row>
    <row r="600" spans="3:5" ht="31" x14ac:dyDescent="0.35">
      <c r="C600" s="617" t="s">
        <v>2548</v>
      </c>
      <c r="D600" s="618"/>
      <c r="E600" s="618"/>
    </row>
    <row r="601" spans="3:5" ht="31" x14ac:dyDescent="0.35">
      <c r="C601" s="618" t="s">
        <v>2549</v>
      </c>
      <c r="D601" s="618"/>
      <c r="E601" s="618"/>
    </row>
    <row r="602" spans="3:5" ht="46.5" x14ac:dyDescent="0.35">
      <c r="C602" s="618" t="s">
        <v>2550</v>
      </c>
      <c r="D602" s="618"/>
      <c r="E602" s="618" t="s">
        <v>2551</v>
      </c>
    </row>
    <row r="603" spans="3:5" ht="31" x14ac:dyDescent="0.35">
      <c r="C603" s="618" t="s">
        <v>2552</v>
      </c>
      <c r="D603" s="618"/>
      <c r="E603" s="618"/>
    </row>
    <row r="604" spans="3:5" ht="46.5" x14ac:dyDescent="0.35">
      <c r="C604" s="618" t="s">
        <v>2553</v>
      </c>
      <c r="D604" s="618"/>
      <c r="E604" s="618"/>
    </row>
    <row r="605" spans="3:5" ht="31" x14ac:dyDescent="0.35">
      <c r="C605" s="618" t="s">
        <v>2554</v>
      </c>
      <c r="D605" s="618"/>
      <c r="E605" s="618"/>
    </row>
    <row r="606" spans="3:5" ht="62" x14ac:dyDescent="0.35">
      <c r="C606" s="618" t="s">
        <v>2555</v>
      </c>
      <c r="D606" s="618"/>
      <c r="E606" s="618" t="s">
        <v>2556</v>
      </c>
    </row>
    <row r="607" spans="3:5" ht="15.5" x14ac:dyDescent="0.35">
      <c r="C607" s="617" t="s">
        <v>2557</v>
      </c>
      <c r="D607" s="618"/>
      <c r="E607" s="618"/>
    </row>
    <row r="608" spans="3:5" ht="31" x14ac:dyDescent="0.35">
      <c r="C608" s="618" t="s">
        <v>2558</v>
      </c>
      <c r="D608" s="618"/>
      <c r="E608" s="618"/>
    </row>
    <row r="609" spans="3:5" ht="77.5" x14ac:dyDescent="0.35">
      <c r="C609" s="618" t="s">
        <v>2559</v>
      </c>
      <c r="D609" s="618"/>
      <c r="E609" s="618" t="s">
        <v>2560</v>
      </c>
    </row>
    <row r="610" spans="3:5" ht="31" x14ac:dyDescent="0.35">
      <c r="C610" s="618" t="s">
        <v>2561</v>
      </c>
      <c r="D610" s="618"/>
      <c r="E610" s="618"/>
    </row>
    <row r="611" spans="3:5" ht="15.5" x14ac:dyDescent="0.35">
      <c r="C611" s="618" t="s">
        <v>2562</v>
      </c>
      <c r="D611" s="618"/>
      <c r="E611" s="618"/>
    </row>
    <row r="612" spans="3:5" ht="15.5" x14ac:dyDescent="0.35">
      <c r="C612" s="618" t="s">
        <v>2563</v>
      </c>
      <c r="D612" s="618"/>
      <c r="E612" s="618"/>
    </row>
    <row r="613" spans="3:5" ht="15.5" x14ac:dyDescent="0.35">
      <c r="C613" s="617" t="s">
        <v>2564</v>
      </c>
      <c r="D613" s="618"/>
      <c r="E613" s="618"/>
    </row>
    <row r="614" spans="3:5" ht="31" x14ac:dyDescent="0.35">
      <c r="C614" s="618" t="s">
        <v>2565</v>
      </c>
      <c r="D614" s="618"/>
      <c r="E614" s="618" t="s">
        <v>2566</v>
      </c>
    </row>
    <row r="615" spans="3:5" ht="15.5" x14ac:dyDescent="0.35">
      <c r="C615" s="618" t="s">
        <v>2562</v>
      </c>
      <c r="D615" s="618"/>
      <c r="E615" s="618"/>
    </row>
    <row r="616" spans="3:5" ht="15.5" x14ac:dyDescent="0.35">
      <c r="C616" s="618" t="s">
        <v>2563</v>
      </c>
      <c r="D616" s="618"/>
      <c r="E616" s="618"/>
    </row>
    <row r="617" spans="3:5" ht="15.5" x14ac:dyDescent="0.35">
      <c r="C617" s="617" t="s">
        <v>2567</v>
      </c>
      <c r="D617" s="618"/>
      <c r="E617" s="618"/>
    </row>
    <row r="618" spans="3:5" ht="31" x14ac:dyDescent="0.35">
      <c r="C618" s="618" t="s">
        <v>2568</v>
      </c>
      <c r="D618" s="618"/>
      <c r="E618" s="618"/>
    </row>
    <row r="619" spans="3:5" ht="46.5" x14ac:dyDescent="0.35">
      <c r="C619" s="618" t="s">
        <v>2569</v>
      </c>
      <c r="D619" s="618"/>
      <c r="E619" s="618"/>
    </row>
    <row r="620" spans="3:5" ht="15.5" x14ac:dyDescent="0.35">
      <c r="C620" s="618" t="s">
        <v>2562</v>
      </c>
      <c r="D620" s="618"/>
      <c r="E620" s="618"/>
    </row>
    <row r="621" spans="3:5" ht="15.5" x14ac:dyDescent="0.35">
      <c r="C621" s="618" t="s">
        <v>2563</v>
      </c>
      <c r="D621" s="618"/>
      <c r="E621" s="618"/>
    </row>
    <row r="622" spans="3:5" ht="15.5" x14ac:dyDescent="0.35">
      <c r="C622" s="617" t="s">
        <v>2570</v>
      </c>
      <c r="D622" s="618"/>
      <c r="E622" s="618"/>
    </row>
    <row r="623" spans="3:5" ht="108.5" x14ac:dyDescent="0.35">
      <c r="C623" s="618" t="s">
        <v>2571</v>
      </c>
      <c r="D623" s="618"/>
      <c r="E623" s="618" t="s">
        <v>2572</v>
      </c>
    </row>
    <row r="624" spans="3:5" ht="31" x14ac:dyDescent="0.35">
      <c r="C624" s="618" t="s">
        <v>2573</v>
      </c>
      <c r="D624" s="618"/>
      <c r="E624" s="618" t="s">
        <v>2574</v>
      </c>
    </row>
    <row r="625" spans="3:5" ht="31" x14ac:dyDescent="0.35">
      <c r="C625" s="618" t="s">
        <v>2575</v>
      </c>
      <c r="D625" s="618"/>
      <c r="E625" s="618" t="s">
        <v>2576</v>
      </c>
    </row>
    <row r="626" spans="3:5" ht="31" x14ac:dyDescent="0.35">
      <c r="C626" s="618" t="s">
        <v>2577</v>
      </c>
      <c r="D626" s="618"/>
      <c r="E626" s="618" t="s">
        <v>2578</v>
      </c>
    </row>
    <row r="627" spans="3:5" ht="31" x14ac:dyDescent="0.35">
      <c r="C627" s="618" t="s">
        <v>2579</v>
      </c>
      <c r="D627" s="618"/>
      <c r="E627" s="618" t="s">
        <v>2580</v>
      </c>
    </row>
    <row r="628" spans="3:5" ht="15.5" x14ac:dyDescent="0.35">
      <c r="C628" s="617" t="s">
        <v>2581</v>
      </c>
      <c r="D628" s="618"/>
      <c r="E628" s="618"/>
    </row>
    <row r="629" spans="3:5" ht="31" x14ac:dyDescent="0.35">
      <c r="C629" s="618" t="s">
        <v>2582</v>
      </c>
      <c r="D629" s="618"/>
      <c r="E629" s="618"/>
    </row>
    <row r="630" spans="3:5" ht="46.5" x14ac:dyDescent="0.35">
      <c r="C630" s="618" t="s">
        <v>2583</v>
      </c>
      <c r="D630" s="618"/>
      <c r="E630" s="618" t="s">
        <v>2584</v>
      </c>
    </row>
    <row r="631" spans="3:5" ht="15.5" x14ac:dyDescent="0.35">
      <c r="C631" s="617" t="s">
        <v>2585</v>
      </c>
      <c r="D631" s="618"/>
      <c r="E631" s="618"/>
    </row>
    <row r="632" spans="3:5" ht="31" x14ac:dyDescent="0.35">
      <c r="C632" s="618" t="s">
        <v>2586</v>
      </c>
      <c r="D632" s="618"/>
      <c r="E632" s="618"/>
    </row>
    <row r="633" spans="3:5" x14ac:dyDescent="0.35">
      <c r="C633" s="1508" t="s">
        <v>368</v>
      </c>
      <c r="D633" s="1508"/>
      <c r="E633" s="1508"/>
    </row>
    <row r="634" spans="3:5" x14ac:dyDescent="0.35">
      <c r="C634" s="620"/>
      <c r="D634" s="619"/>
      <c r="E634" s="619"/>
    </row>
    <row r="635" spans="3:5" x14ac:dyDescent="0.35">
      <c r="C635" s="1509" t="s">
        <v>409</v>
      </c>
      <c r="D635" s="1509"/>
      <c r="E635" s="1509"/>
    </row>
    <row r="636" spans="3:5" x14ac:dyDescent="0.35">
      <c r="C636" s="1509"/>
      <c r="D636" s="1509"/>
      <c r="E636" s="1509"/>
    </row>
    <row r="637" spans="3:5" x14ac:dyDescent="0.35">
      <c r="C637" s="622"/>
      <c r="D637" s="621"/>
      <c r="E637" s="621"/>
    </row>
    <row r="638" spans="3:5" ht="15" thickBot="1" x14ac:dyDescent="0.4">
      <c r="C638" s="623" t="s">
        <v>456</v>
      </c>
      <c r="D638" s="609"/>
      <c r="E638" s="621"/>
    </row>
    <row r="641" spans="3:3" ht="15" thickBot="1" x14ac:dyDescent="0.4">
      <c r="C641" s="623" t="s">
        <v>370</v>
      </c>
    </row>
    <row r="642" spans="3:3" x14ac:dyDescent="0.35">
      <c r="C642" s="622"/>
    </row>
    <row r="643" spans="3:3" ht="15" thickBot="1" x14ac:dyDescent="0.4">
      <c r="C643" s="623" t="s">
        <v>823</v>
      </c>
    </row>
  </sheetData>
  <mergeCells count="181">
    <mergeCell ref="B28:J28"/>
    <mergeCell ref="B30:C30"/>
    <mergeCell ref="B32:C32"/>
    <mergeCell ref="B34:C34"/>
    <mergeCell ref="B36:C36"/>
    <mergeCell ref="B38:C38"/>
    <mergeCell ref="B40:C40"/>
    <mergeCell ref="B42:C59"/>
    <mergeCell ref="D42:D43"/>
    <mergeCell ref="E42:E43"/>
    <mergeCell ref="F42:F43"/>
    <mergeCell ref="G42:H42"/>
    <mergeCell ref="D52:D55"/>
    <mergeCell ref="E52:E55"/>
    <mergeCell ref="D56:D59"/>
    <mergeCell ref="E56:E59"/>
    <mergeCell ref="B62:C69"/>
    <mergeCell ref="J62:L63"/>
    <mergeCell ref="M62:O62"/>
    <mergeCell ref="M63:N63"/>
    <mergeCell ref="O63:O64"/>
    <mergeCell ref="B72:C72"/>
    <mergeCell ref="I42:I43"/>
    <mergeCell ref="J42:J43"/>
    <mergeCell ref="D44:D47"/>
    <mergeCell ref="E44:E47"/>
    <mergeCell ref="D48:D51"/>
    <mergeCell ref="E48:E51"/>
    <mergeCell ref="B73:C73"/>
    <mergeCell ref="B88:H88"/>
    <mergeCell ref="B93:C96"/>
    <mergeCell ref="B97:C100"/>
    <mergeCell ref="B102:B103"/>
    <mergeCell ref="C102:C103"/>
    <mergeCell ref="D102:D103"/>
    <mergeCell ref="E102:G102"/>
    <mergeCell ref="H102:H103"/>
    <mergeCell ref="C205:H205"/>
    <mergeCell ref="C206:H206"/>
    <mergeCell ref="D208:F208"/>
    <mergeCell ref="D209:F209"/>
    <mergeCell ref="D210:F210"/>
    <mergeCell ref="D211:F211"/>
    <mergeCell ref="B199:H199"/>
    <mergeCell ref="C200:H200"/>
    <mergeCell ref="C201:H201"/>
    <mergeCell ref="C202:H202"/>
    <mergeCell ref="C203:H203"/>
    <mergeCell ref="C204:H204"/>
    <mergeCell ref="D222:F222"/>
    <mergeCell ref="D223:F223"/>
    <mergeCell ref="D224:F224"/>
    <mergeCell ref="D225:F225"/>
    <mergeCell ref="B229:K229"/>
    <mergeCell ref="B230:K230"/>
    <mergeCell ref="B213:H213"/>
    <mergeCell ref="B215:H215"/>
    <mergeCell ref="B217:H217"/>
    <mergeCell ref="D219:F219"/>
    <mergeCell ref="D220:F220"/>
    <mergeCell ref="D221:F221"/>
    <mergeCell ref="B277:H277"/>
    <mergeCell ref="B285:O285"/>
    <mergeCell ref="B287:M287"/>
    <mergeCell ref="B298:I298"/>
    <mergeCell ref="B300:I300"/>
    <mergeCell ref="B307:G307"/>
    <mergeCell ref="B252:H252"/>
    <mergeCell ref="B254:H254"/>
    <mergeCell ref="B261:J261"/>
    <mergeCell ref="B263:H263"/>
    <mergeCell ref="B274:C274"/>
    <mergeCell ref="B275:H275"/>
    <mergeCell ref="B378:L378"/>
    <mergeCell ref="B381:C381"/>
    <mergeCell ref="D381:F381"/>
    <mergeCell ref="D382:F382"/>
    <mergeCell ref="D383:F383"/>
    <mergeCell ref="B386:C386"/>
    <mergeCell ref="D386:F386"/>
    <mergeCell ref="B308:G308"/>
    <mergeCell ref="B321:H321"/>
    <mergeCell ref="B323:H323"/>
    <mergeCell ref="B335:C335"/>
    <mergeCell ref="B344:E344"/>
    <mergeCell ref="B367:D368"/>
    <mergeCell ref="G399:G400"/>
    <mergeCell ref="H399:H400"/>
    <mergeCell ref="B397:C398"/>
    <mergeCell ref="D397:D398"/>
    <mergeCell ref="E397:E398"/>
    <mergeCell ref="F397:F398"/>
    <mergeCell ref="G397:G398"/>
    <mergeCell ref="H397:H398"/>
    <mergeCell ref="B387:C387"/>
    <mergeCell ref="D388:F388"/>
    <mergeCell ref="D389:F389"/>
    <mergeCell ref="D390:F390"/>
    <mergeCell ref="D391:F391"/>
    <mergeCell ref="D392:F392"/>
    <mergeCell ref="E408:F408"/>
    <mergeCell ref="E409:F409"/>
    <mergeCell ref="E411:F411"/>
    <mergeCell ref="E412:F412"/>
    <mergeCell ref="B413:D414"/>
    <mergeCell ref="E413:F413"/>
    <mergeCell ref="E414:F414"/>
    <mergeCell ref="B399:B400"/>
    <mergeCell ref="D399:D400"/>
    <mergeCell ref="E399:E400"/>
    <mergeCell ref="F399:F400"/>
    <mergeCell ref="A450:G450"/>
    <mergeCell ref="D430:D431"/>
    <mergeCell ref="E430:E431"/>
    <mergeCell ref="D432:D435"/>
    <mergeCell ref="D436:D439"/>
    <mergeCell ref="E415:F415"/>
    <mergeCell ref="E416:F416"/>
    <mergeCell ref="E419:F419"/>
    <mergeCell ref="B420:C420"/>
    <mergeCell ref="E420:F420"/>
    <mergeCell ref="A426:F426"/>
    <mergeCell ref="A427:I427"/>
    <mergeCell ref="A430:B447"/>
    <mergeCell ref="C430:C431"/>
    <mergeCell ref="F430:G430"/>
    <mergeCell ref="H430:I430"/>
    <mergeCell ref="C432:C435"/>
    <mergeCell ref="C436:C439"/>
    <mergeCell ref="C440:C443"/>
    <mergeCell ref="D440:D443"/>
    <mergeCell ref="D444:D447"/>
    <mergeCell ref="C444:C447"/>
    <mergeCell ref="B474:L474"/>
    <mergeCell ref="B478:K478"/>
    <mergeCell ref="B480:C480"/>
    <mergeCell ref="D480:D481"/>
    <mergeCell ref="E480:G480"/>
    <mergeCell ref="H480:J480"/>
    <mergeCell ref="A452:G452"/>
    <mergeCell ref="B459:P459"/>
    <mergeCell ref="B466:C466"/>
    <mergeCell ref="D466:D467"/>
    <mergeCell ref="E466:G466"/>
    <mergeCell ref="H466:J466"/>
    <mergeCell ref="L466:L467"/>
    <mergeCell ref="M466:P466"/>
    <mergeCell ref="B493:H493"/>
    <mergeCell ref="B495:I495"/>
    <mergeCell ref="B496:I496"/>
    <mergeCell ref="B506:L506"/>
    <mergeCell ref="B509:G509"/>
    <mergeCell ref="B511:B512"/>
    <mergeCell ref="C511:C512"/>
    <mergeCell ref="D511:E511"/>
    <mergeCell ref="F511:G511"/>
    <mergeCell ref="H511:H512"/>
    <mergeCell ref="I511:K511"/>
    <mergeCell ref="B525:G525"/>
    <mergeCell ref="B527:G527"/>
    <mergeCell ref="C528:H528"/>
    <mergeCell ref="B539:L539"/>
    <mergeCell ref="B544:B545"/>
    <mergeCell ref="C544:C545"/>
    <mergeCell ref="D544:D545"/>
    <mergeCell ref="E544:E545"/>
    <mergeCell ref="F544:F545"/>
    <mergeCell ref="B585:H585"/>
    <mergeCell ref="B587:H587"/>
    <mergeCell ref="C633:E633"/>
    <mergeCell ref="C635:E635"/>
    <mergeCell ref="C636:E636"/>
    <mergeCell ref="G544:I544"/>
    <mergeCell ref="J544:L544"/>
    <mergeCell ref="B570:J570"/>
    <mergeCell ref="B571:J571"/>
    <mergeCell ref="B574:B575"/>
    <mergeCell ref="C574:C575"/>
    <mergeCell ref="D574:D575"/>
    <mergeCell ref="E574:I574"/>
    <mergeCell ref="J574:J575"/>
  </mergeCells>
  <dataValidations count="1">
    <dataValidation type="list" allowBlank="1" showInputMessage="1" showErrorMessage="1" sqref="E73 D40" xr:uid="{9C511C01-BD4E-4C7D-AE16-5E9CA40EF7B8}">
      <formula1>$C$71:$C$72</formula1>
    </dataValidation>
  </dataValidations>
  <pageMargins left="0.7" right="0.7" top="0.75" bottom="0.75" header="0.3" footer="0.3"/>
  <drawing r:id="rId1"/>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74F10A-EE84-4101-9F56-27D39C9B6183}">
  <sheetPr codeName="Feuil12">
    <tabColor rgb="FF00B050"/>
  </sheetPr>
  <dimension ref="A1:N18"/>
  <sheetViews>
    <sheetView showGridLines="0" topLeftCell="C2" zoomScaleNormal="100" workbookViewId="0">
      <selection activeCell="E9" sqref="E9"/>
    </sheetView>
  </sheetViews>
  <sheetFormatPr baseColWidth="10" defaultColWidth="11.453125" defaultRowHeight="13" x14ac:dyDescent="0.35"/>
  <cols>
    <col min="1" max="1" width="3" style="153" bestFit="1" customWidth="1"/>
    <col min="2" max="2" width="42" style="92" customWidth="1"/>
    <col min="3" max="3" width="11.453125" style="92"/>
    <col min="4" max="4" width="35" style="92" customWidth="1"/>
    <col min="5" max="5" width="11.54296875" style="92" bestFit="1" customWidth="1"/>
    <col min="6" max="6" width="11.453125" style="92"/>
    <col min="7" max="7" width="23.08984375" style="92" bestFit="1" customWidth="1"/>
    <col min="8" max="8" width="14.08984375" style="92" customWidth="1"/>
    <col min="9" max="9" width="14.36328125" style="92" customWidth="1"/>
    <col min="10" max="10" width="25" style="62" customWidth="1"/>
    <col min="11" max="11" width="11.453125" style="92"/>
    <col min="12" max="12" width="11.54296875" style="92" bestFit="1" customWidth="1"/>
    <col min="13" max="13" width="23.453125" style="92" customWidth="1"/>
    <col min="14" max="14" width="27.08984375" style="62" customWidth="1"/>
    <col min="15" max="16384" width="11.453125" style="92"/>
  </cols>
  <sheetData>
    <row r="1" spans="1:14" s="93" customFormat="1" ht="78.5" thickBot="1" x14ac:dyDescent="0.4">
      <c r="A1" s="31" t="s">
        <v>0</v>
      </c>
      <c r="B1" s="18" t="s">
        <v>9</v>
      </c>
      <c r="C1" s="18" t="s">
        <v>114</v>
      </c>
      <c r="D1" s="18" t="s">
        <v>115</v>
      </c>
      <c r="E1" s="18" t="s">
        <v>116</v>
      </c>
      <c r="F1" s="18" t="s">
        <v>656</v>
      </c>
      <c r="G1" s="18" t="s">
        <v>117</v>
      </c>
      <c r="H1" s="18" t="s">
        <v>657</v>
      </c>
      <c r="I1" s="18" t="s">
        <v>658</v>
      </c>
      <c r="J1" s="17" t="s">
        <v>119</v>
      </c>
      <c r="K1" s="1621" t="s">
        <v>118</v>
      </c>
      <c r="L1" s="1621"/>
      <c r="M1" s="1621"/>
      <c r="N1" s="17" t="s">
        <v>664</v>
      </c>
    </row>
    <row r="2" spans="1:14" x14ac:dyDescent="0.35">
      <c r="A2" s="32">
        <v>1</v>
      </c>
      <c r="B2" s="33" t="s">
        <v>120</v>
      </c>
      <c r="C2" s="33" t="s">
        <v>121</v>
      </c>
      <c r="D2" s="33" t="s">
        <v>122</v>
      </c>
      <c r="E2" s="34">
        <v>1</v>
      </c>
      <c r="F2" s="35" t="s">
        <v>123</v>
      </c>
      <c r="G2" s="33" t="s">
        <v>124</v>
      </c>
      <c r="H2" s="35" t="s">
        <v>125</v>
      </c>
      <c r="I2" s="35" t="s">
        <v>125</v>
      </c>
      <c r="J2" s="35" t="s">
        <v>125</v>
      </c>
      <c r="K2" s="1622" t="s">
        <v>3710</v>
      </c>
      <c r="L2" s="1622"/>
      <c r="M2" s="1622"/>
      <c r="N2" s="35" t="s">
        <v>3254</v>
      </c>
    </row>
    <row r="3" spans="1:14" x14ac:dyDescent="0.35">
      <c r="A3" s="1616">
        <v>2</v>
      </c>
      <c r="B3" s="1623" t="s">
        <v>126</v>
      </c>
      <c r="C3" s="1623" t="s">
        <v>121</v>
      </c>
      <c r="D3" s="36" t="s">
        <v>127</v>
      </c>
      <c r="E3" s="37">
        <v>0.2</v>
      </c>
      <c r="F3" s="38" t="s">
        <v>123</v>
      </c>
      <c r="G3" s="36" t="s">
        <v>128</v>
      </c>
      <c r="H3" s="38" t="s">
        <v>125</v>
      </c>
      <c r="I3" s="38" t="s">
        <v>125</v>
      </c>
      <c r="J3" s="1606" t="s">
        <v>125</v>
      </c>
      <c r="K3" s="1623" t="s">
        <v>3710</v>
      </c>
      <c r="L3" s="1623"/>
      <c r="M3" s="1623"/>
      <c r="N3" s="1606" t="s">
        <v>3711</v>
      </c>
    </row>
    <row r="4" spans="1:14" ht="72" customHeight="1" x14ac:dyDescent="0.35">
      <c r="A4" s="1617"/>
      <c r="B4" s="1624"/>
      <c r="C4" s="1624"/>
      <c r="D4" s="39" t="s">
        <v>129</v>
      </c>
      <c r="E4" s="40">
        <v>0.8</v>
      </c>
      <c r="F4" s="41" t="s">
        <v>123</v>
      </c>
      <c r="G4" s="39" t="s">
        <v>130</v>
      </c>
      <c r="H4" s="41" t="s">
        <v>13</v>
      </c>
      <c r="I4" s="41" t="s">
        <v>125</v>
      </c>
      <c r="J4" s="1607"/>
      <c r="K4" s="1612" t="s">
        <v>3712</v>
      </c>
      <c r="L4" s="1612"/>
      <c r="M4" s="1612"/>
      <c r="N4" s="1607"/>
    </row>
    <row r="5" spans="1:14" x14ac:dyDescent="0.35">
      <c r="A5" s="1618">
        <v>3</v>
      </c>
      <c r="B5" s="1603" t="s">
        <v>131</v>
      </c>
      <c r="C5" s="1603" t="s">
        <v>121</v>
      </c>
      <c r="D5" s="42" t="s">
        <v>127</v>
      </c>
      <c r="E5" s="43">
        <v>0.2</v>
      </c>
      <c r="F5" s="44" t="s">
        <v>123</v>
      </c>
      <c r="G5" s="42" t="s">
        <v>128</v>
      </c>
      <c r="H5" s="44" t="s">
        <v>125</v>
      </c>
      <c r="I5" s="44" t="s">
        <v>125</v>
      </c>
      <c r="J5" s="1608" t="s">
        <v>125</v>
      </c>
      <c r="K5" s="1603" t="s">
        <v>3710</v>
      </c>
      <c r="L5" s="1603"/>
      <c r="M5" s="1603"/>
      <c r="N5" s="1608" t="s">
        <v>3254</v>
      </c>
    </row>
    <row r="6" spans="1:14" ht="49.5" customHeight="1" x14ac:dyDescent="0.35">
      <c r="A6" s="1619"/>
      <c r="B6" s="1605"/>
      <c r="C6" s="1605"/>
      <c r="D6" s="45" t="s">
        <v>132</v>
      </c>
      <c r="E6" s="46">
        <v>0.8</v>
      </c>
      <c r="F6" s="47" t="s">
        <v>123</v>
      </c>
      <c r="G6" s="45" t="s">
        <v>133</v>
      </c>
      <c r="H6" s="47" t="s">
        <v>13</v>
      </c>
      <c r="I6" s="47" t="s">
        <v>125</v>
      </c>
      <c r="J6" s="1609"/>
      <c r="K6" s="1625" t="s">
        <v>134</v>
      </c>
      <c r="L6" s="1625"/>
      <c r="M6" s="1625"/>
      <c r="N6" s="1609"/>
    </row>
    <row r="7" spans="1:14" ht="72" customHeight="1" x14ac:dyDescent="0.35">
      <c r="A7" s="48">
        <v>4</v>
      </c>
      <c r="B7" s="49" t="s">
        <v>135</v>
      </c>
      <c r="C7" s="49" t="s">
        <v>121</v>
      </c>
      <c r="D7" s="49" t="s">
        <v>129</v>
      </c>
      <c r="E7" s="50">
        <v>1</v>
      </c>
      <c r="F7" s="51" t="s">
        <v>123</v>
      </c>
      <c r="G7" s="49" t="s">
        <v>130</v>
      </c>
      <c r="H7" s="51" t="s">
        <v>13</v>
      </c>
      <c r="I7" s="51" t="s">
        <v>125</v>
      </c>
      <c r="J7" s="52" t="s">
        <v>125</v>
      </c>
      <c r="K7" s="1612" t="s">
        <v>3712</v>
      </c>
      <c r="L7" s="1612"/>
      <c r="M7" s="1612"/>
      <c r="N7" s="52" t="s">
        <v>3711</v>
      </c>
    </row>
    <row r="8" spans="1:14" ht="11.15" customHeight="1" x14ac:dyDescent="0.35">
      <c r="A8" s="1618">
        <v>5</v>
      </c>
      <c r="B8" s="1603" t="s">
        <v>136</v>
      </c>
      <c r="C8" s="1603" t="s">
        <v>121</v>
      </c>
      <c r="D8" s="42" t="s">
        <v>127</v>
      </c>
      <c r="E8" s="43">
        <v>0.2</v>
      </c>
      <c r="F8" s="44" t="s">
        <v>123</v>
      </c>
      <c r="G8" s="42" t="s">
        <v>128</v>
      </c>
      <c r="H8" s="44" t="s">
        <v>125</v>
      </c>
      <c r="I8" s="44" t="s">
        <v>125</v>
      </c>
      <c r="J8" s="1608" t="s">
        <v>125</v>
      </c>
      <c r="K8" s="1603" t="s">
        <v>3249</v>
      </c>
      <c r="L8" s="1603"/>
      <c r="M8" s="1603"/>
      <c r="N8" s="1608" t="s">
        <v>3254</v>
      </c>
    </row>
    <row r="9" spans="1:14" ht="50.4" customHeight="1" x14ac:dyDescent="0.35">
      <c r="A9" s="1619"/>
      <c r="B9" s="1605"/>
      <c r="C9" s="1605"/>
      <c r="D9" s="54" t="s">
        <v>132</v>
      </c>
      <c r="E9" s="904">
        <v>0.8</v>
      </c>
      <c r="F9" s="55" t="s">
        <v>123</v>
      </c>
      <c r="G9" s="54" t="s">
        <v>133</v>
      </c>
      <c r="H9" s="55" t="s">
        <v>13</v>
      </c>
      <c r="I9" s="55" t="s">
        <v>125</v>
      </c>
      <c r="J9" s="1609"/>
      <c r="K9" s="1625" t="s">
        <v>137</v>
      </c>
      <c r="L9" s="1625"/>
      <c r="M9" s="1625"/>
      <c r="N9" s="1609"/>
    </row>
    <row r="10" spans="1:14" ht="43.4" customHeight="1" x14ac:dyDescent="0.35">
      <c r="A10" s="48">
        <v>6</v>
      </c>
      <c r="B10" s="49" t="s">
        <v>138</v>
      </c>
      <c r="C10" s="49" t="s">
        <v>121</v>
      </c>
      <c r="D10" s="49" t="s">
        <v>139</v>
      </c>
      <c r="E10" s="50">
        <v>1</v>
      </c>
      <c r="F10" s="51" t="s">
        <v>123</v>
      </c>
      <c r="G10" s="49" t="s">
        <v>140</v>
      </c>
      <c r="H10" s="51" t="s">
        <v>12</v>
      </c>
      <c r="I10" s="51" t="s">
        <v>141</v>
      </c>
      <c r="J10" s="52" t="s">
        <v>12</v>
      </c>
      <c r="K10" s="1613" t="s">
        <v>3253</v>
      </c>
      <c r="L10" s="1614"/>
      <c r="M10" s="1614"/>
      <c r="N10" s="52" t="s">
        <v>3254</v>
      </c>
    </row>
    <row r="11" spans="1:14" x14ac:dyDescent="0.35">
      <c r="A11" s="53">
        <v>7</v>
      </c>
      <c r="B11" s="54" t="s">
        <v>267</v>
      </c>
      <c r="C11" s="54" t="s">
        <v>121</v>
      </c>
      <c r="D11" s="54" t="s">
        <v>669</v>
      </c>
      <c r="E11" s="55" t="s">
        <v>669</v>
      </c>
      <c r="F11" s="55" t="s">
        <v>669</v>
      </c>
      <c r="G11" s="54" t="s">
        <v>669</v>
      </c>
      <c r="H11" s="55" t="s">
        <v>669</v>
      </c>
      <c r="I11" s="55" t="s">
        <v>669</v>
      </c>
      <c r="J11" s="55" t="s">
        <v>19</v>
      </c>
      <c r="K11" s="1611" t="s">
        <v>669</v>
      </c>
      <c r="L11" s="1611"/>
      <c r="M11" s="1611"/>
      <c r="N11" s="55" t="s">
        <v>3254</v>
      </c>
    </row>
    <row r="12" spans="1:14" x14ac:dyDescent="0.35">
      <c r="A12" s="56">
        <v>8</v>
      </c>
      <c r="B12" s="57" t="s">
        <v>142</v>
      </c>
      <c r="C12" s="57" t="s">
        <v>121</v>
      </c>
      <c r="D12" s="57" t="s">
        <v>669</v>
      </c>
      <c r="E12" s="58" t="s">
        <v>669</v>
      </c>
      <c r="F12" s="58" t="s">
        <v>669</v>
      </c>
      <c r="G12" s="57" t="s">
        <v>669</v>
      </c>
      <c r="H12" s="58" t="s">
        <v>669</v>
      </c>
      <c r="I12" s="58" t="s">
        <v>669</v>
      </c>
      <c r="J12" s="58" t="s">
        <v>19</v>
      </c>
      <c r="K12" s="1610" t="s">
        <v>669</v>
      </c>
      <c r="L12" s="1610"/>
      <c r="M12" s="1610"/>
      <c r="N12" s="58" t="s">
        <v>3254</v>
      </c>
    </row>
    <row r="13" spans="1:14" x14ac:dyDescent="0.35">
      <c r="A13" s="1618">
        <v>9</v>
      </c>
      <c r="B13" s="1603" t="s">
        <v>143</v>
      </c>
      <c r="C13" s="1603" t="s">
        <v>144</v>
      </c>
      <c r="D13" s="776" t="s">
        <v>2997</v>
      </c>
      <c r="E13" s="776">
        <v>0.29770000000000002</v>
      </c>
      <c r="F13" s="55" t="s">
        <v>123</v>
      </c>
      <c r="G13" s="54" t="s">
        <v>3002</v>
      </c>
      <c r="H13" s="55" t="s">
        <v>13</v>
      </c>
      <c r="I13" s="55" t="s">
        <v>125</v>
      </c>
      <c r="J13" s="141"/>
      <c r="K13" s="777" t="s">
        <v>3255</v>
      </c>
      <c r="L13" s="777"/>
      <c r="M13" s="878"/>
      <c r="N13" s="1615" t="s">
        <v>3254</v>
      </c>
    </row>
    <row r="14" spans="1:14" x14ac:dyDescent="0.35">
      <c r="A14" s="1620"/>
      <c r="B14" s="1604"/>
      <c r="C14" s="1604"/>
      <c r="D14" s="776" t="s">
        <v>2998</v>
      </c>
      <c r="E14" s="776">
        <v>0.2126451434154738</v>
      </c>
      <c r="F14" s="55" t="s">
        <v>123</v>
      </c>
      <c r="G14" s="54" t="s">
        <v>3001</v>
      </c>
      <c r="H14" s="55" t="s">
        <v>13</v>
      </c>
      <c r="I14" s="55" t="s">
        <v>125</v>
      </c>
      <c r="J14" s="54"/>
      <c r="K14" s="1602" t="s">
        <v>3255</v>
      </c>
      <c r="L14" s="1602"/>
      <c r="M14" s="1602"/>
      <c r="N14" s="1615"/>
    </row>
    <row r="15" spans="1:14" x14ac:dyDescent="0.35">
      <c r="A15" s="1620"/>
      <c r="B15" s="1604"/>
      <c r="C15" s="1604"/>
      <c r="D15" s="776" t="s">
        <v>2999</v>
      </c>
      <c r="E15" s="776">
        <v>0.21060000000000001</v>
      </c>
      <c r="F15" s="55" t="s">
        <v>123</v>
      </c>
      <c r="G15" s="54" t="s">
        <v>3002</v>
      </c>
      <c r="H15" s="55" t="s">
        <v>125</v>
      </c>
      <c r="I15" s="55" t="s">
        <v>125</v>
      </c>
      <c r="J15" s="141"/>
      <c r="K15" s="777" t="s">
        <v>3255</v>
      </c>
      <c r="L15" s="777"/>
      <c r="M15" s="876"/>
      <c r="N15" s="1615"/>
    </row>
    <row r="16" spans="1:14" x14ac:dyDescent="0.35">
      <c r="A16" s="1620"/>
      <c r="B16" s="1604"/>
      <c r="C16" s="1604"/>
      <c r="D16" s="776" t="s">
        <v>3000</v>
      </c>
      <c r="E16" s="776">
        <v>0.20169999999999999</v>
      </c>
      <c r="F16" s="55" t="s">
        <v>123</v>
      </c>
      <c r="G16" s="54" t="s">
        <v>3001</v>
      </c>
      <c r="H16" s="55" t="s">
        <v>125</v>
      </c>
      <c r="I16" s="55" t="s">
        <v>125</v>
      </c>
      <c r="J16" s="141"/>
      <c r="K16" s="777" t="s">
        <v>3249</v>
      </c>
      <c r="L16" s="777"/>
      <c r="M16" s="876"/>
      <c r="N16" s="1615"/>
    </row>
    <row r="17" spans="1:14" x14ac:dyDescent="0.35">
      <c r="A17" s="1620"/>
      <c r="B17" s="1604"/>
      <c r="C17" s="1604"/>
      <c r="D17" s="776" t="s">
        <v>3001</v>
      </c>
      <c r="E17" s="776">
        <v>0.05</v>
      </c>
      <c r="F17" s="55" t="s">
        <v>123</v>
      </c>
      <c r="G17" s="54" t="s">
        <v>3001</v>
      </c>
      <c r="H17" s="55" t="s">
        <v>125</v>
      </c>
      <c r="I17" s="55" t="s">
        <v>125</v>
      </c>
      <c r="J17" s="141"/>
      <c r="K17" s="777" t="s">
        <v>3708</v>
      </c>
      <c r="L17" s="777"/>
      <c r="M17" s="876"/>
      <c r="N17" s="1615"/>
    </row>
    <row r="18" spans="1:14" x14ac:dyDescent="0.35">
      <c r="A18" s="1619"/>
      <c r="B18" s="1605"/>
      <c r="C18" s="1605"/>
      <c r="D18" s="776" t="s">
        <v>3002</v>
      </c>
      <c r="E18" s="776">
        <v>2.7400000000000001E-2</v>
      </c>
      <c r="F18" s="55" t="s">
        <v>123</v>
      </c>
      <c r="G18" s="54" t="s">
        <v>3002</v>
      </c>
      <c r="H18" s="55" t="s">
        <v>125</v>
      </c>
      <c r="I18" s="55" t="s">
        <v>125</v>
      </c>
      <c r="J18" s="141"/>
      <c r="K18" s="777" t="s">
        <v>3709</v>
      </c>
      <c r="L18" s="777"/>
      <c r="M18" s="876"/>
      <c r="N18" s="1615"/>
    </row>
  </sheetData>
  <autoFilter ref="A1:N30" xr:uid="{F174F10A-EE84-4101-9F56-27D39C9B6183}">
    <filterColumn colId="10" showButton="0"/>
    <filterColumn colId="11" showButton="0"/>
  </autoFilter>
  <mergeCells count="32">
    <mergeCell ref="A3:A4"/>
    <mergeCell ref="A5:A6"/>
    <mergeCell ref="A8:A9"/>
    <mergeCell ref="A13:A18"/>
    <mergeCell ref="K1:M1"/>
    <mergeCell ref="K2:M2"/>
    <mergeCell ref="B3:B4"/>
    <mergeCell ref="C3:C4"/>
    <mergeCell ref="K3:M3"/>
    <mergeCell ref="J3:J4"/>
    <mergeCell ref="K5:M5"/>
    <mergeCell ref="K6:M6"/>
    <mergeCell ref="K9:M9"/>
    <mergeCell ref="K7:M7"/>
    <mergeCell ref="J5:J6"/>
    <mergeCell ref="J8:J9"/>
    <mergeCell ref="K14:M14"/>
    <mergeCell ref="B13:B18"/>
    <mergeCell ref="C13:C18"/>
    <mergeCell ref="N3:N4"/>
    <mergeCell ref="N5:N6"/>
    <mergeCell ref="N8:N9"/>
    <mergeCell ref="K12:M12"/>
    <mergeCell ref="K11:M11"/>
    <mergeCell ref="K4:M4"/>
    <mergeCell ref="K10:M10"/>
    <mergeCell ref="N13:N18"/>
    <mergeCell ref="B8:B9"/>
    <mergeCell ref="C8:C9"/>
    <mergeCell ref="K8:M8"/>
    <mergeCell ref="B5:B6"/>
    <mergeCell ref="C5:C6"/>
  </mergeCells>
  <hyperlinks>
    <hyperlink ref="K10" r:id="rId1" xr:uid="{52AF9897-9E07-4F9D-A793-7B8A58852C0E}"/>
  </hyperlink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69F491-0C51-594E-9366-22B66982DB38}">
  <sheetPr codeName="Feuil14">
    <tabColor rgb="FF00B050"/>
  </sheetPr>
  <dimension ref="A1:N20"/>
  <sheetViews>
    <sheetView showGridLines="0" topLeftCell="C1" zoomScaleNormal="100" workbookViewId="0">
      <selection activeCell="K12" sqref="K12:M12"/>
    </sheetView>
  </sheetViews>
  <sheetFormatPr baseColWidth="10" defaultColWidth="11.453125" defaultRowHeight="13" x14ac:dyDescent="0.45"/>
  <cols>
    <col min="1" max="1" width="3" style="142" bestFit="1" customWidth="1"/>
    <col min="2" max="2" width="42" style="1" customWidth="1"/>
    <col min="3" max="3" width="19.08984375" style="1" customWidth="1"/>
    <col min="4" max="4" width="34.54296875" style="1" bestFit="1" customWidth="1"/>
    <col min="5" max="5" width="11.453125" style="91" bestFit="1" customWidth="1"/>
    <col min="6" max="6" width="11.453125" style="1" bestFit="1" customWidth="1"/>
    <col min="7" max="7" width="22.08984375" style="1" bestFit="1" customWidth="1"/>
    <col min="8" max="8" width="21.08984375" style="1" customWidth="1"/>
    <col min="9" max="9" width="13.54296875" style="1" customWidth="1"/>
    <col min="10" max="10" width="24" style="4" customWidth="1"/>
    <col min="11" max="12" width="11.453125" style="1" bestFit="1" customWidth="1"/>
    <col min="13" max="13" width="22.54296875" style="1" customWidth="1"/>
    <col min="14" max="14" width="21.90625" style="62" customWidth="1"/>
    <col min="15" max="16384" width="11.453125" style="1"/>
  </cols>
  <sheetData>
    <row r="1" spans="1:14" s="3" customFormat="1" ht="80.150000000000006" customHeight="1" thickBot="1" x14ac:dyDescent="0.5">
      <c r="A1" s="17" t="s">
        <v>0</v>
      </c>
      <c r="B1" s="18" t="s">
        <v>9</v>
      </c>
      <c r="C1" s="18" t="s">
        <v>114</v>
      </c>
      <c r="D1" s="18" t="s">
        <v>115</v>
      </c>
      <c r="E1" s="129" t="s">
        <v>116</v>
      </c>
      <c r="F1" s="18" t="s">
        <v>656</v>
      </c>
      <c r="G1" s="18" t="s">
        <v>117</v>
      </c>
      <c r="H1" s="18" t="s">
        <v>657</v>
      </c>
      <c r="I1" s="18" t="s">
        <v>658</v>
      </c>
      <c r="J1" s="17" t="s">
        <v>119</v>
      </c>
      <c r="K1" s="1621" t="s">
        <v>118</v>
      </c>
      <c r="L1" s="1621"/>
      <c r="M1" s="1621"/>
      <c r="N1" s="17" t="s">
        <v>664</v>
      </c>
    </row>
    <row r="2" spans="1:14" ht="13.4" customHeight="1" thickBot="1" x14ac:dyDescent="0.5">
      <c r="A2" s="763"/>
      <c r="B2" s="778"/>
      <c r="C2" s="778"/>
      <c r="D2" s="778"/>
      <c r="E2" s="779"/>
      <c r="F2" s="778"/>
      <c r="G2" s="778"/>
      <c r="H2" s="778"/>
      <c r="I2" s="778"/>
      <c r="J2" s="763"/>
      <c r="K2" s="763"/>
      <c r="L2" s="763"/>
      <c r="M2" s="763"/>
      <c r="N2" s="763"/>
    </row>
    <row r="3" spans="1:14" s="92" customFormat="1" ht="13.5" thickBot="1" x14ac:dyDescent="0.4">
      <c r="A3" s="897">
        <v>1</v>
      </c>
      <c r="B3" s="898" t="s">
        <v>3250</v>
      </c>
      <c r="C3" s="898" t="s">
        <v>164</v>
      </c>
      <c r="D3" s="898" t="s">
        <v>122</v>
      </c>
      <c r="E3" s="899">
        <v>1</v>
      </c>
      <c r="F3" s="900" t="s">
        <v>123</v>
      </c>
      <c r="G3" s="898" t="s">
        <v>124</v>
      </c>
      <c r="H3" s="900" t="s">
        <v>125</v>
      </c>
      <c r="I3" s="900" t="s">
        <v>125</v>
      </c>
      <c r="J3" s="900" t="s">
        <v>125</v>
      </c>
      <c r="K3" s="1629" t="s">
        <v>125</v>
      </c>
      <c r="L3" s="1629"/>
      <c r="M3" s="1629"/>
      <c r="N3" s="900" t="s">
        <v>3254</v>
      </c>
    </row>
    <row r="4" spans="1:14" x14ac:dyDescent="0.45">
      <c r="A4" s="1630">
        <v>2</v>
      </c>
      <c r="B4" s="1604" t="s">
        <v>268</v>
      </c>
      <c r="C4" s="1604" t="s">
        <v>164</v>
      </c>
      <c r="D4" s="33" t="s">
        <v>269</v>
      </c>
      <c r="E4" s="130">
        <v>0.43</v>
      </c>
      <c r="F4" s="35" t="s">
        <v>123</v>
      </c>
      <c r="G4" s="33" t="s">
        <v>128</v>
      </c>
      <c r="H4" s="35" t="s">
        <v>125</v>
      </c>
      <c r="I4" s="35" t="s">
        <v>125</v>
      </c>
      <c r="J4" s="35" t="s">
        <v>125</v>
      </c>
      <c r="K4" s="1622" t="s">
        <v>3249</v>
      </c>
      <c r="L4" s="1622"/>
      <c r="M4" s="1622"/>
      <c r="N4" s="1633" t="s">
        <v>3254</v>
      </c>
    </row>
    <row r="5" spans="1:14" ht="108.65" customHeight="1" x14ac:dyDescent="0.45">
      <c r="A5" s="1630"/>
      <c r="B5" s="1604"/>
      <c r="C5" s="1604"/>
      <c r="D5" s="54" t="s">
        <v>3251</v>
      </c>
      <c r="E5" s="131">
        <v>0.5474</v>
      </c>
      <c r="F5" s="55" t="s">
        <v>123</v>
      </c>
      <c r="G5" s="54" t="s">
        <v>270</v>
      </c>
      <c r="H5" s="55" t="s">
        <v>12</v>
      </c>
      <c r="I5" s="132" t="s">
        <v>686</v>
      </c>
      <c r="J5" s="133" t="s">
        <v>685</v>
      </c>
      <c r="K5" s="762" t="s">
        <v>669</v>
      </c>
      <c r="L5" s="762"/>
      <c r="M5" s="762"/>
      <c r="N5" s="1634"/>
    </row>
    <row r="6" spans="1:14" ht="23.15" customHeight="1" x14ac:dyDescent="0.45">
      <c r="A6" s="1630"/>
      <c r="B6" s="1604"/>
      <c r="C6" s="1604"/>
      <c r="D6" s="54" t="s">
        <v>271</v>
      </c>
      <c r="E6" s="131">
        <v>1.7857142857142857E-3</v>
      </c>
      <c r="F6" s="55" t="s">
        <v>123</v>
      </c>
      <c r="G6" s="54" t="s">
        <v>272</v>
      </c>
      <c r="H6" s="55" t="s">
        <v>13</v>
      </c>
      <c r="I6" s="55" t="s">
        <v>125</v>
      </c>
      <c r="J6" s="55" t="s">
        <v>125</v>
      </c>
      <c r="K6" s="762" t="s">
        <v>669</v>
      </c>
      <c r="L6" s="762"/>
      <c r="M6" s="762"/>
      <c r="N6" s="1634"/>
    </row>
    <row r="7" spans="1:14" x14ac:dyDescent="0.45">
      <c r="A7" s="1630"/>
      <c r="B7" s="1604"/>
      <c r="C7" s="1604"/>
      <c r="D7" s="54" t="s">
        <v>273</v>
      </c>
      <c r="E7" s="131">
        <v>3.5714285714285717E-5</v>
      </c>
      <c r="F7" s="55" t="s">
        <v>274</v>
      </c>
      <c r="G7" s="54" t="s">
        <v>275</v>
      </c>
      <c r="H7" s="55" t="s">
        <v>125</v>
      </c>
      <c r="I7" s="55" t="s">
        <v>125</v>
      </c>
      <c r="J7" s="55" t="s">
        <v>125</v>
      </c>
      <c r="K7" s="762" t="s">
        <v>669</v>
      </c>
      <c r="L7" s="762"/>
      <c r="M7" s="762"/>
      <c r="N7" s="1634"/>
    </row>
    <row r="8" spans="1:14" x14ac:dyDescent="0.45">
      <c r="A8" s="1630"/>
      <c r="B8" s="1604"/>
      <c r="C8" s="1604"/>
      <c r="D8" s="54" t="s">
        <v>276</v>
      </c>
      <c r="E8" s="131">
        <v>0.02</v>
      </c>
      <c r="F8" s="55" t="s">
        <v>123</v>
      </c>
      <c r="G8" s="54" t="s">
        <v>277</v>
      </c>
      <c r="H8" s="55" t="s">
        <v>13</v>
      </c>
      <c r="I8" s="55" t="s">
        <v>125</v>
      </c>
      <c r="J8" s="55" t="s">
        <v>125</v>
      </c>
      <c r="K8" s="762" t="s">
        <v>669</v>
      </c>
      <c r="L8" s="762"/>
      <c r="M8" s="762"/>
      <c r="N8" s="1634"/>
    </row>
    <row r="9" spans="1:14" x14ac:dyDescent="0.45">
      <c r="A9" s="1631"/>
      <c r="B9" s="1605"/>
      <c r="C9" s="1605"/>
      <c r="D9" s="54" t="s">
        <v>278</v>
      </c>
      <c r="E9" s="131">
        <v>0</v>
      </c>
      <c r="F9" s="55" t="s">
        <v>274</v>
      </c>
      <c r="G9" s="54" t="s">
        <v>275</v>
      </c>
      <c r="H9" s="55" t="s">
        <v>125</v>
      </c>
      <c r="I9" s="55" t="s">
        <v>125</v>
      </c>
      <c r="J9" s="55" t="s">
        <v>125</v>
      </c>
      <c r="K9" s="762" t="s">
        <v>669</v>
      </c>
      <c r="L9" s="762"/>
      <c r="M9" s="762"/>
      <c r="N9" s="1609"/>
    </row>
    <row r="10" spans="1:14" ht="30" customHeight="1" x14ac:dyDescent="0.45">
      <c r="A10" s="1635">
        <v>3</v>
      </c>
      <c r="B10" s="1627" t="s">
        <v>23</v>
      </c>
      <c r="C10" s="1627" t="s">
        <v>164</v>
      </c>
      <c r="D10" s="57" t="s">
        <v>279</v>
      </c>
      <c r="E10" s="134">
        <v>0.48</v>
      </c>
      <c r="F10" s="58" t="s">
        <v>123</v>
      </c>
      <c r="G10" s="57" t="s">
        <v>280</v>
      </c>
      <c r="H10" s="58" t="s">
        <v>13</v>
      </c>
      <c r="I10" s="58" t="s">
        <v>125</v>
      </c>
      <c r="J10" s="135" t="s">
        <v>125</v>
      </c>
      <c r="K10" s="61" t="s">
        <v>669</v>
      </c>
      <c r="L10" s="61"/>
      <c r="M10" s="61"/>
      <c r="N10" s="1638" t="s">
        <v>3254</v>
      </c>
    </row>
    <row r="11" spans="1:14" ht="30" customHeight="1" x14ac:dyDescent="0.45">
      <c r="A11" s="1636"/>
      <c r="B11" s="1637"/>
      <c r="C11" s="1637"/>
      <c r="D11" s="136" t="s">
        <v>3252</v>
      </c>
      <c r="E11" s="137">
        <v>0.52</v>
      </c>
      <c r="F11" s="138" t="s">
        <v>123</v>
      </c>
      <c r="G11" s="136" t="s">
        <v>280</v>
      </c>
      <c r="H11" s="138" t="s">
        <v>13</v>
      </c>
      <c r="I11" s="138" t="s">
        <v>125</v>
      </c>
      <c r="J11" s="138" t="s">
        <v>125</v>
      </c>
      <c r="K11" s="61" t="s">
        <v>669</v>
      </c>
      <c r="L11" s="61"/>
      <c r="M11" s="61"/>
      <c r="N11" s="1639"/>
    </row>
    <row r="12" spans="1:14" ht="52" x14ac:dyDescent="0.45">
      <c r="A12" s="1632">
        <v>4</v>
      </c>
      <c r="B12" s="1603" t="s">
        <v>665</v>
      </c>
      <c r="C12" s="1603" t="s">
        <v>164</v>
      </c>
      <c r="D12" s="54" t="s">
        <v>668</v>
      </c>
      <c r="E12" s="131">
        <v>0.8</v>
      </c>
      <c r="F12" s="55" t="s">
        <v>123</v>
      </c>
      <c r="G12" s="54" t="s">
        <v>684</v>
      </c>
      <c r="H12" s="55" t="s">
        <v>12</v>
      </c>
      <c r="I12" s="132" t="s">
        <v>683</v>
      </c>
      <c r="J12" s="139" t="s">
        <v>666</v>
      </c>
      <c r="K12" s="1611" t="s">
        <v>3713</v>
      </c>
      <c r="L12" s="1611"/>
      <c r="M12" s="1611"/>
      <c r="N12" s="1608" t="s">
        <v>3254</v>
      </c>
    </row>
    <row r="13" spans="1:14" ht="17.899999999999999" customHeight="1" x14ac:dyDescent="0.45">
      <c r="A13" s="1631"/>
      <c r="B13" s="1605"/>
      <c r="C13" s="1605"/>
      <c r="D13" s="45" t="s">
        <v>667</v>
      </c>
      <c r="E13" s="140">
        <f>100%-E12</f>
        <v>0.19999999999999996</v>
      </c>
      <c r="F13" s="47" t="s">
        <v>274</v>
      </c>
      <c r="G13" s="45" t="s">
        <v>684</v>
      </c>
      <c r="H13" s="47" t="s">
        <v>13</v>
      </c>
      <c r="I13" s="47" t="s">
        <v>125</v>
      </c>
      <c r="J13" s="45" t="s">
        <v>125</v>
      </c>
      <c r="K13" s="1605" t="s">
        <v>125</v>
      </c>
      <c r="L13" s="1605"/>
      <c r="M13" s="1605"/>
      <c r="N13" s="1609"/>
    </row>
    <row r="14" spans="1:14" x14ac:dyDescent="0.45">
      <c r="A14" s="1640">
        <v>5</v>
      </c>
      <c r="B14" s="1641" t="s">
        <v>720</v>
      </c>
      <c r="C14" s="1641" t="s">
        <v>164</v>
      </c>
      <c r="D14" s="57" t="s">
        <v>3003</v>
      </c>
      <c r="E14" s="901">
        <v>0.97499999999999998</v>
      </c>
      <c r="F14" s="58" t="s">
        <v>123</v>
      </c>
      <c r="G14" s="57" t="s">
        <v>669</v>
      </c>
      <c r="H14" s="57" t="s">
        <v>669</v>
      </c>
      <c r="I14" s="57" t="s">
        <v>669</v>
      </c>
      <c r="J14" s="57" t="s">
        <v>669</v>
      </c>
      <c r="K14" s="1626" t="s">
        <v>669</v>
      </c>
      <c r="L14" s="1626"/>
      <c r="M14" s="1626"/>
      <c r="N14" s="1642" t="s">
        <v>3254</v>
      </c>
    </row>
    <row r="15" spans="1:14" x14ac:dyDescent="0.45">
      <c r="A15" s="1640"/>
      <c r="B15" s="1641"/>
      <c r="C15" s="1641"/>
      <c r="D15" s="902" t="s">
        <v>3004</v>
      </c>
      <c r="E15" s="903">
        <v>2.5000000000000001E-2</v>
      </c>
      <c r="F15" s="877" t="s">
        <v>123</v>
      </c>
      <c r="G15" s="902" t="s">
        <v>669</v>
      </c>
      <c r="H15" s="902" t="s">
        <v>669</v>
      </c>
      <c r="I15" s="902" t="s">
        <v>669</v>
      </c>
      <c r="J15" s="902" t="s">
        <v>669</v>
      </c>
      <c r="K15" s="1627" t="s">
        <v>669</v>
      </c>
      <c r="L15" s="1627"/>
      <c r="M15" s="1627"/>
      <c r="N15" s="1643"/>
    </row>
    <row r="16" spans="1:14" s="92" customFormat="1" ht="16.399999999999999" customHeight="1" x14ac:dyDescent="0.35">
      <c r="A16" s="53">
        <v>6</v>
      </c>
      <c r="B16" s="54" t="s">
        <v>296</v>
      </c>
      <c r="C16" s="54" t="s">
        <v>164</v>
      </c>
      <c r="D16" s="54" t="s">
        <v>669</v>
      </c>
      <c r="E16" s="904" t="s">
        <v>669</v>
      </c>
      <c r="F16" s="55" t="s">
        <v>669</v>
      </c>
      <c r="G16" s="54" t="s">
        <v>669</v>
      </c>
      <c r="H16" s="54" t="s">
        <v>669</v>
      </c>
      <c r="I16" s="54" t="s">
        <v>669</v>
      </c>
      <c r="J16" s="54" t="s">
        <v>669</v>
      </c>
      <c r="K16" s="1628" t="s">
        <v>669</v>
      </c>
      <c r="L16" s="1628"/>
      <c r="M16" s="1628"/>
      <c r="N16" s="55" t="s">
        <v>3254</v>
      </c>
    </row>
    <row r="17" spans="1:14" s="92" customFormat="1" ht="16.399999999999999" customHeight="1" x14ac:dyDescent="0.35">
      <c r="A17" s="56">
        <v>7</v>
      </c>
      <c r="B17" s="57" t="s">
        <v>717</v>
      </c>
      <c r="C17" s="57" t="s">
        <v>164</v>
      </c>
      <c r="D17" s="57" t="s">
        <v>669</v>
      </c>
      <c r="E17" s="60" t="s">
        <v>669</v>
      </c>
      <c r="F17" s="58" t="s">
        <v>669</v>
      </c>
      <c r="G17" s="57" t="s">
        <v>669</v>
      </c>
      <c r="H17" s="57" t="s">
        <v>669</v>
      </c>
      <c r="I17" s="57" t="s">
        <v>669</v>
      </c>
      <c r="J17" s="57" t="s">
        <v>669</v>
      </c>
      <c r="K17" s="1626" t="s">
        <v>669</v>
      </c>
      <c r="L17" s="1626"/>
      <c r="M17" s="1626"/>
      <c r="N17" s="58" t="s">
        <v>3256</v>
      </c>
    </row>
    <row r="18" spans="1:14" s="92" customFormat="1" ht="16.399999999999999" customHeight="1" x14ac:dyDescent="0.35">
      <c r="A18" s="56">
        <v>8</v>
      </c>
      <c r="B18" s="54" t="s">
        <v>719</v>
      </c>
      <c r="C18" s="54" t="s">
        <v>164</v>
      </c>
      <c r="D18" s="54" t="s">
        <v>669</v>
      </c>
      <c r="E18" s="904" t="s">
        <v>669</v>
      </c>
      <c r="F18" s="55" t="s">
        <v>669</v>
      </c>
      <c r="G18" s="54" t="s">
        <v>669</v>
      </c>
      <c r="H18" s="54" t="s">
        <v>669</v>
      </c>
      <c r="I18" s="54" t="s">
        <v>669</v>
      </c>
      <c r="J18" s="54" t="s">
        <v>669</v>
      </c>
      <c r="K18" s="1628" t="s">
        <v>669</v>
      </c>
      <c r="L18" s="1628"/>
      <c r="M18" s="1628"/>
      <c r="N18" s="55" t="s">
        <v>3256</v>
      </c>
    </row>
    <row r="19" spans="1:14" s="92" customFormat="1" ht="16.399999999999999" customHeight="1" x14ac:dyDescent="0.35">
      <c r="A19" s="56">
        <v>9</v>
      </c>
      <c r="B19" s="57" t="s">
        <v>721</v>
      </c>
      <c r="C19" s="57" t="s">
        <v>164</v>
      </c>
      <c r="D19" s="57" t="s">
        <v>669</v>
      </c>
      <c r="E19" s="60" t="s">
        <v>669</v>
      </c>
      <c r="F19" s="58" t="s">
        <v>669</v>
      </c>
      <c r="G19" s="57" t="s">
        <v>669</v>
      </c>
      <c r="H19" s="57" t="s">
        <v>669</v>
      </c>
      <c r="I19" s="57" t="s">
        <v>669</v>
      </c>
      <c r="J19" s="57" t="s">
        <v>669</v>
      </c>
      <c r="K19" s="1626" t="s">
        <v>669</v>
      </c>
      <c r="L19" s="1626"/>
      <c r="M19" s="1626"/>
      <c r="N19" s="58" t="s">
        <v>3256</v>
      </c>
    </row>
    <row r="20" spans="1:14" s="92" customFormat="1" ht="16.399999999999999" customHeight="1" x14ac:dyDescent="0.35">
      <c r="A20" s="53">
        <v>10</v>
      </c>
      <c r="B20" s="54" t="s">
        <v>722</v>
      </c>
      <c r="C20" s="54" t="s">
        <v>164</v>
      </c>
      <c r="D20" s="54" t="s">
        <v>669</v>
      </c>
      <c r="E20" s="904" t="s">
        <v>669</v>
      </c>
      <c r="F20" s="55" t="s">
        <v>669</v>
      </c>
      <c r="G20" s="54" t="s">
        <v>669</v>
      </c>
      <c r="H20" s="54" t="s">
        <v>669</v>
      </c>
      <c r="I20" s="54" t="s">
        <v>669</v>
      </c>
      <c r="J20" s="54" t="s">
        <v>669</v>
      </c>
      <c r="K20" s="1628" t="s">
        <v>669</v>
      </c>
      <c r="L20" s="1628"/>
      <c r="M20" s="1628"/>
      <c r="N20" s="55" t="s">
        <v>3256</v>
      </c>
    </row>
  </sheetData>
  <autoFilter ref="B1:N49" xr:uid="{1A69F491-0C51-594E-9366-22B66982DB38}">
    <filterColumn colId="9" showButton="0"/>
    <filterColumn colId="10" showButton="0"/>
  </autoFilter>
  <mergeCells count="28">
    <mergeCell ref="N12:N13"/>
    <mergeCell ref="K17:M17"/>
    <mergeCell ref="K19:M19"/>
    <mergeCell ref="A14:A15"/>
    <mergeCell ref="B14:B15"/>
    <mergeCell ref="C14:C15"/>
    <mergeCell ref="N14:N15"/>
    <mergeCell ref="K18:M18"/>
    <mergeCell ref="N4:N9"/>
    <mergeCell ref="A10:A11"/>
    <mergeCell ref="B10:B11"/>
    <mergeCell ref="C10:C11"/>
    <mergeCell ref="N10:N11"/>
    <mergeCell ref="K20:M20"/>
    <mergeCell ref="K3:M3"/>
    <mergeCell ref="K4:M4"/>
    <mergeCell ref="A4:A9"/>
    <mergeCell ref="B4:B9"/>
    <mergeCell ref="C4:C9"/>
    <mergeCell ref="A12:A13"/>
    <mergeCell ref="B12:B13"/>
    <mergeCell ref="C12:C13"/>
    <mergeCell ref="K1:M1"/>
    <mergeCell ref="K14:M14"/>
    <mergeCell ref="K15:M15"/>
    <mergeCell ref="K16:M16"/>
    <mergeCell ref="K12:M12"/>
    <mergeCell ref="K13:M13"/>
  </mergeCells>
  <hyperlinks>
    <hyperlink ref="J12" r:id="rId1" xr:uid="{1F80061B-539C-4A3B-A8EE-519E3E09DF87}"/>
    <hyperlink ref="J5" r:id="rId2" xr:uid="{786CF4B3-4AAC-4311-A163-18E06567801F}"/>
  </hyperlink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75619F-F859-4B9B-8A8E-517E64954529}">
  <sheetPr>
    <tabColor rgb="FF00B050"/>
  </sheetPr>
  <dimension ref="A2:S96"/>
  <sheetViews>
    <sheetView zoomScale="85" zoomScaleNormal="85" workbookViewId="0">
      <selection activeCell="K19" sqref="K19:K21"/>
    </sheetView>
  </sheetViews>
  <sheetFormatPr baseColWidth="10" defaultColWidth="11.54296875" defaultRowHeight="12" x14ac:dyDescent="0.35"/>
  <cols>
    <col min="1" max="1" width="23.36328125" style="747" bestFit="1" customWidth="1"/>
    <col min="2" max="2" width="23.90625" style="747" bestFit="1" customWidth="1"/>
    <col min="3" max="3" width="7.6328125" style="747" bestFit="1" customWidth="1"/>
    <col min="4" max="4" width="16.08984375" style="747" bestFit="1" customWidth="1"/>
    <col min="5" max="5" width="22.90625" style="747" bestFit="1" customWidth="1"/>
    <col min="6" max="6" width="20.08984375" style="747" bestFit="1" customWidth="1"/>
    <col min="7" max="7" width="4.90625" style="747" bestFit="1" customWidth="1"/>
    <col min="8" max="8" width="22.453125" style="747" bestFit="1" customWidth="1"/>
    <col min="9" max="9" width="19.54296875" style="747" bestFit="1" customWidth="1"/>
    <col min="10" max="10" width="11.36328125" style="747" bestFit="1" customWidth="1"/>
    <col min="11" max="11" width="29.08984375" style="747" bestFit="1" customWidth="1"/>
    <col min="12" max="12" width="18" style="747" bestFit="1" customWidth="1"/>
    <col min="13" max="13" width="8.36328125" style="747" bestFit="1" customWidth="1"/>
    <col min="14" max="14" width="13.36328125" style="747" bestFit="1" customWidth="1"/>
    <col min="15" max="15" width="13.90625" style="747" bestFit="1" customWidth="1"/>
    <col min="16" max="16" width="14.54296875" style="747" bestFit="1" customWidth="1"/>
    <col min="17" max="17" width="21.6328125" style="747" bestFit="1" customWidth="1"/>
    <col min="18" max="18" width="12.453125" style="747" bestFit="1" customWidth="1"/>
    <col min="19" max="19" width="119" style="747" bestFit="1" customWidth="1"/>
    <col min="20" max="16384" width="11.54296875" style="747"/>
  </cols>
  <sheetData>
    <row r="2" spans="1:19" x14ac:dyDescent="0.35">
      <c r="A2" s="965" t="s">
        <v>3347</v>
      </c>
    </row>
    <row r="3" spans="1:19" ht="12.5" thickBot="1" x14ac:dyDescent="0.4"/>
    <row r="4" spans="1:19" ht="12.5" thickBot="1" x14ac:dyDescent="0.4">
      <c r="A4" s="1658" t="s">
        <v>1446</v>
      </c>
      <c r="B4" s="1658" t="s">
        <v>456</v>
      </c>
      <c r="C4" s="1658" t="s">
        <v>1447</v>
      </c>
      <c r="D4" s="1658" t="s">
        <v>1448</v>
      </c>
      <c r="E4" s="1658" t="s">
        <v>1449</v>
      </c>
      <c r="F4" s="1658" t="s">
        <v>1450</v>
      </c>
      <c r="G4" s="1658" t="s">
        <v>1451</v>
      </c>
      <c r="H4" s="1658" t="s">
        <v>2468</v>
      </c>
      <c r="I4" s="1658" t="s">
        <v>28</v>
      </c>
      <c r="J4" s="1658" t="s">
        <v>1452</v>
      </c>
      <c r="K4" s="1658" t="s">
        <v>1453</v>
      </c>
      <c r="L4" s="1658" t="s">
        <v>1454</v>
      </c>
      <c r="M4" s="1658" t="s">
        <v>1438</v>
      </c>
      <c r="N4" s="1652" t="s">
        <v>1455</v>
      </c>
      <c r="O4" s="1653"/>
      <c r="P4" s="1654"/>
      <c r="Q4" s="1658" t="s">
        <v>2469</v>
      </c>
      <c r="R4" s="1658" t="s">
        <v>1444</v>
      </c>
      <c r="S4" s="1658" t="s">
        <v>1456</v>
      </c>
    </row>
    <row r="5" spans="1:19" ht="12.5" thickBot="1" x14ac:dyDescent="0.4">
      <c r="A5" s="1658"/>
      <c r="B5" s="1658"/>
      <c r="C5" s="1658"/>
      <c r="D5" s="1658"/>
      <c r="E5" s="1658"/>
      <c r="F5" s="1658"/>
      <c r="G5" s="1658"/>
      <c r="H5" s="1658"/>
      <c r="I5" s="1658"/>
      <c r="J5" s="1658"/>
      <c r="K5" s="1658"/>
      <c r="L5" s="1658"/>
      <c r="M5" s="1658"/>
      <c r="N5" s="966" t="s">
        <v>2470</v>
      </c>
      <c r="O5" s="966" t="s">
        <v>2471</v>
      </c>
      <c r="P5" s="966" t="s">
        <v>2472</v>
      </c>
      <c r="Q5" s="1658"/>
      <c r="R5" s="1658"/>
      <c r="S5" s="1658"/>
    </row>
    <row r="6" spans="1:19" x14ac:dyDescent="0.35">
      <c r="A6" s="1644" t="s">
        <v>68</v>
      </c>
      <c r="B6" s="1655" t="s">
        <v>215</v>
      </c>
      <c r="C6" s="1644" t="s">
        <v>1470</v>
      </c>
      <c r="D6" s="1657">
        <v>43105</v>
      </c>
      <c r="E6" s="1657">
        <v>43473</v>
      </c>
      <c r="F6" s="1657">
        <v>50777</v>
      </c>
      <c r="G6" s="1644"/>
      <c r="H6" s="1644" t="s">
        <v>1471</v>
      </c>
      <c r="I6" s="1648" t="s">
        <v>1472</v>
      </c>
      <c r="J6" s="1644"/>
      <c r="K6" s="1644" t="s">
        <v>26</v>
      </c>
      <c r="L6" s="941" t="s">
        <v>1473</v>
      </c>
      <c r="M6" s="941" t="s">
        <v>32</v>
      </c>
      <c r="N6" s="954">
        <v>25</v>
      </c>
      <c r="O6" s="949">
        <v>25</v>
      </c>
      <c r="P6" s="1646" t="s">
        <v>26</v>
      </c>
      <c r="Q6" s="1644" t="s">
        <v>26</v>
      </c>
      <c r="R6" s="1648"/>
      <c r="S6" s="1650" t="s">
        <v>2479</v>
      </c>
    </row>
    <row r="7" spans="1:19" x14ac:dyDescent="0.35">
      <c r="A7" s="1645"/>
      <c r="B7" s="1656"/>
      <c r="C7" s="1645"/>
      <c r="D7" s="1645"/>
      <c r="E7" s="1645"/>
      <c r="F7" s="1645"/>
      <c r="G7" s="1645"/>
      <c r="H7" s="1645"/>
      <c r="I7" s="1649"/>
      <c r="J7" s="1645"/>
      <c r="K7" s="1645"/>
      <c r="L7" s="942" t="s">
        <v>1468</v>
      </c>
      <c r="M7" s="942" t="s">
        <v>31</v>
      </c>
      <c r="N7" s="955">
        <v>75</v>
      </c>
      <c r="O7" s="950">
        <v>75</v>
      </c>
      <c r="P7" s="1647"/>
      <c r="Q7" s="1645"/>
      <c r="R7" s="1649"/>
      <c r="S7" s="1651"/>
    </row>
    <row r="8" spans="1:19" x14ac:dyDescent="0.35">
      <c r="A8" s="1659" t="s">
        <v>68</v>
      </c>
      <c r="B8" s="1663" t="s">
        <v>85</v>
      </c>
      <c r="C8" s="1659" t="s">
        <v>84</v>
      </c>
      <c r="D8" s="1664">
        <v>42907</v>
      </c>
      <c r="E8" s="1664">
        <v>43389</v>
      </c>
      <c r="F8" s="1664">
        <v>50693</v>
      </c>
      <c r="G8" s="1659"/>
      <c r="H8" s="1661" t="s">
        <v>1474</v>
      </c>
      <c r="I8" s="1661" t="s">
        <v>1472</v>
      </c>
      <c r="J8" s="1659" t="s">
        <v>1475</v>
      </c>
      <c r="K8" s="1659" t="s">
        <v>26</v>
      </c>
      <c r="L8" s="943" t="s">
        <v>1473</v>
      </c>
      <c r="M8" s="943" t="s">
        <v>32</v>
      </c>
      <c r="N8" s="956">
        <v>25</v>
      </c>
      <c r="O8" s="951">
        <v>25</v>
      </c>
      <c r="P8" s="1660" t="s">
        <v>26</v>
      </c>
      <c r="Q8" s="1659" t="s">
        <v>26</v>
      </c>
      <c r="R8" s="1661"/>
      <c r="S8" s="1662" t="s">
        <v>2481</v>
      </c>
    </row>
    <row r="9" spans="1:19" x14ac:dyDescent="0.35">
      <c r="A9" s="1659"/>
      <c r="B9" s="1663"/>
      <c r="C9" s="1659"/>
      <c r="D9" s="1659"/>
      <c r="E9" s="1659"/>
      <c r="F9" s="1659"/>
      <c r="G9" s="1659"/>
      <c r="H9" s="1661"/>
      <c r="I9" s="1661"/>
      <c r="J9" s="1659"/>
      <c r="K9" s="1659"/>
      <c r="L9" s="943" t="s">
        <v>245</v>
      </c>
      <c r="M9" s="943" t="s">
        <v>32</v>
      </c>
      <c r="N9" s="956" t="s">
        <v>1476</v>
      </c>
      <c r="O9" s="951" t="s">
        <v>1476</v>
      </c>
      <c r="P9" s="1660"/>
      <c r="Q9" s="1659"/>
      <c r="R9" s="1661"/>
      <c r="S9" s="1662"/>
    </row>
    <row r="10" spans="1:19" x14ac:dyDescent="0.35">
      <c r="A10" s="1659"/>
      <c r="B10" s="1663"/>
      <c r="C10" s="1659"/>
      <c r="D10" s="1659"/>
      <c r="E10" s="1659"/>
      <c r="F10" s="1659"/>
      <c r="G10" s="1659"/>
      <c r="H10" s="1661"/>
      <c r="I10" s="1661"/>
      <c r="J10" s="1659"/>
      <c r="K10" s="1659"/>
      <c r="L10" s="943" t="s">
        <v>42</v>
      </c>
      <c r="M10" s="943" t="s">
        <v>31</v>
      </c>
      <c r="N10" s="956" t="s">
        <v>1476</v>
      </c>
      <c r="O10" s="951" t="s">
        <v>1476</v>
      </c>
      <c r="P10" s="1660"/>
      <c r="Q10" s="1659"/>
      <c r="R10" s="1661"/>
      <c r="S10" s="1662"/>
    </row>
    <row r="11" spans="1:19" x14ac:dyDescent="0.35">
      <c r="A11" s="1645" t="s">
        <v>68</v>
      </c>
      <c r="B11" s="1656" t="s">
        <v>71</v>
      </c>
      <c r="C11" s="1645"/>
      <c r="D11" s="1665">
        <v>41395</v>
      </c>
      <c r="E11" s="1666" t="s">
        <v>1477</v>
      </c>
      <c r="F11" s="1666" t="s">
        <v>26</v>
      </c>
      <c r="G11" s="1645"/>
      <c r="H11" s="1645" t="s">
        <v>1478</v>
      </c>
      <c r="I11" s="1649" t="s">
        <v>1472</v>
      </c>
      <c r="J11" s="1645" t="s">
        <v>1479</v>
      </c>
      <c r="K11" s="1645" t="s">
        <v>26</v>
      </c>
      <c r="L11" s="942" t="s">
        <v>1473</v>
      </c>
      <c r="M11" s="942" t="s">
        <v>32</v>
      </c>
      <c r="N11" s="955">
        <v>25</v>
      </c>
      <c r="O11" s="950">
        <v>25</v>
      </c>
      <c r="P11" s="1647" t="s">
        <v>26</v>
      </c>
      <c r="Q11" s="1645" t="s">
        <v>26</v>
      </c>
      <c r="R11" s="1649"/>
      <c r="S11" s="1651" t="s">
        <v>2479</v>
      </c>
    </row>
    <row r="12" spans="1:19" x14ac:dyDescent="0.35">
      <c r="A12" s="1645"/>
      <c r="B12" s="1656"/>
      <c r="C12" s="1645"/>
      <c r="D12" s="1645"/>
      <c r="E12" s="1645"/>
      <c r="F12" s="1645"/>
      <c r="G12" s="1645"/>
      <c r="H12" s="1645"/>
      <c r="I12" s="1649"/>
      <c r="J12" s="1645"/>
      <c r="K12" s="1645"/>
      <c r="L12" s="942" t="s">
        <v>72</v>
      </c>
      <c r="M12" s="942" t="s">
        <v>31</v>
      </c>
      <c r="N12" s="955">
        <v>75</v>
      </c>
      <c r="O12" s="950">
        <v>75</v>
      </c>
      <c r="P12" s="1647"/>
      <c r="Q12" s="1645"/>
      <c r="R12" s="1649"/>
      <c r="S12" s="1651"/>
    </row>
    <row r="13" spans="1:19" x14ac:dyDescent="0.35">
      <c r="A13" s="1659" t="s">
        <v>68</v>
      </c>
      <c r="B13" s="1663" t="s">
        <v>81</v>
      </c>
      <c r="C13" s="1659" t="s">
        <v>80</v>
      </c>
      <c r="D13" s="1664">
        <v>41645</v>
      </c>
      <c r="E13" s="1664">
        <v>42010</v>
      </c>
      <c r="F13" s="1664">
        <v>49314</v>
      </c>
      <c r="G13" s="1659"/>
      <c r="H13" s="1659" t="s">
        <v>1482</v>
      </c>
      <c r="I13" s="1661" t="s">
        <v>1472</v>
      </c>
      <c r="J13" s="1659" t="s">
        <v>1479</v>
      </c>
      <c r="K13" s="1659" t="s">
        <v>26</v>
      </c>
      <c r="L13" s="943" t="s">
        <v>1473</v>
      </c>
      <c r="M13" s="943" t="s">
        <v>32</v>
      </c>
      <c r="N13" s="956">
        <v>20</v>
      </c>
      <c r="O13" s="951">
        <v>20</v>
      </c>
      <c r="P13" s="1660" t="s">
        <v>26</v>
      </c>
      <c r="Q13" s="1659" t="s">
        <v>26</v>
      </c>
      <c r="R13" s="1661"/>
      <c r="S13" s="1662" t="s">
        <v>2485</v>
      </c>
    </row>
    <row r="14" spans="1:19" x14ac:dyDescent="0.35">
      <c r="A14" s="1659"/>
      <c r="B14" s="1663"/>
      <c r="C14" s="1659"/>
      <c r="D14" s="1659"/>
      <c r="E14" s="1659"/>
      <c r="F14" s="1659"/>
      <c r="G14" s="1659"/>
      <c r="H14" s="1659"/>
      <c r="I14" s="1661"/>
      <c r="J14" s="1659"/>
      <c r="K14" s="1659"/>
      <c r="L14" s="943" t="s">
        <v>20</v>
      </c>
      <c r="M14" s="943" t="s">
        <v>31</v>
      </c>
      <c r="N14" s="956">
        <v>30</v>
      </c>
      <c r="O14" s="951">
        <v>30</v>
      </c>
      <c r="P14" s="1660"/>
      <c r="Q14" s="1659"/>
      <c r="R14" s="1661"/>
      <c r="S14" s="1662"/>
    </row>
    <row r="15" spans="1:19" x14ac:dyDescent="0.35">
      <c r="A15" s="1659"/>
      <c r="B15" s="1663"/>
      <c r="C15" s="1659"/>
      <c r="D15" s="1659"/>
      <c r="E15" s="1659"/>
      <c r="F15" s="1659"/>
      <c r="G15" s="1659"/>
      <c r="H15" s="1659"/>
      <c r="I15" s="1661"/>
      <c r="J15" s="1659"/>
      <c r="K15" s="1659"/>
      <c r="L15" s="943" t="s">
        <v>82</v>
      </c>
      <c r="M15" s="943" t="s">
        <v>32</v>
      </c>
      <c r="N15" s="956">
        <v>30</v>
      </c>
      <c r="O15" s="951">
        <v>30</v>
      </c>
      <c r="P15" s="1660"/>
      <c r="Q15" s="1659"/>
      <c r="R15" s="1661"/>
      <c r="S15" s="1662"/>
    </row>
    <row r="16" spans="1:19" x14ac:dyDescent="0.35">
      <c r="A16" s="1659"/>
      <c r="B16" s="1663"/>
      <c r="C16" s="1659"/>
      <c r="D16" s="1659"/>
      <c r="E16" s="1659"/>
      <c r="F16" s="1659"/>
      <c r="G16" s="1659"/>
      <c r="H16" s="1659"/>
      <c r="I16" s="1661"/>
      <c r="J16" s="1659"/>
      <c r="K16" s="1659"/>
      <c r="L16" s="943" t="s">
        <v>83</v>
      </c>
      <c r="M16" s="943" t="s">
        <v>32</v>
      </c>
      <c r="N16" s="956">
        <v>20</v>
      </c>
      <c r="O16" s="951">
        <v>20</v>
      </c>
      <c r="P16" s="1660"/>
      <c r="Q16" s="1659"/>
      <c r="R16" s="1661"/>
      <c r="S16" s="1662"/>
    </row>
    <row r="17" spans="1:19" x14ac:dyDescent="0.35">
      <c r="A17" s="1645" t="s">
        <v>68</v>
      </c>
      <c r="B17" s="1656" t="s">
        <v>77</v>
      </c>
      <c r="C17" s="1645" t="s">
        <v>76</v>
      </c>
      <c r="D17" s="1666">
        <v>41368</v>
      </c>
      <c r="E17" s="1666">
        <v>41543</v>
      </c>
      <c r="F17" s="1645" t="s">
        <v>78</v>
      </c>
      <c r="G17" s="1645"/>
      <c r="H17" s="1645" t="s">
        <v>1484</v>
      </c>
      <c r="I17" s="1649" t="s">
        <v>1472</v>
      </c>
      <c r="J17" s="1645" t="s">
        <v>1475</v>
      </c>
      <c r="K17" s="1645" t="s">
        <v>26</v>
      </c>
      <c r="L17" s="942" t="s">
        <v>1473</v>
      </c>
      <c r="M17" s="942" t="s">
        <v>32</v>
      </c>
      <c r="N17" s="955">
        <v>30</v>
      </c>
      <c r="O17" s="950">
        <v>30</v>
      </c>
      <c r="P17" s="1647" t="s">
        <v>26</v>
      </c>
      <c r="Q17" s="1645" t="s">
        <v>26</v>
      </c>
      <c r="R17" s="1649"/>
      <c r="S17" s="1651" t="s">
        <v>2487</v>
      </c>
    </row>
    <row r="18" spans="1:19" x14ac:dyDescent="0.35">
      <c r="A18" s="1645"/>
      <c r="B18" s="1656"/>
      <c r="C18" s="1645"/>
      <c r="D18" s="1645"/>
      <c r="E18" s="1645"/>
      <c r="F18" s="1645"/>
      <c r="G18" s="1645"/>
      <c r="H18" s="1645"/>
      <c r="I18" s="1649"/>
      <c r="J18" s="1645"/>
      <c r="K18" s="1645"/>
      <c r="L18" s="942" t="s">
        <v>1483</v>
      </c>
      <c r="M18" s="942" t="s">
        <v>31</v>
      </c>
      <c r="N18" s="955">
        <v>70</v>
      </c>
      <c r="O18" s="950">
        <v>70</v>
      </c>
      <c r="P18" s="1647"/>
      <c r="Q18" s="1645"/>
      <c r="R18" s="1649"/>
      <c r="S18" s="1651"/>
    </row>
    <row r="19" spans="1:19" x14ac:dyDescent="0.35">
      <c r="A19" s="1659" t="s">
        <v>68</v>
      </c>
      <c r="B19" s="1667" t="s">
        <v>70</v>
      </c>
      <c r="C19" s="1659" t="s">
        <v>69</v>
      </c>
      <c r="D19" s="1664">
        <v>39526</v>
      </c>
      <c r="E19" s="1664">
        <v>39758</v>
      </c>
      <c r="F19" s="1664">
        <v>47062</v>
      </c>
      <c r="G19" s="1659"/>
      <c r="H19" s="1659" t="s">
        <v>1486</v>
      </c>
      <c r="I19" s="1661" t="s">
        <v>1472</v>
      </c>
      <c r="J19" s="1659" t="s">
        <v>1475</v>
      </c>
      <c r="K19" s="1659" t="s">
        <v>26</v>
      </c>
      <c r="L19" s="943" t="s">
        <v>1473</v>
      </c>
      <c r="M19" s="943" t="s">
        <v>32</v>
      </c>
      <c r="N19" s="956">
        <v>25</v>
      </c>
      <c r="O19" s="951">
        <v>25</v>
      </c>
      <c r="P19" s="1660" t="s">
        <v>26</v>
      </c>
      <c r="Q19" s="1659" t="s">
        <v>26</v>
      </c>
      <c r="R19" s="1661"/>
      <c r="S19" s="1662" t="s">
        <v>2479</v>
      </c>
    </row>
    <row r="20" spans="1:19" x14ac:dyDescent="0.35">
      <c r="A20" s="1659"/>
      <c r="B20" s="1667"/>
      <c r="C20" s="1659"/>
      <c r="D20" s="1659"/>
      <c r="E20" s="1659"/>
      <c r="F20" s="1659"/>
      <c r="G20" s="1659"/>
      <c r="H20" s="1659"/>
      <c r="I20" s="1661"/>
      <c r="J20" s="1659"/>
      <c r="K20" s="1659"/>
      <c r="L20" s="943" t="s">
        <v>42</v>
      </c>
      <c r="M20" s="943" t="s">
        <v>31</v>
      </c>
      <c r="N20" s="956" t="s">
        <v>1476</v>
      </c>
      <c r="O20" s="951" t="s">
        <v>1476</v>
      </c>
      <c r="P20" s="1660"/>
      <c r="Q20" s="1659"/>
      <c r="R20" s="1661"/>
      <c r="S20" s="1662"/>
    </row>
    <row r="21" spans="1:19" x14ac:dyDescent="0.35">
      <c r="A21" s="1659"/>
      <c r="B21" s="1667"/>
      <c r="C21" s="1659"/>
      <c r="D21" s="1659"/>
      <c r="E21" s="1659"/>
      <c r="F21" s="1659"/>
      <c r="G21" s="1659"/>
      <c r="H21" s="1659"/>
      <c r="I21" s="1661"/>
      <c r="J21" s="1659"/>
      <c r="K21" s="1659"/>
      <c r="L21" s="943" t="s">
        <v>43</v>
      </c>
      <c r="M21" s="943" t="s">
        <v>32</v>
      </c>
      <c r="N21" s="956" t="s">
        <v>1476</v>
      </c>
      <c r="O21" s="951" t="s">
        <v>1476</v>
      </c>
      <c r="P21" s="1660"/>
      <c r="Q21" s="1659"/>
      <c r="R21" s="1661"/>
      <c r="S21" s="1662"/>
    </row>
    <row r="22" spans="1:19" x14ac:dyDescent="0.35">
      <c r="A22" s="1649" t="s">
        <v>40</v>
      </c>
      <c r="B22" s="1669" t="s">
        <v>74</v>
      </c>
      <c r="C22" s="1649" t="s">
        <v>73</v>
      </c>
      <c r="D22" s="1649"/>
      <c r="E22" s="1670">
        <v>40662</v>
      </c>
      <c r="F22" s="1670">
        <v>49793</v>
      </c>
      <c r="G22" s="1649"/>
      <c r="H22" s="1649" t="s">
        <v>1489</v>
      </c>
      <c r="I22" s="1649" t="s">
        <v>1472</v>
      </c>
      <c r="J22" s="1649" t="s">
        <v>1479</v>
      </c>
      <c r="K22" s="1649" t="s">
        <v>26</v>
      </c>
      <c r="L22" s="942" t="s">
        <v>1473</v>
      </c>
      <c r="M22" s="942" t="s">
        <v>32</v>
      </c>
      <c r="N22" s="957">
        <v>5</v>
      </c>
      <c r="O22" s="952">
        <v>5</v>
      </c>
      <c r="P22" s="1668" t="s">
        <v>26</v>
      </c>
      <c r="Q22" s="1649" t="s">
        <v>26</v>
      </c>
      <c r="R22" s="1649"/>
      <c r="S22" s="1651" t="s">
        <v>2494</v>
      </c>
    </row>
    <row r="23" spans="1:19" x14ac:dyDescent="0.35">
      <c r="A23" s="1649"/>
      <c r="B23" s="1669"/>
      <c r="C23" s="1649"/>
      <c r="D23" s="1649"/>
      <c r="E23" s="1649"/>
      <c r="F23" s="1649"/>
      <c r="G23" s="1649"/>
      <c r="H23" s="1649"/>
      <c r="I23" s="1649"/>
      <c r="J23" s="1649"/>
      <c r="K23" s="1649"/>
      <c r="L23" s="942" t="s">
        <v>1490</v>
      </c>
      <c r="M23" s="942" t="s">
        <v>31</v>
      </c>
      <c r="N23" s="957">
        <v>57</v>
      </c>
      <c r="O23" s="952">
        <v>57</v>
      </c>
      <c r="P23" s="1668"/>
      <c r="Q23" s="1649"/>
      <c r="R23" s="1649"/>
      <c r="S23" s="1651"/>
    </row>
    <row r="24" spans="1:19" x14ac:dyDescent="0.35">
      <c r="A24" s="1649"/>
      <c r="B24" s="1669"/>
      <c r="C24" s="1649"/>
      <c r="D24" s="1649"/>
      <c r="E24" s="1649"/>
      <c r="F24" s="1649"/>
      <c r="G24" s="1649"/>
      <c r="H24" s="1649"/>
      <c r="I24" s="1649"/>
      <c r="J24" s="1649"/>
      <c r="K24" s="1649"/>
      <c r="L24" s="942" t="s">
        <v>75</v>
      </c>
      <c r="M24" s="942" t="s">
        <v>32</v>
      </c>
      <c r="N24" s="957">
        <v>38</v>
      </c>
      <c r="O24" s="952">
        <v>38</v>
      </c>
      <c r="P24" s="1668"/>
      <c r="Q24" s="1649"/>
      <c r="R24" s="1649"/>
      <c r="S24" s="1651"/>
    </row>
    <row r="25" spans="1:19" x14ac:dyDescent="0.35">
      <c r="A25" s="1659" t="s">
        <v>68</v>
      </c>
      <c r="B25" s="1667" t="s">
        <v>67</v>
      </c>
      <c r="C25" s="1659" t="s">
        <v>66</v>
      </c>
      <c r="D25" s="1659"/>
      <c r="E25" s="1664">
        <v>38981</v>
      </c>
      <c r="F25" s="1664">
        <v>48111</v>
      </c>
      <c r="G25" s="1659"/>
      <c r="H25" s="1659" t="s">
        <v>2495</v>
      </c>
      <c r="I25" s="1661" t="s">
        <v>1472</v>
      </c>
      <c r="J25" s="1659" t="s">
        <v>1479</v>
      </c>
      <c r="K25" s="1659" t="s">
        <v>26</v>
      </c>
      <c r="L25" s="943" t="s">
        <v>1473</v>
      </c>
      <c r="M25" s="943" t="s">
        <v>32</v>
      </c>
      <c r="N25" s="956">
        <v>25</v>
      </c>
      <c r="O25" s="951">
        <v>25</v>
      </c>
      <c r="P25" s="1660" t="s">
        <v>26</v>
      </c>
      <c r="Q25" s="1659" t="s">
        <v>26</v>
      </c>
      <c r="R25" s="1661"/>
      <c r="S25" s="1662" t="s">
        <v>3345</v>
      </c>
    </row>
    <row r="26" spans="1:19" x14ac:dyDescent="0.35">
      <c r="A26" s="1659"/>
      <c r="B26" s="1667"/>
      <c r="C26" s="1659"/>
      <c r="D26" s="1659"/>
      <c r="E26" s="1659"/>
      <c r="F26" s="1659"/>
      <c r="G26" s="1659"/>
      <c r="H26" s="1659"/>
      <c r="I26" s="1661"/>
      <c r="J26" s="1659"/>
      <c r="K26" s="1659"/>
      <c r="L26" s="943" t="s">
        <v>1468</v>
      </c>
      <c r="M26" s="943" t="s">
        <v>31</v>
      </c>
      <c r="N26" s="956">
        <v>75</v>
      </c>
      <c r="O26" s="951">
        <v>75</v>
      </c>
      <c r="P26" s="1660"/>
      <c r="Q26" s="1659"/>
      <c r="R26" s="1661"/>
      <c r="S26" s="1662"/>
    </row>
    <row r="27" spans="1:19" x14ac:dyDescent="0.35">
      <c r="A27" s="1649" t="s">
        <v>40</v>
      </c>
      <c r="B27" s="1669" t="s">
        <v>38</v>
      </c>
      <c r="C27" s="1649" t="s">
        <v>37</v>
      </c>
      <c r="D27" s="1670">
        <v>27989</v>
      </c>
      <c r="E27" s="1670">
        <v>27997</v>
      </c>
      <c r="F27" s="1670">
        <v>46277</v>
      </c>
      <c r="G27" s="1649"/>
      <c r="H27" s="1649">
        <v>38</v>
      </c>
      <c r="I27" s="1649" t="s">
        <v>1472</v>
      </c>
      <c r="J27" s="1649" t="s">
        <v>1475</v>
      </c>
      <c r="K27" s="1649" t="s">
        <v>1495</v>
      </c>
      <c r="L27" s="942" t="s">
        <v>1473</v>
      </c>
      <c r="M27" s="942" t="s">
        <v>32</v>
      </c>
      <c r="N27" s="957">
        <v>50</v>
      </c>
      <c r="O27" s="952">
        <v>70</v>
      </c>
      <c r="P27" s="958">
        <v>87</v>
      </c>
      <c r="Q27" s="1670">
        <v>37147</v>
      </c>
      <c r="R27" s="1649"/>
      <c r="S27" s="1651"/>
    </row>
    <row r="28" spans="1:19" x14ac:dyDescent="0.35">
      <c r="A28" s="1649"/>
      <c r="B28" s="1669"/>
      <c r="C28" s="1649"/>
      <c r="D28" s="1649"/>
      <c r="E28" s="1649"/>
      <c r="F28" s="1649"/>
      <c r="G28" s="1649"/>
      <c r="H28" s="1649"/>
      <c r="I28" s="1649"/>
      <c r="J28" s="1649"/>
      <c r="K28" s="1649"/>
      <c r="L28" s="942" t="s">
        <v>42</v>
      </c>
      <c r="M28" s="942" t="s">
        <v>31</v>
      </c>
      <c r="N28" s="957" t="s">
        <v>1496</v>
      </c>
      <c r="O28" s="952">
        <v>15.3</v>
      </c>
      <c r="P28" s="958">
        <v>6.37</v>
      </c>
      <c r="Q28" s="1649"/>
      <c r="R28" s="1649"/>
      <c r="S28" s="1651"/>
    </row>
    <row r="29" spans="1:19" x14ac:dyDescent="0.35">
      <c r="A29" s="1649"/>
      <c r="B29" s="1669"/>
      <c r="C29" s="1649"/>
      <c r="D29" s="1649"/>
      <c r="E29" s="1649"/>
      <c r="F29" s="1649"/>
      <c r="G29" s="1649"/>
      <c r="H29" s="1649"/>
      <c r="I29" s="1649"/>
      <c r="J29" s="1649"/>
      <c r="K29" s="1649"/>
      <c r="L29" s="942" t="s">
        <v>43</v>
      </c>
      <c r="M29" s="942" t="s">
        <v>32</v>
      </c>
      <c r="N29" s="957" t="s">
        <v>1497</v>
      </c>
      <c r="O29" s="952">
        <v>14.7</v>
      </c>
      <c r="P29" s="958">
        <v>6.63</v>
      </c>
      <c r="Q29" s="1649"/>
      <c r="R29" s="1649"/>
      <c r="S29" s="1651"/>
    </row>
    <row r="30" spans="1:19" x14ac:dyDescent="0.35">
      <c r="A30" s="1649"/>
      <c r="B30" s="1669"/>
      <c r="C30" s="1649"/>
      <c r="D30" s="1649"/>
      <c r="E30" s="1649"/>
      <c r="F30" s="1649"/>
      <c r="G30" s="1649"/>
      <c r="H30" s="1649"/>
      <c r="I30" s="1649"/>
      <c r="J30" s="1649"/>
      <c r="K30" s="1649" t="s">
        <v>1498</v>
      </c>
      <c r="L30" s="942" t="s">
        <v>1473</v>
      </c>
      <c r="M30" s="942" t="s">
        <v>32</v>
      </c>
      <c r="N30" s="957">
        <v>50</v>
      </c>
      <c r="O30" s="952">
        <v>60</v>
      </c>
      <c r="P30" s="958">
        <v>79</v>
      </c>
      <c r="Q30" s="1649"/>
      <c r="R30" s="1649"/>
      <c r="S30" s="1651"/>
    </row>
    <row r="31" spans="1:19" x14ac:dyDescent="0.35">
      <c r="A31" s="1649"/>
      <c r="B31" s="1669"/>
      <c r="C31" s="1649"/>
      <c r="D31" s="1649"/>
      <c r="E31" s="1649"/>
      <c r="F31" s="1649"/>
      <c r="G31" s="1649"/>
      <c r="H31" s="1649"/>
      <c r="I31" s="1649"/>
      <c r="J31" s="1649"/>
      <c r="K31" s="1649"/>
      <c r="L31" s="942" t="s">
        <v>42</v>
      </c>
      <c r="M31" s="942" t="s">
        <v>31</v>
      </c>
      <c r="N31" s="957" t="s">
        <v>1496</v>
      </c>
      <c r="O31" s="952">
        <f>(N31*2/100)*(100-O30)</f>
        <v>20.399999999999999</v>
      </c>
      <c r="P31" s="958">
        <f>(N31*2/100)*(100-P30)</f>
        <v>10.71</v>
      </c>
      <c r="Q31" s="1649"/>
      <c r="R31" s="1649"/>
      <c r="S31" s="1651"/>
    </row>
    <row r="32" spans="1:19" x14ac:dyDescent="0.35">
      <c r="A32" s="1649"/>
      <c r="B32" s="1669"/>
      <c r="C32" s="1649"/>
      <c r="D32" s="1649"/>
      <c r="E32" s="1649"/>
      <c r="F32" s="1649"/>
      <c r="G32" s="1649"/>
      <c r="H32" s="1649"/>
      <c r="I32" s="1649"/>
      <c r="J32" s="1649"/>
      <c r="K32" s="1649"/>
      <c r="L32" s="942" t="s">
        <v>43</v>
      </c>
      <c r="M32" s="942" t="s">
        <v>32</v>
      </c>
      <c r="N32" s="957" t="s">
        <v>1497</v>
      </c>
      <c r="O32" s="952">
        <f>100-O31-O30</f>
        <v>19.599999999999994</v>
      </c>
      <c r="P32" s="958">
        <f>100-P31-P30</f>
        <v>10.289999999999992</v>
      </c>
      <c r="Q32" s="1649"/>
      <c r="R32" s="1649"/>
      <c r="S32" s="1651"/>
    </row>
    <row r="33" spans="1:19" x14ac:dyDescent="0.35">
      <c r="A33" s="1649"/>
      <c r="B33" s="1669"/>
      <c r="C33" s="1649"/>
      <c r="D33" s="1649"/>
      <c r="E33" s="1649"/>
      <c r="F33" s="1649"/>
      <c r="G33" s="1649"/>
      <c r="H33" s="1649"/>
      <c r="I33" s="1649"/>
      <c r="J33" s="1649"/>
      <c r="K33" s="1649" t="s">
        <v>1499</v>
      </c>
      <c r="L33" s="942" t="s">
        <v>1473</v>
      </c>
      <c r="M33" s="942" t="s">
        <v>32</v>
      </c>
      <c r="N33" s="957">
        <v>50</v>
      </c>
      <c r="O33" s="952">
        <v>60</v>
      </c>
      <c r="P33" s="958">
        <v>79</v>
      </c>
      <c r="Q33" s="1649"/>
      <c r="R33" s="1649"/>
      <c r="S33" s="1651"/>
    </row>
    <row r="34" spans="1:19" x14ac:dyDescent="0.35">
      <c r="A34" s="1649"/>
      <c r="B34" s="1669"/>
      <c r="C34" s="1649"/>
      <c r="D34" s="1649"/>
      <c r="E34" s="1649"/>
      <c r="F34" s="1649"/>
      <c r="G34" s="1649"/>
      <c r="H34" s="1649"/>
      <c r="I34" s="1649"/>
      <c r="J34" s="1649"/>
      <c r="K34" s="1649"/>
      <c r="L34" s="942" t="s">
        <v>42</v>
      </c>
      <c r="M34" s="942" t="s">
        <v>31</v>
      </c>
      <c r="N34" s="957" t="s">
        <v>1496</v>
      </c>
      <c r="O34" s="952">
        <f>(N34*2/100)*(100-O33)</f>
        <v>20.399999999999999</v>
      </c>
      <c r="P34" s="958">
        <f>(N34*2/100)*(100-P33)</f>
        <v>10.71</v>
      </c>
      <c r="Q34" s="1649"/>
      <c r="R34" s="1649"/>
      <c r="S34" s="1651"/>
    </row>
    <row r="35" spans="1:19" x14ac:dyDescent="0.35">
      <c r="A35" s="1649"/>
      <c r="B35" s="1669"/>
      <c r="C35" s="1649"/>
      <c r="D35" s="1649"/>
      <c r="E35" s="1649"/>
      <c r="F35" s="1649"/>
      <c r="G35" s="1649"/>
      <c r="H35" s="1649"/>
      <c r="I35" s="1649"/>
      <c r="J35" s="1649"/>
      <c r="K35" s="1649"/>
      <c r="L35" s="942" t="s">
        <v>43</v>
      </c>
      <c r="M35" s="942" t="s">
        <v>32</v>
      </c>
      <c r="N35" s="957" t="s">
        <v>1497</v>
      </c>
      <c r="O35" s="952">
        <f>100-O34-O33</f>
        <v>19.599999999999994</v>
      </c>
      <c r="P35" s="958">
        <f>100-P34-P33</f>
        <v>10.289999999999992</v>
      </c>
      <c r="Q35" s="1649"/>
      <c r="R35" s="1649"/>
      <c r="S35" s="1651"/>
    </row>
    <row r="36" spans="1:19" x14ac:dyDescent="0.35">
      <c r="A36" s="1661" t="s">
        <v>40</v>
      </c>
      <c r="B36" s="1667" t="s">
        <v>45</v>
      </c>
      <c r="C36" s="1661" t="s">
        <v>44</v>
      </c>
      <c r="D36" s="1671">
        <v>28317</v>
      </c>
      <c r="E36" s="1671">
        <v>28355</v>
      </c>
      <c r="F36" s="1671">
        <v>46616</v>
      </c>
      <c r="G36" s="1661"/>
      <c r="H36" s="1661">
        <v>170</v>
      </c>
      <c r="I36" s="1661" t="s">
        <v>1472</v>
      </c>
      <c r="J36" s="1661" t="s">
        <v>1475</v>
      </c>
      <c r="K36" s="1661" t="s">
        <v>1495</v>
      </c>
      <c r="L36" s="943" t="s">
        <v>1473</v>
      </c>
      <c r="M36" s="943" t="s">
        <v>32</v>
      </c>
      <c r="N36" s="959">
        <v>50</v>
      </c>
      <c r="O36" s="953">
        <v>70</v>
      </c>
      <c r="P36" s="960">
        <v>87</v>
      </c>
      <c r="Q36" s="1661" t="s">
        <v>1500</v>
      </c>
      <c r="R36" s="1661"/>
      <c r="S36" s="1662"/>
    </row>
    <row r="37" spans="1:19" x14ac:dyDescent="0.35">
      <c r="A37" s="1661"/>
      <c r="B37" s="1667"/>
      <c r="C37" s="1661"/>
      <c r="D37" s="1661"/>
      <c r="E37" s="1661"/>
      <c r="F37" s="1661"/>
      <c r="G37" s="1661"/>
      <c r="H37" s="1661"/>
      <c r="I37" s="1661"/>
      <c r="J37" s="1661"/>
      <c r="K37" s="1661"/>
      <c r="L37" s="943" t="s">
        <v>42</v>
      </c>
      <c r="M37" s="943" t="s">
        <v>31</v>
      </c>
      <c r="N37" s="959" t="s">
        <v>1496</v>
      </c>
      <c r="O37" s="953">
        <v>15.3</v>
      </c>
      <c r="P37" s="960">
        <v>6.37</v>
      </c>
      <c r="Q37" s="1661"/>
      <c r="R37" s="1661"/>
      <c r="S37" s="1662"/>
    </row>
    <row r="38" spans="1:19" x14ac:dyDescent="0.35">
      <c r="A38" s="1661"/>
      <c r="B38" s="1667"/>
      <c r="C38" s="1661"/>
      <c r="D38" s="1661"/>
      <c r="E38" s="1661"/>
      <c r="F38" s="1661"/>
      <c r="G38" s="1661"/>
      <c r="H38" s="1661"/>
      <c r="I38" s="1661"/>
      <c r="J38" s="1661"/>
      <c r="K38" s="1661"/>
      <c r="L38" s="943" t="s">
        <v>43</v>
      </c>
      <c r="M38" s="943" t="s">
        <v>32</v>
      </c>
      <c r="N38" s="959" t="s">
        <v>1497</v>
      </c>
      <c r="O38" s="953">
        <v>14.7</v>
      </c>
      <c r="P38" s="960">
        <v>6.63</v>
      </c>
      <c r="Q38" s="1661"/>
      <c r="R38" s="1661"/>
      <c r="S38" s="1662"/>
    </row>
    <row r="39" spans="1:19" x14ac:dyDescent="0.35">
      <c r="A39" s="1661"/>
      <c r="B39" s="1667"/>
      <c r="C39" s="1661"/>
      <c r="D39" s="1661"/>
      <c r="E39" s="1661"/>
      <c r="F39" s="1661"/>
      <c r="G39" s="1661"/>
      <c r="H39" s="1661"/>
      <c r="I39" s="1661"/>
      <c r="J39" s="1661"/>
      <c r="K39" s="1661" t="s">
        <v>1501</v>
      </c>
      <c r="L39" s="943" t="s">
        <v>1473</v>
      </c>
      <c r="M39" s="943" t="s">
        <v>32</v>
      </c>
      <c r="N39" s="959">
        <v>50</v>
      </c>
      <c r="O39" s="953">
        <v>60</v>
      </c>
      <c r="P39" s="960">
        <v>79</v>
      </c>
      <c r="Q39" s="1661"/>
      <c r="R39" s="1661"/>
      <c r="S39" s="1662"/>
    </row>
    <row r="40" spans="1:19" x14ac:dyDescent="0.35">
      <c r="A40" s="1661"/>
      <c r="B40" s="1667"/>
      <c r="C40" s="1661"/>
      <c r="D40" s="1661"/>
      <c r="E40" s="1661"/>
      <c r="F40" s="1661"/>
      <c r="G40" s="1661"/>
      <c r="H40" s="1661"/>
      <c r="I40" s="1661"/>
      <c r="J40" s="1661"/>
      <c r="K40" s="1661"/>
      <c r="L40" s="943" t="s">
        <v>42</v>
      </c>
      <c r="M40" s="943" t="s">
        <v>31</v>
      </c>
      <c r="N40" s="959" t="s">
        <v>1496</v>
      </c>
      <c r="O40" s="953">
        <f>(N40*2/100)*(100-O39)</f>
        <v>20.399999999999999</v>
      </c>
      <c r="P40" s="960">
        <f>(N40*2/100)*(100-P39)</f>
        <v>10.71</v>
      </c>
      <c r="Q40" s="1661"/>
      <c r="R40" s="1661"/>
      <c r="S40" s="1662"/>
    </row>
    <row r="41" spans="1:19" x14ac:dyDescent="0.35">
      <c r="A41" s="1661"/>
      <c r="B41" s="1667"/>
      <c r="C41" s="1661"/>
      <c r="D41" s="1661"/>
      <c r="E41" s="1661"/>
      <c r="F41" s="1661"/>
      <c r="G41" s="1661"/>
      <c r="H41" s="1661"/>
      <c r="I41" s="1661"/>
      <c r="J41" s="1661"/>
      <c r="K41" s="1661"/>
      <c r="L41" s="943" t="s">
        <v>43</v>
      </c>
      <c r="M41" s="943" t="s">
        <v>32</v>
      </c>
      <c r="N41" s="959" t="s">
        <v>1497</v>
      </c>
      <c r="O41" s="953">
        <f>100-O40-O39</f>
        <v>19.599999999999994</v>
      </c>
      <c r="P41" s="960">
        <f>100-P40-P39</f>
        <v>10.289999999999992</v>
      </c>
      <c r="Q41" s="1661"/>
      <c r="R41" s="1661"/>
      <c r="S41" s="1662"/>
    </row>
    <row r="42" spans="1:19" x14ac:dyDescent="0.35">
      <c r="A42" s="1649" t="s">
        <v>40</v>
      </c>
      <c r="B42" s="1669" t="s">
        <v>47</v>
      </c>
      <c r="C42" s="1649" t="s">
        <v>46</v>
      </c>
      <c r="D42" s="1670">
        <v>29038</v>
      </c>
      <c r="E42" s="1670">
        <v>29110</v>
      </c>
      <c r="F42" s="1670">
        <v>45546</v>
      </c>
      <c r="G42" s="1649"/>
      <c r="H42" s="1649" t="s">
        <v>1502</v>
      </c>
      <c r="I42" s="1649" t="s">
        <v>1472</v>
      </c>
      <c r="J42" s="1649" t="s">
        <v>1475</v>
      </c>
      <c r="K42" s="1649" t="s">
        <v>1495</v>
      </c>
      <c r="L42" s="942" t="s">
        <v>1473</v>
      </c>
      <c r="M42" s="942" t="s">
        <v>32</v>
      </c>
      <c r="N42" s="957">
        <v>50</v>
      </c>
      <c r="O42" s="952">
        <v>70</v>
      </c>
      <c r="P42" s="958">
        <v>87</v>
      </c>
      <c r="Q42" s="1649" t="s">
        <v>26</v>
      </c>
      <c r="R42" s="1649"/>
      <c r="S42" s="1651"/>
    </row>
    <row r="43" spans="1:19" x14ac:dyDescent="0.35">
      <c r="A43" s="1649"/>
      <c r="B43" s="1669"/>
      <c r="C43" s="1649"/>
      <c r="D43" s="1670"/>
      <c r="E43" s="1670"/>
      <c r="F43" s="1670"/>
      <c r="G43" s="1649"/>
      <c r="H43" s="1649"/>
      <c r="I43" s="1649"/>
      <c r="J43" s="1649"/>
      <c r="K43" s="1649"/>
      <c r="L43" s="942" t="s">
        <v>42</v>
      </c>
      <c r="M43" s="942" t="s">
        <v>31</v>
      </c>
      <c r="N43" s="957" t="s">
        <v>1496</v>
      </c>
      <c r="O43" s="952">
        <v>15.3</v>
      </c>
      <c r="P43" s="958">
        <v>6.37</v>
      </c>
      <c r="Q43" s="1649"/>
      <c r="R43" s="1649"/>
      <c r="S43" s="1651"/>
    </row>
    <row r="44" spans="1:19" x14ac:dyDescent="0.35">
      <c r="A44" s="1649"/>
      <c r="B44" s="1669"/>
      <c r="C44" s="1649"/>
      <c r="D44" s="1670"/>
      <c r="E44" s="1670"/>
      <c r="F44" s="1670"/>
      <c r="G44" s="1649"/>
      <c r="H44" s="1649"/>
      <c r="I44" s="1649"/>
      <c r="J44" s="1649"/>
      <c r="K44" s="1649"/>
      <c r="L44" s="942" t="s">
        <v>43</v>
      </c>
      <c r="M44" s="942" t="s">
        <v>32</v>
      </c>
      <c r="N44" s="957" t="s">
        <v>1497</v>
      </c>
      <c r="O44" s="952">
        <v>14.7</v>
      </c>
      <c r="P44" s="958">
        <v>6.63</v>
      </c>
      <c r="Q44" s="1649"/>
      <c r="R44" s="1649"/>
      <c r="S44" s="1651"/>
    </row>
    <row r="45" spans="1:19" x14ac:dyDescent="0.35">
      <c r="A45" s="1649"/>
      <c r="B45" s="1669"/>
      <c r="C45" s="1649"/>
      <c r="D45" s="1670"/>
      <c r="E45" s="1670"/>
      <c r="F45" s="1670"/>
      <c r="G45" s="1649"/>
      <c r="H45" s="1649"/>
      <c r="I45" s="1649"/>
      <c r="J45" s="1649"/>
      <c r="K45" s="1649" t="s">
        <v>1503</v>
      </c>
      <c r="L45" s="942" t="s">
        <v>1473</v>
      </c>
      <c r="M45" s="942" t="s">
        <v>32</v>
      </c>
      <c r="N45" s="957">
        <v>50</v>
      </c>
      <c r="O45" s="952">
        <v>60</v>
      </c>
      <c r="P45" s="958">
        <v>79</v>
      </c>
      <c r="Q45" s="1649"/>
      <c r="R45" s="1649"/>
      <c r="S45" s="1651"/>
    </row>
    <row r="46" spans="1:19" x14ac:dyDescent="0.35">
      <c r="A46" s="1649"/>
      <c r="B46" s="1669"/>
      <c r="C46" s="1649"/>
      <c r="D46" s="1649"/>
      <c r="E46" s="1649"/>
      <c r="F46" s="1649"/>
      <c r="G46" s="1649"/>
      <c r="H46" s="1649"/>
      <c r="I46" s="1649"/>
      <c r="J46" s="1649"/>
      <c r="K46" s="1649"/>
      <c r="L46" s="942" t="s">
        <v>42</v>
      </c>
      <c r="M46" s="942" t="s">
        <v>31</v>
      </c>
      <c r="N46" s="957" t="s">
        <v>1496</v>
      </c>
      <c r="O46" s="952">
        <f>(N46*2/100)*(100-O45)</f>
        <v>20.399999999999999</v>
      </c>
      <c r="P46" s="958">
        <f>(N46*2/100)*(100-P45)</f>
        <v>10.71</v>
      </c>
      <c r="Q46" s="1649"/>
      <c r="R46" s="1649"/>
      <c r="S46" s="1651"/>
    </row>
    <row r="47" spans="1:19" x14ac:dyDescent="0.35">
      <c r="A47" s="1649"/>
      <c r="B47" s="1669"/>
      <c r="C47" s="1649"/>
      <c r="D47" s="1649"/>
      <c r="E47" s="1649"/>
      <c r="F47" s="1649"/>
      <c r="G47" s="1649"/>
      <c r="H47" s="1649"/>
      <c r="I47" s="1649"/>
      <c r="J47" s="1649"/>
      <c r="K47" s="1649"/>
      <c r="L47" s="942" t="s">
        <v>43</v>
      </c>
      <c r="M47" s="942" t="s">
        <v>32</v>
      </c>
      <c r="N47" s="957" t="s">
        <v>1497</v>
      </c>
      <c r="O47" s="952">
        <f>100-O46-O45</f>
        <v>19.599999999999994</v>
      </c>
      <c r="P47" s="958">
        <f>100-P46-P45</f>
        <v>10.289999999999992</v>
      </c>
      <c r="Q47" s="1649"/>
      <c r="R47" s="1649"/>
      <c r="S47" s="1651"/>
    </row>
    <row r="48" spans="1:19" x14ac:dyDescent="0.35">
      <c r="A48" s="1649"/>
      <c r="B48" s="1669"/>
      <c r="C48" s="1649"/>
      <c r="D48" s="1649"/>
      <c r="E48" s="1649"/>
      <c r="F48" s="1649"/>
      <c r="G48" s="1649"/>
      <c r="H48" s="1649"/>
      <c r="I48" s="1649"/>
      <c r="J48" s="1649"/>
      <c r="K48" s="1649" t="s">
        <v>1504</v>
      </c>
      <c r="L48" s="942" t="s">
        <v>1473</v>
      </c>
      <c r="M48" s="942" t="s">
        <v>32</v>
      </c>
      <c r="N48" s="957">
        <v>50</v>
      </c>
      <c r="O48" s="952">
        <v>60</v>
      </c>
      <c r="P48" s="958">
        <v>79</v>
      </c>
      <c r="Q48" s="1649"/>
      <c r="R48" s="1649"/>
      <c r="S48" s="1651"/>
    </row>
    <row r="49" spans="1:19" x14ac:dyDescent="0.35">
      <c r="A49" s="1649"/>
      <c r="B49" s="1669"/>
      <c r="C49" s="1649"/>
      <c r="D49" s="1649"/>
      <c r="E49" s="1649"/>
      <c r="F49" s="1649"/>
      <c r="G49" s="1649"/>
      <c r="H49" s="1649"/>
      <c r="I49" s="1649"/>
      <c r="J49" s="1649"/>
      <c r="K49" s="1649"/>
      <c r="L49" s="942" t="s">
        <v>42</v>
      </c>
      <c r="M49" s="942" t="s">
        <v>31</v>
      </c>
      <c r="N49" s="957" t="s">
        <v>1496</v>
      </c>
      <c r="O49" s="952">
        <f>(N49*2/100)*(100-O48)</f>
        <v>20.399999999999999</v>
      </c>
      <c r="P49" s="958">
        <f>(N49*2/100)*(100-P48)</f>
        <v>10.71</v>
      </c>
      <c r="Q49" s="1649"/>
      <c r="R49" s="1649"/>
      <c r="S49" s="1651"/>
    </row>
    <row r="50" spans="1:19" x14ac:dyDescent="0.35">
      <c r="A50" s="1649"/>
      <c r="B50" s="1669"/>
      <c r="C50" s="1649"/>
      <c r="D50" s="1649"/>
      <c r="E50" s="1649"/>
      <c r="F50" s="1649"/>
      <c r="G50" s="1649"/>
      <c r="H50" s="1649"/>
      <c r="I50" s="1649"/>
      <c r="J50" s="1649"/>
      <c r="K50" s="1649"/>
      <c r="L50" s="942" t="s">
        <v>43</v>
      </c>
      <c r="M50" s="942" t="s">
        <v>32</v>
      </c>
      <c r="N50" s="957" t="s">
        <v>1497</v>
      </c>
      <c r="O50" s="952">
        <f>100-O49-O48</f>
        <v>19.599999999999994</v>
      </c>
      <c r="P50" s="958">
        <f>100-P49-P48</f>
        <v>10.289999999999992</v>
      </c>
      <c r="Q50" s="1649"/>
      <c r="R50" s="1649"/>
      <c r="S50" s="1651"/>
    </row>
    <row r="51" spans="1:19" x14ac:dyDescent="0.35">
      <c r="A51" s="1661" t="s">
        <v>40</v>
      </c>
      <c r="B51" s="1667" t="s">
        <v>1505</v>
      </c>
      <c r="C51" s="1661" t="s">
        <v>48</v>
      </c>
      <c r="D51" s="1671">
        <v>29315</v>
      </c>
      <c r="E51" s="1671">
        <v>29507</v>
      </c>
      <c r="F51" s="1671">
        <v>47768</v>
      </c>
      <c r="G51" s="1661"/>
      <c r="H51" s="1661" t="s">
        <v>1506</v>
      </c>
      <c r="I51" s="1661" t="s">
        <v>1472</v>
      </c>
      <c r="J51" s="1661" t="s">
        <v>1475</v>
      </c>
      <c r="K51" s="1661" t="s">
        <v>1495</v>
      </c>
      <c r="L51" s="943" t="s">
        <v>1473</v>
      </c>
      <c r="M51" s="943" t="s">
        <v>32</v>
      </c>
      <c r="N51" s="959">
        <v>50</v>
      </c>
      <c r="O51" s="953">
        <v>70</v>
      </c>
      <c r="P51" s="960">
        <v>87</v>
      </c>
      <c r="Q51" s="1671">
        <v>38803</v>
      </c>
      <c r="R51" s="1661"/>
      <c r="S51" s="1662"/>
    </row>
    <row r="52" spans="1:19" x14ac:dyDescent="0.35">
      <c r="A52" s="1661"/>
      <c r="B52" s="1667"/>
      <c r="C52" s="1661"/>
      <c r="D52" s="1671"/>
      <c r="E52" s="1671"/>
      <c r="F52" s="1671"/>
      <c r="G52" s="1661"/>
      <c r="H52" s="1661"/>
      <c r="I52" s="1661"/>
      <c r="J52" s="1661"/>
      <c r="K52" s="1661"/>
      <c r="L52" s="943" t="s">
        <v>42</v>
      </c>
      <c r="M52" s="943" t="s">
        <v>31</v>
      </c>
      <c r="N52" s="959" t="s">
        <v>1496</v>
      </c>
      <c r="O52" s="953">
        <v>15.3</v>
      </c>
      <c r="P52" s="960">
        <v>6.37</v>
      </c>
      <c r="Q52" s="1671"/>
      <c r="R52" s="1661"/>
      <c r="S52" s="1662"/>
    </row>
    <row r="53" spans="1:19" x14ac:dyDescent="0.35">
      <c r="A53" s="1661"/>
      <c r="B53" s="1667"/>
      <c r="C53" s="1661"/>
      <c r="D53" s="1671"/>
      <c r="E53" s="1671"/>
      <c r="F53" s="1671"/>
      <c r="G53" s="1661"/>
      <c r="H53" s="1661"/>
      <c r="I53" s="1661"/>
      <c r="J53" s="1661"/>
      <c r="K53" s="1661"/>
      <c r="L53" s="943" t="s">
        <v>43</v>
      </c>
      <c r="M53" s="943" t="s">
        <v>32</v>
      </c>
      <c r="N53" s="959" t="s">
        <v>1497</v>
      </c>
      <c r="O53" s="953">
        <v>14.7</v>
      </c>
      <c r="P53" s="960">
        <v>6.63</v>
      </c>
      <c r="Q53" s="1671"/>
      <c r="R53" s="1661"/>
      <c r="S53" s="1662"/>
    </row>
    <row r="54" spans="1:19" x14ac:dyDescent="0.35">
      <c r="A54" s="1661"/>
      <c r="B54" s="1667"/>
      <c r="C54" s="1661"/>
      <c r="D54" s="1671"/>
      <c r="E54" s="1671"/>
      <c r="F54" s="1671"/>
      <c r="G54" s="1661"/>
      <c r="H54" s="1661"/>
      <c r="I54" s="1661"/>
      <c r="J54" s="1661"/>
      <c r="K54" s="1661" t="s">
        <v>1507</v>
      </c>
      <c r="L54" s="943" t="s">
        <v>1473</v>
      </c>
      <c r="M54" s="943" t="s">
        <v>32</v>
      </c>
      <c r="N54" s="959">
        <v>50</v>
      </c>
      <c r="O54" s="953">
        <v>60</v>
      </c>
      <c r="P54" s="960">
        <v>79</v>
      </c>
      <c r="Q54" s="1671"/>
      <c r="R54" s="1661"/>
      <c r="S54" s="1662"/>
    </row>
    <row r="55" spans="1:19" x14ac:dyDescent="0.35">
      <c r="A55" s="1661"/>
      <c r="B55" s="1667"/>
      <c r="C55" s="1661"/>
      <c r="D55" s="1661"/>
      <c r="E55" s="1661"/>
      <c r="F55" s="1661"/>
      <c r="G55" s="1661"/>
      <c r="H55" s="1661"/>
      <c r="I55" s="1661"/>
      <c r="J55" s="1661"/>
      <c r="K55" s="1661"/>
      <c r="L55" s="943" t="s">
        <v>42</v>
      </c>
      <c r="M55" s="943" t="s">
        <v>31</v>
      </c>
      <c r="N55" s="959" t="s">
        <v>1496</v>
      </c>
      <c r="O55" s="953">
        <f>(N55*2/100)*(100-O54)</f>
        <v>20.399999999999999</v>
      </c>
      <c r="P55" s="960">
        <f>(N55*2/100)*(100-P54)</f>
        <v>10.71</v>
      </c>
      <c r="Q55" s="1661"/>
      <c r="R55" s="1661"/>
      <c r="S55" s="1662"/>
    </row>
    <row r="56" spans="1:19" x14ac:dyDescent="0.35">
      <c r="A56" s="1661"/>
      <c r="B56" s="1667"/>
      <c r="C56" s="1661"/>
      <c r="D56" s="1661"/>
      <c r="E56" s="1661"/>
      <c r="F56" s="1661"/>
      <c r="G56" s="1661"/>
      <c r="H56" s="1661"/>
      <c r="I56" s="1661"/>
      <c r="J56" s="1661"/>
      <c r="K56" s="1661"/>
      <c r="L56" s="943" t="s">
        <v>43</v>
      </c>
      <c r="M56" s="943" t="s">
        <v>32</v>
      </c>
      <c r="N56" s="959" t="s">
        <v>1497</v>
      </c>
      <c r="O56" s="953">
        <f>100-O55-O54</f>
        <v>19.599999999999994</v>
      </c>
      <c r="P56" s="960">
        <f>100-P55-P54</f>
        <v>10.289999999999992</v>
      </c>
      <c r="Q56" s="1661"/>
      <c r="R56" s="1661"/>
      <c r="S56" s="1662"/>
    </row>
    <row r="57" spans="1:19" x14ac:dyDescent="0.35">
      <c r="A57" s="1649" t="s">
        <v>40</v>
      </c>
      <c r="B57" s="1669" t="s">
        <v>50</v>
      </c>
      <c r="C57" s="1649" t="s">
        <v>49</v>
      </c>
      <c r="D57" s="1670">
        <v>29315</v>
      </c>
      <c r="E57" s="1670">
        <v>29507</v>
      </c>
      <c r="F57" s="1670">
        <v>47768</v>
      </c>
      <c r="G57" s="1649"/>
      <c r="H57" s="1649">
        <v>185</v>
      </c>
      <c r="I57" s="1649" t="s">
        <v>1472</v>
      </c>
      <c r="J57" s="1649" t="s">
        <v>1475</v>
      </c>
      <c r="K57" s="1649" t="s">
        <v>1495</v>
      </c>
      <c r="L57" s="942" t="s">
        <v>1473</v>
      </c>
      <c r="M57" s="942" t="s">
        <v>32</v>
      </c>
      <c r="N57" s="957">
        <v>50</v>
      </c>
      <c r="O57" s="952">
        <v>70</v>
      </c>
      <c r="P57" s="958">
        <v>87</v>
      </c>
      <c r="Q57" s="1670">
        <v>38803</v>
      </c>
      <c r="R57" s="1649"/>
      <c r="S57" s="1651"/>
    </row>
    <row r="58" spans="1:19" x14ac:dyDescent="0.35">
      <c r="A58" s="1649"/>
      <c r="B58" s="1669"/>
      <c r="C58" s="1649"/>
      <c r="D58" s="1670"/>
      <c r="E58" s="1670"/>
      <c r="F58" s="1670"/>
      <c r="G58" s="1649"/>
      <c r="H58" s="1649"/>
      <c r="I58" s="1649"/>
      <c r="J58" s="1649"/>
      <c r="K58" s="1649"/>
      <c r="L58" s="942" t="s">
        <v>42</v>
      </c>
      <c r="M58" s="942" t="s">
        <v>31</v>
      </c>
      <c r="N58" s="957" t="s">
        <v>1496</v>
      </c>
      <c r="O58" s="952">
        <v>15.3</v>
      </c>
      <c r="P58" s="958">
        <v>6.37</v>
      </c>
      <c r="Q58" s="1670"/>
      <c r="R58" s="1649"/>
      <c r="S58" s="1651"/>
    </row>
    <row r="59" spans="1:19" x14ac:dyDescent="0.35">
      <c r="A59" s="1649"/>
      <c r="B59" s="1669"/>
      <c r="C59" s="1649"/>
      <c r="D59" s="1670"/>
      <c r="E59" s="1670"/>
      <c r="F59" s="1670"/>
      <c r="G59" s="1649"/>
      <c r="H59" s="1649"/>
      <c r="I59" s="1649"/>
      <c r="J59" s="1649"/>
      <c r="K59" s="1649"/>
      <c r="L59" s="942" t="s">
        <v>43</v>
      </c>
      <c r="M59" s="942" t="s">
        <v>32</v>
      </c>
      <c r="N59" s="957" t="s">
        <v>1497</v>
      </c>
      <c r="O59" s="952">
        <v>14.7</v>
      </c>
      <c r="P59" s="958">
        <v>6.63</v>
      </c>
      <c r="Q59" s="1670"/>
      <c r="R59" s="1649"/>
      <c r="S59" s="1651"/>
    </row>
    <row r="60" spans="1:19" x14ac:dyDescent="0.35">
      <c r="A60" s="1649"/>
      <c r="B60" s="1669"/>
      <c r="C60" s="1649"/>
      <c r="D60" s="1670"/>
      <c r="E60" s="1670"/>
      <c r="F60" s="1670"/>
      <c r="G60" s="1649"/>
      <c r="H60" s="1649"/>
      <c r="I60" s="1649"/>
      <c r="J60" s="1649"/>
      <c r="K60" s="1649" t="s">
        <v>1508</v>
      </c>
      <c r="L60" s="942" t="s">
        <v>1473</v>
      </c>
      <c r="M60" s="942" t="s">
        <v>32</v>
      </c>
      <c r="N60" s="957">
        <v>50</v>
      </c>
      <c r="O60" s="952">
        <v>60</v>
      </c>
      <c r="P60" s="958">
        <v>79</v>
      </c>
      <c r="Q60" s="1670"/>
      <c r="R60" s="1649"/>
      <c r="S60" s="1651"/>
    </row>
    <row r="61" spans="1:19" x14ac:dyDescent="0.35">
      <c r="A61" s="1649"/>
      <c r="B61" s="1669"/>
      <c r="C61" s="1649"/>
      <c r="D61" s="1649"/>
      <c r="E61" s="1649"/>
      <c r="F61" s="1649"/>
      <c r="G61" s="1649"/>
      <c r="H61" s="1649"/>
      <c r="I61" s="1649"/>
      <c r="J61" s="1649"/>
      <c r="K61" s="1649"/>
      <c r="L61" s="942" t="s">
        <v>42</v>
      </c>
      <c r="M61" s="942" t="s">
        <v>31</v>
      </c>
      <c r="N61" s="957" t="s">
        <v>1496</v>
      </c>
      <c r="O61" s="952">
        <f>(N61*2/100)*(100-O60)</f>
        <v>20.399999999999999</v>
      </c>
      <c r="P61" s="958">
        <f>(N61*2/100)*(100-P60)</f>
        <v>10.71</v>
      </c>
      <c r="Q61" s="1649"/>
      <c r="R61" s="1649"/>
      <c r="S61" s="1651"/>
    </row>
    <row r="62" spans="1:19" x14ac:dyDescent="0.35">
      <c r="A62" s="1649"/>
      <c r="B62" s="1669"/>
      <c r="C62" s="1649"/>
      <c r="D62" s="1649"/>
      <c r="E62" s="1649"/>
      <c r="F62" s="1649"/>
      <c r="G62" s="1649"/>
      <c r="H62" s="1649"/>
      <c r="I62" s="1649"/>
      <c r="J62" s="1649"/>
      <c r="K62" s="1649"/>
      <c r="L62" s="942" t="s">
        <v>43</v>
      </c>
      <c r="M62" s="942" t="s">
        <v>32</v>
      </c>
      <c r="N62" s="957" t="s">
        <v>1497</v>
      </c>
      <c r="O62" s="952">
        <f>100-O61-O60</f>
        <v>19.599999999999994</v>
      </c>
      <c r="P62" s="958">
        <f>100-P61-P60</f>
        <v>10.289999999999992</v>
      </c>
      <c r="Q62" s="1649"/>
      <c r="R62" s="1649"/>
      <c r="S62" s="1651"/>
    </row>
    <row r="63" spans="1:19" x14ac:dyDescent="0.35">
      <c r="A63" s="1661" t="s">
        <v>40</v>
      </c>
      <c r="B63" s="1667" t="s">
        <v>52</v>
      </c>
      <c r="C63" s="1661" t="s">
        <v>51</v>
      </c>
      <c r="D63" s="1671">
        <v>29366</v>
      </c>
      <c r="E63" s="1671">
        <v>29507</v>
      </c>
      <c r="F63" s="1671">
        <v>47768</v>
      </c>
      <c r="G63" s="1661"/>
      <c r="H63" s="1661" t="s">
        <v>1509</v>
      </c>
      <c r="I63" s="1661" t="s">
        <v>1510</v>
      </c>
      <c r="J63" s="1661" t="s">
        <v>1479</v>
      </c>
      <c r="K63" s="1661" t="s">
        <v>1495</v>
      </c>
      <c r="L63" s="943" t="s">
        <v>1473</v>
      </c>
      <c r="M63" s="943" t="s">
        <v>32</v>
      </c>
      <c r="N63" s="959">
        <v>50</v>
      </c>
      <c r="O63" s="953">
        <v>70</v>
      </c>
      <c r="P63" s="960">
        <v>87</v>
      </c>
      <c r="Q63" s="1671">
        <v>39534</v>
      </c>
      <c r="R63" s="1661"/>
      <c r="S63" s="1662"/>
    </row>
    <row r="64" spans="1:19" x14ac:dyDescent="0.35">
      <c r="A64" s="1661"/>
      <c r="B64" s="1667"/>
      <c r="C64" s="1661"/>
      <c r="D64" s="1661"/>
      <c r="E64" s="1661"/>
      <c r="F64" s="1661"/>
      <c r="G64" s="1661"/>
      <c r="H64" s="1661"/>
      <c r="I64" s="1661"/>
      <c r="J64" s="1661"/>
      <c r="K64" s="1661"/>
      <c r="L64" s="943" t="s">
        <v>42</v>
      </c>
      <c r="M64" s="943" t="s">
        <v>31</v>
      </c>
      <c r="N64" s="959" t="s">
        <v>1496</v>
      </c>
      <c r="O64" s="953">
        <v>15.3</v>
      </c>
      <c r="P64" s="960">
        <v>6.37</v>
      </c>
      <c r="Q64" s="1661"/>
      <c r="R64" s="1661"/>
      <c r="S64" s="1662"/>
    </row>
    <row r="65" spans="1:19" x14ac:dyDescent="0.35">
      <c r="A65" s="1661"/>
      <c r="B65" s="1667"/>
      <c r="C65" s="1661"/>
      <c r="D65" s="1661"/>
      <c r="E65" s="1661"/>
      <c r="F65" s="1661"/>
      <c r="G65" s="1661"/>
      <c r="H65" s="1661"/>
      <c r="I65" s="1661"/>
      <c r="J65" s="1661"/>
      <c r="K65" s="1661"/>
      <c r="L65" s="943" t="s">
        <v>43</v>
      </c>
      <c r="M65" s="943" t="s">
        <v>32</v>
      </c>
      <c r="N65" s="959" t="s">
        <v>1497</v>
      </c>
      <c r="O65" s="953">
        <v>14.7</v>
      </c>
      <c r="P65" s="960">
        <v>6.63</v>
      </c>
      <c r="Q65" s="1661"/>
      <c r="R65" s="1661"/>
      <c r="S65" s="1662"/>
    </row>
    <row r="66" spans="1:19" x14ac:dyDescent="0.35">
      <c r="A66" s="1649" t="s">
        <v>40</v>
      </c>
      <c r="B66" s="1669" t="s">
        <v>54</v>
      </c>
      <c r="C66" s="1649" t="s">
        <v>53</v>
      </c>
      <c r="D66" s="1670">
        <v>29643</v>
      </c>
      <c r="E66" s="1670">
        <v>29690</v>
      </c>
      <c r="F66" s="1670">
        <v>47951</v>
      </c>
      <c r="G66" s="1649"/>
      <c r="H66" s="1649">
        <v>98</v>
      </c>
      <c r="I66" s="1649" t="s">
        <v>1472</v>
      </c>
      <c r="J66" s="1649" t="s">
        <v>1475</v>
      </c>
      <c r="K66" s="1649" t="s">
        <v>590</v>
      </c>
      <c r="L66" s="942" t="s">
        <v>1473</v>
      </c>
      <c r="M66" s="942" t="s">
        <v>32</v>
      </c>
      <c r="N66" s="957">
        <v>50</v>
      </c>
      <c r="O66" s="952">
        <v>70</v>
      </c>
      <c r="P66" s="958">
        <v>87</v>
      </c>
      <c r="Q66" s="1649" t="s">
        <v>26</v>
      </c>
      <c r="R66" s="1649"/>
      <c r="S66" s="1651"/>
    </row>
    <row r="67" spans="1:19" x14ac:dyDescent="0.35">
      <c r="A67" s="1649"/>
      <c r="B67" s="1669"/>
      <c r="C67" s="1649"/>
      <c r="D67" s="1670"/>
      <c r="E67" s="1649"/>
      <c r="F67" s="1670"/>
      <c r="G67" s="1649"/>
      <c r="H67" s="1649"/>
      <c r="I67" s="1649"/>
      <c r="J67" s="1649"/>
      <c r="K67" s="1649"/>
      <c r="L67" s="942" t="s">
        <v>43</v>
      </c>
      <c r="M67" s="942" t="s">
        <v>31</v>
      </c>
      <c r="N67" s="957">
        <v>40</v>
      </c>
      <c r="O67" s="952">
        <f>(N67*2/100)*(100-O66)</f>
        <v>24</v>
      </c>
      <c r="P67" s="958">
        <v>6.37</v>
      </c>
      <c r="Q67" s="1649"/>
      <c r="R67" s="1649"/>
      <c r="S67" s="1651"/>
    </row>
    <row r="68" spans="1:19" x14ac:dyDescent="0.35">
      <c r="A68" s="1649"/>
      <c r="B68" s="1669"/>
      <c r="C68" s="1649"/>
      <c r="D68" s="1649"/>
      <c r="E68" s="1649"/>
      <c r="F68" s="1649"/>
      <c r="G68" s="1649"/>
      <c r="H68" s="1649"/>
      <c r="I68" s="1649"/>
      <c r="J68" s="1649"/>
      <c r="K68" s="1649"/>
      <c r="L68" s="942" t="s">
        <v>42</v>
      </c>
      <c r="M68" s="942" t="s">
        <v>32</v>
      </c>
      <c r="N68" s="957">
        <v>10</v>
      </c>
      <c r="O68" s="952">
        <f>100-O67-O66</f>
        <v>6</v>
      </c>
      <c r="P68" s="958">
        <v>6.63</v>
      </c>
      <c r="Q68" s="1649"/>
      <c r="R68" s="1649"/>
      <c r="S68" s="1651"/>
    </row>
    <row r="69" spans="1:19" x14ac:dyDescent="0.35">
      <c r="A69" s="1649"/>
      <c r="B69" s="1669"/>
      <c r="C69" s="1649"/>
      <c r="D69" s="1649"/>
      <c r="E69" s="1649"/>
      <c r="F69" s="1649"/>
      <c r="G69" s="1649"/>
      <c r="H69" s="1649"/>
      <c r="I69" s="1649"/>
      <c r="J69" s="1649"/>
      <c r="K69" s="1649" t="s">
        <v>1511</v>
      </c>
      <c r="L69" s="942" t="s">
        <v>1473</v>
      </c>
      <c r="M69" s="942" t="s">
        <v>32</v>
      </c>
      <c r="N69" s="957">
        <v>50</v>
      </c>
      <c r="O69" s="952">
        <v>60</v>
      </c>
      <c r="P69" s="958">
        <v>79</v>
      </c>
      <c r="Q69" s="1649"/>
      <c r="R69" s="1649"/>
      <c r="S69" s="1651"/>
    </row>
    <row r="70" spans="1:19" x14ac:dyDescent="0.35">
      <c r="A70" s="1649"/>
      <c r="B70" s="1669"/>
      <c r="C70" s="1649"/>
      <c r="D70" s="1649"/>
      <c r="E70" s="1649"/>
      <c r="F70" s="1649"/>
      <c r="G70" s="1649"/>
      <c r="H70" s="1649"/>
      <c r="I70" s="1649"/>
      <c r="J70" s="1649"/>
      <c r="K70" s="1649"/>
      <c r="L70" s="942" t="s">
        <v>43</v>
      </c>
      <c r="M70" s="942" t="s">
        <v>31</v>
      </c>
      <c r="N70" s="957">
        <v>34.5</v>
      </c>
      <c r="O70" s="952">
        <f>(N70*2/100)*(100-O69)</f>
        <v>27.599999999999998</v>
      </c>
      <c r="P70" s="958">
        <f>(N70*2/100)*(100-P69)</f>
        <v>14.489999999999998</v>
      </c>
      <c r="Q70" s="1649"/>
      <c r="R70" s="1649"/>
      <c r="S70" s="1651"/>
    </row>
    <row r="71" spans="1:19" x14ac:dyDescent="0.35">
      <c r="A71" s="1649"/>
      <c r="B71" s="1669"/>
      <c r="C71" s="1649"/>
      <c r="D71" s="1649"/>
      <c r="E71" s="1649"/>
      <c r="F71" s="1649"/>
      <c r="G71" s="1649"/>
      <c r="H71" s="1649"/>
      <c r="I71" s="1649"/>
      <c r="J71" s="1649"/>
      <c r="K71" s="1649"/>
      <c r="L71" s="942" t="s">
        <v>42</v>
      </c>
      <c r="M71" s="942" t="s">
        <v>32</v>
      </c>
      <c r="N71" s="957">
        <v>15.5</v>
      </c>
      <c r="O71" s="952">
        <f>100-O70-O69</f>
        <v>12.400000000000006</v>
      </c>
      <c r="P71" s="958">
        <f>100-P70-P69</f>
        <v>6.5100000000000051</v>
      </c>
      <c r="Q71" s="1649"/>
      <c r="R71" s="1649"/>
      <c r="S71" s="1651"/>
    </row>
    <row r="72" spans="1:19" x14ac:dyDescent="0.35">
      <c r="A72" s="1661" t="s">
        <v>40</v>
      </c>
      <c r="B72" s="1667" t="s">
        <v>1512</v>
      </c>
      <c r="C72" s="1661" t="s">
        <v>58</v>
      </c>
      <c r="D72" s="1671">
        <v>31695</v>
      </c>
      <c r="E72" s="1671">
        <v>32176</v>
      </c>
      <c r="F72" s="1671">
        <v>44959</v>
      </c>
      <c r="G72" s="1661"/>
      <c r="H72" s="1661" t="s">
        <v>1513</v>
      </c>
      <c r="I72" s="1661" t="s">
        <v>1472</v>
      </c>
      <c r="J72" s="1661" t="s">
        <v>1475</v>
      </c>
      <c r="K72" s="1661" t="s">
        <v>1514</v>
      </c>
      <c r="L72" s="943" t="s">
        <v>1473</v>
      </c>
      <c r="M72" s="943" t="s">
        <v>32</v>
      </c>
      <c r="N72" s="959">
        <v>50</v>
      </c>
      <c r="O72" s="953">
        <v>60</v>
      </c>
      <c r="P72" s="960">
        <v>79</v>
      </c>
      <c r="Q72" s="1661" t="s">
        <v>26</v>
      </c>
      <c r="R72" s="1661"/>
      <c r="S72" s="1662"/>
    </row>
    <row r="73" spans="1:19" x14ac:dyDescent="0.35">
      <c r="A73" s="1661"/>
      <c r="B73" s="1667"/>
      <c r="C73" s="1661"/>
      <c r="D73" s="1671"/>
      <c r="E73" s="1661"/>
      <c r="F73" s="1661"/>
      <c r="G73" s="1661"/>
      <c r="H73" s="1661"/>
      <c r="I73" s="1661"/>
      <c r="J73" s="1661"/>
      <c r="K73" s="1661"/>
      <c r="L73" s="943" t="s">
        <v>43</v>
      </c>
      <c r="M73" s="943" t="s">
        <v>31</v>
      </c>
      <c r="N73" s="959">
        <v>32.25</v>
      </c>
      <c r="O73" s="953">
        <f>(N73*2/100)*(100-O72)</f>
        <v>25.8</v>
      </c>
      <c r="P73" s="960">
        <f>(N73*2/100)*(100-P72)</f>
        <v>13.545</v>
      </c>
      <c r="Q73" s="1661"/>
      <c r="R73" s="1661"/>
      <c r="S73" s="1662"/>
    </row>
    <row r="74" spans="1:19" x14ac:dyDescent="0.35">
      <c r="A74" s="1661"/>
      <c r="B74" s="1667"/>
      <c r="C74" s="1661"/>
      <c r="D74" s="1671"/>
      <c r="E74" s="1661"/>
      <c r="F74" s="1661"/>
      <c r="G74" s="1661"/>
      <c r="H74" s="1661"/>
      <c r="I74" s="1661"/>
      <c r="J74" s="1661"/>
      <c r="K74" s="1661"/>
      <c r="L74" s="943" t="s">
        <v>42</v>
      </c>
      <c r="M74" s="943" t="s">
        <v>32</v>
      </c>
      <c r="N74" s="959">
        <v>17.75</v>
      </c>
      <c r="O74" s="953">
        <f>100-O73-O72</f>
        <v>14.200000000000003</v>
      </c>
      <c r="P74" s="960">
        <f>100-P73-P72</f>
        <v>7.4549999999999983</v>
      </c>
      <c r="Q74" s="1661"/>
      <c r="R74" s="1661"/>
      <c r="S74" s="1662"/>
    </row>
    <row r="75" spans="1:19" x14ac:dyDescent="0.35">
      <c r="A75" s="1661"/>
      <c r="B75" s="1667"/>
      <c r="C75" s="1661"/>
      <c r="D75" s="1661"/>
      <c r="E75" s="1661"/>
      <c r="F75" s="1661"/>
      <c r="G75" s="1661"/>
      <c r="H75" s="1661"/>
      <c r="I75" s="1661"/>
      <c r="J75" s="1661"/>
      <c r="K75" s="1661" t="s">
        <v>1515</v>
      </c>
      <c r="L75" s="943" t="s">
        <v>1473</v>
      </c>
      <c r="M75" s="943" t="s">
        <v>32</v>
      </c>
      <c r="N75" s="959">
        <v>50</v>
      </c>
      <c r="O75" s="953">
        <v>60</v>
      </c>
      <c r="P75" s="960">
        <v>79</v>
      </c>
      <c r="Q75" s="1661"/>
      <c r="R75" s="1661"/>
      <c r="S75" s="1662"/>
    </row>
    <row r="76" spans="1:19" x14ac:dyDescent="0.35">
      <c r="A76" s="1661"/>
      <c r="B76" s="1667"/>
      <c r="C76" s="1661"/>
      <c r="D76" s="1661"/>
      <c r="E76" s="1661"/>
      <c r="F76" s="1661"/>
      <c r="G76" s="1661"/>
      <c r="H76" s="1661"/>
      <c r="I76" s="1661"/>
      <c r="J76" s="1661"/>
      <c r="K76" s="1661"/>
      <c r="L76" s="943" t="s">
        <v>43</v>
      </c>
      <c r="M76" s="943" t="s">
        <v>31</v>
      </c>
      <c r="N76" s="959">
        <v>32.25</v>
      </c>
      <c r="O76" s="953">
        <f>(N76*2/100)*(100-O75)</f>
        <v>25.8</v>
      </c>
      <c r="P76" s="960">
        <f>(N76*2/100)*(100-P75)</f>
        <v>13.545</v>
      </c>
      <c r="Q76" s="1661"/>
      <c r="R76" s="1661"/>
      <c r="S76" s="1662"/>
    </row>
    <row r="77" spans="1:19" x14ac:dyDescent="0.35">
      <c r="A77" s="1661"/>
      <c r="B77" s="1667"/>
      <c r="C77" s="1661"/>
      <c r="D77" s="1661"/>
      <c r="E77" s="1661"/>
      <c r="F77" s="1661"/>
      <c r="G77" s="1661"/>
      <c r="H77" s="1661"/>
      <c r="I77" s="1661"/>
      <c r="J77" s="1661"/>
      <c r="K77" s="1661"/>
      <c r="L77" s="943" t="s">
        <v>42</v>
      </c>
      <c r="M77" s="943" t="s">
        <v>32</v>
      </c>
      <c r="N77" s="959">
        <v>17.75</v>
      </c>
      <c r="O77" s="953">
        <f>100-O76-O75</f>
        <v>14.200000000000003</v>
      </c>
      <c r="P77" s="960">
        <f>100-P76-P75</f>
        <v>7.4549999999999983</v>
      </c>
      <c r="Q77" s="1661"/>
      <c r="R77" s="1661"/>
      <c r="S77" s="1662"/>
    </row>
    <row r="78" spans="1:19" x14ac:dyDescent="0.35">
      <c r="A78" s="1661"/>
      <c r="B78" s="1667"/>
      <c r="C78" s="1661"/>
      <c r="D78" s="1661"/>
      <c r="E78" s="1661"/>
      <c r="F78" s="1661"/>
      <c r="G78" s="1661"/>
      <c r="H78" s="1661"/>
      <c r="I78" s="1661"/>
      <c r="J78" s="1661"/>
      <c r="K78" s="1661" t="s">
        <v>1516</v>
      </c>
      <c r="L78" s="943" t="s">
        <v>1473</v>
      </c>
      <c r="M78" s="943" t="s">
        <v>32</v>
      </c>
      <c r="N78" s="959">
        <v>50</v>
      </c>
      <c r="O78" s="953">
        <v>60</v>
      </c>
      <c r="P78" s="960">
        <v>79</v>
      </c>
      <c r="Q78" s="1661"/>
      <c r="R78" s="1661"/>
      <c r="S78" s="1662"/>
    </row>
    <row r="79" spans="1:19" x14ac:dyDescent="0.35">
      <c r="A79" s="1661"/>
      <c r="B79" s="1667"/>
      <c r="C79" s="1661"/>
      <c r="D79" s="1661"/>
      <c r="E79" s="1661"/>
      <c r="F79" s="1661"/>
      <c r="G79" s="1661"/>
      <c r="H79" s="1661"/>
      <c r="I79" s="1661"/>
      <c r="J79" s="1661"/>
      <c r="K79" s="1661"/>
      <c r="L79" s="943" t="s">
        <v>43</v>
      </c>
      <c r="M79" s="943" t="s">
        <v>31</v>
      </c>
      <c r="N79" s="959">
        <v>27.6</v>
      </c>
      <c r="O79" s="953">
        <f>(N79*2/100)*(100-O78)</f>
        <v>22.080000000000002</v>
      </c>
      <c r="P79" s="960">
        <f>(N79*2/100)*(100-P78)</f>
        <v>11.592000000000001</v>
      </c>
      <c r="Q79" s="1661"/>
      <c r="R79" s="1661"/>
      <c r="S79" s="1662"/>
    </row>
    <row r="80" spans="1:19" x14ac:dyDescent="0.35">
      <c r="A80" s="1661"/>
      <c r="B80" s="1667"/>
      <c r="C80" s="1661"/>
      <c r="D80" s="1661"/>
      <c r="E80" s="1661"/>
      <c r="F80" s="1661"/>
      <c r="G80" s="1661"/>
      <c r="H80" s="1661"/>
      <c r="I80" s="1661"/>
      <c r="J80" s="1661"/>
      <c r="K80" s="1661"/>
      <c r="L80" s="943" t="s">
        <v>42</v>
      </c>
      <c r="M80" s="943" t="s">
        <v>32</v>
      </c>
      <c r="N80" s="959">
        <v>22.4</v>
      </c>
      <c r="O80" s="953">
        <f>100-O79-O78</f>
        <v>17.920000000000002</v>
      </c>
      <c r="P80" s="960">
        <f>100-P79-P78</f>
        <v>9.4080000000000013</v>
      </c>
      <c r="Q80" s="1661"/>
      <c r="R80" s="1661"/>
      <c r="S80" s="1662"/>
    </row>
    <row r="81" spans="1:19" x14ac:dyDescent="0.35">
      <c r="A81" s="1649" t="s">
        <v>40</v>
      </c>
      <c r="B81" s="1669" t="s">
        <v>1517</v>
      </c>
      <c r="C81" s="1649" t="s">
        <v>59</v>
      </c>
      <c r="D81" s="1670">
        <v>35159</v>
      </c>
      <c r="E81" s="1670">
        <v>35159</v>
      </c>
      <c r="F81" s="1670">
        <v>44289</v>
      </c>
      <c r="G81" s="1649"/>
      <c r="H81" s="1649" t="s">
        <v>1518</v>
      </c>
      <c r="I81" s="1649" t="s">
        <v>1472</v>
      </c>
      <c r="J81" s="1649" t="s">
        <v>1475</v>
      </c>
      <c r="K81" s="1649" t="s">
        <v>1519</v>
      </c>
      <c r="L81" s="942" t="s">
        <v>1473</v>
      </c>
      <c r="M81" s="942" t="s">
        <v>32</v>
      </c>
      <c r="N81" s="957">
        <v>50</v>
      </c>
      <c r="O81" s="952">
        <v>60</v>
      </c>
      <c r="P81" s="958">
        <v>78</v>
      </c>
      <c r="Q81" s="1649" t="s">
        <v>26</v>
      </c>
      <c r="R81" s="1649"/>
      <c r="S81" s="1651" t="s">
        <v>1520</v>
      </c>
    </row>
    <row r="82" spans="1:19" x14ac:dyDescent="0.35">
      <c r="A82" s="1649"/>
      <c r="B82" s="1669"/>
      <c r="C82" s="1649"/>
      <c r="D82" s="1649"/>
      <c r="E82" s="1649"/>
      <c r="F82" s="1670"/>
      <c r="G82" s="1649"/>
      <c r="H82" s="1649"/>
      <c r="I82" s="1649"/>
      <c r="J82" s="1649"/>
      <c r="K82" s="1649"/>
      <c r="L82" s="942" t="s">
        <v>43</v>
      </c>
      <c r="M82" s="942" t="s">
        <v>31</v>
      </c>
      <c r="N82" s="957">
        <v>25</v>
      </c>
      <c r="O82" s="952">
        <f>(N82*2/100)*(100-O81)</f>
        <v>20</v>
      </c>
      <c r="P82" s="958">
        <f>(N82*2/100)*(100-P81)</f>
        <v>11</v>
      </c>
      <c r="Q82" s="1649"/>
      <c r="R82" s="1649"/>
      <c r="S82" s="1651"/>
    </row>
    <row r="83" spans="1:19" x14ac:dyDescent="0.35">
      <c r="A83" s="1649"/>
      <c r="B83" s="1669"/>
      <c r="C83" s="1649"/>
      <c r="D83" s="1649"/>
      <c r="E83" s="1649"/>
      <c r="F83" s="1670"/>
      <c r="G83" s="1649"/>
      <c r="H83" s="1649"/>
      <c r="I83" s="1649"/>
      <c r="J83" s="1649"/>
      <c r="K83" s="1649"/>
      <c r="L83" s="942" t="s">
        <v>42</v>
      </c>
      <c r="M83" s="942" t="s">
        <v>32</v>
      </c>
      <c r="N83" s="957">
        <v>25</v>
      </c>
      <c r="O83" s="952">
        <f>100-O82-O81</f>
        <v>20</v>
      </c>
      <c r="P83" s="958">
        <f>100-P82-P81</f>
        <v>11</v>
      </c>
      <c r="Q83" s="1649"/>
      <c r="R83" s="1649"/>
      <c r="S83" s="1651"/>
    </row>
    <row r="84" spans="1:19" x14ac:dyDescent="0.35">
      <c r="A84" s="1649"/>
      <c r="B84" s="1669"/>
      <c r="C84" s="1649"/>
      <c r="D84" s="1649"/>
      <c r="E84" s="1649"/>
      <c r="F84" s="1670"/>
      <c r="G84" s="1649"/>
      <c r="H84" s="1649"/>
      <c r="I84" s="1649"/>
      <c r="J84" s="1649"/>
      <c r="K84" s="1649" t="s">
        <v>1521</v>
      </c>
      <c r="L84" s="942" t="s">
        <v>1473</v>
      </c>
      <c r="M84" s="942" t="s">
        <v>32</v>
      </c>
      <c r="N84" s="957">
        <v>50</v>
      </c>
      <c r="O84" s="952">
        <v>60</v>
      </c>
      <c r="P84" s="958">
        <v>78</v>
      </c>
      <c r="Q84" s="1649"/>
      <c r="R84" s="1649"/>
      <c r="S84" s="1651"/>
    </row>
    <row r="85" spans="1:19" x14ac:dyDescent="0.35">
      <c r="A85" s="1649"/>
      <c r="B85" s="1669"/>
      <c r="C85" s="1649"/>
      <c r="D85" s="1649"/>
      <c r="E85" s="1649"/>
      <c r="F85" s="1670"/>
      <c r="G85" s="1649"/>
      <c r="H85" s="1649"/>
      <c r="I85" s="1649"/>
      <c r="J85" s="1649"/>
      <c r="K85" s="1649"/>
      <c r="L85" s="942" t="s">
        <v>43</v>
      </c>
      <c r="M85" s="942" t="s">
        <v>31</v>
      </c>
      <c r="N85" s="957">
        <v>24.85</v>
      </c>
      <c r="O85" s="952">
        <f>(N85*2/100)*(100-O84)</f>
        <v>19.880000000000003</v>
      </c>
      <c r="P85" s="958">
        <f>(N85*2/100)*(100-P84)</f>
        <v>10.934000000000001</v>
      </c>
      <c r="Q85" s="1649"/>
      <c r="R85" s="1649"/>
      <c r="S85" s="1651"/>
    </row>
    <row r="86" spans="1:19" x14ac:dyDescent="0.35">
      <c r="A86" s="1649"/>
      <c r="B86" s="1669"/>
      <c r="C86" s="1649"/>
      <c r="D86" s="1649"/>
      <c r="E86" s="1649"/>
      <c r="F86" s="1670"/>
      <c r="G86" s="1649"/>
      <c r="H86" s="1649"/>
      <c r="I86" s="1649"/>
      <c r="J86" s="1649"/>
      <c r="K86" s="1649"/>
      <c r="L86" s="942" t="s">
        <v>42</v>
      </c>
      <c r="M86" s="942" t="s">
        <v>32</v>
      </c>
      <c r="N86" s="957">
        <v>25.15</v>
      </c>
      <c r="O86" s="952">
        <f>100-O85-O84</f>
        <v>20.120000000000005</v>
      </c>
      <c r="P86" s="958">
        <f>100-P85-P84</f>
        <v>11.066000000000003</v>
      </c>
      <c r="Q86" s="1649"/>
      <c r="R86" s="1649"/>
      <c r="S86" s="1651"/>
    </row>
    <row r="87" spans="1:19" x14ac:dyDescent="0.35">
      <c r="A87" s="1661" t="s">
        <v>40</v>
      </c>
      <c r="B87" s="1667" t="s">
        <v>63</v>
      </c>
      <c r="C87" s="1661" t="s">
        <v>62</v>
      </c>
      <c r="D87" s="1671">
        <v>35347</v>
      </c>
      <c r="E87" s="1671">
        <v>35398</v>
      </c>
      <c r="F87" s="1671">
        <v>44528</v>
      </c>
      <c r="G87" s="1661"/>
      <c r="H87" s="1661" t="s">
        <v>1522</v>
      </c>
      <c r="I87" s="1661" t="s">
        <v>1472</v>
      </c>
      <c r="J87" s="1661" t="s">
        <v>1523</v>
      </c>
      <c r="K87" s="1661" t="s">
        <v>1524</v>
      </c>
      <c r="L87" s="943" t="s">
        <v>41</v>
      </c>
      <c r="M87" s="943" t="s">
        <v>32</v>
      </c>
      <c r="N87" s="959">
        <v>50</v>
      </c>
      <c r="O87" s="953">
        <v>60</v>
      </c>
      <c r="P87" s="960">
        <v>78</v>
      </c>
      <c r="Q87" s="1661" t="s">
        <v>26</v>
      </c>
      <c r="R87" s="1661"/>
      <c r="S87" s="1662" t="s">
        <v>1520</v>
      </c>
    </row>
    <row r="88" spans="1:19" x14ac:dyDescent="0.35">
      <c r="A88" s="1661"/>
      <c r="B88" s="1667"/>
      <c r="C88" s="1661"/>
      <c r="D88" s="1661"/>
      <c r="E88" s="1661"/>
      <c r="F88" s="1661"/>
      <c r="G88" s="1661"/>
      <c r="H88" s="1661"/>
      <c r="I88" s="1661"/>
      <c r="J88" s="1661"/>
      <c r="K88" s="1661"/>
      <c r="L88" s="943" t="s">
        <v>42</v>
      </c>
      <c r="M88" s="943" t="s">
        <v>31</v>
      </c>
      <c r="N88" s="959">
        <v>25</v>
      </c>
      <c r="O88" s="953">
        <f>(N88*2/100)*(100-O87)</f>
        <v>20</v>
      </c>
      <c r="P88" s="960">
        <f>(N88*2/100)*(100-P87)</f>
        <v>11</v>
      </c>
      <c r="Q88" s="1661"/>
      <c r="R88" s="1661"/>
      <c r="S88" s="1662"/>
    </row>
    <row r="89" spans="1:19" x14ac:dyDescent="0.35">
      <c r="A89" s="1661"/>
      <c r="B89" s="1667"/>
      <c r="C89" s="1661"/>
      <c r="D89" s="1661"/>
      <c r="E89" s="1661"/>
      <c r="F89" s="1661"/>
      <c r="G89" s="1661"/>
      <c r="H89" s="1661"/>
      <c r="I89" s="1661"/>
      <c r="J89" s="1661"/>
      <c r="K89" s="1661"/>
      <c r="L89" s="943" t="s">
        <v>43</v>
      </c>
      <c r="M89" s="943" t="s">
        <v>32</v>
      </c>
      <c r="N89" s="959">
        <v>25</v>
      </c>
      <c r="O89" s="953">
        <f>100-O88-O87</f>
        <v>20</v>
      </c>
      <c r="P89" s="960">
        <f>100-P88-P87</f>
        <v>11</v>
      </c>
      <c r="Q89" s="1661"/>
      <c r="R89" s="1661"/>
      <c r="S89" s="1662"/>
    </row>
    <row r="90" spans="1:19" x14ac:dyDescent="0.35">
      <c r="A90" s="1649" t="s">
        <v>40</v>
      </c>
      <c r="B90" s="1669" t="s">
        <v>56</v>
      </c>
      <c r="C90" s="1649" t="s">
        <v>55</v>
      </c>
      <c r="D90" s="1670">
        <v>29556</v>
      </c>
      <c r="E90" s="1670">
        <v>29774</v>
      </c>
      <c r="F90" s="1670">
        <v>48034</v>
      </c>
      <c r="G90" s="1649"/>
      <c r="H90" s="1649">
        <v>215</v>
      </c>
      <c r="I90" s="1649" t="s">
        <v>1472</v>
      </c>
      <c r="J90" s="1649" t="s">
        <v>1475</v>
      </c>
      <c r="K90" s="1649" t="s">
        <v>1526</v>
      </c>
      <c r="L90" s="942" t="s">
        <v>1473</v>
      </c>
      <c r="M90" s="942" t="s">
        <v>32</v>
      </c>
      <c r="N90" s="957">
        <v>50</v>
      </c>
      <c r="O90" s="952">
        <v>50</v>
      </c>
      <c r="P90" s="958">
        <v>87</v>
      </c>
      <c r="Q90" s="1649" t="s">
        <v>26</v>
      </c>
      <c r="R90" s="1649"/>
      <c r="S90" s="1651"/>
    </row>
    <row r="91" spans="1:19" x14ac:dyDescent="0.35">
      <c r="A91" s="1649"/>
      <c r="B91" s="1669"/>
      <c r="C91" s="1649"/>
      <c r="D91" s="1649"/>
      <c r="E91" s="1649"/>
      <c r="F91" s="1649"/>
      <c r="G91" s="1649"/>
      <c r="H91" s="1649"/>
      <c r="I91" s="1649"/>
      <c r="J91" s="1649"/>
      <c r="K91" s="1649"/>
      <c r="L91" s="942" t="s">
        <v>1468</v>
      </c>
      <c r="M91" s="942" t="s">
        <v>31</v>
      </c>
      <c r="N91" s="957">
        <v>40</v>
      </c>
      <c r="O91" s="952">
        <v>40</v>
      </c>
      <c r="P91" s="958">
        <f>(N91*2/100)*(100-P90)</f>
        <v>10.4</v>
      </c>
      <c r="Q91" s="1649"/>
      <c r="R91" s="1649"/>
      <c r="S91" s="1651"/>
    </row>
    <row r="92" spans="1:19" x14ac:dyDescent="0.35">
      <c r="A92" s="1649"/>
      <c r="B92" s="1669"/>
      <c r="C92" s="1649"/>
      <c r="D92" s="1649"/>
      <c r="E92" s="1649"/>
      <c r="F92" s="1649"/>
      <c r="G92" s="1649"/>
      <c r="H92" s="1649"/>
      <c r="I92" s="1649"/>
      <c r="J92" s="1649"/>
      <c r="K92" s="1649"/>
      <c r="L92" s="942" t="s">
        <v>57</v>
      </c>
      <c r="M92" s="942" t="s">
        <v>32</v>
      </c>
      <c r="N92" s="957">
        <v>10</v>
      </c>
      <c r="O92" s="952">
        <v>10</v>
      </c>
      <c r="P92" s="958">
        <f>100-P91-P90</f>
        <v>2.5999999999999943</v>
      </c>
      <c r="Q92" s="1649"/>
      <c r="R92" s="1649"/>
      <c r="S92" s="1651"/>
    </row>
    <row r="93" spans="1:19" x14ac:dyDescent="0.35">
      <c r="A93" s="1661" t="s">
        <v>40</v>
      </c>
      <c r="B93" s="1667" t="s">
        <v>61</v>
      </c>
      <c r="C93" s="1661" t="s">
        <v>60</v>
      </c>
      <c r="D93" s="1671">
        <v>35195</v>
      </c>
      <c r="E93" s="1671">
        <v>35215</v>
      </c>
      <c r="F93" s="1671">
        <v>44345</v>
      </c>
      <c r="G93" s="1661"/>
      <c r="H93" s="1661">
        <v>539</v>
      </c>
      <c r="I93" s="1661" t="s">
        <v>1472</v>
      </c>
      <c r="J93" s="1661" t="s">
        <v>1475</v>
      </c>
      <c r="K93" s="1661" t="s">
        <v>1527</v>
      </c>
      <c r="L93" s="943" t="s">
        <v>1473</v>
      </c>
      <c r="M93" s="943" t="s">
        <v>32</v>
      </c>
      <c r="N93" s="959">
        <v>50</v>
      </c>
      <c r="O93" s="953">
        <v>50</v>
      </c>
      <c r="P93" s="960">
        <v>50</v>
      </c>
      <c r="Q93" s="1661" t="s">
        <v>26</v>
      </c>
      <c r="R93" s="1661"/>
      <c r="S93" s="1662" t="s">
        <v>1520</v>
      </c>
    </row>
    <row r="94" spans="1:19" x14ac:dyDescent="0.35">
      <c r="A94" s="1661"/>
      <c r="B94" s="1667"/>
      <c r="C94" s="1661"/>
      <c r="D94" s="1661"/>
      <c r="E94" s="1661"/>
      <c r="F94" s="1661"/>
      <c r="G94" s="1661"/>
      <c r="H94" s="1661"/>
      <c r="I94" s="1661"/>
      <c r="J94" s="1661"/>
      <c r="K94" s="1661"/>
      <c r="L94" s="943" t="s">
        <v>1468</v>
      </c>
      <c r="M94" s="943" t="s">
        <v>31</v>
      </c>
      <c r="N94" s="959" t="s">
        <v>1528</v>
      </c>
      <c r="O94" s="953" t="s">
        <v>1528</v>
      </c>
      <c r="P94" s="960">
        <f>(N94*2/100)*(100-P93)</f>
        <v>28.499999999999996</v>
      </c>
      <c r="Q94" s="1661"/>
      <c r="R94" s="1661"/>
      <c r="S94" s="1662"/>
    </row>
    <row r="95" spans="1:19" x14ac:dyDescent="0.35">
      <c r="A95" s="1661"/>
      <c r="B95" s="1667"/>
      <c r="C95" s="1661"/>
      <c r="D95" s="1661"/>
      <c r="E95" s="1661"/>
      <c r="F95" s="1661"/>
      <c r="G95" s="1661"/>
      <c r="H95" s="1661"/>
      <c r="I95" s="1661"/>
      <c r="J95" s="1661"/>
      <c r="K95" s="1661"/>
      <c r="L95" s="943" t="s">
        <v>57</v>
      </c>
      <c r="M95" s="943" t="s">
        <v>32</v>
      </c>
      <c r="N95" s="959" t="s">
        <v>1529</v>
      </c>
      <c r="O95" s="953" t="s">
        <v>1529</v>
      </c>
      <c r="P95" s="960">
        <f>100-P94-P93</f>
        <v>21.5</v>
      </c>
      <c r="Q95" s="1661"/>
      <c r="R95" s="1661"/>
      <c r="S95" s="1662"/>
    </row>
    <row r="96" spans="1:19" ht="84.5" thickBot="1" x14ac:dyDescent="0.4">
      <c r="A96" s="944" t="s">
        <v>40</v>
      </c>
      <c r="B96" s="945" t="s">
        <v>65</v>
      </c>
      <c r="C96" s="944" t="s">
        <v>64</v>
      </c>
      <c r="D96" s="946">
        <v>37994</v>
      </c>
      <c r="E96" s="946">
        <v>38159</v>
      </c>
      <c r="F96" s="946">
        <v>47289</v>
      </c>
      <c r="G96" s="944"/>
      <c r="H96" s="944">
        <v>213</v>
      </c>
      <c r="I96" s="944" t="s">
        <v>1530</v>
      </c>
      <c r="J96" s="944" t="s">
        <v>1475</v>
      </c>
      <c r="K96" s="947" t="s">
        <v>26</v>
      </c>
      <c r="L96" s="944" t="s">
        <v>57</v>
      </c>
      <c r="M96" s="944" t="s">
        <v>31</v>
      </c>
      <c r="N96" s="961">
        <v>100</v>
      </c>
      <c r="O96" s="962">
        <v>100</v>
      </c>
      <c r="P96" s="963" t="s">
        <v>26</v>
      </c>
      <c r="Q96" s="944" t="s">
        <v>26</v>
      </c>
      <c r="R96" s="948"/>
      <c r="S96" s="964" t="s">
        <v>3346</v>
      </c>
    </row>
  </sheetData>
  <mergeCells count="316">
    <mergeCell ref="Q87:Q89"/>
    <mergeCell ref="R87:R89"/>
    <mergeCell ref="S87:S89"/>
    <mergeCell ref="R72:R80"/>
    <mergeCell ref="S93:S95"/>
    <mergeCell ref="I93:I95"/>
    <mergeCell ref="J93:J95"/>
    <mergeCell ref="K93:K95"/>
    <mergeCell ref="Q93:Q95"/>
    <mergeCell ref="R93:R95"/>
    <mergeCell ref="R90:R92"/>
    <mergeCell ref="S90:S92"/>
    <mergeCell ref="I90:I92"/>
    <mergeCell ref="J90:J92"/>
    <mergeCell ref="K90:K92"/>
    <mergeCell ref="Q90:Q92"/>
    <mergeCell ref="J87:J89"/>
    <mergeCell ref="K87:K89"/>
    <mergeCell ref="Q81:Q86"/>
    <mergeCell ref="R81:R86"/>
    <mergeCell ref="S81:S86"/>
    <mergeCell ref="K84:K86"/>
    <mergeCell ref="J81:J86"/>
    <mergeCell ref="K81:K83"/>
    <mergeCell ref="H93:H95"/>
    <mergeCell ref="A93:A95"/>
    <mergeCell ref="B93:B95"/>
    <mergeCell ref="C93:C95"/>
    <mergeCell ref="D93:D95"/>
    <mergeCell ref="E93:E95"/>
    <mergeCell ref="F93:F95"/>
    <mergeCell ref="G93:G95"/>
    <mergeCell ref="G90:G92"/>
    <mergeCell ref="H90:H92"/>
    <mergeCell ref="A90:A92"/>
    <mergeCell ref="B90:B92"/>
    <mergeCell ref="C90:C92"/>
    <mergeCell ref="D90:D92"/>
    <mergeCell ref="E90:E92"/>
    <mergeCell ref="F90:F92"/>
    <mergeCell ref="S72:S80"/>
    <mergeCell ref="K75:K77"/>
    <mergeCell ref="K78:K80"/>
    <mergeCell ref="A81:A86"/>
    <mergeCell ref="A4:A5"/>
    <mergeCell ref="B4:B5"/>
    <mergeCell ref="C4:C5"/>
    <mergeCell ref="D4:D5"/>
    <mergeCell ref="E4:E5"/>
    <mergeCell ref="F4:F5"/>
    <mergeCell ref="G4:G5"/>
    <mergeCell ref="H4:H5"/>
    <mergeCell ref="R4:R5"/>
    <mergeCell ref="G72:G80"/>
    <mergeCell ref="H72:H80"/>
    <mergeCell ref="I72:I80"/>
    <mergeCell ref="J72:J80"/>
    <mergeCell ref="K72:K74"/>
    <mergeCell ref="Q72:Q80"/>
    <mergeCell ref="A72:A80"/>
    <mergeCell ref="B72:B80"/>
    <mergeCell ref="C72:C80"/>
    <mergeCell ref="D72:D80"/>
    <mergeCell ref="E72:E80"/>
    <mergeCell ref="A87:A89"/>
    <mergeCell ref="B87:B89"/>
    <mergeCell ref="C87:C89"/>
    <mergeCell ref="D87:D89"/>
    <mergeCell ref="E87:E89"/>
    <mergeCell ref="F81:F86"/>
    <mergeCell ref="G81:G86"/>
    <mergeCell ref="H81:H86"/>
    <mergeCell ref="I81:I86"/>
    <mergeCell ref="F87:F89"/>
    <mergeCell ref="G87:G89"/>
    <mergeCell ref="H87:H89"/>
    <mergeCell ref="I87:I89"/>
    <mergeCell ref="B81:B86"/>
    <mergeCell ref="C81:C86"/>
    <mergeCell ref="D81:D86"/>
    <mergeCell ref="E81:E86"/>
    <mergeCell ref="F72:F80"/>
    <mergeCell ref="G66:G71"/>
    <mergeCell ref="H66:H71"/>
    <mergeCell ref="I66:I71"/>
    <mergeCell ref="S63:S65"/>
    <mergeCell ref="A66:A71"/>
    <mergeCell ref="B66:B71"/>
    <mergeCell ref="C66:C71"/>
    <mergeCell ref="D66:D71"/>
    <mergeCell ref="E66:E71"/>
    <mergeCell ref="F66:F71"/>
    <mergeCell ref="F63:F65"/>
    <mergeCell ref="G63:G65"/>
    <mergeCell ref="H63:H65"/>
    <mergeCell ref="I63:I65"/>
    <mergeCell ref="J63:J65"/>
    <mergeCell ref="K63:K65"/>
    <mergeCell ref="R66:R71"/>
    <mergeCell ref="S66:S71"/>
    <mergeCell ref="K69:K71"/>
    <mergeCell ref="J66:J71"/>
    <mergeCell ref="K66:K68"/>
    <mergeCell ref="Q66:Q71"/>
    <mergeCell ref="A63:A65"/>
    <mergeCell ref="B63:B65"/>
    <mergeCell ref="C63:C65"/>
    <mergeCell ref="D63:D65"/>
    <mergeCell ref="E63:E65"/>
    <mergeCell ref="F57:F62"/>
    <mergeCell ref="G57:G62"/>
    <mergeCell ref="H57:H62"/>
    <mergeCell ref="I57:I62"/>
    <mergeCell ref="Q42:Q50"/>
    <mergeCell ref="Q51:Q56"/>
    <mergeCell ref="R51:R56"/>
    <mergeCell ref="K48:K50"/>
    <mergeCell ref="G42:G50"/>
    <mergeCell ref="H42:H50"/>
    <mergeCell ref="I42:I50"/>
    <mergeCell ref="J42:J50"/>
    <mergeCell ref="K42:K44"/>
    <mergeCell ref="Q63:Q65"/>
    <mergeCell ref="R63:R65"/>
    <mergeCell ref="S51:S56"/>
    <mergeCell ref="K54:K56"/>
    <mergeCell ref="A57:A62"/>
    <mergeCell ref="B57:B62"/>
    <mergeCell ref="C57:C62"/>
    <mergeCell ref="D57:D62"/>
    <mergeCell ref="E57:E62"/>
    <mergeCell ref="F51:F56"/>
    <mergeCell ref="G51:G56"/>
    <mergeCell ref="H51:H56"/>
    <mergeCell ref="I51:I56"/>
    <mergeCell ref="J51:J56"/>
    <mergeCell ref="K51:K53"/>
    <mergeCell ref="Q57:Q62"/>
    <mergeCell ref="R57:R62"/>
    <mergeCell ref="S57:S62"/>
    <mergeCell ref="K60:K62"/>
    <mergeCell ref="J57:J62"/>
    <mergeCell ref="K57:K59"/>
    <mergeCell ref="A51:A56"/>
    <mergeCell ref="B51:B56"/>
    <mergeCell ref="C51:C56"/>
    <mergeCell ref="D51:D56"/>
    <mergeCell ref="E51:E56"/>
    <mergeCell ref="R36:R41"/>
    <mergeCell ref="S36:S41"/>
    <mergeCell ref="K39:K41"/>
    <mergeCell ref="A42:A50"/>
    <mergeCell ref="B42:B50"/>
    <mergeCell ref="C42:C50"/>
    <mergeCell ref="D42:D50"/>
    <mergeCell ref="E42:E50"/>
    <mergeCell ref="F42:F50"/>
    <mergeCell ref="G36:G41"/>
    <mergeCell ref="H36:H41"/>
    <mergeCell ref="I36:I41"/>
    <mergeCell ref="J36:J41"/>
    <mergeCell ref="K36:K38"/>
    <mergeCell ref="Q36:Q41"/>
    <mergeCell ref="A36:A41"/>
    <mergeCell ref="B36:B41"/>
    <mergeCell ref="C36:C41"/>
    <mergeCell ref="D36:D41"/>
    <mergeCell ref="E36:E41"/>
    <mergeCell ref="F36:F41"/>
    <mergeCell ref="R42:R50"/>
    <mergeCell ref="S42:S50"/>
    <mergeCell ref="K45:K47"/>
    <mergeCell ref="J27:J35"/>
    <mergeCell ref="K27:K29"/>
    <mergeCell ref="Q27:Q35"/>
    <mergeCell ref="R27:R35"/>
    <mergeCell ref="S27:S35"/>
    <mergeCell ref="K30:K32"/>
    <mergeCell ref="K33:K35"/>
    <mergeCell ref="A27:A35"/>
    <mergeCell ref="B27:B35"/>
    <mergeCell ref="C27:C35"/>
    <mergeCell ref="D27:D35"/>
    <mergeCell ref="E27:E35"/>
    <mergeCell ref="F27:F35"/>
    <mergeCell ref="G27:G35"/>
    <mergeCell ref="H27:H35"/>
    <mergeCell ref="I27:I35"/>
    <mergeCell ref="J25:J26"/>
    <mergeCell ref="K25:K26"/>
    <mergeCell ref="P25:P26"/>
    <mergeCell ref="Q25:Q26"/>
    <mergeCell ref="R25:R26"/>
    <mergeCell ref="S25:S26"/>
    <mergeCell ref="A25:A26"/>
    <mergeCell ref="B25:B26"/>
    <mergeCell ref="C25:C26"/>
    <mergeCell ref="D25:D26"/>
    <mergeCell ref="E25:E26"/>
    <mergeCell ref="F25:F26"/>
    <mergeCell ref="G25:G26"/>
    <mergeCell ref="H25:H26"/>
    <mergeCell ref="I25:I26"/>
    <mergeCell ref="J22:J24"/>
    <mergeCell ref="K22:K24"/>
    <mergeCell ref="P22:P24"/>
    <mergeCell ref="Q22:Q24"/>
    <mergeCell ref="R22:R24"/>
    <mergeCell ref="S22:S24"/>
    <mergeCell ref="A22:A24"/>
    <mergeCell ref="B22:B24"/>
    <mergeCell ref="C22:C24"/>
    <mergeCell ref="D22:D24"/>
    <mergeCell ref="E22:E24"/>
    <mergeCell ref="F22:F24"/>
    <mergeCell ref="G22:G24"/>
    <mergeCell ref="H22:H24"/>
    <mergeCell ref="I22:I24"/>
    <mergeCell ref="J19:J21"/>
    <mergeCell ref="K19:K21"/>
    <mergeCell ref="P19:P21"/>
    <mergeCell ref="Q19:Q21"/>
    <mergeCell ref="R19:R21"/>
    <mergeCell ref="S19:S21"/>
    <mergeCell ref="A19:A21"/>
    <mergeCell ref="B19:B21"/>
    <mergeCell ref="C19:C21"/>
    <mergeCell ref="D19:D21"/>
    <mergeCell ref="E19:E21"/>
    <mergeCell ref="F19:F21"/>
    <mergeCell ref="G19:G21"/>
    <mergeCell ref="H19:H21"/>
    <mergeCell ref="I19:I21"/>
    <mergeCell ref="J17:J18"/>
    <mergeCell ref="K17:K18"/>
    <mergeCell ref="P17:P18"/>
    <mergeCell ref="Q17:Q18"/>
    <mergeCell ref="R17:R18"/>
    <mergeCell ref="S17:S18"/>
    <mergeCell ref="A17:A18"/>
    <mergeCell ref="B17:B18"/>
    <mergeCell ref="C17:C18"/>
    <mergeCell ref="D17:D18"/>
    <mergeCell ref="E17:E18"/>
    <mergeCell ref="F17:F18"/>
    <mergeCell ref="G17:G18"/>
    <mergeCell ref="H17:H18"/>
    <mergeCell ref="I17:I18"/>
    <mergeCell ref="J13:J16"/>
    <mergeCell ref="K13:K16"/>
    <mergeCell ref="P13:P16"/>
    <mergeCell ref="Q13:Q16"/>
    <mergeCell ref="R13:R16"/>
    <mergeCell ref="S13:S16"/>
    <mergeCell ref="A13:A16"/>
    <mergeCell ref="B13:B16"/>
    <mergeCell ref="C13:C16"/>
    <mergeCell ref="D13:D16"/>
    <mergeCell ref="E13:E16"/>
    <mergeCell ref="F13:F16"/>
    <mergeCell ref="G13:G16"/>
    <mergeCell ref="H13:H16"/>
    <mergeCell ref="I13:I16"/>
    <mergeCell ref="J11:J12"/>
    <mergeCell ref="K11:K12"/>
    <mergeCell ref="P11:P12"/>
    <mergeCell ref="Q11:Q12"/>
    <mergeCell ref="R11:R12"/>
    <mergeCell ref="S11:S12"/>
    <mergeCell ref="A11:A12"/>
    <mergeCell ref="B11:B12"/>
    <mergeCell ref="C11:C12"/>
    <mergeCell ref="D11:D12"/>
    <mergeCell ref="E11:E12"/>
    <mergeCell ref="F11:F12"/>
    <mergeCell ref="G11:G12"/>
    <mergeCell ref="H11:H12"/>
    <mergeCell ref="I11:I12"/>
    <mergeCell ref="J8:J10"/>
    <mergeCell ref="K8:K10"/>
    <mergeCell ref="P8:P10"/>
    <mergeCell ref="Q8:Q10"/>
    <mergeCell ref="R8:R10"/>
    <mergeCell ref="S8:S10"/>
    <mergeCell ref="A8:A10"/>
    <mergeCell ref="B8:B10"/>
    <mergeCell ref="C8:C10"/>
    <mergeCell ref="D8:D10"/>
    <mergeCell ref="E8:E10"/>
    <mergeCell ref="F8:F10"/>
    <mergeCell ref="G8:G10"/>
    <mergeCell ref="H8:H10"/>
    <mergeCell ref="I8:I10"/>
    <mergeCell ref="J6:J7"/>
    <mergeCell ref="K6:K7"/>
    <mergeCell ref="P6:P7"/>
    <mergeCell ref="Q6:Q7"/>
    <mergeCell ref="R6:R7"/>
    <mergeCell ref="S6:S7"/>
    <mergeCell ref="N4:P4"/>
    <mergeCell ref="A6:A7"/>
    <mergeCell ref="B6:B7"/>
    <mergeCell ref="C6:C7"/>
    <mergeCell ref="D6:D7"/>
    <mergeCell ref="E6:E7"/>
    <mergeCell ref="F6:F7"/>
    <mergeCell ref="G6:G7"/>
    <mergeCell ref="H6:H7"/>
    <mergeCell ref="I6:I7"/>
    <mergeCell ref="S4:S5"/>
    <mergeCell ref="I4:I5"/>
    <mergeCell ref="J4:J5"/>
    <mergeCell ref="K4:K5"/>
    <mergeCell ref="L4:L5"/>
    <mergeCell ref="M4:M5"/>
    <mergeCell ref="Q4:Q5"/>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D04C30-94F6-4107-9B6B-B359BB0A2FB4}">
  <sheetPr codeName="Feuil33">
    <tabColor rgb="FF00B050"/>
  </sheetPr>
  <dimension ref="A1:R289"/>
  <sheetViews>
    <sheetView showGridLines="0" topLeftCell="A263" zoomScaleNormal="100" zoomScaleSheetLayoutView="100" workbookViewId="0">
      <selection activeCell="E289" sqref="E289"/>
    </sheetView>
  </sheetViews>
  <sheetFormatPr baseColWidth="10" defaultRowHeight="13" x14ac:dyDescent="0.35"/>
  <cols>
    <col min="1" max="1" width="13.08984375" style="30" customWidth="1"/>
    <col min="2" max="2" width="14.08984375" style="30" customWidth="1"/>
    <col min="3" max="3" width="16.6328125" style="30" bestFit="1" customWidth="1"/>
    <col min="4" max="4" width="5.6328125" style="30" bestFit="1" customWidth="1"/>
    <col min="5" max="5" width="11.54296875" style="30" bestFit="1" customWidth="1"/>
    <col min="6" max="6" width="13.54296875" style="30" bestFit="1" customWidth="1"/>
    <col min="7" max="7" width="13.6328125" style="30" bestFit="1" customWidth="1"/>
    <col min="8" max="8" width="7.453125" style="30" bestFit="1" customWidth="1"/>
    <col min="9" max="9" width="15.6328125" style="30" bestFit="1" customWidth="1"/>
    <col min="10" max="11" width="11.54296875" style="30"/>
    <col min="12" max="12" width="34.90625" style="30" bestFit="1" customWidth="1"/>
    <col min="13" max="13" width="14.54296875" style="30" bestFit="1" customWidth="1"/>
    <col min="14" max="14" width="12.36328125" style="30" bestFit="1" customWidth="1"/>
    <col min="15" max="15" width="16.54296875" style="30" bestFit="1" customWidth="1"/>
    <col min="16" max="16" width="15.453125" style="30" bestFit="1" customWidth="1"/>
    <col min="17" max="17" width="10.90625" style="30" bestFit="1" customWidth="1"/>
    <col min="18" max="18" width="15.6328125" style="30" bestFit="1" customWidth="1"/>
    <col min="19" max="251" width="11.54296875" style="30"/>
    <col min="252" max="252" width="10.08984375" style="30" customWidth="1"/>
    <col min="253" max="253" width="18.08984375" style="30" customWidth="1"/>
    <col min="254" max="254" width="18.36328125" style="30" customWidth="1"/>
    <col min="255" max="256" width="17.36328125" style="30" customWidth="1"/>
    <col min="257" max="257" width="22.08984375" style="30" customWidth="1"/>
    <col min="258" max="258" width="15.6328125" style="30" customWidth="1"/>
    <col min="259" max="507" width="11.54296875" style="30"/>
    <col min="508" max="508" width="10.08984375" style="30" customWidth="1"/>
    <col min="509" max="509" width="18.08984375" style="30" customWidth="1"/>
    <col min="510" max="510" width="18.36328125" style="30" customWidth="1"/>
    <col min="511" max="512" width="17.36328125" style="30" customWidth="1"/>
    <col min="513" max="513" width="22.08984375" style="30" customWidth="1"/>
    <col min="514" max="514" width="15.6328125" style="30" customWidth="1"/>
    <col min="515" max="763" width="11.54296875" style="30"/>
    <col min="764" max="764" width="10.08984375" style="30" customWidth="1"/>
    <col min="765" max="765" width="18.08984375" style="30" customWidth="1"/>
    <col min="766" max="766" width="18.36328125" style="30" customWidth="1"/>
    <col min="767" max="768" width="17.36328125" style="30" customWidth="1"/>
    <col min="769" max="769" width="22.08984375" style="30" customWidth="1"/>
    <col min="770" max="770" width="15.6328125" style="30" customWidth="1"/>
    <col min="771" max="1019" width="11.54296875" style="30"/>
    <col min="1020" max="1020" width="10.08984375" style="30" customWidth="1"/>
    <col min="1021" max="1021" width="18.08984375" style="30" customWidth="1"/>
    <col min="1022" max="1022" width="18.36328125" style="30" customWidth="1"/>
    <col min="1023" max="1024" width="17.36328125" style="30" customWidth="1"/>
    <col min="1025" max="1025" width="22.08984375" style="30" customWidth="1"/>
    <col min="1026" max="1026" width="15.6328125" style="30" customWidth="1"/>
    <col min="1027" max="1275" width="11.54296875" style="30"/>
    <col min="1276" max="1276" width="10.08984375" style="30" customWidth="1"/>
    <col min="1277" max="1277" width="18.08984375" style="30" customWidth="1"/>
    <col min="1278" max="1278" width="18.36328125" style="30" customWidth="1"/>
    <col min="1279" max="1280" width="17.36328125" style="30" customWidth="1"/>
    <col min="1281" max="1281" width="22.08984375" style="30" customWidth="1"/>
    <col min="1282" max="1282" width="15.6328125" style="30" customWidth="1"/>
    <col min="1283" max="1531" width="11.54296875" style="30"/>
    <col min="1532" max="1532" width="10.08984375" style="30" customWidth="1"/>
    <col min="1533" max="1533" width="18.08984375" style="30" customWidth="1"/>
    <col min="1534" max="1534" width="18.36328125" style="30" customWidth="1"/>
    <col min="1535" max="1536" width="17.36328125" style="30" customWidth="1"/>
    <col min="1537" max="1537" width="22.08984375" style="30" customWidth="1"/>
    <col min="1538" max="1538" width="15.6328125" style="30" customWidth="1"/>
    <col min="1539" max="1787" width="11.54296875" style="30"/>
    <col min="1788" max="1788" width="10.08984375" style="30" customWidth="1"/>
    <col min="1789" max="1789" width="18.08984375" style="30" customWidth="1"/>
    <col min="1790" max="1790" width="18.36328125" style="30" customWidth="1"/>
    <col min="1791" max="1792" width="17.36328125" style="30" customWidth="1"/>
    <col min="1793" max="1793" width="22.08984375" style="30" customWidth="1"/>
    <col min="1794" max="1794" width="15.6328125" style="30" customWidth="1"/>
    <col min="1795" max="2043" width="11.54296875" style="30"/>
    <col min="2044" max="2044" width="10.08984375" style="30" customWidth="1"/>
    <col min="2045" max="2045" width="18.08984375" style="30" customWidth="1"/>
    <col min="2046" max="2046" width="18.36328125" style="30" customWidth="1"/>
    <col min="2047" max="2048" width="17.36328125" style="30" customWidth="1"/>
    <col min="2049" max="2049" width="22.08984375" style="30" customWidth="1"/>
    <col min="2050" max="2050" width="15.6328125" style="30" customWidth="1"/>
    <col min="2051" max="2299" width="11.54296875" style="30"/>
    <col min="2300" max="2300" width="10.08984375" style="30" customWidth="1"/>
    <col min="2301" max="2301" width="18.08984375" style="30" customWidth="1"/>
    <col min="2302" max="2302" width="18.36328125" style="30" customWidth="1"/>
    <col min="2303" max="2304" width="17.36328125" style="30" customWidth="1"/>
    <col min="2305" max="2305" width="22.08984375" style="30" customWidth="1"/>
    <col min="2306" max="2306" width="15.6328125" style="30" customWidth="1"/>
    <col min="2307" max="2555" width="11.54296875" style="30"/>
    <col min="2556" max="2556" width="10.08984375" style="30" customWidth="1"/>
    <col min="2557" max="2557" width="18.08984375" style="30" customWidth="1"/>
    <col min="2558" max="2558" width="18.36328125" style="30" customWidth="1"/>
    <col min="2559" max="2560" width="17.36328125" style="30" customWidth="1"/>
    <col min="2561" max="2561" width="22.08984375" style="30" customWidth="1"/>
    <col min="2562" max="2562" width="15.6328125" style="30" customWidth="1"/>
    <col min="2563" max="2811" width="11.54296875" style="30"/>
    <col min="2812" max="2812" width="10.08984375" style="30" customWidth="1"/>
    <col min="2813" max="2813" width="18.08984375" style="30" customWidth="1"/>
    <col min="2814" max="2814" width="18.36328125" style="30" customWidth="1"/>
    <col min="2815" max="2816" width="17.36328125" style="30" customWidth="1"/>
    <col min="2817" max="2817" width="22.08984375" style="30" customWidth="1"/>
    <col min="2818" max="2818" width="15.6328125" style="30" customWidth="1"/>
    <col min="2819" max="3067" width="11.54296875" style="30"/>
    <col min="3068" max="3068" width="10.08984375" style="30" customWidth="1"/>
    <col min="3069" max="3069" width="18.08984375" style="30" customWidth="1"/>
    <col min="3070" max="3070" width="18.36328125" style="30" customWidth="1"/>
    <col min="3071" max="3072" width="17.36328125" style="30" customWidth="1"/>
    <col min="3073" max="3073" width="22.08984375" style="30" customWidth="1"/>
    <col min="3074" max="3074" width="15.6328125" style="30" customWidth="1"/>
    <col min="3075" max="3323" width="11.54296875" style="30"/>
    <col min="3324" max="3324" width="10.08984375" style="30" customWidth="1"/>
    <col min="3325" max="3325" width="18.08984375" style="30" customWidth="1"/>
    <col min="3326" max="3326" width="18.36328125" style="30" customWidth="1"/>
    <col min="3327" max="3328" width="17.36328125" style="30" customWidth="1"/>
    <col min="3329" max="3329" width="22.08984375" style="30" customWidth="1"/>
    <col min="3330" max="3330" width="15.6328125" style="30" customWidth="1"/>
    <col min="3331" max="3579" width="11.54296875" style="30"/>
    <col min="3580" max="3580" width="10.08984375" style="30" customWidth="1"/>
    <col min="3581" max="3581" width="18.08984375" style="30" customWidth="1"/>
    <col min="3582" max="3582" width="18.36328125" style="30" customWidth="1"/>
    <col min="3583" max="3584" width="17.36328125" style="30" customWidth="1"/>
    <col min="3585" max="3585" width="22.08984375" style="30" customWidth="1"/>
    <col min="3586" max="3586" width="15.6328125" style="30" customWidth="1"/>
    <col min="3587" max="3835" width="11.54296875" style="30"/>
    <col min="3836" max="3836" width="10.08984375" style="30" customWidth="1"/>
    <col min="3837" max="3837" width="18.08984375" style="30" customWidth="1"/>
    <col min="3838" max="3838" width="18.36328125" style="30" customWidth="1"/>
    <col min="3839" max="3840" width="17.36328125" style="30" customWidth="1"/>
    <col min="3841" max="3841" width="22.08984375" style="30" customWidth="1"/>
    <col min="3842" max="3842" width="15.6328125" style="30" customWidth="1"/>
    <col min="3843" max="4091" width="11.54296875" style="30"/>
    <col min="4092" max="4092" width="10.08984375" style="30" customWidth="1"/>
    <col min="4093" max="4093" width="18.08984375" style="30" customWidth="1"/>
    <col min="4094" max="4094" width="18.36328125" style="30" customWidth="1"/>
    <col min="4095" max="4096" width="17.36328125" style="30" customWidth="1"/>
    <col min="4097" max="4097" width="22.08984375" style="30" customWidth="1"/>
    <col min="4098" max="4098" width="15.6328125" style="30" customWidth="1"/>
    <col min="4099" max="4347" width="11.54296875" style="30"/>
    <col min="4348" max="4348" width="10.08984375" style="30" customWidth="1"/>
    <col min="4349" max="4349" width="18.08984375" style="30" customWidth="1"/>
    <col min="4350" max="4350" width="18.36328125" style="30" customWidth="1"/>
    <col min="4351" max="4352" width="17.36328125" style="30" customWidth="1"/>
    <col min="4353" max="4353" width="22.08984375" style="30" customWidth="1"/>
    <col min="4354" max="4354" width="15.6328125" style="30" customWidth="1"/>
    <col min="4355" max="4603" width="11.54296875" style="30"/>
    <col min="4604" max="4604" width="10.08984375" style="30" customWidth="1"/>
    <col min="4605" max="4605" width="18.08984375" style="30" customWidth="1"/>
    <col min="4606" max="4606" width="18.36328125" style="30" customWidth="1"/>
    <col min="4607" max="4608" width="17.36328125" style="30" customWidth="1"/>
    <col min="4609" max="4609" width="22.08984375" style="30" customWidth="1"/>
    <col min="4610" max="4610" width="15.6328125" style="30" customWidth="1"/>
    <col min="4611" max="4859" width="11.54296875" style="30"/>
    <col min="4860" max="4860" width="10.08984375" style="30" customWidth="1"/>
    <col min="4861" max="4861" width="18.08984375" style="30" customWidth="1"/>
    <col min="4862" max="4862" width="18.36328125" style="30" customWidth="1"/>
    <col min="4863" max="4864" width="17.36328125" style="30" customWidth="1"/>
    <col min="4865" max="4865" width="22.08984375" style="30" customWidth="1"/>
    <col min="4866" max="4866" width="15.6328125" style="30" customWidth="1"/>
    <col min="4867" max="5115" width="11.54296875" style="30"/>
    <col min="5116" max="5116" width="10.08984375" style="30" customWidth="1"/>
    <col min="5117" max="5117" width="18.08984375" style="30" customWidth="1"/>
    <col min="5118" max="5118" width="18.36328125" style="30" customWidth="1"/>
    <col min="5119" max="5120" width="17.36328125" style="30" customWidth="1"/>
    <col min="5121" max="5121" width="22.08984375" style="30" customWidth="1"/>
    <col min="5122" max="5122" width="15.6328125" style="30" customWidth="1"/>
    <col min="5123" max="5371" width="11.54296875" style="30"/>
    <col min="5372" max="5372" width="10.08984375" style="30" customWidth="1"/>
    <col min="5373" max="5373" width="18.08984375" style="30" customWidth="1"/>
    <col min="5374" max="5374" width="18.36328125" style="30" customWidth="1"/>
    <col min="5375" max="5376" width="17.36328125" style="30" customWidth="1"/>
    <col min="5377" max="5377" width="22.08984375" style="30" customWidth="1"/>
    <col min="5378" max="5378" width="15.6328125" style="30" customWidth="1"/>
    <col min="5379" max="5627" width="11.54296875" style="30"/>
    <col min="5628" max="5628" width="10.08984375" style="30" customWidth="1"/>
    <col min="5629" max="5629" width="18.08984375" style="30" customWidth="1"/>
    <col min="5630" max="5630" width="18.36328125" style="30" customWidth="1"/>
    <col min="5631" max="5632" width="17.36328125" style="30" customWidth="1"/>
    <col min="5633" max="5633" width="22.08984375" style="30" customWidth="1"/>
    <col min="5634" max="5634" width="15.6328125" style="30" customWidth="1"/>
    <col min="5635" max="5883" width="11.54296875" style="30"/>
    <col min="5884" max="5884" width="10.08984375" style="30" customWidth="1"/>
    <col min="5885" max="5885" width="18.08984375" style="30" customWidth="1"/>
    <col min="5886" max="5886" width="18.36328125" style="30" customWidth="1"/>
    <col min="5887" max="5888" width="17.36328125" style="30" customWidth="1"/>
    <col min="5889" max="5889" width="22.08984375" style="30" customWidth="1"/>
    <col min="5890" max="5890" width="15.6328125" style="30" customWidth="1"/>
    <col min="5891" max="6139" width="11.54296875" style="30"/>
    <col min="6140" max="6140" width="10.08984375" style="30" customWidth="1"/>
    <col min="6141" max="6141" width="18.08984375" style="30" customWidth="1"/>
    <col min="6142" max="6142" width="18.36328125" style="30" customWidth="1"/>
    <col min="6143" max="6144" width="17.36328125" style="30" customWidth="1"/>
    <col min="6145" max="6145" width="22.08984375" style="30" customWidth="1"/>
    <col min="6146" max="6146" width="15.6328125" style="30" customWidth="1"/>
    <col min="6147" max="6395" width="11.54296875" style="30"/>
    <col min="6396" max="6396" width="10.08984375" style="30" customWidth="1"/>
    <col min="6397" max="6397" width="18.08984375" style="30" customWidth="1"/>
    <col min="6398" max="6398" width="18.36328125" style="30" customWidth="1"/>
    <col min="6399" max="6400" width="17.36328125" style="30" customWidth="1"/>
    <col min="6401" max="6401" width="22.08984375" style="30" customWidth="1"/>
    <col min="6402" max="6402" width="15.6328125" style="30" customWidth="1"/>
    <col min="6403" max="6651" width="11.54296875" style="30"/>
    <col min="6652" max="6652" width="10.08984375" style="30" customWidth="1"/>
    <col min="6653" max="6653" width="18.08984375" style="30" customWidth="1"/>
    <col min="6654" max="6654" width="18.36328125" style="30" customWidth="1"/>
    <col min="6655" max="6656" width="17.36328125" style="30" customWidth="1"/>
    <col min="6657" max="6657" width="22.08984375" style="30" customWidth="1"/>
    <col min="6658" max="6658" width="15.6328125" style="30" customWidth="1"/>
    <col min="6659" max="6907" width="11.54296875" style="30"/>
    <col min="6908" max="6908" width="10.08984375" style="30" customWidth="1"/>
    <col min="6909" max="6909" width="18.08984375" style="30" customWidth="1"/>
    <col min="6910" max="6910" width="18.36328125" style="30" customWidth="1"/>
    <col min="6911" max="6912" width="17.36328125" style="30" customWidth="1"/>
    <col min="6913" max="6913" width="22.08984375" style="30" customWidth="1"/>
    <col min="6914" max="6914" width="15.6328125" style="30" customWidth="1"/>
    <col min="6915" max="7163" width="11.54296875" style="30"/>
    <col min="7164" max="7164" width="10.08984375" style="30" customWidth="1"/>
    <col min="7165" max="7165" width="18.08984375" style="30" customWidth="1"/>
    <col min="7166" max="7166" width="18.36328125" style="30" customWidth="1"/>
    <col min="7167" max="7168" width="17.36328125" style="30" customWidth="1"/>
    <col min="7169" max="7169" width="22.08984375" style="30" customWidth="1"/>
    <col min="7170" max="7170" width="15.6328125" style="30" customWidth="1"/>
    <col min="7171" max="7419" width="11.54296875" style="30"/>
    <col min="7420" max="7420" width="10.08984375" style="30" customWidth="1"/>
    <col min="7421" max="7421" width="18.08984375" style="30" customWidth="1"/>
    <col min="7422" max="7422" width="18.36328125" style="30" customWidth="1"/>
    <col min="7423" max="7424" width="17.36328125" style="30" customWidth="1"/>
    <col min="7425" max="7425" width="22.08984375" style="30" customWidth="1"/>
    <col min="7426" max="7426" width="15.6328125" style="30" customWidth="1"/>
    <col min="7427" max="7675" width="11.54296875" style="30"/>
    <col min="7676" max="7676" width="10.08984375" style="30" customWidth="1"/>
    <col min="7677" max="7677" width="18.08984375" style="30" customWidth="1"/>
    <col min="7678" max="7678" width="18.36328125" style="30" customWidth="1"/>
    <col min="7679" max="7680" width="17.36328125" style="30" customWidth="1"/>
    <col min="7681" max="7681" width="22.08984375" style="30" customWidth="1"/>
    <col min="7682" max="7682" width="15.6328125" style="30" customWidth="1"/>
    <col min="7683" max="7931" width="11.54296875" style="30"/>
    <col min="7932" max="7932" width="10.08984375" style="30" customWidth="1"/>
    <col min="7933" max="7933" width="18.08984375" style="30" customWidth="1"/>
    <col min="7934" max="7934" width="18.36328125" style="30" customWidth="1"/>
    <col min="7935" max="7936" width="17.36328125" style="30" customWidth="1"/>
    <col min="7937" max="7937" width="22.08984375" style="30" customWidth="1"/>
    <col min="7938" max="7938" width="15.6328125" style="30" customWidth="1"/>
    <col min="7939" max="8187" width="11.54296875" style="30"/>
    <col min="8188" max="8188" width="10.08984375" style="30" customWidth="1"/>
    <col min="8189" max="8189" width="18.08984375" style="30" customWidth="1"/>
    <col min="8190" max="8190" width="18.36328125" style="30" customWidth="1"/>
    <col min="8191" max="8192" width="17.36328125" style="30" customWidth="1"/>
    <col min="8193" max="8193" width="22.08984375" style="30" customWidth="1"/>
    <col min="8194" max="8194" width="15.6328125" style="30" customWidth="1"/>
    <col min="8195" max="8443" width="11.54296875" style="30"/>
    <col min="8444" max="8444" width="10.08984375" style="30" customWidth="1"/>
    <col min="8445" max="8445" width="18.08984375" style="30" customWidth="1"/>
    <col min="8446" max="8446" width="18.36328125" style="30" customWidth="1"/>
    <col min="8447" max="8448" width="17.36328125" style="30" customWidth="1"/>
    <col min="8449" max="8449" width="22.08984375" style="30" customWidth="1"/>
    <col min="8450" max="8450" width="15.6328125" style="30" customWidth="1"/>
    <col min="8451" max="8699" width="11.54296875" style="30"/>
    <col min="8700" max="8700" width="10.08984375" style="30" customWidth="1"/>
    <col min="8701" max="8701" width="18.08984375" style="30" customWidth="1"/>
    <col min="8702" max="8702" width="18.36328125" style="30" customWidth="1"/>
    <col min="8703" max="8704" width="17.36328125" style="30" customWidth="1"/>
    <col min="8705" max="8705" width="22.08984375" style="30" customWidth="1"/>
    <col min="8706" max="8706" width="15.6328125" style="30" customWidth="1"/>
    <col min="8707" max="8955" width="11.54296875" style="30"/>
    <col min="8956" max="8956" width="10.08984375" style="30" customWidth="1"/>
    <col min="8957" max="8957" width="18.08984375" style="30" customWidth="1"/>
    <col min="8958" max="8958" width="18.36328125" style="30" customWidth="1"/>
    <col min="8959" max="8960" width="17.36328125" style="30" customWidth="1"/>
    <col min="8961" max="8961" width="22.08984375" style="30" customWidth="1"/>
    <col min="8962" max="8962" width="15.6328125" style="30" customWidth="1"/>
    <col min="8963" max="9211" width="11.54296875" style="30"/>
    <col min="9212" max="9212" width="10.08984375" style="30" customWidth="1"/>
    <col min="9213" max="9213" width="18.08984375" style="30" customWidth="1"/>
    <col min="9214" max="9214" width="18.36328125" style="30" customWidth="1"/>
    <col min="9215" max="9216" width="17.36328125" style="30" customWidth="1"/>
    <col min="9217" max="9217" width="22.08984375" style="30" customWidth="1"/>
    <col min="9218" max="9218" width="15.6328125" style="30" customWidth="1"/>
    <col min="9219" max="9467" width="11.54296875" style="30"/>
    <col min="9468" max="9468" width="10.08984375" style="30" customWidth="1"/>
    <col min="9469" max="9469" width="18.08984375" style="30" customWidth="1"/>
    <col min="9470" max="9470" width="18.36328125" style="30" customWidth="1"/>
    <col min="9471" max="9472" width="17.36328125" style="30" customWidth="1"/>
    <col min="9473" max="9473" width="22.08984375" style="30" customWidth="1"/>
    <col min="9474" max="9474" width="15.6328125" style="30" customWidth="1"/>
    <col min="9475" max="9723" width="11.54296875" style="30"/>
    <col min="9724" max="9724" width="10.08984375" style="30" customWidth="1"/>
    <col min="9725" max="9725" width="18.08984375" style="30" customWidth="1"/>
    <col min="9726" max="9726" width="18.36328125" style="30" customWidth="1"/>
    <col min="9727" max="9728" width="17.36328125" style="30" customWidth="1"/>
    <col min="9729" max="9729" width="22.08984375" style="30" customWidth="1"/>
    <col min="9730" max="9730" width="15.6328125" style="30" customWidth="1"/>
    <col min="9731" max="9979" width="11.54296875" style="30"/>
    <col min="9980" max="9980" width="10.08984375" style="30" customWidth="1"/>
    <col min="9981" max="9981" width="18.08984375" style="30" customWidth="1"/>
    <col min="9982" max="9982" width="18.36328125" style="30" customWidth="1"/>
    <col min="9983" max="9984" width="17.36328125" style="30" customWidth="1"/>
    <col min="9985" max="9985" width="22.08984375" style="30" customWidth="1"/>
    <col min="9986" max="9986" width="15.6328125" style="30" customWidth="1"/>
    <col min="9987" max="10235" width="11.54296875" style="30"/>
    <col min="10236" max="10236" width="10.08984375" style="30" customWidth="1"/>
    <col min="10237" max="10237" width="18.08984375" style="30" customWidth="1"/>
    <col min="10238" max="10238" width="18.36328125" style="30" customWidth="1"/>
    <col min="10239" max="10240" width="17.36328125" style="30" customWidth="1"/>
    <col min="10241" max="10241" width="22.08984375" style="30" customWidth="1"/>
    <col min="10242" max="10242" width="15.6328125" style="30" customWidth="1"/>
    <col min="10243" max="10491" width="11.54296875" style="30"/>
    <col min="10492" max="10492" width="10.08984375" style="30" customWidth="1"/>
    <col min="10493" max="10493" width="18.08984375" style="30" customWidth="1"/>
    <col min="10494" max="10494" width="18.36328125" style="30" customWidth="1"/>
    <col min="10495" max="10496" width="17.36328125" style="30" customWidth="1"/>
    <col min="10497" max="10497" width="22.08984375" style="30" customWidth="1"/>
    <col min="10498" max="10498" width="15.6328125" style="30" customWidth="1"/>
    <col min="10499" max="10747" width="11.54296875" style="30"/>
    <col min="10748" max="10748" width="10.08984375" style="30" customWidth="1"/>
    <col min="10749" max="10749" width="18.08984375" style="30" customWidth="1"/>
    <col min="10750" max="10750" width="18.36328125" style="30" customWidth="1"/>
    <col min="10751" max="10752" width="17.36328125" style="30" customWidth="1"/>
    <col min="10753" max="10753" width="22.08984375" style="30" customWidth="1"/>
    <col min="10754" max="10754" width="15.6328125" style="30" customWidth="1"/>
    <col min="10755" max="11003" width="11.54296875" style="30"/>
    <col min="11004" max="11004" width="10.08984375" style="30" customWidth="1"/>
    <col min="11005" max="11005" width="18.08984375" style="30" customWidth="1"/>
    <col min="11006" max="11006" width="18.36328125" style="30" customWidth="1"/>
    <col min="11007" max="11008" width="17.36328125" style="30" customWidth="1"/>
    <col min="11009" max="11009" width="22.08984375" style="30" customWidth="1"/>
    <col min="11010" max="11010" width="15.6328125" style="30" customWidth="1"/>
    <col min="11011" max="11259" width="11.54296875" style="30"/>
    <col min="11260" max="11260" width="10.08984375" style="30" customWidth="1"/>
    <col min="11261" max="11261" width="18.08984375" style="30" customWidth="1"/>
    <col min="11262" max="11262" width="18.36328125" style="30" customWidth="1"/>
    <col min="11263" max="11264" width="17.36328125" style="30" customWidth="1"/>
    <col min="11265" max="11265" width="22.08984375" style="30" customWidth="1"/>
    <col min="11266" max="11266" width="15.6328125" style="30" customWidth="1"/>
    <col min="11267" max="11515" width="11.54296875" style="30"/>
    <col min="11516" max="11516" width="10.08984375" style="30" customWidth="1"/>
    <col min="11517" max="11517" width="18.08984375" style="30" customWidth="1"/>
    <col min="11518" max="11518" width="18.36328125" style="30" customWidth="1"/>
    <col min="11519" max="11520" width="17.36328125" style="30" customWidth="1"/>
    <col min="11521" max="11521" width="22.08984375" style="30" customWidth="1"/>
    <col min="11522" max="11522" width="15.6328125" style="30" customWidth="1"/>
    <col min="11523" max="11771" width="11.54296875" style="30"/>
    <col min="11772" max="11772" width="10.08984375" style="30" customWidth="1"/>
    <col min="11773" max="11773" width="18.08984375" style="30" customWidth="1"/>
    <col min="11774" max="11774" width="18.36328125" style="30" customWidth="1"/>
    <col min="11775" max="11776" width="17.36328125" style="30" customWidth="1"/>
    <col min="11777" max="11777" width="22.08984375" style="30" customWidth="1"/>
    <col min="11778" max="11778" width="15.6328125" style="30" customWidth="1"/>
    <col min="11779" max="12027" width="11.54296875" style="30"/>
    <col min="12028" max="12028" width="10.08984375" style="30" customWidth="1"/>
    <col min="12029" max="12029" width="18.08984375" style="30" customWidth="1"/>
    <col min="12030" max="12030" width="18.36328125" style="30" customWidth="1"/>
    <col min="12031" max="12032" width="17.36328125" style="30" customWidth="1"/>
    <col min="12033" max="12033" width="22.08984375" style="30" customWidth="1"/>
    <col min="12034" max="12034" width="15.6328125" style="30" customWidth="1"/>
    <col min="12035" max="12283" width="11.54296875" style="30"/>
    <col min="12284" max="12284" width="10.08984375" style="30" customWidth="1"/>
    <col min="12285" max="12285" width="18.08984375" style="30" customWidth="1"/>
    <col min="12286" max="12286" width="18.36328125" style="30" customWidth="1"/>
    <col min="12287" max="12288" width="17.36328125" style="30" customWidth="1"/>
    <col min="12289" max="12289" width="22.08984375" style="30" customWidth="1"/>
    <col min="12290" max="12290" width="15.6328125" style="30" customWidth="1"/>
    <col min="12291" max="12539" width="11.54296875" style="30"/>
    <col min="12540" max="12540" width="10.08984375" style="30" customWidth="1"/>
    <col min="12541" max="12541" width="18.08984375" style="30" customWidth="1"/>
    <col min="12542" max="12542" width="18.36328125" style="30" customWidth="1"/>
    <col min="12543" max="12544" width="17.36328125" style="30" customWidth="1"/>
    <col min="12545" max="12545" width="22.08984375" style="30" customWidth="1"/>
    <col min="12546" max="12546" width="15.6328125" style="30" customWidth="1"/>
    <col min="12547" max="12795" width="11.54296875" style="30"/>
    <col min="12796" max="12796" width="10.08984375" style="30" customWidth="1"/>
    <col min="12797" max="12797" width="18.08984375" style="30" customWidth="1"/>
    <col min="12798" max="12798" width="18.36328125" style="30" customWidth="1"/>
    <col min="12799" max="12800" width="17.36328125" style="30" customWidth="1"/>
    <col min="12801" max="12801" width="22.08984375" style="30" customWidth="1"/>
    <col min="12802" max="12802" width="15.6328125" style="30" customWidth="1"/>
    <col min="12803" max="13051" width="11.54296875" style="30"/>
    <col min="13052" max="13052" width="10.08984375" style="30" customWidth="1"/>
    <col min="13053" max="13053" width="18.08984375" style="30" customWidth="1"/>
    <col min="13054" max="13054" width="18.36328125" style="30" customWidth="1"/>
    <col min="13055" max="13056" width="17.36328125" style="30" customWidth="1"/>
    <col min="13057" max="13057" width="22.08984375" style="30" customWidth="1"/>
    <col min="13058" max="13058" width="15.6328125" style="30" customWidth="1"/>
    <col min="13059" max="13307" width="11.54296875" style="30"/>
    <col min="13308" max="13308" width="10.08984375" style="30" customWidth="1"/>
    <col min="13309" max="13309" width="18.08984375" style="30" customWidth="1"/>
    <col min="13310" max="13310" width="18.36328125" style="30" customWidth="1"/>
    <col min="13311" max="13312" width="17.36328125" style="30" customWidth="1"/>
    <col min="13313" max="13313" width="22.08984375" style="30" customWidth="1"/>
    <col min="13314" max="13314" width="15.6328125" style="30" customWidth="1"/>
    <col min="13315" max="13563" width="11.54296875" style="30"/>
    <col min="13564" max="13564" width="10.08984375" style="30" customWidth="1"/>
    <col min="13565" max="13565" width="18.08984375" style="30" customWidth="1"/>
    <col min="13566" max="13566" width="18.36328125" style="30" customWidth="1"/>
    <col min="13567" max="13568" width="17.36328125" style="30" customWidth="1"/>
    <col min="13569" max="13569" width="22.08984375" style="30" customWidth="1"/>
    <col min="13570" max="13570" width="15.6328125" style="30" customWidth="1"/>
    <col min="13571" max="13819" width="11.54296875" style="30"/>
    <col min="13820" max="13820" width="10.08984375" style="30" customWidth="1"/>
    <col min="13821" max="13821" width="18.08984375" style="30" customWidth="1"/>
    <col min="13822" max="13822" width="18.36328125" style="30" customWidth="1"/>
    <col min="13823" max="13824" width="17.36328125" style="30" customWidth="1"/>
    <col min="13825" max="13825" width="22.08984375" style="30" customWidth="1"/>
    <col min="13826" max="13826" width="15.6328125" style="30" customWidth="1"/>
    <col min="13827" max="14075" width="11.54296875" style="30"/>
    <col min="14076" max="14076" width="10.08984375" style="30" customWidth="1"/>
    <col min="14077" max="14077" width="18.08984375" style="30" customWidth="1"/>
    <col min="14078" max="14078" width="18.36328125" style="30" customWidth="1"/>
    <col min="14079" max="14080" width="17.36328125" style="30" customWidth="1"/>
    <col min="14081" max="14081" width="22.08984375" style="30" customWidth="1"/>
    <col min="14082" max="14082" width="15.6328125" style="30" customWidth="1"/>
    <col min="14083" max="14331" width="11.54296875" style="30"/>
    <col min="14332" max="14332" width="10.08984375" style="30" customWidth="1"/>
    <col min="14333" max="14333" width="18.08984375" style="30" customWidth="1"/>
    <col min="14334" max="14334" width="18.36328125" style="30" customWidth="1"/>
    <col min="14335" max="14336" width="17.36328125" style="30" customWidth="1"/>
    <col min="14337" max="14337" width="22.08984375" style="30" customWidth="1"/>
    <col min="14338" max="14338" width="15.6328125" style="30" customWidth="1"/>
    <col min="14339" max="14587" width="11.54296875" style="30"/>
    <col min="14588" max="14588" width="10.08984375" style="30" customWidth="1"/>
    <col min="14589" max="14589" width="18.08984375" style="30" customWidth="1"/>
    <col min="14590" max="14590" width="18.36328125" style="30" customWidth="1"/>
    <col min="14591" max="14592" width="17.36328125" style="30" customWidth="1"/>
    <col min="14593" max="14593" width="22.08984375" style="30" customWidth="1"/>
    <col min="14594" max="14594" width="15.6328125" style="30" customWidth="1"/>
    <col min="14595" max="14843" width="11.54296875" style="30"/>
    <col min="14844" max="14844" width="10.08984375" style="30" customWidth="1"/>
    <col min="14845" max="14845" width="18.08984375" style="30" customWidth="1"/>
    <col min="14846" max="14846" width="18.36328125" style="30" customWidth="1"/>
    <col min="14847" max="14848" width="17.36328125" style="30" customWidth="1"/>
    <col min="14849" max="14849" width="22.08984375" style="30" customWidth="1"/>
    <col min="14850" max="14850" width="15.6328125" style="30" customWidth="1"/>
    <col min="14851" max="15099" width="11.54296875" style="30"/>
    <col min="15100" max="15100" width="10.08984375" style="30" customWidth="1"/>
    <col min="15101" max="15101" width="18.08984375" style="30" customWidth="1"/>
    <col min="15102" max="15102" width="18.36328125" style="30" customWidth="1"/>
    <col min="15103" max="15104" width="17.36328125" style="30" customWidth="1"/>
    <col min="15105" max="15105" width="22.08984375" style="30" customWidth="1"/>
    <col min="15106" max="15106" width="15.6328125" style="30" customWidth="1"/>
    <col min="15107" max="15355" width="11.54296875" style="30"/>
    <col min="15356" max="15356" width="10.08984375" style="30" customWidth="1"/>
    <col min="15357" max="15357" width="18.08984375" style="30" customWidth="1"/>
    <col min="15358" max="15358" width="18.36328125" style="30" customWidth="1"/>
    <col min="15359" max="15360" width="17.36328125" style="30" customWidth="1"/>
    <col min="15361" max="15361" width="22.08984375" style="30" customWidth="1"/>
    <col min="15362" max="15362" width="15.6328125" style="30" customWidth="1"/>
    <col min="15363" max="15611" width="11.54296875" style="30"/>
    <col min="15612" max="15612" width="10.08984375" style="30" customWidth="1"/>
    <col min="15613" max="15613" width="18.08984375" style="30" customWidth="1"/>
    <col min="15614" max="15614" width="18.36328125" style="30" customWidth="1"/>
    <col min="15615" max="15616" width="17.36328125" style="30" customWidth="1"/>
    <col min="15617" max="15617" width="22.08984375" style="30" customWidth="1"/>
    <col min="15618" max="15618" width="15.6328125" style="30" customWidth="1"/>
    <col min="15619" max="15867" width="11.54296875" style="30"/>
    <col min="15868" max="15868" width="10.08984375" style="30" customWidth="1"/>
    <col min="15869" max="15869" width="18.08984375" style="30" customWidth="1"/>
    <col min="15870" max="15870" width="18.36328125" style="30" customWidth="1"/>
    <col min="15871" max="15872" width="17.36328125" style="30" customWidth="1"/>
    <col min="15873" max="15873" width="22.08984375" style="30" customWidth="1"/>
    <col min="15874" max="15874" width="15.6328125" style="30" customWidth="1"/>
    <col min="15875" max="16123" width="11.54296875" style="30"/>
    <col min="16124" max="16124" width="10.08984375" style="30" customWidth="1"/>
    <col min="16125" max="16125" width="18.08984375" style="30" customWidth="1"/>
    <col min="16126" max="16126" width="18.36328125" style="30" customWidth="1"/>
    <col min="16127" max="16128" width="17.36328125" style="30" customWidth="1"/>
    <col min="16129" max="16129" width="22.08984375" style="30" customWidth="1"/>
    <col min="16130" max="16130" width="15.6328125" style="30" customWidth="1"/>
    <col min="16131" max="16384" width="11.54296875" style="30"/>
  </cols>
  <sheetData>
    <row r="1" spans="1:18" x14ac:dyDescent="0.45">
      <c r="A1" s="69" t="s">
        <v>3562</v>
      </c>
      <c r="B1" s="128"/>
      <c r="C1" s="128"/>
      <c r="D1" s="128"/>
    </row>
    <row r="2" spans="1:18" x14ac:dyDescent="0.45">
      <c r="A2" s="69"/>
      <c r="B2" s="128"/>
      <c r="C2" s="128"/>
      <c r="D2" s="128"/>
    </row>
    <row r="3" spans="1:18" x14ac:dyDescent="0.45">
      <c r="A3" s="1008" t="s">
        <v>3247</v>
      </c>
      <c r="B3" s="128"/>
      <c r="C3" s="128"/>
      <c r="D3" s="128"/>
    </row>
    <row r="4" spans="1:18" x14ac:dyDescent="0.45">
      <c r="A4" s="69"/>
      <c r="B4" s="128"/>
      <c r="C4" s="128"/>
      <c r="D4" s="128"/>
    </row>
    <row r="5" spans="1:18" ht="52" x14ac:dyDescent="0.35">
      <c r="A5" s="1009" t="s">
        <v>3406</v>
      </c>
      <c r="B5" s="1010" t="s">
        <v>404</v>
      </c>
      <c r="C5" s="1009" t="s">
        <v>2857</v>
      </c>
      <c r="D5" s="1009" t="s">
        <v>405</v>
      </c>
      <c r="E5" s="1011" t="s">
        <v>406</v>
      </c>
      <c r="F5" s="1012" t="s">
        <v>2858</v>
      </c>
      <c r="G5" s="1011" t="s">
        <v>407</v>
      </c>
      <c r="H5" s="1012" t="s">
        <v>2859</v>
      </c>
      <c r="I5" s="1011" t="s">
        <v>408</v>
      </c>
      <c r="L5" s="887" t="s">
        <v>502</v>
      </c>
      <c r="M5" s="887" t="s">
        <v>31</v>
      </c>
      <c r="N5" s="888" t="s">
        <v>3242</v>
      </c>
      <c r="O5" s="888" t="s">
        <v>3243</v>
      </c>
      <c r="P5" s="888" t="s">
        <v>3244</v>
      </c>
      <c r="Q5" s="888" t="s">
        <v>3246</v>
      </c>
      <c r="R5" s="888" t="s">
        <v>3245</v>
      </c>
    </row>
    <row r="6" spans="1:18" ht="14.5" x14ac:dyDescent="0.35">
      <c r="A6" s="1013" t="s">
        <v>3407</v>
      </c>
      <c r="B6" s="1013" t="s">
        <v>235</v>
      </c>
      <c r="C6" s="1013" t="s">
        <v>212</v>
      </c>
      <c r="D6" s="1013" t="s">
        <v>234</v>
      </c>
      <c r="E6" s="1014">
        <v>36213.239120653001</v>
      </c>
      <c r="F6" s="1014">
        <v>81.764166666666668</v>
      </c>
      <c r="G6" s="1014">
        <f>+E6*F6</f>
        <v>2960945.3190009254</v>
      </c>
      <c r="H6" s="1014">
        <v>606.67897697557692</v>
      </c>
      <c r="I6" s="1014">
        <f>+G6*H6</f>
        <v>1796343277.0121047</v>
      </c>
      <c r="L6" s="890" t="s">
        <v>3172</v>
      </c>
      <c r="M6" s="890" t="s">
        <v>42</v>
      </c>
      <c r="N6" s="891">
        <v>2742601</v>
      </c>
      <c r="O6" s="889">
        <f>+O28</f>
        <v>81.764166666666668</v>
      </c>
      <c r="P6" s="891">
        <f t="shared" ref="P6:P18" si="0">+N6*O6/1000000</f>
        <v>224.24648526416669</v>
      </c>
      <c r="Q6" s="889">
        <f>+P28</f>
        <v>606.67897697557692</v>
      </c>
      <c r="R6" s="891">
        <f>+P6*Q6/1000</f>
        <v>136.04562827043344</v>
      </c>
    </row>
    <row r="7" spans="1:18" ht="14.5" x14ac:dyDescent="0.35">
      <c r="A7" s="1013" t="s">
        <v>3407</v>
      </c>
      <c r="B7" s="1013" t="s">
        <v>235</v>
      </c>
      <c r="C7" s="1013" t="s">
        <v>212</v>
      </c>
      <c r="D7" s="1013" t="s">
        <v>234</v>
      </c>
      <c r="E7" s="1014">
        <v>5285.1812934409973</v>
      </c>
      <c r="F7" s="1014">
        <v>81.764166666666668</v>
      </c>
      <c r="G7" s="1014">
        <f t="shared" ref="G7:G70" si="1">+E7*F7</f>
        <v>432138.4441404586</v>
      </c>
      <c r="H7" s="1014">
        <v>606.67897697557692</v>
      </c>
      <c r="I7" s="1014">
        <f t="shared" ref="I7:I70" si="2">+G7*H7</f>
        <v>262169309.20295092</v>
      </c>
      <c r="L7" s="892" t="s">
        <v>3173</v>
      </c>
      <c r="M7" s="892" t="s">
        <v>42</v>
      </c>
      <c r="N7" s="893">
        <v>8701480</v>
      </c>
      <c r="O7" s="894">
        <f>+O29</f>
        <v>81.764166666666668</v>
      </c>
      <c r="P7" s="893">
        <f t="shared" si="0"/>
        <v>711.46926096666675</v>
      </c>
      <c r="Q7" s="894">
        <f>+P29</f>
        <v>606.67897697557692</v>
      </c>
      <c r="R7" s="893">
        <f t="shared" ref="R7:R18" si="3">+P7*Q7/1000</f>
        <v>431.63344339282713</v>
      </c>
    </row>
    <row r="8" spans="1:18" ht="14.5" x14ac:dyDescent="0.35">
      <c r="A8" s="1013" t="s">
        <v>3408</v>
      </c>
      <c r="B8" s="1013" t="s">
        <v>235</v>
      </c>
      <c r="C8" s="1013" t="s">
        <v>212</v>
      </c>
      <c r="D8" s="1013" t="s">
        <v>234</v>
      </c>
      <c r="E8" s="1014">
        <v>33236.064418059854</v>
      </c>
      <c r="F8" s="1014">
        <v>81.764166666666668</v>
      </c>
      <c r="G8" s="1014">
        <f t="shared" si="1"/>
        <v>2717519.1104223155</v>
      </c>
      <c r="H8" s="1014">
        <v>606.67897697557692</v>
      </c>
      <c r="I8" s="1014">
        <f t="shared" si="2"/>
        <v>1648661713.8225904</v>
      </c>
      <c r="L8" s="890" t="s">
        <v>211</v>
      </c>
      <c r="M8" s="890" t="s">
        <v>42</v>
      </c>
      <c r="N8" s="891">
        <v>895499</v>
      </c>
      <c r="O8" s="889">
        <f>+O31</f>
        <v>81.764166666666668</v>
      </c>
      <c r="P8" s="891">
        <f t="shared" si="0"/>
        <v>73.219729485833327</v>
      </c>
      <c r="Q8" s="889">
        <f>+P31</f>
        <v>606.67897697557692</v>
      </c>
      <c r="R8" s="891">
        <f t="shared" si="3"/>
        <v>44.420870578893847</v>
      </c>
    </row>
    <row r="9" spans="1:18" ht="14.5" x14ac:dyDescent="0.35">
      <c r="A9" s="1013" t="s">
        <v>3408</v>
      </c>
      <c r="B9" s="1013" t="s">
        <v>235</v>
      </c>
      <c r="C9" s="1013" t="s">
        <v>212</v>
      </c>
      <c r="D9" s="1013" t="s">
        <v>234</v>
      </c>
      <c r="E9" s="1014">
        <v>4850.6742339364191</v>
      </c>
      <c r="F9" s="1014">
        <v>81.764166666666668</v>
      </c>
      <c r="G9" s="1014">
        <f t="shared" si="1"/>
        <v>396611.33650928305</v>
      </c>
      <c r="H9" s="1014">
        <v>606.67897697557692</v>
      </c>
      <c r="I9" s="1014">
        <f t="shared" si="2"/>
        <v>240615759.89036813</v>
      </c>
      <c r="L9" s="892" t="s">
        <v>212</v>
      </c>
      <c r="M9" s="892" t="s">
        <v>42</v>
      </c>
      <c r="N9" s="893">
        <v>1551242</v>
      </c>
      <c r="O9" s="894">
        <f>+O36</f>
        <v>81.764166666666682</v>
      </c>
      <c r="P9" s="893">
        <f t="shared" si="0"/>
        <v>126.83600942833336</v>
      </c>
      <c r="Q9" s="894">
        <f>+P36</f>
        <v>606.67897697557692</v>
      </c>
      <c r="R9" s="893">
        <f t="shared" si="3"/>
        <v>76.948740443645903</v>
      </c>
    </row>
    <row r="10" spans="1:18" ht="14.5" x14ac:dyDescent="0.35">
      <c r="A10" s="1013" t="s">
        <v>3409</v>
      </c>
      <c r="B10" s="1013" t="s">
        <v>235</v>
      </c>
      <c r="C10" s="1013" t="s">
        <v>212</v>
      </c>
      <c r="D10" s="1013" t="s">
        <v>234</v>
      </c>
      <c r="E10" s="1014">
        <v>34662.573408920078</v>
      </c>
      <c r="F10" s="1014">
        <v>81.764166666666668</v>
      </c>
      <c r="G10" s="1014">
        <f t="shared" si="1"/>
        <v>2834156.4293025094</v>
      </c>
      <c r="H10" s="1014">
        <v>606.67897697557692</v>
      </c>
      <c r="I10" s="1014">
        <f t="shared" si="2"/>
        <v>1719423123.1180005</v>
      </c>
      <c r="L10" s="890" t="s">
        <v>3174</v>
      </c>
      <c r="M10" s="890" t="s">
        <v>553</v>
      </c>
      <c r="N10" s="891">
        <v>1203125</v>
      </c>
      <c r="O10" s="889">
        <f>+O23</f>
        <v>78.982499999999987</v>
      </c>
      <c r="P10" s="891">
        <f t="shared" si="0"/>
        <v>95.025820312499988</v>
      </c>
      <c r="Q10" s="889">
        <f>+P23</f>
        <v>606.6789769755768</v>
      </c>
      <c r="R10" s="891">
        <f t="shared" si="3"/>
        <v>57.650167453452482</v>
      </c>
    </row>
    <row r="11" spans="1:18" ht="14.5" x14ac:dyDescent="0.35">
      <c r="A11" s="1013" t="s">
        <v>3409</v>
      </c>
      <c r="B11" s="1013" t="s">
        <v>235</v>
      </c>
      <c r="C11" s="1013" t="s">
        <v>212</v>
      </c>
      <c r="D11" s="1013" t="s">
        <v>234</v>
      </c>
      <c r="E11" s="1014">
        <v>5058.8676686165018</v>
      </c>
      <c r="F11" s="1014">
        <v>81.764166666666668</v>
      </c>
      <c r="G11" s="1014">
        <f t="shared" si="1"/>
        <v>413634.09920137108</v>
      </c>
      <c r="H11" s="1014">
        <v>606.67897697557692</v>
      </c>
      <c r="I11" s="1014">
        <f t="shared" si="2"/>
        <v>250943112.14570209</v>
      </c>
      <c r="L11" s="892" t="s">
        <v>3175</v>
      </c>
      <c r="M11" s="892" t="s">
        <v>553</v>
      </c>
      <c r="N11" s="893">
        <v>3819461</v>
      </c>
      <c r="O11" s="894">
        <f>+O24</f>
        <v>78.982500000000002</v>
      </c>
      <c r="P11" s="893">
        <f t="shared" si="0"/>
        <v>301.67057843250001</v>
      </c>
      <c r="Q11" s="894">
        <f>+P24</f>
        <v>606.57632825244491</v>
      </c>
      <c r="R11" s="893">
        <f t="shared" si="3"/>
        <v>182.98623180737704</v>
      </c>
    </row>
    <row r="12" spans="1:18" ht="14.5" x14ac:dyDescent="0.35">
      <c r="A12" s="1013" t="s">
        <v>3410</v>
      </c>
      <c r="B12" s="1013" t="s">
        <v>235</v>
      </c>
      <c r="C12" s="1013" t="s">
        <v>212</v>
      </c>
      <c r="D12" s="1013" t="s">
        <v>234</v>
      </c>
      <c r="E12" s="1014">
        <v>32105.72093844803</v>
      </c>
      <c r="F12" s="1014">
        <v>81.764166666666668</v>
      </c>
      <c r="G12" s="1014">
        <f t="shared" si="1"/>
        <v>2625097.5177647546</v>
      </c>
      <c r="H12" s="1014">
        <v>606.67897697557692</v>
      </c>
      <c r="I12" s="1014">
        <f t="shared" si="2"/>
        <v>1592591476.5386477</v>
      </c>
      <c r="L12" s="890" t="s">
        <v>77</v>
      </c>
      <c r="M12" s="890" t="s">
        <v>554</v>
      </c>
      <c r="N12" s="891">
        <v>1997458</v>
      </c>
      <c r="O12" s="889">
        <f>+O26</f>
        <v>78.982499999999987</v>
      </c>
      <c r="P12" s="891">
        <f t="shared" si="0"/>
        <v>157.76422648499999</v>
      </c>
      <c r="Q12" s="889">
        <f>+P26</f>
        <v>606.67897697557692</v>
      </c>
      <c r="R12" s="891">
        <f t="shared" si="3"/>
        <v>95.712239527263009</v>
      </c>
    </row>
    <row r="13" spans="1:18" ht="14.5" x14ac:dyDescent="0.35">
      <c r="A13" s="1013" t="s">
        <v>3410</v>
      </c>
      <c r="B13" s="1013" t="s">
        <v>235</v>
      </c>
      <c r="C13" s="1013" t="s">
        <v>212</v>
      </c>
      <c r="D13" s="1013" t="s">
        <v>234</v>
      </c>
      <c r="E13" s="1014">
        <v>4685.70500282999</v>
      </c>
      <c r="F13" s="1014">
        <v>81.764166666666668</v>
      </c>
      <c r="G13" s="1014">
        <f t="shared" si="1"/>
        <v>383122.76480222511</v>
      </c>
      <c r="H13" s="1014">
        <v>606.67897697557692</v>
      </c>
      <c r="I13" s="1014">
        <f t="shared" si="2"/>
        <v>232432527.0062685</v>
      </c>
      <c r="L13" s="892" t="s">
        <v>56</v>
      </c>
      <c r="M13" s="892" t="s">
        <v>555</v>
      </c>
      <c r="N13" s="893">
        <v>311254</v>
      </c>
      <c r="O13" s="894">
        <f>+O33</f>
        <v>81.764166666666668</v>
      </c>
      <c r="P13" s="893">
        <f t="shared" si="0"/>
        <v>25.449423931666669</v>
      </c>
      <c r="Q13" s="894">
        <f>+P33</f>
        <v>606.67897697557692</v>
      </c>
      <c r="R13" s="893">
        <f t="shared" si="3"/>
        <v>15.4396304754813</v>
      </c>
    </row>
    <row r="14" spans="1:18" ht="14.5" x14ac:dyDescent="0.35">
      <c r="A14" s="1013" t="s">
        <v>3411</v>
      </c>
      <c r="B14" s="1013" t="s">
        <v>235</v>
      </c>
      <c r="C14" s="1013" t="s">
        <v>212</v>
      </c>
      <c r="D14" s="1013" t="s">
        <v>234</v>
      </c>
      <c r="E14" s="1014">
        <v>29770.884826480975</v>
      </c>
      <c r="F14" s="1014">
        <v>81.764166666666668</v>
      </c>
      <c r="G14" s="1014">
        <f t="shared" si="1"/>
        <v>2434191.5887665283</v>
      </c>
      <c r="H14" s="1014">
        <v>606.67897697557692</v>
      </c>
      <c r="I14" s="1014">
        <f t="shared" si="2"/>
        <v>1476772862.8354316</v>
      </c>
      <c r="L14" s="890" t="s">
        <v>214</v>
      </c>
      <c r="M14" s="890" t="s">
        <v>555</v>
      </c>
      <c r="N14" s="891">
        <v>576373</v>
      </c>
      <c r="O14" s="889">
        <f>+O38</f>
        <v>64.037999999999997</v>
      </c>
      <c r="P14" s="891">
        <f t="shared" si="0"/>
        <v>36.909774173999992</v>
      </c>
      <c r="Q14" s="889">
        <f>+P38</f>
        <v>606.67897697557692</v>
      </c>
      <c r="R14" s="891">
        <f t="shared" si="3"/>
        <v>22.392384036281886</v>
      </c>
    </row>
    <row r="15" spans="1:18" ht="14.5" x14ac:dyDescent="0.35">
      <c r="A15" s="1013" t="s">
        <v>3411</v>
      </c>
      <c r="B15" s="1013" t="s">
        <v>235</v>
      </c>
      <c r="C15" s="1013" t="s">
        <v>212</v>
      </c>
      <c r="D15" s="1013" t="s">
        <v>234</v>
      </c>
      <c r="E15" s="1014">
        <v>4344.9447603919953</v>
      </c>
      <c r="F15" s="1014">
        <v>81.764166666666668</v>
      </c>
      <c r="G15" s="1014">
        <f t="shared" si="1"/>
        <v>355260.78754615114</v>
      </c>
      <c r="H15" s="1014">
        <v>606.67897697557692</v>
      </c>
      <c r="I15" s="1014">
        <f t="shared" si="2"/>
        <v>215529251.14803675</v>
      </c>
      <c r="L15" s="892" t="s">
        <v>215</v>
      </c>
      <c r="M15" s="892" t="s">
        <v>555</v>
      </c>
      <c r="N15" s="893">
        <v>1102706</v>
      </c>
      <c r="O15" s="894">
        <f>+O35</f>
        <v>81.76416666666664</v>
      </c>
      <c r="P15" s="893">
        <f t="shared" si="0"/>
        <v>90.161837168333307</v>
      </c>
      <c r="Q15" s="894">
        <f>+P35</f>
        <v>606.67897697557692</v>
      </c>
      <c r="R15" s="893">
        <f t="shared" si="3"/>
        <v>54.699291135522998</v>
      </c>
    </row>
    <row r="16" spans="1:18" ht="14.5" x14ac:dyDescent="0.35">
      <c r="A16" s="1013" t="s">
        <v>3412</v>
      </c>
      <c r="B16" s="1013" t="s">
        <v>235</v>
      </c>
      <c r="C16" s="1013" t="s">
        <v>212</v>
      </c>
      <c r="D16" s="1013" t="s">
        <v>234</v>
      </c>
      <c r="E16" s="1014">
        <v>26398.391675831364</v>
      </c>
      <c r="F16" s="1014">
        <v>81.764166666666668</v>
      </c>
      <c r="G16" s="1014">
        <f t="shared" si="1"/>
        <v>2158442.4967146218</v>
      </c>
      <c r="H16" s="1014">
        <v>606.67897697557692</v>
      </c>
      <c r="I16" s="1014">
        <f t="shared" si="2"/>
        <v>1309481685.7674367</v>
      </c>
      <c r="L16" s="890" t="s">
        <v>3176</v>
      </c>
      <c r="M16" s="890" t="s">
        <v>555</v>
      </c>
      <c r="N16" s="891">
        <v>868664</v>
      </c>
      <c r="O16" s="889">
        <f>+O40</f>
        <v>64.037999999999997</v>
      </c>
      <c r="P16" s="891">
        <f t="shared" si="0"/>
        <v>55.627505232000004</v>
      </c>
      <c r="Q16" s="889">
        <f>+P40</f>
        <v>623.96459528614423</v>
      </c>
      <c r="R16" s="891">
        <f t="shared" si="3"/>
        <v>34.709593788862755</v>
      </c>
    </row>
    <row r="17" spans="1:18" ht="14.5" x14ac:dyDescent="0.35">
      <c r="A17" s="1013" t="s">
        <v>3412</v>
      </c>
      <c r="B17" s="1013" t="s">
        <v>235</v>
      </c>
      <c r="C17" s="1013" t="s">
        <v>212</v>
      </c>
      <c r="D17" s="1013" t="s">
        <v>234</v>
      </c>
      <c r="E17" s="1014">
        <v>3852.7425121289903</v>
      </c>
      <c r="F17" s="1014">
        <v>81.764166666666668</v>
      </c>
      <c r="G17" s="1014">
        <f t="shared" si="1"/>
        <v>315016.28088546678</v>
      </c>
      <c r="H17" s="1014">
        <v>606.67897697557692</v>
      </c>
      <c r="I17" s="1014">
        <f t="shared" si="2"/>
        <v>191113755.01824597</v>
      </c>
      <c r="L17" s="892" t="s">
        <v>3177</v>
      </c>
      <c r="M17" s="892"/>
      <c r="N17" s="893">
        <v>98850</v>
      </c>
      <c r="O17" s="894">
        <f>+O43</f>
        <v>64.037999999999997</v>
      </c>
      <c r="P17" s="893">
        <f t="shared" si="0"/>
        <v>6.3301562999999996</v>
      </c>
      <c r="Q17" s="894">
        <f>+P43</f>
        <v>606.6789769755768</v>
      </c>
      <c r="R17" s="893">
        <f t="shared" si="3"/>
        <v>3.8403727481795022</v>
      </c>
    </row>
    <row r="18" spans="1:18" ht="14.5" x14ac:dyDescent="0.35">
      <c r="A18" s="1013" t="s">
        <v>3413</v>
      </c>
      <c r="B18" s="1013" t="s">
        <v>235</v>
      </c>
      <c r="C18" s="1013" t="s">
        <v>212</v>
      </c>
      <c r="D18" s="1013" t="s">
        <v>234</v>
      </c>
      <c r="E18" s="1014">
        <v>27638.018935794673</v>
      </c>
      <c r="F18" s="1014">
        <v>81.764166666666668</v>
      </c>
      <c r="G18" s="1014">
        <f t="shared" si="1"/>
        <v>2259799.5866028052</v>
      </c>
      <c r="H18" s="1014">
        <v>606.67897697557692</v>
      </c>
      <c r="I18" s="1014">
        <f t="shared" si="2"/>
        <v>1370972901.3700216</v>
      </c>
      <c r="L18" s="890" t="s">
        <v>74</v>
      </c>
      <c r="M18" s="890" t="s">
        <v>556</v>
      </c>
      <c r="N18" s="891">
        <v>12984.699999999999</v>
      </c>
      <c r="O18" s="889">
        <f>+O53</f>
        <v>64.037999999999968</v>
      </c>
      <c r="P18" s="891">
        <f t="shared" si="0"/>
        <v>0.83151421859999952</v>
      </c>
      <c r="Q18" s="889">
        <f>+P53</f>
        <v>606.67897697557692</v>
      </c>
      <c r="R18" s="891">
        <f t="shared" si="3"/>
        <v>0.50446219548089399</v>
      </c>
    </row>
    <row r="19" spans="1:18" ht="14.5" x14ac:dyDescent="0.35">
      <c r="A19" s="1013" t="s">
        <v>3413</v>
      </c>
      <c r="B19" s="1013" t="s">
        <v>235</v>
      </c>
      <c r="C19" s="1013" t="s">
        <v>212</v>
      </c>
      <c r="D19" s="1013" t="s">
        <v>234</v>
      </c>
      <c r="E19" s="1014">
        <v>4033.661285602117</v>
      </c>
      <c r="F19" s="1014">
        <v>81.764166666666668</v>
      </c>
      <c r="G19" s="1014">
        <f t="shared" si="1"/>
        <v>329808.95363285241</v>
      </c>
      <c r="H19" s="1014">
        <v>606.67897697557692</v>
      </c>
      <c r="I19" s="1014">
        <f t="shared" si="2"/>
        <v>200088158.58736438</v>
      </c>
      <c r="L19" s="892" t="s">
        <v>65</v>
      </c>
      <c r="M19" s="892" t="s">
        <v>11</v>
      </c>
      <c r="N19" s="893">
        <v>0</v>
      </c>
      <c r="O19" s="894"/>
      <c r="P19" s="893"/>
      <c r="Q19" s="894"/>
      <c r="R19" s="893"/>
    </row>
    <row r="20" spans="1:18" ht="14.5" x14ac:dyDescent="0.35">
      <c r="A20" s="1013" t="s">
        <v>3414</v>
      </c>
      <c r="B20" s="1013" t="s">
        <v>235</v>
      </c>
      <c r="C20" s="1013" t="s">
        <v>212</v>
      </c>
      <c r="D20" s="1013" t="s">
        <v>234</v>
      </c>
      <c r="E20" s="1014">
        <v>26168.184422546579</v>
      </c>
      <c r="F20" s="1014">
        <v>81.764166666666668</v>
      </c>
      <c r="G20" s="1014">
        <f t="shared" si="1"/>
        <v>2139619.7924891692</v>
      </c>
      <c r="H20" s="1014">
        <v>606.67897697557692</v>
      </c>
      <c r="I20" s="1014">
        <f t="shared" si="2"/>
        <v>1298062346.8240254</v>
      </c>
      <c r="L20" s="1672" t="s">
        <v>102</v>
      </c>
      <c r="M20" s="1672"/>
      <c r="N20" s="895">
        <f>SUM(N6:N19)</f>
        <v>23881697.699999999</v>
      </c>
      <c r="O20" s="895"/>
      <c r="P20" s="895">
        <f>SUM(P6:P19)</f>
        <v>1905.5423213995998</v>
      </c>
      <c r="Q20" s="895"/>
      <c r="R20" s="895">
        <f>SUM(R6:R19)</f>
        <v>1156.9830558537024</v>
      </c>
    </row>
    <row r="21" spans="1:18" ht="14.5" x14ac:dyDescent="0.35">
      <c r="A21" s="1013" t="s">
        <v>3414</v>
      </c>
      <c r="B21" s="1013" t="s">
        <v>235</v>
      </c>
      <c r="C21" s="1013" t="s">
        <v>212</v>
      </c>
      <c r="D21" s="1013" t="s">
        <v>234</v>
      </c>
      <c r="E21" s="1014">
        <v>3819.1446595695575</v>
      </c>
      <c r="F21" s="1014">
        <v>81.764166666666668</v>
      </c>
      <c r="G21" s="1014">
        <f t="shared" si="1"/>
        <v>312269.18046915525</v>
      </c>
      <c r="H21" s="1014">
        <v>606.67897697557692</v>
      </c>
      <c r="I21" s="1014">
        <f t="shared" si="2"/>
        <v>189447146.94802892</v>
      </c>
    </row>
    <row r="22" spans="1:18" ht="26" x14ac:dyDescent="0.35">
      <c r="A22" s="1013" t="s">
        <v>3415</v>
      </c>
      <c r="B22" s="1013" t="s">
        <v>235</v>
      </c>
      <c r="C22" s="1013" t="s">
        <v>212</v>
      </c>
      <c r="D22" s="1013" t="s">
        <v>234</v>
      </c>
      <c r="E22" s="1014">
        <v>22909.501599363604</v>
      </c>
      <c r="F22" s="1014">
        <v>81.764166666666668</v>
      </c>
      <c r="G22" s="1014">
        <f t="shared" si="1"/>
        <v>1873176.3070206323</v>
      </c>
      <c r="H22" s="1014">
        <v>606.67897697557692</v>
      </c>
      <c r="I22" s="1014">
        <f t="shared" si="2"/>
        <v>1136416685.6381664</v>
      </c>
      <c r="L22" s="879" t="s">
        <v>403</v>
      </c>
      <c r="M22" s="879" t="s">
        <v>2857</v>
      </c>
      <c r="N22" s="879" t="s">
        <v>405</v>
      </c>
      <c r="O22" s="880" t="s">
        <v>3241</v>
      </c>
      <c r="P22" s="880" t="s">
        <v>3240</v>
      </c>
    </row>
    <row r="23" spans="1:18" ht="14.5" x14ac:dyDescent="0.35">
      <c r="A23" s="1013" t="s">
        <v>3415</v>
      </c>
      <c r="B23" s="1013" t="s">
        <v>235</v>
      </c>
      <c r="C23" s="1013" t="s">
        <v>212</v>
      </c>
      <c r="D23" s="1013" t="s">
        <v>234</v>
      </c>
      <c r="E23" s="1014">
        <v>3343.5525856055983</v>
      </c>
      <c r="F23" s="1014">
        <v>81.764166666666668</v>
      </c>
      <c r="G23" s="1014">
        <f t="shared" si="1"/>
        <v>273382.79086822039</v>
      </c>
      <c r="H23" s="1014">
        <v>606.67897697557692</v>
      </c>
      <c r="I23" s="1014">
        <f t="shared" si="2"/>
        <v>165855591.88666004</v>
      </c>
      <c r="L23" s="882" t="s">
        <v>205</v>
      </c>
      <c r="M23" s="881" t="s">
        <v>2867</v>
      </c>
      <c r="N23" s="881" t="s">
        <v>234</v>
      </c>
      <c r="O23" s="885">
        <v>78.982499999999987</v>
      </c>
      <c r="P23" s="885">
        <v>606.6789769755768</v>
      </c>
    </row>
    <row r="24" spans="1:18" ht="14.5" x14ac:dyDescent="0.35">
      <c r="A24" s="1013" t="s">
        <v>3416</v>
      </c>
      <c r="B24" s="1013" t="s">
        <v>235</v>
      </c>
      <c r="C24" s="1013" t="s">
        <v>212</v>
      </c>
      <c r="D24" s="1013" t="s">
        <v>234</v>
      </c>
      <c r="E24" s="1014">
        <v>21397.634862903404</v>
      </c>
      <c r="F24" s="1014">
        <v>81.764166666666668</v>
      </c>
      <c r="G24" s="1014">
        <f t="shared" si="1"/>
        <v>1749559.783202911</v>
      </c>
      <c r="H24" s="1014">
        <v>606.67897697557692</v>
      </c>
      <c r="I24" s="1014">
        <f t="shared" si="2"/>
        <v>1061421139.4311543</v>
      </c>
      <c r="L24" s="883" t="s">
        <v>2864</v>
      </c>
      <c r="M24" s="884" t="s">
        <v>2866</v>
      </c>
      <c r="N24" s="884" t="s">
        <v>234</v>
      </c>
      <c r="O24" s="886">
        <v>78.982500000000002</v>
      </c>
      <c r="P24" s="886">
        <v>606.57632825244491</v>
      </c>
    </row>
    <row r="25" spans="1:18" ht="14.5" x14ac:dyDescent="0.35">
      <c r="A25" s="1013" t="s">
        <v>3416</v>
      </c>
      <c r="B25" s="1013" t="s">
        <v>235</v>
      </c>
      <c r="C25" s="1013" t="s">
        <v>212</v>
      </c>
      <c r="D25" s="1013" t="s">
        <v>234</v>
      </c>
      <c r="E25" s="1014">
        <v>3122.901520201232</v>
      </c>
      <c r="F25" s="1014">
        <v>81.764166666666668</v>
      </c>
      <c r="G25" s="1014">
        <f t="shared" si="1"/>
        <v>255341.44038132022</v>
      </c>
      <c r="H25" s="1014">
        <v>606.67897697557692</v>
      </c>
      <c r="I25" s="1014">
        <f t="shared" si="2"/>
        <v>154910283.83000961</v>
      </c>
      <c r="L25" s="882" t="s">
        <v>2863</v>
      </c>
      <c r="M25" s="881" t="s">
        <v>2866</v>
      </c>
      <c r="N25" s="881" t="s">
        <v>234</v>
      </c>
      <c r="O25" s="885">
        <v>78.982499999999987</v>
      </c>
      <c r="P25" s="885">
        <v>606.67897697557692</v>
      </c>
    </row>
    <row r="26" spans="1:18" ht="14.5" x14ac:dyDescent="0.35">
      <c r="A26" s="1013" t="s">
        <v>3417</v>
      </c>
      <c r="B26" s="1013" t="s">
        <v>235</v>
      </c>
      <c r="C26" s="1013" t="s">
        <v>212</v>
      </c>
      <c r="D26" s="1013" t="s">
        <v>234</v>
      </c>
      <c r="E26" s="1014">
        <v>20853.587009634859</v>
      </c>
      <c r="F26" s="1014">
        <v>81.764166666666668</v>
      </c>
      <c r="G26" s="1014">
        <f t="shared" si="1"/>
        <v>1705076.1638536195</v>
      </c>
      <c r="H26" s="1014">
        <v>606.67897697557692</v>
      </c>
      <c r="I26" s="1014">
        <f t="shared" si="2"/>
        <v>1034433862.7521551</v>
      </c>
      <c r="L26" s="883" t="s">
        <v>3201</v>
      </c>
      <c r="M26" s="884" t="s">
        <v>1225</v>
      </c>
      <c r="N26" s="884" t="s">
        <v>234</v>
      </c>
      <c r="O26" s="886">
        <v>78.982499999999987</v>
      </c>
      <c r="P26" s="886">
        <v>606.67897697557692</v>
      </c>
    </row>
    <row r="27" spans="1:18" ht="14.5" x14ac:dyDescent="0.35">
      <c r="A27" s="1013" t="s">
        <v>3417</v>
      </c>
      <c r="B27" s="1013" t="s">
        <v>235</v>
      </c>
      <c r="C27" s="1013" t="s">
        <v>212</v>
      </c>
      <c r="D27" s="1013" t="s">
        <v>234</v>
      </c>
      <c r="E27" s="1014">
        <v>3043.0058366134085</v>
      </c>
      <c r="F27" s="1014">
        <v>81.764166666666668</v>
      </c>
      <c r="G27" s="1014">
        <f t="shared" si="1"/>
        <v>248808.83639249817</v>
      </c>
      <c r="H27" s="1014">
        <v>606.67897697557692</v>
      </c>
      <c r="I27" s="1014">
        <f t="shared" si="2"/>
        <v>150947090.32508448</v>
      </c>
      <c r="L27" s="882" t="s">
        <v>3202</v>
      </c>
      <c r="M27" s="881" t="s">
        <v>1225</v>
      </c>
      <c r="N27" s="881" t="s">
        <v>234</v>
      </c>
      <c r="O27" s="885">
        <v>78.982499999999973</v>
      </c>
      <c r="P27" s="885">
        <v>606.67897697557692</v>
      </c>
    </row>
    <row r="28" spans="1:18" ht="14.5" x14ac:dyDescent="0.35">
      <c r="A28" s="1013" t="s">
        <v>3418</v>
      </c>
      <c r="B28" s="1013" t="s">
        <v>235</v>
      </c>
      <c r="C28" s="1013" t="s">
        <v>212</v>
      </c>
      <c r="D28" s="1013" t="s">
        <v>234</v>
      </c>
      <c r="E28" s="1014">
        <v>23016.629881088829</v>
      </c>
      <c r="F28" s="1014">
        <v>81.764166666666668</v>
      </c>
      <c r="G28" s="1014">
        <f t="shared" si="1"/>
        <v>1881935.5617023273</v>
      </c>
      <c r="H28" s="1014">
        <v>606.67897697557692</v>
      </c>
      <c r="I28" s="1014">
        <f t="shared" si="2"/>
        <v>1141730741.3075256</v>
      </c>
      <c r="L28" s="883" t="s">
        <v>3203</v>
      </c>
      <c r="M28" s="884" t="s">
        <v>2865</v>
      </c>
      <c r="N28" s="884" t="s">
        <v>234</v>
      </c>
      <c r="O28" s="886">
        <v>81.764166666666668</v>
      </c>
      <c r="P28" s="886">
        <v>606.67897697557692</v>
      </c>
    </row>
    <row r="29" spans="1:18" ht="14.5" x14ac:dyDescent="0.35">
      <c r="A29" s="1013" t="s">
        <v>3418</v>
      </c>
      <c r="B29" s="1013" t="s">
        <v>235</v>
      </c>
      <c r="C29" s="1013" t="s">
        <v>212</v>
      </c>
      <c r="D29" s="1013" t="s">
        <v>234</v>
      </c>
      <c r="E29" s="1014">
        <v>3359.1875413378439</v>
      </c>
      <c r="F29" s="1014">
        <v>81.764166666666668</v>
      </c>
      <c r="G29" s="1014">
        <f t="shared" si="1"/>
        <v>274661.16999453772</v>
      </c>
      <c r="H29" s="1014">
        <v>606.67897697557692</v>
      </c>
      <c r="I29" s="1014">
        <f t="shared" si="2"/>
        <v>166631157.62720117</v>
      </c>
      <c r="L29" s="882" t="s">
        <v>2864</v>
      </c>
      <c r="M29" s="881" t="s">
        <v>2862</v>
      </c>
      <c r="N29" s="881" t="s">
        <v>234</v>
      </c>
      <c r="O29" s="885">
        <v>81.764166666666668</v>
      </c>
      <c r="P29" s="885">
        <v>606.67897697557692</v>
      </c>
    </row>
    <row r="30" spans="1:18" ht="14.5" x14ac:dyDescent="0.35">
      <c r="A30" s="1013" t="s">
        <v>3407</v>
      </c>
      <c r="B30" s="1013" t="s">
        <v>3419</v>
      </c>
      <c r="C30" s="1013" t="s">
        <v>2867</v>
      </c>
      <c r="D30" s="1013" t="s">
        <v>234</v>
      </c>
      <c r="E30" s="1014">
        <v>290801</v>
      </c>
      <c r="F30" s="1014">
        <v>78.982499999999987</v>
      </c>
      <c r="G30" s="1014">
        <f t="shared" si="1"/>
        <v>22968189.982499998</v>
      </c>
      <c r="H30" s="1014">
        <v>606.67897697557692</v>
      </c>
      <c r="I30" s="1014">
        <f t="shared" si="2"/>
        <v>13934318001.563793</v>
      </c>
      <c r="L30" s="883" t="s">
        <v>2863</v>
      </c>
      <c r="M30" s="884" t="s">
        <v>2862</v>
      </c>
      <c r="N30" s="884" t="s">
        <v>234</v>
      </c>
      <c r="O30" s="886">
        <v>81.764166666666668</v>
      </c>
      <c r="P30" s="886">
        <v>606.67897697557703</v>
      </c>
    </row>
    <row r="31" spans="1:18" ht="14.5" x14ac:dyDescent="0.35">
      <c r="A31" s="1013" t="s">
        <v>3408</v>
      </c>
      <c r="B31" s="1013" t="s">
        <v>3419</v>
      </c>
      <c r="C31" s="1013" t="s">
        <v>2867</v>
      </c>
      <c r="D31" s="1013" t="s">
        <v>234</v>
      </c>
      <c r="E31" s="1014">
        <v>246784</v>
      </c>
      <c r="F31" s="1014">
        <v>78.982499999999987</v>
      </c>
      <c r="G31" s="1014">
        <f t="shared" si="1"/>
        <v>19491617.279999997</v>
      </c>
      <c r="H31" s="1014">
        <v>606.67897697557692</v>
      </c>
      <c r="I31" s="1014">
        <f t="shared" si="2"/>
        <v>11825154431.029875</v>
      </c>
      <c r="L31" s="882" t="s">
        <v>3217</v>
      </c>
      <c r="M31" s="881" t="s">
        <v>211</v>
      </c>
      <c r="N31" s="881" t="s">
        <v>234</v>
      </c>
      <c r="O31" s="885">
        <v>81.764166666666668</v>
      </c>
      <c r="P31" s="885">
        <v>606.67897697557692</v>
      </c>
    </row>
    <row r="32" spans="1:18" ht="14.5" x14ac:dyDescent="0.35">
      <c r="A32" s="1013" t="s">
        <v>3409</v>
      </c>
      <c r="B32" s="1013" t="s">
        <v>3419</v>
      </c>
      <c r="C32" s="1013" t="s">
        <v>2867</v>
      </c>
      <c r="D32" s="1013" t="s">
        <v>234</v>
      </c>
      <c r="E32" s="1014">
        <v>284031</v>
      </c>
      <c r="F32" s="1014">
        <v>78.982499999999987</v>
      </c>
      <c r="G32" s="1014">
        <f t="shared" si="1"/>
        <v>22433478.457499996</v>
      </c>
      <c r="H32" s="1014">
        <v>606.67897697557692</v>
      </c>
      <c r="I32" s="1014">
        <f t="shared" si="2"/>
        <v>13609919760.599741</v>
      </c>
      <c r="L32" s="883" t="s">
        <v>3218</v>
      </c>
      <c r="M32" s="884" t="s">
        <v>211</v>
      </c>
      <c r="N32" s="884" t="s">
        <v>234</v>
      </c>
      <c r="O32" s="886">
        <v>81.764166666666668</v>
      </c>
      <c r="P32" s="886">
        <v>606.67897697557703</v>
      </c>
    </row>
    <row r="33" spans="1:16" ht="14.5" x14ac:dyDescent="0.35">
      <c r="A33" s="1013" t="s">
        <v>3407</v>
      </c>
      <c r="B33" s="1013" t="s">
        <v>235</v>
      </c>
      <c r="C33" s="1013" t="s">
        <v>2865</v>
      </c>
      <c r="D33" s="1013" t="s">
        <v>234</v>
      </c>
      <c r="E33" s="1014">
        <v>554902</v>
      </c>
      <c r="F33" s="1014">
        <v>81.764166666666668</v>
      </c>
      <c r="G33" s="1014">
        <f t="shared" si="1"/>
        <v>45371099.611666664</v>
      </c>
      <c r="H33" s="1014">
        <v>606.67897697557692</v>
      </c>
      <c r="I33" s="1014">
        <f t="shared" si="2"/>
        <v>27525692296.662926</v>
      </c>
      <c r="L33" s="882" t="s">
        <v>56</v>
      </c>
      <c r="M33" s="881" t="s">
        <v>56</v>
      </c>
      <c r="N33" s="881" t="s">
        <v>234</v>
      </c>
      <c r="O33" s="885">
        <v>81.764166666666668</v>
      </c>
      <c r="P33" s="885">
        <v>606.67897697557692</v>
      </c>
    </row>
    <row r="34" spans="1:16" ht="14.5" x14ac:dyDescent="0.35">
      <c r="A34" s="1013" t="s">
        <v>3408</v>
      </c>
      <c r="B34" s="1013" t="s">
        <v>235</v>
      </c>
      <c r="C34" s="1013" t="s">
        <v>2865</v>
      </c>
      <c r="D34" s="1013" t="s">
        <v>234</v>
      </c>
      <c r="E34" s="1014">
        <v>500152</v>
      </c>
      <c r="F34" s="1014">
        <v>81.764166666666668</v>
      </c>
      <c r="G34" s="1014">
        <f t="shared" si="1"/>
        <v>40894511.486666664</v>
      </c>
      <c r="H34" s="1014">
        <v>606.67897697557692</v>
      </c>
      <c r="I34" s="1014">
        <f t="shared" si="2"/>
        <v>24809840392.646912</v>
      </c>
      <c r="L34" s="883" t="s">
        <v>3219</v>
      </c>
      <c r="M34" s="884" t="s">
        <v>215</v>
      </c>
      <c r="N34" s="884" t="s">
        <v>234</v>
      </c>
      <c r="O34" s="886">
        <v>81.764166666666654</v>
      </c>
      <c r="P34" s="886">
        <v>606.67897697557692</v>
      </c>
    </row>
    <row r="35" spans="1:16" ht="14.5" x14ac:dyDescent="0.35">
      <c r="A35" s="1013" t="s">
        <v>3409</v>
      </c>
      <c r="B35" s="1013" t="s">
        <v>235</v>
      </c>
      <c r="C35" s="1013" t="s">
        <v>2865</v>
      </c>
      <c r="D35" s="1013" t="s">
        <v>234</v>
      </c>
      <c r="E35" s="1014">
        <v>575508</v>
      </c>
      <c r="F35" s="1014">
        <v>81.764166666666668</v>
      </c>
      <c r="G35" s="1014">
        <f t="shared" si="1"/>
        <v>47055932.030000001</v>
      </c>
      <c r="H35" s="1014">
        <v>606.67897697557692</v>
      </c>
      <c r="I35" s="1014">
        <f t="shared" si="2"/>
        <v>28547844704.592682</v>
      </c>
      <c r="L35" s="882" t="s">
        <v>3220</v>
      </c>
      <c r="M35" s="881" t="s">
        <v>215</v>
      </c>
      <c r="N35" s="881" t="s">
        <v>234</v>
      </c>
      <c r="O35" s="885">
        <v>81.76416666666664</v>
      </c>
      <c r="P35" s="885">
        <v>606.67897697557692</v>
      </c>
    </row>
    <row r="36" spans="1:16" ht="14.5" x14ac:dyDescent="0.35">
      <c r="A36" s="1013" t="s">
        <v>3410</v>
      </c>
      <c r="B36" s="1013" t="s">
        <v>3419</v>
      </c>
      <c r="C36" s="1013" t="s">
        <v>2866</v>
      </c>
      <c r="D36" s="1013" t="s">
        <v>234</v>
      </c>
      <c r="E36" s="1014">
        <v>170496.12834324004</v>
      </c>
      <c r="F36" s="1014">
        <v>78.982499999999987</v>
      </c>
      <c r="G36" s="1014">
        <f t="shared" si="1"/>
        <v>13466210.456869954</v>
      </c>
      <c r="H36" s="1014">
        <v>605.67897697557703</v>
      </c>
      <c r="I36" s="1014">
        <f t="shared" si="2"/>
        <v>8156200573.2548113</v>
      </c>
      <c r="L36" s="883" t="s">
        <v>3221</v>
      </c>
      <c r="M36" s="884" t="s">
        <v>212</v>
      </c>
      <c r="N36" s="884" t="s">
        <v>234</v>
      </c>
      <c r="O36" s="886">
        <v>81.764166666666682</v>
      </c>
      <c r="P36" s="886">
        <v>606.67897697557692</v>
      </c>
    </row>
    <row r="37" spans="1:16" ht="14.5" x14ac:dyDescent="0.35">
      <c r="A37" s="1013" t="s">
        <v>3410</v>
      </c>
      <c r="B37" s="1013" t="s">
        <v>3419</v>
      </c>
      <c r="C37" s="1013" t="s">
        <v>2866</v>
      </c>
      <c r="D37" s="1013" t="s">
        <v>234</v>
      </c>
      <c r="E37" s="1014">
        <v>38211.931033462577</v>
      </c>
      <c r="F37" s="1014">
        <v>78.982499999999987</v>
      </c>
      <c r="G37" s="1014">
        <f t="shared" si="1"/>
        <v>3018073.8428504574</v>
      </c>
      <c r="H37" s="1014">
        <v>606.67897697557692</v>
      </c>
      <c r="I37" s="1014">
        <f t="shared" si="2"/>
        <v>1831001951.4172635</v>
      </c>
      <c r="L37" s="882" t="s">
        <v>3222</v>
      </c>
      <c r="M37" s="881" t="s">
        <v>212</v>
      </c>
      <c r="N37" s="881" t="s">
        <v>234</v>
      </c>
      <c r="O37" s="885">
        <v>81.764166666666668</v>
      </c>
      <c r="P37" s="885">
        <v>606.67897697557692</v>
      </c>
    </row>
    <row r="38" spans="1:16" ht="14.5" x14ac:dyDescent="0.35">
      <c r="A38" s="1013" t="s">
        <v>3410</v>
      </c>
      <c r="B38" s="1013" t="s">
        <v>3419</v>
      </c>
      <c r="C38" s="1013" t="s">
        <v>2866</v>
      </c>
      <c r="D38" s="1013" t="s">
        <v>234</v>
      </c>
      <c r="E38" s="1014">
        <v>19524.926499576773</v>
      </c>
      <c r="F38" s="1014">
        <v>78.982499999999987</v>
      </c>
      <c r="G38" s="1014">
        <f t="shared" si="1"/>
        <v>1542127.5072528222</v>
      </c>
      <c r="H38" s="1014">
        <v>606.67897697557692</v>
      </c>
      <c r="I38" s="1014">
        <f t="shared" si="2"/>
        <v>935576338.4660387</v>
      </c>
      <c r="L38" s="883" t="s">
        <v>214</v>
      </c>
      <c r="M38" s="884" t="s">
        <v>214</v>
      </c>
      <c r="N38" s="884" t="s">
        <v>234</v>
      </c>
      <c r="O38" s="886">
        <v>64.037999999999997</v>
      </c>
      <c r="P38" s="886">
        <v>606.67897697557692</v>
      </c>
    </row>
    <row r="39" spans="1:16" ht="14.5" x14ac:dyDescent="0.35">
      <c r="A39" s="1013" t="s">
        <v>3410</v>
      </c>
      <c r="B39" s="1013" t="s">
        <v>3419</v>
      </c>
      <c r="C39" s="1013" t="s">
        <v>2866</v>
      </c>
      <c r="D39" s="1013" t="s">
        <v>234</v>
      </c>
      <c r="E39" s="1014">
        <v>33174.955551843566</v>
      </c>
      <c r="F39" s="1014">
        <v>78.982499999999987</v>
      </c>
      <c r="G39" s="1014">
        <f t="shared" si="1"/>
        <v>2620240.9268734842</v>
      </c>
      <c r="H39" s="1014">
        <v>606.67897697557692</v>
      </c>
      <c r="I39" s="1014">
        <f t="shared" si="2"/>
        <v>1589645084.9451427</v>
      </c>
      <c r="L39" s="882" t="s">
        <v>3223</v>
      </c>
      <c r="M39" s="881" t="s">
        <v>65</v>
      </c>
      <c r="N39" s="881" t="s">
        <v>234</v>
      </c>
      <c r="O39" s="885">
        <v>0</v>
      </c>
      <c r="P39" s="885">
        <v>0</v>
      </c>
    </row>
    <row r="40" spans="1:16" ht="14.5" x14ac:dyDescent="0.35">
      <c r="A40" s="1013" t="s">
        <v>3411</v>
      </c>
      <c r="B40" s="1013" t="s">
        <v>3419</v>
      </c>
      <c r="C40" s="1013" t="s">
        <v>2866</v>
      </c>
      <c r="D40" s="1013" t="s">
        <v>234</v>
      </c>
      <c r="E40" s="1014">
        <v>174622.16743828513</v>
      </c>
      <c r="F40" s="1014">
        <v>78.982499999999987</v>
      </c>
      <c r="G40" s="1014">
        <f t="shared" si="1"/>
        <v>13792095.339694353</v>
      </c>
      <c r="H40" s="1014">
        <v>606.67897697557692</v>
      </c>
      <c r="I40" s="1014">
        <f t="shared" si="2"/>
        <v>8367374291.0353918</v>
      </c>
      <c r="L40" s="883" t="s">
        <v>3224</v>
      </c>
      <c r="M40" s="884" t="s">
        <v>1226</v>
      </c>
      <c r="N40" s="884" t="s">
        <v>234</v>
      </c>
      <c r="O40" s="886">
        <v>64.037999999999997</v>
      </c>
      <c r="P40" s="886">
        <v>623.96459528614423</v>
      </c>
    </row>
    <row r="41" spans="1:16" ht="14.5" x14ac:dyDescent="0.35">
      <c r="A41" s="1013" t="s">
        <v>3411</v>
      </c>
      <c r="B41" s="1013" t="s">
        <v>3419</v>
      </c>
      <c r="C41" s="1013" t="s">
        <v>2866</v>
      </c>
      <c r="D41" s="1013" t="s">
        <v>234</v>
      </c>
      <c r="E41" s="1014">
        <v>39136.66711323928</v>
      </c>
      <c r="F41" s="1014">
        <v>78.982499999999987</v>
      </c>
      <c r="G41" s="1014">
        <f t="shared" si="1"/>
        <v>3091111.810271421</v>
      </c>
      <c r="H41" s="1014">
        <v>606.67897697557692</v>
      </c>
      <c r="I41" s="1014">
        <f t="shared" si="2"/>
        <v>1875312550.7725892</v>
      </c>
      <c r="L41" s="882" t="s">
        <v>3225</v>
      </c>
      <c r="M41" s="881" t="s">
        <v>1226</v>
      </c>
      <c r="N41" s="881" t="s">
        <v>234</v>
      </c>
      <c r="O41" s="885">
        <v>64.037999999999997</v>
      </c>
      <c r="P41" s="885">
        <v>606.67897697557692</v>
      </c>
    </row>
    <row r="42" spans="1:16" ht="14.5" x14ac:dyDescent="0.35">
      <c r="A42" s="1013" t="s">
        <v>3411</v>
      </c>
      <c r="B42" s="1013" t="s">
        <v>3419</v>
      </c>
      <c r="C42" s="1013" t="s">
        <v>2866</v>
      </c>
      <c r="D42" s="1013" t="s">
        <v>234</v>
      </c>
      <c r="E42" s="1014">
        <v>19997.433475822898</v>
      </c>
      <c r="F42" s="1014">
        <v>78.982499999999987</v>
      </c>
      <c r="G42" s="1014">
        <f t="shared" si="1"/>
        <v>1579447.2895041818</v>
      </c>
      <c r="H42" s="1014">
        <v>606.67897697557692</v>
      </c>
      <c r="I42" s="1014">
        <f t="shared" si="2"/>
        <v>958217465.78324485</v>
      </c>
      <c r="L42" s="883" t="s">
        <v>2861</v>
      </c>
      <c r="M42" s="884" t="s">
        <v>1226</v>
      </c>
      <c r="N42" s="884" t="s">
        <v>234</v>
      </c>
      <c r="O42" s="886">
        <v>64.037999999999997</v>
      </c>
      <c r="P42" s="886">
        <v>606.67897697557692</v>
      </c>
    </row>
    <row r="43" spans="1:16" ht="14.5" x14ac:dyDescent="0.35">
      <c r="A43" s="1013" t="s">
        <v>3411</v>
      </c>
      <c r="B43" s="1013" t="s">
        <v>3419</v>
      </c>
      <c r="C43" s="1013" t="s">
        <v>2866</v>
      </c>
      <c r="D43" s="1013" t="s">
        <v>234</v>
      </c>
      <c r="E43" s="1014">
        <v>33977.795856273959</v>
      </c>
      <c r="F43" s="1014">
        <v>78.982499999999987</v>
      </c>
      <c r="G43" s="1014">
        <f t="shared" si="1"/>
        <v>2683651.2612181576</v>
      </c>
      <c r="H43" s="1014">
        <v>606.67897697557692</v>
      </c>
      <c r="I43" s="1014">
        <f t="shared" si="2"/>
        <v>1628114801.7150486</v>
      </c>
      <c r="L43" s="882" t="s">
        <v>2861</v>
      </c>
      <c r="M43" s="881" t="s">
        <v>1226</v>
      </c>
      <c r="N43" s="881" t="s">
        <v>234</v>
      </c>
      <c r="O43" s="885">
        <v>64.037999999999997</v>
      </c>
      <c r="P43" s="885">
        <v>606.6789769755768</v>
      </c>
    </row>
    <row r="44" spans="1:16" ht="14.5" x14ac:dyDescent="0.35">
      <c r="A44" s="1013" t="s">
        <v>3412</v>
      </c>
      <c r="B44" s="1013" t="s">
        <v>3419</v>
      </c>
      <c r="C44" s="1013" t="s">
        <v>2866</v>
      </c>
      <c r="D44" s="1013" t="s">
        <v>234</v>
      </c>
      <c r="E44" s="1014">
        <v>166861.9263283484</v>
      </c>
      <c r="F44" s="1014">
        <v>78.982499999999987</v>
      </c>
      <c r="G44" s="1014">
        <f t="shared" si="1"/>
        <v>13179172.096228776</v>
      </c>
      <c r="H44" s="1014">
        <v>606.67897697557692</v>
      </c>
      <c r="I44" s="1014">
        <f t="shared" si="2"/>
        <v>7995526644.7251434</v>
      </c>
      <c r="L44" s="883" t="s">
        <v>3226</v>
      </c>
      <c r="M44" s="884" t="s">
        <v>1226</v>
      </c>
      <c r="N44" s="884" t="s">
        <v>1227</v>
      </c>
      <c r="O44" s="886">
        <v>4.6727472289504677</v>
      </c>
      <c r="P44" s="886">
        <v>606.67897697557692</v>
      </c>
    </row>
    <row r="45" spans="1:16" ht="14.5" x14ac:dyDescent="0.35">
      <c r="A45" s="1013" t="s">
        <v>3412</v>
      </c>
      <c r="B45" s="1013" t="s">
        <v>3419</v>
      </c>
      <c r="C45" s="1013" t="s">
        <v>2866</v>
      </c>
      <c r="D45" s="1013" t="s">
        <v>234</v>
      </c>
      <c r="E45" s="1014">
        <v>37397.426457293317</v>
      </c>
      <c r="F45" s="1014">
        <v>78.982499999999987</v>
      </c>
      <c r="G45" s="1014">
        <f t="shared" si="1"/>
        <v>2953742.235163169</v>
      </c>
      <c r="H45" s="1014">
        <v>606.67897697557692</v>
      </c>
      <c r="I45" s="1014">
        <f t="shared" si="2"/>
        <v>1791973317.4783454</v>
      </c>
      <c r="L45" s="882" t="s">
        <v>3227</v>
      </c>
      <c r="M45" s="881" t="s">
        <v>67</v>
      </c>
      <c r="N45" s="881" t="s">
        <v>1227</v>
      </c>
      <c r="O45" s="885">
        <v>4.6727472289504677</v>
      </c>
      <c r="P45" s="885">
        <v>606.6789769755768</v>
      </c>
    </row>
    <row r="46" spans="1:16" ht="14.5" x14ac:dyDescent="0.35">
      <c r="A46" s="1013" t="s">
        <v>3412</v>
      </c>
      <c r="B46" s="1013" t="s">
        <v>3419</v>
      </c>
      <c r="C46" s="1013" t="s">
        <v>2866</v>
      </c>
      <c r="D46" s="1013" t="s">
        <v>234</v>
      </c>
      <c r="E46" s="1014">
        <v>19108.743868833848</v>
      </c>
      <c r="F46" s="1014">
        <v>78.982499999999987</v>
      </c>
      <c r="G46" s="1014">
        <f t="shared" si="1"/>
        <v>1509256.3626201691</v>
      </c>
      <c r="H46" s="1014">
        <v>606.67897697557692</v>
      </c>
      <c r="I46" s="1014">
        <f t="shared" si="2"/>
        <v>915634106.06828451</v>
      </c>
      <c r="L46" s="883" t="s">
        <v>3228</v>
      </c>
      <c r="M46" s="884" t="s">
        <v>503</v>
      </c>
      <c r="N46" s="884" t="s">
        <v>1228</v>
      </c>
      <c r="O46" s="886">
        <v>463.13108772636969</v>
      </c>
      <c r="P46" s="886">
        <v>606.67897697557703</v>
      </c>
    </row>
    <row r="47" spans="1:16" ht="14.5" x14ac:dyDescent="0.35">
      <c r="A47" s="1013" t="s">
        <v>3412</v>
      </c>
      <c r="B47" s="1013" t="s">
        <v>3419</v>
      </c>
      <c r="C47" s="1013" t="s">
        <v>2866</v>
      </c>
      <c r="D47" s="1013" t="s">
        <v>234</v>
      </c>
      <c r="E47" s="1014">
        <v>32467.816384039528</v>
      </c>
      <c r="F47" s="1014">
        <v>78.982499999999987</v>
      </c>
      <c r="G47" s="1014">
        <f t="shared" si="1"/>
        <v>2564389.3075524014</v>
      </c>
      <c r="H47" s="1014">
        <v>606.67897697557692</v>
      </c>
      <c r="I47" s="1014">
        <f t="shared" si="2"/>
        <v>1555761081.6729989</v>
      </c>
      <c r="L47" s="882" t="s">
        <v>3229</v>
      </c>
      <c r="M47" s="881" t="s">
        <v>503</v>
      </c>
      <c r="N47" s="881" t="s">
        <v>1228</v>
      </c>
      <c r="O47" s="885">
        <v>463.13108772636986</v>
      </c>
      <c r="P47" s="885">
        <v>606.6789769755768</v>
      </c>
    </row>
    <row r="48" spans="1:16" ht="14.5" x14ac:dyDescent="0.35">
      <c r="A48" s="1013" t="s">
        <v>3413</v>
      </c>
      <c r="B48" s="1013" t="s">
        <v>3419</v>
      </c>
      <c r="C48" s="1013" t="s">
        <v>2866</v>
      </c>
      <c r="D48" s="1013" t="s">
        <v>234</v>
      </c>
      <c r="E48" s="1014">
        <v>184434.12149620062</v>
      </c>
      <c r="F48" s="1014">
        <v>78.982499999999987</v>
      </c>
      <c r="G48" s="1014">
        <f t="shared" si="1"/>
        <v>14567068.001073664</v>
      </c>
      <c r="H48" s="1014">
        <v>606.67897697557692</v>
      </c>
      <c r="I48" s="1014">
        <f t="shared" si="2"/>
        <v>8837533912.4250336</v>
      </c>
      <c r="L48" s="883" t="s">
        <v>3230</v>
      </c>
      <c r="M48" s="884" t="s">
        <v>67</v>
      </c>
      <c r="N48" s="884" t="s">
        <v>1227</v>
      </c>
      <c r="O48" s="886">
        <v>2.5977317400292486</v>
      </c>
      <c r="P48" s="886">
        <v>606.67897697557692</v>
      </c>
    </row>
    <row r="49" spans="1:16" ht="14.5" x14ac:dyDescent="0.35">
      <c r="A49" s="1013" t="s">
        <v>3413</v>
      </c>
      <c r="B49" s="1013" t="s">
        <v>3419</v>
      </c>
      <c r="C49" s="1013" t="s">
        <v>2866</v>
      </c>
      <c r="D49" s="1013" t="s">
        <v>234</v>
      </c>
      <c r="E49" s="1014">
        <v>41335.741751519388</v>
      </c>
      <c r="F49" s="1014">
        <v>78.982499999999987</v>
      </c>
      <c r="G49" s="1014">
        <f t="shared" si="1"/>
        <v>3264800.2228893796</v>
      </c>
      <c r="H49" s="1014">
        <v>606.67897697557692</v>
      </c>
      <c r="I49" s="1014">
        <f t="shared" si="2"/>
        <v>1980685659.2521644</v>
      </c>
      <c r="L49" s="882" t="s">
        <v>3231</v>
      </c>
      <c r="M49" s="881" t="s">
        <v>67</v>
      </c>
      <c r="N49" s="881" t="s">
        <v>1227</v>
      </c>
      <c r="O49" s="885">
        <v>2.5977317400292494</v>
      </c>
      <c r="P49" s="885">
        <v>606.67897697557703</v>
      </c>
    </row>
    <row r="50" spans="1:16" ht="14.5" x14ac:dyDescent="0.35">
      <c r="A50" s="1013" t="s">
        <v>3413</v>
      </c>
      <c r="B50" s="1013" t="s">
        <v>3419</v>
      </c>
      <c r="C50" s="1013" t="s">
        <v>2866</v>
      </c>
      <c r="D50" s="1013" t="s">
        <v>234</v>
      </c>
      <c r="E50" s="1014">
        <v>21121.081758394706</v>
      </c>
      <c r="F50" s="1014">
        <v>78.982499999999987</v>
      </c>
      <c r="G50" s="1014">
        <f t="shared" si="1"/>
        <v>1668195.8399824097</v>
      </c>
      <c r="H50" s="1014">
        <v>606.67897697557692</v>
      </c>
      <c r="I50" s="1014">
        <f t="shared" si="2"/>
        <v>1012059345.5954416</v>
      </c>
      <c r="L50" s="883" t="s">
        <v>3232</v>
      </c>
      <c r="M50" s="884" t="s">
        <v>74</v>
      </c>
      <c r="N50" s="884" t="s">
        <v>1227</v>
      </c>
      <c r="O50" s="886">
        <v>12.994602338146061</v>
      </c>
      <c r="P50" s="886">
        <v>606.67897697557692</v>
      </c>
    </row>
    <row r="51" spans="1:16" ht="14.5" x14ac:dyDescent="0.35">
      <c r="A51" s="1013" t="s">
        <v>3413</v>
      </c>
      <c r="B51" s="1013" t="s">
        <v>3419</v>
      </c>
      <c r="C51" s="1013" t="s">
        <v>2866</v>
      </c>
      <c r="D51" s="1013" t="s">
        <v>234</v>
      </c>
      <c r="E51" s="1014">
        <v>35886.995454594246</v>
      </c>
      <c r="F51" s="1014">
        <v>78.982499999999987</v>
      </c>
      <c r="G51" s="1014">
        <f t="shared" si="1"/>
        <v>2834444.6184924897</v>
      </c>
      <c r="H51" s="1014">
        <v>606.67897697557692</v>
      </c>
      <c r="I51" s="1014">
        <f t="shared" si="2"/>
        <v>1719597961.440953</v>
      </c>
      <c r="L51" s="882" t="s">
        <v>3232</v>
      </c>
      <c r="M51" s="881" t="s">
        <v>74</v>
      </c>
      <c r="N51" s="881" t="s">
        <v>2860</v>
      </c>
      <c r="O51" s="885">
        <v>12.994602338146068</v>
      </c>
      <c r="P51" s="885">
        <v>606.67897697557669</v>
      </c>
    </row>
    <row r="52" spans="1:16" ht="14.5" x14ac:dyDescent="0.35">
      <c r="A52" s="1013" t="s">
        <v>3414</v>
      </c>
      <c r="B52" s="1013" t="s">
        <v>3419</v>
      </c>
      <c r="C52" s="1013" t="s">
        <v>2866</v>
      </c>
      <c r="D52" s="1013" t="s">
        <v>234</v>
      </c>
      <c r="E52" s="1014">
        <v>197195.79342739721</v>
      </c>
      <c r="F52" s="1014">
        <v>78.982499999999987</v>
      </c>
      <c r="G52" s="1014">
        <f t="shared" si="1"/>
        <v>15575016.754379397</v>
      </c>
      <c r="H52" s="1014">
        <v>606.67897697557692</v>
      </c>
      <c r="I52" s="1014">
        <f t="shared" si="2"/>
        <v>9449035230.9243622</v>
      </c>
      <c r="L52" s="883" t="s">
        <v>3233</v>
      </c>
      <c r="M52" s="884" t="s">
        <v>74</v>
      </c>
      <c r="N52" s="884" t="s">
        <v>234</v>
      </c>
      <c r="O52" s="886">
        <v>64.037999999999997</v>
      </c>
      <c r="P52" s="886">
        <v>606.67897697557692</v>
      </c>
    </row>
    <row r="53" spans="1:16" ht="14.5" x14ac:dyDescent="0.35">
      <c r="A53" s="1013" t="s">
        <v>3414</v>
      </c>
      <c r="B53" s="1013" t="s">
        <v>3419</v>
      </c>
      <c r="C53" s="1013" t="s">
        <v>2866</v>
      </c>
      <c r="D53" s="1013" t="s">
        <v>234</v>
      </c>
      <c r="E53" s="1014">
        <v>44195.913020187931</v>
      </c>
      <c r="F53" s="1014">
        <v>78.982499999999987</v>
      </c>
      <c r="G53" s="1014">
        <f t="shared" si="1"/>
        <v>3490703.7001169925</v>
      </c>
      <c r="H53" s="1014">
        <v>606.67897697557692</v>
      </c>
      <c r="I53" s="1014">
        <f t="shared" si="2"/>
        <v>2117736549.711838</v>
      </c>
      <c r="L53" s="882" t="s">
        <v>3234</v>
      </c>
      <c r="M53" s="881" t="s">
        <v>74</v>
      </c>
      <c r="N53" s="881" t="s">
        <v>234</v>
      </c>
      <c r="O53" s="885">
        <v>64.037999999999968</v>
      </c>
      <c r="P53" s="885">
        <v>606.67897697557692</v>
      </c>
    </row>
    <row r="54" spans="1:16" ht="14.5" x14ac:dyDescent="0.35">
      <c r="A54" s="1013" t="s">
        <v>3414</v>
      </c>
      <c r="B54" s="1013" t="s">
        <v>3419</v>
      </c>
      <c r="C54" s="1013" t="s">
        <v>2866</v>
      </c>
      <c r="D54" s="1013" t="s">
        <v>234</v>
      </c>
      <c r="E54" s="1014">
        <v>22582.526712538758</v>
      </c>
      <c r="F54" s="1014">
        <v>78.982499999999987</v>
      </c>
      <c r="G54" s="1014">
        <f t="shared" si="1"/>
        <v>1783624.4160730923</v>
      </c>
      <c r="H54" s="1014">
        <v>606.67897697557692</v>
      </c>
      <c r="I54" s="1014">
        <f t="shared" si="2"/>
        <v>1082087436.0518844</v>
      </c>
    </row>
    <row r="55" spans="1:16" ht="14.5" x14ac:dyDescent="0.35">
      <c r="A55" s="1013" t="s">
        <v>3414</v>
      </c>
      <c r="B55" s="1013" t="s">
        <v>3419</v>
      </c>
      <c r="C55" s="1013" t="s">
        <v>2866</v>
      </c>
      <c r="D55" s="1013" t="s">
        <v>234</v>
      </c>
      <c r="E55" s="1014">
        <v>38370.14802350384</v>
      </c>
      <c r="F55" s="1014">
        <v>78.982499999999987</v>
      </c>
      <c r="G55" s="1014">
        <f t="shared" si="1"/>
        <v>3030570.2162663913</v>
      </c>
      <c r="H55" s="1014">
        <v>606.67897697557692</v>
      </c>
      <c r="I55" s="1014">
        <f t="shared" si="2"/>
        <v>1838583238.4571471</v>
      </c>
    </row>
    <row r="56" spans="1:16" ht="14.5" x14ac:dyDescent="0.35">
      <c r="A56" s="1013" t="s">
        <v>3415</v>
      </c>
      <c r="B56" s="1013" t="s">
        <v>3419</v>
      </c>
      <c r="C56" s="1013" t="s">
        <v>2866</v>
      </c>
      <c r="D56" s="1013" t="s">
        <v>234</v>
      </c>
      <c r="E56" s="1014">
        <v>190284.85189088198</v>
      </c>
      <c r="F56" s="1014">
        <v>78.982499999999987</v>
      </c>
      <c r="G56" s="1014">
        <f t="shared" si="1"/>
        <v>15029173.314471584</v>
      </c>
      <c r="H56" s="1014">
        <v>606.67897697557692</v>
      </c>
      <c r="I56" s="1014">
        <f t="shared" si="2"/>
        <v>9117883491.2122612</v>
      </c>
    </row>
    <row r="57" spans="1:16" ht="14.5" x14ac:dyDescent="0.35">
      <c r="A57" s="1013" t="s">
        <v>3415</v>
      </c>
      <c r="B57" s="1013" t="s">
        <v>3419</v>
      </c>
      <c r="C57" s="1013" t="s">
        <v>2866</v>
      </c>
      <c r="D57" s="1013" t="s">
        <v>234</v>
      </c>
      <c r="E57" s="1014">
        <v>42647.019072062787</v>
      </c>
      <c r="F57" s="1014">
        <v>78.982499999999987</v>
      </c>
      <c r="G57" s="1014">
        <f t="shared" si="1"/>
        <v>3368368.1838591984</v>
      </c>
      <c r="H57" s="1014">
        <v>606.67897697557692</v>
      </c>
      <c r="I57" s="1014">
        <f t="shared" si="2"/>
        <v>2043518163.8607805</v>
      </c>
    </row>
    <row r="58" spans="1:16" ht="14.5" x14ac:dyDescent="0.35">
      <c r="A58" s="1013" t="s">
        <v>3415</v>
      </c>
      <c r="B58" s="1013" t="s">
        <v>3419</v>
      </c>
      <c r="C58" s="1013" t="s">
        <v>2866</v>
      </c>
      <c r="D58" s="1013" t="s">
        <v>234</v>
      </c>
      <c r="E58" s="1014">
        <v>21791.097447519427</v>
      </c>
      <c r="F58" s="1014">
        <v>78.982499999999987</v>
      </c>
      <c r="G58" s="1014">
        <f t="shared" si="1"/>
        <v>1721115.3541487029</v>
      </c>
      <c r="H58" s="1014">
        <v>606.67897697557692</v>
      </c>
      <c r="I58" s="1014">
        <f t="shared" si="2"/>
        <v>1044164502.3118929</v>
      </c>
    </row>
    <row r="59" spans="1:16" ht="14.5" x14ac:dyDescent="0.35">
      <c r="A59" s="1013" t="s">
        <v>3415</v>
      </c>
      <c r="B59" s="1013" t="s">
        <v>3419</v>
      </c>
      <c r="C59" s="1013" t="s">
        <v>2866</v>
      </c>
      <c r="D59" s="1013" t="s">
        <v>234</v>
      </c>
      <c r="E59" s="1014">
        <v>37025.424360138772</v>
      </c>
      <c r="F59" s="1014">
        <v>78.982499999999987</v>
      </c>
      <c r="G59" s="1014">
        <f t="shared" si="1"/>
        <v>2924360.57952466</v>
      </c>
      <c r="H59" s="1014">
        <v>606.67897697557692</v>
      </c>
      <c r="I59" s="1014">
        <f t="shared" si="2"/>
        <v>1774148084.6937261</v>
      </c>
    </row>
    <row r="60" spans="1:16" ht="14.5" x14ac:dyDescent="0.35">
      <c r="A60" s="1013" t="s">
        <v>3416</v>
      </c>
      <c r="B60" s="1013" t="s">
        <v>3419</v>
      </c>
      <c r="C60" s="1013" t="s">
        <v>2866</v>
      </c>
      <c r="D60" s="1013" t="s">
        <v>234</v>
      </c>
      <c r="E60" s="1014">
        <v>191334.62617159856</v>
      </c>
      <c r="F60" s="1014">
        <v>78.982499999999987</v>
      </c>
      <c r="G60" s="1014">
        <f t="shared" si="1"/>
        <v>15112087.111598281</v>
      </c>
      <c r="H60" s="1014">
        <v>606.67897697557692</v>
      </c>
      <c r="I60" s="1014">
        <f t="shared" si="2"/>
        <v>9168185548.830246</v>
      </c>
    </row>
    <row r="61" spans="1:16" ht="14.5" x14ac:dyDescent="0.35">
      <c r="A61" s="1013" t="s">
        <v>3416</v>
      </c>
      <c r="B61" s="1013" t="s">
        <v>3419</v>
      </c>
      <c r="C61" s="1013" t="s">
        <v>2866</v>
      </c>
      <c r="D61" s="1013" t="s">
        <v>234</v>
      </c>
      <c r="E61" s="1014">
        <v>42882.296569594509</v>
      </c>
      <c r="F61" s="1014">
        <v>78.982499999999987</v>
      </c>
      <c r="G61" s="1014">
        <f t="shared" si="1"/>
        <v>3386950.9888079977</v>
      </c>
      <c r="H61" s="1014">
        <v>606.67897697557692</v>
      </c>
      <c r="I61" s="1014">
        <f t="shared" si="2"/>
        <v>2054791960.9564548</v>
      </c>
    </row>
    <row r="62" spans="1:16" ht="14.5" x14ac:dyDescent="0.35">
      <c r="A62" s="1013" t="s">
        <v>3416</v>
      </c>
      <c r="B62" s="1013" t="s">
        <v>3419</v>
      </c>
      <c r="C62" s="1013" t="s">
        <v>2866</v>
      </c>
      <c r="D62" s="1013" t="s">
        <v>234</v>
      </c>
      <c r="E62" s="1014">
        <v>21911.315811838373</v>
      </c>
      <c r="F62" s="1014">
        <v>78.982499999999987</v>
      </c>
      <c r="G62" s="1014">
        <f t="shared" si="1"/>
        <v>1730610.5011085239</v>
      </c>
      <c r="H62" s="1014">
        <v>606.67897697557692</v>
      </c>
      <c r="I62" s="1014">
        <f t="shared" si="2"/>
        <v>1049925008.3557098</v>
      </c>
    </row>
    <row r="63" spans="1:16" ht="14.5" x14ac:dyDescent="0.35">
      <c r="A63" s="1013" t="s">
        <v>3416</v>
      </c>
      <c r="B63" s="1013" t="s">
        <v>3419</v>
      </c>
      <c r="C63" s="1013" t="s">
        <v>2866</v>
      </c>
      <c r="D63" s="1013" t="s">
        <v>234</v>
      </c>
      <c r="E63" s="1014">
        <v>37229.688324609153</v>
      </c>
      <c r="F63" s="1014">
        <v>78.982499999999987</v>
      </c>
      <c r="G63" s="1014">
        <f t="shared" si="1"/>
        <v>2940493.8580984417</v>
      </c>
      <c r="H63" s="1014">
        <v>606.67897697557692</v>
      </c>
      <c r="I63" s="1014">
        <f t="shared" si="2"/>
        <v>1783935805.6341298</v>
      </c>
    </row>
    <row r="64" spans="1:16" ht="14.5" x14ac:dyDescent="0.35">
      <c r="A64" s="1013" t="s">
        <v>3417</v>
      </c>
      <c r="B64" s="1013" t="s">
        <v>3419</v>
      </c>
      <c r="C64" s="1013" t="s">
        <v>2866</v>
      </c>
      <c r="D64" s="1013" t="s">
        <v>234</v>
      </c>
      <c r="E64" s="1014">
        <v>194709.21126619697</v>
      </c>
      <c r="F64" s="1014">
        <v>78.982499999999987</v>
      </c>
      <c r="G64" s="1014">
        <f t="shared" si="1"/>
        <v>15378620.2788324</v>
      </c>
      <c r="H64" s="1014">
        <v>606.67897697557692</v>
      </c>
      <c r="I64" s="1014">
        <f t="shared" si="2"/>
        <v>9329885618.0579014</v>
      </c>
    </row>
    <row r="65" spans="1:9" ht="14.5" x14ac:dyDescent="0.35">
      <c r="A65" s="1013" t="s">
        <v>3417</v>
      </c>
      <c r="B65" s="1013" t="s">
        <v>3419</v>
      </c>
      <c r="C65" s="1013" t="s">
        <v>2866</v>
      </c>
      <c r="D65" s="1013" t="s">
        <v>234</v>
      </c>
      <c r="E65" s="1014">
        <v>43638.615285769381</v>
      </c>
      <c r="F65" s="1014">
        <v>78.982499999999987</v>
      </c>
      <c r="G65" s="1014">
        <f t="shared" si="1"/>
        <v>3446686.9318082798</v>
      </c>
      <c r="H65" s="1014">
        <v>606.67897697557692</v>
      </c>
      <c r="I65" s="1014">
        <f t="shared" si="2"/>
        <v>2091032501.7445374</v>
      </c>
    </row>
    <row r="66" spans="1:9" ht="14.5" x14ac:dyDescent="0.35">
      <c r="A66" s="1013" t="s">
        <v>3417</v>
      </c>
      <c r="B66" s="1013" t="s">
        <v>3419</v>
      </c>
      <c r="C66" s="1013" t="s">
        <v>2866</v>
      </c>
      <c r="D66" s="1013" t="s">
        <v>234</v>
      </c>
      <c r="E66" s="1014">
        <v>22297.767554636637</v>
      </c>
      <c r="F66" s="1014">
        <v>78.982499999999987</v>
      </c>
      <c r="G66" s="1014">
        <f t="shared" si="1"/>
        <v>1761133.425884088</v>
      </c>
      <c r="H66" s="1014">
        <v>606.67897697557692</v>
      </c>
      <c r="I66" s="1014">
        <f t="shared" si="2"/>
        <v>1068442625.1328515</v>
      </c>
    </row>
    <row r="67" spans="1:9" ht="14.5" x14ac:dyDescent="0.35">
      <c r="A67" s="1013" t="s">
        <v>3417</v>
      </c>
      <c r="B67" s="1013" t="s">
        <v>3419</v>
      </c>
      <c r="C67" s="1013" t="s">
        <v>2866</v>
      </c>
      <c r="D67" s="1013" t="s">
        <v>234</v>
      </c>
      <c r="E67" s="1014">
        <v>37884.978008154147</v>
      </c>
      <c r="F67" s="1014">
        <v>78.982499999999987</v>
      </c>
      <c r="G67" s="1014">
        <f t="shared" si="1"/>
        <v>2992250.2755290344</v>
      </c>
      <c r="H67" s="1014">
        <v>606.67897697557692</v>
      </c>
      <c r="I67" s="1014">
        <f t="shared" si="2"/>
        <v>1815335336.0128427</v>
      </c>
    </row>
    <row r="68" spans="1:9" ht="14.5" x14ac:dyDescent="0.35">
      <c r="A68" s="1013" t="s">
        <v>3418</v>
      </c>
      <c r="B68" s="1013" t="s">
        <v>3419</v>
      </c>
      <c r="C68" s="1013" t="s">
        <v>2866</v>
      </c>
      <c r="D68" s="1013" t="s">
        <v>234</v>
      </c>
      <c r="E68" s="1014">
        <v>191028.04337627743</v>
      </c>
      <c r="F68" s="1014">
        <v>78.982499999999987</v>
      </c>
      <c r="G68" s="1014">
        <f t="shared" si="1"/>
        <v>15087872.435966831</v>
      </c>
      <c r="H68" s="1014">
        <v>606.67897697557692</v>
      </c>
      <c r="I68" s="1014">
        <f t="shared" si="2"/>
        <v>9153495014.1903629</v>
      </c>
    </row>
    <row r="69" spans="1:9" ht="14.5" x14ac:dyDescent="0.35">
      <c r="A69" s="1013" t="s">
        <v>3418</v>
      </c>
      <c r="B69" s="1013" t="s">
        <v>3419</v>
      </c>
      <c r="C69" s="1013" t="s">
        <v>2866</v>
      </c>
      <c r="D69" s="1013" t="s">
        <v>234</v>
      </c>
      <c r="E69" s="1014">
        <v>42813.584624375013</v>
      </c>
      <c r="F69" s="1014">
        <v>78.982499999999987</v>
      </c>
      <c r="G69" s="1014">
        <f t="shared" si="1"/>
        <v>3381523.947594699</v>
      </c>
      <c r="H69" s="1014">
        <v>606.67897697557692</v>
      </c>
      <c r="I69" s="1014">
        <f t="shared" si="2"/>
        <v>2051499489.1451664</v>
      </c>
    </row>
    <row r="70" spans="1:9" ht="14.5" x14ac:dyDescent="0.35">
      <c r="A70" s="1013" t="s">
        <v>3418</v>
      </c>
      <c r="B70" s="1013" t="s">
        <v>3419</v>
      </c>
      <c r="C70" s="1013" t="s">
        <v>2866</v>
      </c>
      <c r="D70" s="1013" t="s">
        <v>234</v>
      </c>
      <c r="E70" s="1014">
        <v>21876.20647180322</v>
      </c>
      <c r="F70" s="1014">
        <v>78.982499999999987</v>
      </c>
      <c r="G70" s="1014">
        <f t="shared" si="1"/>
        <v>1727837.4776591975</v>
      </c>
      <c r="H70" s="1014">
        <v>606.67897697557692</v>
      </c>
      <c r="I70" s="1014">
        <f t="shared" si="2"/>
        <v>1048242673.3263432</v>
      </c>
    </row>
    <row r="71" spans="1:9" ht="14.5" x14ac:dyDescent="0.35">
      <c r="A71" s="1013" t="s">
        <v>3418</v>
      </c>
      <c r="B71" s="1013" t="s">
        <v>3419</v>
      </c>
      <c r="C71" s="1013" t="s">
        <v>2866</v>
      </c>
      <c r="D71" s="1013" t="s">
        <v>234</v>
      </c>
      <c r="E71" s="1014">
        <v>37170.033769948168</v>
      </c>
      <c r="F71" s="1014">
        <v>78.982499999999987</v>
      </c>
      <c r="G71" s="1014">
        <f t="shared" ref="G71:G134" si="4">+E71*F71</f>
        <v>2935782.1922349306</v>
      </c>
      <c r="H71" s="1014">
        <v>606.67897697557692</v>
      </c>
      <c r="I71" s="1014">
        <f t="shared" ref="I71:I134" si="5">+G71*H71</f>
        <v>1781077337.0082042</v>
      </c>
    </row>
    <row r="72" spans="1:9" ht="14.5" x14ac:dyDescent="0.35">
      <c r="A72" s="1013" t="s">
        <v>3410</v>
      </c>
      <c r="B72" s="1013" t="s">
        <v>235</v>
      </c>
      <c r="C72" s="1013" t="s">
        <v>2862</v>
      </c>
      <c r="D72" s="1013" t="s">
        <v>234</v>
      </c>
      <c r="E72" s="1014">
        <f>449530.908342489+7172.6099999994</f>
        <v>456703.51834248839</v>
      </c>
      <c r="F72" s="1014">
        <v>81.764166666666668</v>
      </c>
      <c r="G72" s="1014">
        <f t="shared" si="4"/>
        <v>37341982.591008276</v>
      </c>
      <c r="H72" s="1014">
        <v>606.67897697557692</v>
      </c>
      <c r="I72" s="1014">
        <f t="shared" si="5"/>
        <v>22654595796.552704</v>
      </c>
    </row>
    <row r="73" spans="1:9" ht="14.5" x14ac:dyDescent="0.35">
      <c r="A73" s="1013" t="s">
        <v>3410</v>
      </c>
      <c r="B73" s="1013" t="s">
        <v>235</v>
      </c>
      <c r="C73" s="1013" t="s">
        <v>2862</v>
      </c>
      <c r="D73" s="1013" t="s">
        <v>234</v>
      </c>
      <c r="E73" s="1014">
        <v>122791.44099302648</v>
      </c>
      <c r="F73" s="1014">
        <v>81.764166666666668</v>
      </c>
      <c r="G73" s="1014">
        <f t="shared" si="4"/>
        <v>10039939.846593983</v>
      </c>
      <c r="H73" s="1014">
        <v>606.67897697557692</v>
      </c>
      <c r="I73" s="1014">
        <f t="shared" si="5"/>
        <v>6091020435.0279684</v>
      </c>
    </row>
    <row r="74" spans="1:9" ht="14.5" x14ac:dyDescent="0.35">
      <c r="A74" s="1013" t="s">
        <v>3410</v>
      </c>
      <c r="B74" s="1013" t="s">
        <v>235</v>
      </c>
      <c r="C74" s="1013" t="s">
        <v>2862</v>
      </c>
      <c r="D74" s="1013" t="s">
        <v>234</v>
      </c>
      <c r="E74" s="1014">
        <v>32960.770486400019</v>
      </c>
      <c r="F74" s="1014">
        <v>81.764166666666668</v>
      </c>
      <c r="G74" s="1014">
        <f t="shared" si="4"/>
        <v>2695009.9315117588</v>
      </c>
      <c r="H74" s="1014">
        <v>606.67897697557692</v>
      </c>
      <c r="I74" s="1014">
        <f t="shared" si="5"/>
        <v>1635005868.1885734</v>
      </c>
    </row>
    <row r="75" spans="1:9" ht="14.5" x14ac:dyDescent="0.35">
      <c r="A75" s="1013" t="s">
        <v>3410</v>
      </c>
      <c r="B75" s="1013" t="s">
        <v>235</v>
      </c>
      <c r="C75" s="1013" t="s">
        <v>2862</v>
      </c>
      <c r="D75" s="1013" t="s">
        <v>234</v>
      </c>
      <c r="E75" s="1014">
        <v>53902.395792439907</v>
      </c>
      <c r="F75" s="1014">
        <v>81.764166666666668</v>
      </c>
      <c r="G75" s="1014">
        <f t="shared" si="4"/>
        <v>4407284.4733056892</v>
      </c>
      <c r="H75" s="1014">
        <v>606.67897697557692</v>
      </c>
      <c r="I75" s="1014">
        <f t="shared" si="5"/>
        <v>2673806835.5054398</v>
      </c>
    </row>
    <row r="76" spans="1:9" ht="14.5" x14ac:dyDescent="0.35">
      <c r="A76" s="1013" t="s">
        <v>3411</v>
      </c>
      <c r="B76" s="1013" t="s">
        <v>235</v>
      </c>
      <c r="C76" s="1013" t="s">
        <v>2862</v>
      </c>
      <c r="D76" s="1013" t="s">
        <v>234</v>
      </c>
      <c r="E76" s="1014">
        <v>444401.87783825281</v>
      </c>
      <c r="F76" s="1014">
        <v>81.764166666666668</v>
      </c>
      <c r="G76" s="1014">
        <f t="shared" si="4"/>
        <v>36336149.206546545</v>
      </c>
      <c r="H76" s="1014">
        <v>606.67897697557692</v>
      </c>
      <c r="I76" s="1014">
        <f t="shared" si="5"/>
        <v>22044377827.859577</v>
      </c>
    </row>
    <row r="77" spans="1:9" ht="14.5" x14ac:dyDescent="0.35">
      <c r="A77" s="1013" t="s">
        <v>3411</v>
      </c>
      <c r="B77" s="1013" t="s">
        <v>235</v>
      </c>
      <c r="C77" s="1013" t="s">
        <v>2862</v>
      </c>
      <c r="D77" s="1013" t="s">
        <v>234</v>
      </c>
      <c r="E77" s="1014">
        <v>121390.42265407724</v>
      </c>
      <c r="F77" s="1014">
        <v>81.764166666666668</v>
      </c>
      <c r="G77" s="1014">
        <f t="shared" si="4"/>
        <v>9925386.7496250812</v>
      </c>
      <c r="H77" s="1014">
        <v>606.67897697557692</v>
      </c>
      <c r="I77" s="1014">
        <f t="shared" si="5"/>
        <v>6021523479.3494911</v>
      </c>
    </row>
    <row r="78" spans="1:9" ht="14.5" x14ac:dyDescent="0.35">
      <c r="A78" s="1013" t="s">
        <v>3411</v>
      </c>
      <c r="B78" s="1013" t="s">
        <v>235</v>
      </c>
      <c r="C78" s="1013" t="s">
        <v>2862</v>
      </c>
      <c r="D78" s="1013" t="s">
        <v>234</v>
      </c>
      <c r="E78" s="1014">
        <v>32584.6966856213</v>
      </c>
      <c r="F78" s="1014">
        <v>81.764166666666668</v>
      </c>
      <c r="G78" s="1014">
        <f t="shared" si="4"/>
        <v>2664260.5705859209</v>
      </c>
      <c r="H78" s="1014">
        <v>606.67897697557692</v>
      </c>
      <c r="I78" s="1014">
        <f t="shared" si="5"/>
        <v>1616350877.3594334</v>
      </c>
    </row>
    <row r="79" spans="1:9" ht="14.5" x14ac:dyDescent="0.35">
      <c r="A79" s="1013" t="s">
        <v>3411</v>
      </c>
      <c r="B79" s="1013" t="s">
        <v>235</v>
      </c>
      <c r="C79" s="1013" t="s">
        <v>2862</v>
      </c>
      <c r="D79" s="1013" t="s">
        <v>234</v>
      </c>
      <c r="E79" s="1014">
        <v>53287.383504875033</v>
      </c>
      <c r="F79" s="1014">
        <v>81.764166666666668</v>
      </c>
      <c r="G79" s="1014">
        <f t="shared" si="4"/>
        <v>4356998.5061231861</v>
      </c>
      <c r="H79" s="1014">
        <v>606.67897697557692</v>
      </c>
      <c r="I79" s="1014">
        <f t="shared" si="5"/>
        <v>2643299396.3789315</v>
      </c>
    </row>
    <row r="80" spans="1:9" ht="14.5" x14ac:dyDescent="0.35">
      <c r="A80" s="1013" t="s">
        <v>3412</v>
      </c>
      <c r="B80" s="1013" t="s">
        <v>235</v>
      </c>
      <c r="C80" s="1013" t="s">
        <v>2862</v>
      </c>
      <c r="D80" s="1013" t="s">
        <v>234</v>
      </c>
      <c r="E80" s="1014">
        <v>417053.84010110924</v>
      </c>
      <c r="F80" s="1014">
        <v>81.764166666666668</v>
      </c>
      <c r="G80" s="1014">
        <f t="shared" si="4"/>
        <v>34100059.691000447</v>
      </c>
      <c r="H80" s="1014">
        <v>606.67897697557692</v>
      </c>
      <c r="I80" s="1014">
        <f t="shared" si="5"/>
        <v>20687789328.142258</v>
      </c>
    </row>
    <row r="81" spans="1:9" ht="14.5" x14ac:dyDescent="0.35">
      <c r="A81" s="1013" t="s">
        <v>3412</v>
      </c>
      <c r="B81" s="1013" t="s">
        <v>235</v>
      </c>
      <c r="C81" s="1013" t="s">
        <v>2862</v>
      </c>
      <c r="D81" s="1013" t="s">
        <v>234</v>
      </c>
      <c r="E81" s="1014">
        <v>113920.18000834341</v>
      </c>
      <c r="F81" s="1014">
        <v>81.764166666666668</v>
      </c>
      <c r="G81" s="1014">
        <f t="shared" si="4"/>
        <v>9314588.5848988593</v>
      </c>
      <c r="H81" s="1014">
        <v>606.67897697557692</v>
      </c>
      <c r="I81" s="1014">
        <f t="shared" si="5"/>
        <v>5650965073.6348267</v>
      </c>
    </row>
    <row r="82" spans="1:9" ht="14.5" x14ac:dyDescent="0.35">
      <c r="A82" s="1013" t="s">
        <v>3412</v>
      </c>
      <c r="B82" s="1013" t="s">
        <v>235</v>
      </c>
      <c r="C82" s="1013" t="s">
        <v>2862</v>
      </c>
      <c r="D82" s="1013" t="s">
        <v>234</v>
      </c>
      <c r="E82" s="1014">
        <v>30579.467727214225</v>
      </c>
      <c r="F82" s="1014">
        <v>81.764166666666668</v>
      </c>
      <c r="G82" s="1014">
        <f t="shared" si="4"/>
        <v>2500304.6958258986</v>
      </c>
      <c r="H82" s="1014">
        <v>606.67897697557692</v>
      </c>
      <c r="I82" s="1014">
        <f t="shared" si="5"/>
        <v>1516882294.9908872</v>
      </c>
    </row>
    <row r="83" spans="1:9" ht="14.5" x14ac:dyDescent="0.35">
      <c r="A83" s="1013" t="s">
        <v>3412</v>
      </c>
      <c r="B83" s="1013" t="s">
        <v>235</v>
      </c>
      <c r="C83" s="1013" t="s">
        <v>2862</v>
      </c>
      <c r="D83" s="1013" t="s">
        <v>234</v>
      </c>
      <c r="E83" s="1014">
        <v>50008.132341279874</v>
      </c>
      <c r="F83" s="1014">
        <v>81.764166666666668</v>
      </c>
      <c r="G83" s="1014">
        <f t="shared" si="4"/>
        <v>4088873.2674411312</v>
      </c>
      <c r="H83" s="1014">
        <v>606.67897697557692</v>
      </c>
      <c r="I83" s="1014">
        <f t="shared" si="5"/>
        <v>2480633450.87397</v>
      </c>
    </row>
    <row r="84" spans="1:9" ht="14.5" x14ac:dyDescent="0.35">
      <c r="A84" s="1013" t="s">
        <v>3413</v>
      </c>
      <c r="B84" s="1013" t="s">
        <v>235</v>
      </c>
      <c r="C84" s="1013" t="s">
        <v>2862</v>
      </c>
      <c r="D84" s="1013" t="s">
        <v>234</v>
      </c>
      <c r="E84" s="1014">
        <v>437023.9159679733</v>
      </c>
      <c r="F84" s="1014">
        <v>81.764166666666668</v>
      </c>
      <c r="G84" s="1014">
        <f t="shared" si="4"/>
        <v>35732896.302524701</v>
      </c>
      <c r="H84" s="1014">
        <v>606.67897697557692</v>
      </c>
      <c r="I84" s="1014">
        <f t="shared" si="5"/>
        <v>21678396973.19006</v>
      </c>
    </row>
    <row r="85" spans="1:9" ht="14.5" x14ac:dyDescent="0.35">
      <c r="A85" s="1013" t="s">
        <v>3413</v>
      </c>
      <c r="B85" s="1013" t="s">
        <v>235</v>
      </c>
      <c r="C85" s="1013" t="s">
        <v>2862</v>
      </c>
      <c r="D85" s="1013" t="s">
        <v>234</v>
      </c>
      <c r="E85" s="1014">
        <v>119375.09833970772</v>
      </c>
      <c r="F85" s="1014">
        <v>81.764166666666668</v>
      </c>
      <c r="G85" s="1014">
        <f t="shared" si="4"/>
        <v>9760605.4364975858</v>
      </c>
      <c r="H85" s="1014">
        <v>606.67897697557692</v>
      </c>
      <c r="I85" s="1014">
        <f t="shared" si="5"/>
        <v>5921554120.8766098</v>
      </c>
    </row>
    <row r="86" spans="1:9" ht="14.5" x14ac:dyDescent="0.35">
      <c r="A86" s="1013" t="s">
        <v>3413</v>
      </c>
      <c r="B86" s="1013" t="s">
        <v>235</v>
      </c>
      <c r="C86" s="1013" t="s">
        <v>2862</v>
      </c>
      <c r="D86" s="1013" t="s">
        <v>234</v>
      </c>
      <c r="E86" s="1014">
        <v>32043.725412343651</v>
      </c>
      <c r="F86" s="1014">
        <v>81.764166666666668</v>
      </c>
      <c r="G86" s="1014">
        <f t="shared" si="4"/>
        <v>2620028.5052357684</v>
      </c>
      <c r="H86" s="1014">
        <v>606.67897697557692</v>
      </c>
      <c r="I86" s="1014">
        <f t="shared" si="5"/>
        <v>1589516213.2032859</v>
      </c>
    </row>
    <row r="87" spans="1:9" ht="14.5" x14ac:dyDescent="0.35">
      <c r="A87" s="1013" t="s">
        <v>3413</v>
      </c>
      <c r="B87" s="1013" t="s">
        <v>235</v>
      </c>
      <c r="C87" s="1013" t="s">
        <v>2862</v>
      </c>
      <c r="D87" s="1013" t="s">
        <v>234</v>
      </c>
      <c r="E87" s="1014">
        <v>52402.70613677214</v>
      </c>
      <c r="F87" s="1014">
        <v>81.764166666666668</v>
      </c>
      <c r="G87" s="1014">
        <f t="shared" si="4"/>
        <v>4284663.5983513938</v>
      </c>
      <c r="H87" s="1014">
        <v>606.67897697557692</v>
      </c>
      <c r="I87" s="1014">
        <f t="shared" si="5"/>
        <v>2599415328.5323176</v>
      </c>
    </row>
    <row r="88" spans="1:9" ht="14.5" x14ac:dyDescent="0.35">
      <c r="A88" s="1013" t="s">
        <v>3414</v>
      </c>
      <c r="B88" s="1013" t="s">
        <v>235</v>
      </c>
      <c r="C88" s="1013" t="s">
        <v>2862</v>
      </c>
      <c r="D88" s="1013" t="s">
        <v>234</v>
      </c>
      <c r="E88" s="1014">
        <v>433356.44182564347</v>
      </c>
      <c r="F88" s="1014">
        <v>81.764166666666668</v>
      </c>
      <c r="G88" s="1014">
        <f t="shared" si="4"/>
        <v>35433028.335505553</v>
      </c>
      <c r="H88" s="1014">
        <v>606.67897697557692</v>
      </c>
      <c r="I88" s="1014">
        <f t="shared" si="5"/>
        <v>21496473381.731136</v>
      </c>
    </row>
    <row r="89" spans="1:9" ht="14.5" x14ac:dyDescent="0.35">
      <c r="A89" s="1013" t="s">
        <v>3414</v>
      </c>
      <c r="B89" s="1013" t="s">
        <v>235</v>
      </c>
      <c r="C89" s="1013" t="s">
        <v>2862</v>
      </c>
      <c r="D89" s="1013" t="s">
        <v>234</v>
      </c>
      <c r="E89" s="1014">
        <v>118373.31086217517</v>
      </c>
      <c r="F89" s="1014">
        <v>81.764166666666668</v>
      </c>
      <c r="G89" s="1014">
        <f t="shared" si="4"/>
        <v>9678695.118220035</v>
      </c>
      <c r="H89" s="1014">
        <v>606.67897697557692</v>
      </c>
      <c r="I89" s="1014">
        <f t="shared" si="5"/>
        <v>5871860852.780241</v>
      </c>
    </row>
    <row r="90" spans="1:9" ht="14.5" x14ac:dyDescent="0.35">
      <c r="A90" s="1013" t="s">
        <v>3414</v>
      </c>
      <c r="B90" s="1013" t="s">
        <v>235</v>
      </c>
      <c r="C90" s="1013" t="s">
        <v>2862</v>
      </c>
      <c r="D90" s="1013" t="s">
        <v>234</v>
      </c>
      <c r="E90" s="1014">
        <v>31774.816709456325</v>
      </c>
      <c r="F90" s="1014">
        <v>81.764166666666668</v>
      </c>
      <c r="G90" s="1014">
        <f t="shared" si="4"/>
        <v>2598041.409234772</v>
      </c>
      <c r="H90" s="1014">
        <v>606.67897697557692</v>
      </c>
      <c r="I90" s="1014">
        <f t="shared" si="5"/>
        <v>1576177104.2947376</v>
      </c>
    </row>
    <row r="91" spans="1:9" ht="14.5" x14ac:dyDescent="0.35">
      <c r="A91" s="1013" t="s">
        <v>3414</v>
      </c>
      <c r="B91" s="1013" t="s">
        <v>235</v>
      </c>
      <c r="C91" s="1013" t="s">
        <v>2862</v>
      </c>
      <c r="D91" s="1013" t="s">
        <v>234</v>
      </c>
      <c r="E91" s="1014">
        <v>51962.946291320557</v>
      </c>
      <c r="F91" s="1014">
        <v>81.764166666666668</v>
      </c>
      <c r="G91" s="1014">
        <f t="shared" si="4"/>
        <v>4248707.0010545822</v>
      </c>
      <c r="H91" s="1014">
        <v>606.67897697557692</v>
      </c>
      <c r="I91" s="1014">
        <f t="shared" si="5"/>
        <v>2577601216.8687654</v>
      </c>
    </row>
    <row r="92" spans="1:9" ht="14.5" x14ac:dyDescent="0.35">
      <c r="A92" s="1013" t="s">
        <v>3415</v>
      </c>
      <c r="B92" s="1013" t="s">
        <v>235</v>
      </c>
      <c r="C92" s="1013" t="s">
        <v>2862</v>
      </c>
      <c r="D92" s="1013" t="s">
        <v>234</v>
      </c>
      <c r="E92" s="1014">
        <v>444972.37381594855</v>
      </c>
      <c r="F92" s="1014">
        <v>81.764166666666668</v>
      </c>
      <c r="G92" s="1014">
        <f t="shared" si="4"/>
        <v>36382795.33474952</v>
      </c>
      <c r="H92" s="1014">
        <v>606.67897697557692</v>
      </c>
      <c r="I92" s="1014">
        <f t="shared" si="5"/>
        <v>22072677053.197632</v>
      </c>
    </row>
    <row r="93" spans="1:9" ht="14.5" x14ac:dyDescent="0.35">
      <c r="A93" s="1013" t="s">
        <v>3415</v>
      </c>
      <c r="B93" s="1013" t="s">
        <v>235</v>
      </c>
      <c r="C93" s="1013" t="s">
        <v>2862</v>
      </c>
      <c r="D93" s="1013" t="s">
        <v>234</v>
      </c>
      <c r="E93" s="1014">
        <v>121546.25626169342</v>
      </c>
      <c r="F93" s="1014">
        <v>81.764166666666668</v>
      </c>
      <c r="G93" s="1014">
        <f t="shared" si="4"/>
        <v>9938128.3546904773</v>
      </c>
      <c r="H93" s="1014">
        <v>606.67897697557692</v>
      </c>
      <c r="I93" s="1014">
        <f t="shared" si="5"/>
        <v>6029253543.2755919</v>
      </c>
    </row>
    <row r="94" spans="1:9" ht="14.5" x14ac:dyDescent="0.35">
      <c r="A94" s="1013" t="s">
        <v>3415</v>
      </c>
      <c r="B94" s="1013" t="s">
        <v>235</v>
      </c>
      <c r="C94" s="1013" t="s">
        <v>2862</v>
      </c>
      <c r="D94" s="1013" t="s">
        <v>234</v>
      </c>
      <c r="E94" s="1014">
        <v>32626.52692829266</v>
      </c>
      <c r="F94" s="1014">
        <v>81.764166666666668</v>
      </c>
      <c r="G94" s="1014">
        <f t="shared" si="4"/>
        <v>2667680.785519409</v>
      </c>
      <c r="H94" s="1014">
        <v>606.67897697557692</v>
      </c>
      <c r="I94" s="1014">
        <f t="shared" si="5"/>
        <v>1618425849.8563185</v>
      </c>
    </row>
    <row r="95" spans="1:9" ht="14.5" x14ac:dyDescent="0.35">
      <c r="A95" s="1013" t="s">
        <v>3415</v>
      </c>
      <c r="B95" s="1013" t="s">
        <v>235</v>
      </c>
      <c r="C95" s="1013" t="s">
        <v>2862</v>
      </c>
      <c r="D95" s="1013" t="s">
        <v>234</v>
      </c>
      <c r="E95" s="1014">
        <v>53355.790591945282</v>
      </c>
      <c r="F95" s="1014">
        <v>81.764166666666668</v>
      </c>
      <c r="G95" s="1014">
        <f t="shared" si="4"/>
        <v>4362591.7545915795</v>
      </c>
      <c r="H95" s="1014">
        <v>606.67897697557692</v>
      </c>
      <c r="I95" s="1014">
        <f t="shared" si="5"/>
        <v>2646692702.6377068</v>
      </c>
    </row>
    <row r="96" spans="1:9" ht="14.5" x14ac:dyDescent="0.35">
      <c r="A96" s="1013" t="s">
        <v>3416</v>
      </c>
      <c r="B96" s="1013" t="s">
        <v>235</v>
      </c>
      <c r="C96" s="1013" t="s">
        <v>2862</v>
      </c>
      <c r="D96" s="1013" t="s">
        <v>234</v>
      </c>
      <c r="E96" s="1014">
        <v>434521.88360865047</v>
      </c>
      <c r="F96" s="1014">
        <v>81.764166666666668</v>
      </c>
      <c r="G96" s="1014">
        <f t="shared" si="4"/>
        <v>35528319.711691633</v>
      </c>
      <c r="H96" s="1014">
        <v>606.67897697557692</v>
      </c>
      <c r="I96" s="1014">
        <f t="shared" si="5"/>
        <v>21554284656.350304</v>
      </c>
    </row>
    <row r="97" spans="1:9" ht="14.5" x14ac:dyDescent="0.35">
      <c r="A97" s="1013" t="s">
        <v>3416</v>
      </c>
      <c r="B97" s="1013" t="s">
        <v>235</v>
      </c>
      <c r="C97" s="1013" t="s">
        <v>2862</v>
      </c>
      <c r="D97" s="1013" t="s">
        <v>234</v>
      </c>
      <c r="E97" s="1014">
        <v>118691.65666059108</v>
      </c>
      <c r="F97" s="1014">
        <v>81.764166666666668</v>
      </c>
      <c r="G97" s="1014">
        <f t="shared" si="4"/>
        <v>9704724.3971393462</v>
      </c>
      <c r="H97" s="1014">
        <v>606.67897697557692</v>
      </c>
      <c r="I97" s="1014">
        <f t="shared" si="5"/>
        <v>5887652269.086421</v>
      </c>
    </row>
    <row r="98" spans="1:9" ht="14.5" x14ac:dyDescent="0.35">
      <c r="A98" s="1013" t="s">
        <v>3416</v>
      </c>
      <c r="B98" s="1013" t="s">
        <v>235</v>
      </c>
      <c r="C98" s="1013" t="s">
        <v>2862</v>
      </c>
      <c r="D98" s="1013" t="s">
        <v>234</v>
      </c>
      <c r="E98" s="1014">
        <v>31860.269919484963</v>
      </c>
      <c r="F98" s="1014">
        <v>81.764166666666668</v>
      </c>
      <c r="G98" s="1014">
        <f t="shared" si="4"/>
        <v>2605028.4197417554</v>
      </c>
      <c r="H98" s="1014">
        <v>606.67897697557692</v>
      </c>
      <c r="I98" s="1014">
        <f t="shared" si="5"/>
        <v>1580415976.681232</v>
      </c>
    </row>
    <row r="99" spans="1:9" ht="14.5" x14ac:dyDescent="0.35">
      <c r="A99" s="1013" t="s">
        <v>3416</v>
      </c>
      <c r="B99" s="1013" t="s">
        <v>235</v>
      </c>
      <c r="C99" s="1013" t="s">
        <v>2862</v>
      </c>
      <c r="D99" s="1013" t="s">
        <v>234</v>
      </c>
      <c r="E99" s="1014">
        <v>52102.69219776406</v>
      </c>
      <c r="F99" s="1014">
        <v>81.764166666666668</v>
      </c>
      <c r="G99" s="1014">
        <f t="shared" si="4"/>
        <v>4260133.2086400138</v>
      </c>
      <c r="H99" s="1014">
        <v>606.67897697557692</v>
      </c>
      <c r="I99" s="1014">
        <f t="shared" si="5"/>
        <v>2584533256.7974057</v>
      </c>
    </row>
    <row r="100" spans="1:9" ht="14.5" x14ac:dyDescent="0.35">
      <c r="A100" s="1013" t="s">
        <v>3417</v>
      </c>
      <c r="B100" s="1013" t="s">
        <v>235</v>
      </c>
      <c r="C100" s="1013" t="s">
        <v>2862</v>
      </c>
      <c r="D100" s="1013" t="s">
        <v>234</v>
      </c>
      <c r="E100" s="1014">
        <v>441581.54494534264</v>
      </c>
      <c r="F100" s="1014">
        <v>81.764166666666668</v>
      </c>
      <c r="G100" s="1014">
        <f t="shared" si="4"/>
        <v>36105547.037835151</v>
      </c>
      <c r="H100" s="1014">
        <v>606.67897697557692</v>
      </c>
      <c r="I100" s="1014">
        <f t="shared" si="5"/>
        <v>21904476340.0574</v>
      </c>
    </row>
    <row r="101" spans="1:9" ht="14.5" x14ac:dyDescent="0.35">
      <c r="A101" s="1013" t="s">
        <v>3417</v>
      </c>
      <c r="B101" s="1013" t="s">
        <v>235</v>
      </c>
      <c r="C101" s="1013" t="s">
        <v>2862</v>
      </c>
      <c r="D101" s="1013" t="s">
        <v>234</v>
      </c>
      <c r="E101" s="1014">
        <v>120620.03571610806</v>
      </c>
      <c r="F101" s="1014">
        <v>81.764166666666668</v>
      </c>
      <c r="G101" s="1014">
        <f t="shared" si="4"/>
        <v>9862396.7036311459</v>
      </c>
      <c r="H101" s="1014">
        <v>606.67897697557692</v>
      </c>
      <c r="I101" s="1014">
        <f t="shared" si="5"/>
        <v>5983308742.6862459</v>
      </c>
    </row>
    <row r="102" spans="1:9" ht="14.5" x14ac:dyDescent="0.35">
      <c r="A102" s="1013" t="s">
        <v>3417</v>
      </c>
      <c r="B102" s="1013" t="s">
        <v>235</v>
      </c>
      <c r="C102" s="1013" t="s">
        <v>2862</v>
      </c>
      <c r="D102" s="1013" t="s">
        <v>234</v>
      </c>
      <c r="E102" s="1014">
        <v>32377.902573240419</v>
      </c>
      <c r="F102" s="1014">
        <v>81.764166666666668</v>
      </c>
      <c r="G102" s="1014">
        <f t="shared" si="4"/>
        <v>2647352.2223155252</v>
      </c>
      <c r="H102" s="1014">
        <v>606.67897697557692</v>
      </c>
      <c r="I102" s="1014">
        <f t="shared" si="5"/>
        <v>1606092937.9284029</v>
      </c>
    </row>
    <row r="103" spans="1:9" ht="14.5" x14ac:dyDescent="0.35">
      <c r="A103" s="1013" t="s">
        <v>3417</v>
      </c>
      <c r="B103" s="1013" t="s">
        <v>235</v>
      </c>
      <c r="C103" s="1013" t="s">
        <v>2862</v>
      </c>
      <c r="D103" s="1013" t="s">
        <v>234</v>
      </c>
      <c r="E103" s="1014">
        <f>52949.2027545889-7172.6093976187</f>
        <v>45776.593356970203</v>
      </c>
      <c r="F103" s="1014">
        <v>81.764166666666668</v>
      </c>
      <c r="G103" s="1014">
        <f t="shared" si="4"/>
        <v>3742885.008671538</v>
      </c>
      <c r="H103" s="1014">
        <v>606.67897697557692</v>
      </c>
      <c r="I103" s="1014">
        <f t="shared" si="5"/>
        <v>2270729647.9980721</v>
      </c>
    </row>
    <row r="104" spans="1:9" ht="14.5" x14ac:dyDescent="0.35">
      <c r="A104" s="1013" t="s">
        <v>3418</v>
      </c>
      <c r="B104" s="1013" t="s">
        <v>235</v>
      </c>
      <c r="C104" s="1013" t="s">
        <v>2862</v>
      </c>
      <c r="D104" s="1013" t="s">
        <v>234</v>
      </c>
      <c r="E104" s="1014">
        <v>437412.39656230895</v>
      </c>
      <c r="F104" s="1014">
        <v>81.764166666666668</v>
      </c>
      <c r="G104" s="1014">
        <f t="shared" si="4"/>
        <v>35764660.094586723</v>
      </c>
      <c r="H104" s="1014">
        <v>606.67897697557692</v>
      </c>
      <c r="I104" s="1014">
        <f t="shared" si="5"/>
        <v>21697667398.063114</v>
      </c>
    </row>
    <row r="105" spans="1:9" ht="14.5" x14ac:dyDescent="0.35">
      <c r="A105" s="1013" t="s">
        <v>3418</v>
      </c>
      <c r="B105" s="1013" t="s">
        <v>235</v>
      </c>
      <c r="C105" s="1013" t="s">
        <v>2862</v>
      </c>
      <c r="D105" s="1013" t="s">
        <v>234</v>
      </c>
      <c r="E105" s="1014">
        <v>119481.21360584637</v>
      </c>
      <c r="F105" s="1014">
        <v>81.764166666666668</v>
      </c>
      <c r="G105" s="1014">
        <f t="shared" si="4"/>
        <v>9769281.8628040235</v>
      </c>
      <c r="H105" s="1014">
        <v>606.67897697557692</v>
      </c>
      <c r="I105" s="1014">
        <f t="shared" si="5"/>
        <v>5926817926.3120031</v>
      </c>
    </row>
    <row r="106" spans="1:9" ht="14.5" x14ac:dyDescent="0.35">
      <c r="A106" s="1013" t="s">
        <v>3418</v>
      </c>
      <c r="B106" s="1013" t="s">
        <v>235</v>
      </c>
      <c r="C106" s="1013" t="s">
        <v>2862</v>
      </c>
      <c r="D106" s="1013" t="s">
        <v>234</v>
      </c>
      <c r="E106" s="1014">
        <v>32072.209815686529</v>
      </c>
      <c r="F106" s="1014">
        <v>81.764166666666668</v>
      </c>
      <c r="G106" s="1014">
        <f t="shared" si="4"/>
        <v>2622357.5087380959</v>
      </c>
      <c r="H106" s="1014">
        <v>606.67897697557692</v>
      </c>
      <c r="I106" s="1014">
        <f t="shared" si="5"/>
        <v>1590929170.6654506</v>
      </c>
    </row>
    <row r="107" spans="1:9" ht="14.5" x14ac:dyDescent="0.35">
      <c r="A107" s="1013" t="s">
        <v>3418</v>
      </c>
      <c r="B107" s="1013" t="s">
        <v>235</v>
      </c>
      <c r="C107" s="1013" t="s">
        <v>2862</v>
      </c>
      <c r="D107" s="1013" t="s">
        <v>234</v>
      </c>
      <c r="E107" s="1014">
        <v>52449.288105586638</v>
      </c>
      <c r="F107" s="1014">
        <v>81.764166666666668</v>
      </c>
      <c r="G107" s="1014">
        <f t="shared" si="4"/>
        <v>4288472.3342132038</v>
      </c>
      <c r="H107" s="1014">
        <v>606.67897697557692</v>
      </c>
      <c r="I107" s="1014">
        <f t="shared" si="5"/>
        <v>2601726008.5085306</v>
      </c>
    </row>
    <row r="108" spans="1:9" ht="14.5" x14ac:dyDescent="0.35">
      <c r="A108" s="1013" t="s">
        <v>3407</v>
      </c>
      <c r="B108" s="1013" t="s">
        <v>235</v>
      </c>
      <c r="C108" s="1013" t="s">
        <v>211</v>
      </c>
      <c r="D108" s="1013" t="s">
        <v>234</v>
      </c>
      <c r="E108" s="1014">
        <v>47811.487441080339</v>
      </c>
      <c r="F108" s="1014">
        <v>81.764166666666668</v>
      </c>
      <c r="G108" s="1014">
        <f t="shared" si="4"/>
        <v>3909266.4277137332</v>
      </c>
      <c r="H108" s="1014">
        <v>606.67897697557692</v>
      </c>
      <c r="I108" s="1014">
        <f t="shared" si="5"/>
        <v>2371669757.0903358</v>
      </c>
    </row>
    <row r="109" spans="1:9" ht="14.5" x14ac:dyDescent="0.35">
      <c r="A109" s="1013" t="s">
        <v>3407</v>
      </c>
      <c r="B109" s="1013" t="s">
        <v>235</v>
      </c>
      <c r="C109" s="1013" t="s">
        <v>211</v>
      </c>
      <c r="D109" s="1013" t="s">
        <v>234</v>
      </c>
      <c r="E109" s="1014">
        <v>3055.8206519493601</v>
      </c>
      <c r="F109" s="1014">
        <v>81.764166666666668</v>
      </c>
      <c r="G109" s="1014">
        <f t="shared" si="4"/>
        <v>249856.62908942948</v>
      </c>
      <c r="H109" s="1014">
        <v>606.67897697557692</v>
      </c>
      <c r="I109" s="1014">
        <f t="shared" si="5"/>
        <v>151582764.12654126</v>
      </c>
    </row>
    <row r="110" spans="1:9" ht="14.5" x14ac:dyDescent="0.35">
      <c r="A110" s="1013" t="s">
        <v>3408</v>
      </c>
      <c r="B110" s="1013" t="s">
        <v>235</v>
      </c>
      <c r="C110" s="1013" t="s">
        <v>211</v>
      </c>
      <c r="D110" s="1013" t="s">
        <v>234</v>
      </c>
      <c r="E110" s="1014">
        <v>41799.247521214435</v>
      </c>
      <c r="F110" s="1014">
        <v>81.764166666666668</v>
      </c>
      <c r="G110" s="1014">
        <f t="shared" si="4"/>
        <v>3417680.6408658307</v>
      </c>
      <c r="H110" s="1014">
        <v>606.67897697557692</v>
      </c>
      <c r="I110" s="1014">
        <f t="shared" si="5"/>
        <v>2073434994.8297162</v>
      </c>
    </row>
    <row r="111" spans="1:9" ht="14.5" x14ac:dyDescent="0.35">
      <c r="A111" s="1013" t="s">
        <v>3408</v>
      </c>
      <c r="B111" s="1013" t="s">
        <v>235</v>
      </c>
      <c r="C111" s="1013" t="s">
        <v>211</v>
      </c>
      <c r="D111" s="1013" t="s">
        <v>234</v>
      </c>
      <c r="E111" s="1014">
        <v>2671.5546963201523</v>
      </c>
      <c r="F111" s="1014">
        <v>81.764166666666668</v>
      </c>
      <c r="G111" s="1014">
        <f t="shared" si="4"/>
        <v>218437.44344903697</v>
      </c>
      <c r="H111" s="1014">
        <v>606.67897697557692</v>
      </c>
      <c r="I111" s="1014">
        <f t="shared" si="5"/>
        <v>132521404.72482219</v>
      </c>
    </row>
    <row r="112" spans="1:9" ht="14.5" x14ac:dyDescent="0.35">
      <c r="A112" s="1013" t="s">
        <v>3409</v>
      </c>
      <c r="B112" s="1013" t="s">
        <v>235</v>
      </c>
      <c r="C112" s="1013" t="s">
        <v>211</v>
      </c>
      <c r="D112" s="1013" t="s">
        <v>234</v>
      </c>
      <c r="E112" s="1014">
        <v>44598.468536536617</v>
      </c>
      <c r="F112" s="1014">
        <v>81.764166666666668</v>
      </c>
      <c r="G112" s="1014">
        <f t="shared" si="4"/>
        <v>3646556.6144994693</v>
      </c>
      <c r="H112" s="1014">
        <v>606.67897697557692</v>
      </c>
      <c r="I112" s="1014">
        <f t="shared" si="5"/>
        <v>2212289236.3680611</v>
      </c>
    </row>
    <row r="113" spans="1:9" ht="14.5" x14ac:dyDescent="0.35">
      <c r="A113" s="1013" t="s">
        <v>3409</v>
      </c>
      <c r="B113" s="1013" t="s">
        <v>235</v>
      </c>
      <c r="C113" s="1013" t="s">
        <v>211</v>
      </c>
      <c r="D113" s="1013" t="s">
        <v>234</v>
      </c>
      <c r="E113" s="1014">
        <v>2850.4639469167469</v>
      </c>
      <c r="F113" s="1014">
        <v>81.764166666666668</v>
      </c>
      <c r="G113" s="1014">
        <f t="shared" si="4"/>
        <v>233065.80923302539</v>
      </c>
      <c r="H113" s="1014">
        <v>606.67897697557692</v>
      </c>
      <c r="I113" s="1014">
        <f t="shared" si="5"/>
        <v>141396126.71347681</v>
      </c>
    </row>
    <row r="114" spans="1:9" ht="14.5" x14ac:dyDescent="0.35">
      <c r="A114" s="1013" t="s">
        <v>3410</v>
      </c>
      <c r="B114" s="1013" t="s">
        <v>235</v>
      </c>
      <c r="C114" s="1013" t="s">
        <v>211</v>
      </c>
      <c r="D114" s="1013" t="s">
        <v>234</v>
      </c>
      <c r="E114" s="1014">
        <v>41459.604930882117</v>
      </c>
      <c r="F114" s="1014">
        <v>81.764166666666668</v>
      </c>
      <c r="G114" s="1014">
        <f t="shared" si="4"/>
        <v>3389910.0475028004</v>
      </c>
      <c r="H114" s="1014">
        <v>606.67897697557692</v>
      </c>
      <c r="I114" s="1014">
        <f t="shared" si="5"/>
        <v>2056587159.6582282</v>
      </c>
    </row>
    <row r="115" spans="1:9" ht="14.5" x14ac:dyDescent="0.35">
      <c r="A115" s="1013" t="s">
        <v>3410</v>
      </c>
      <c r="B115" s="1013" t="s">
        <v>235</v>
      </c>
      <c r="C115" s="1013" t="s">
        <v>211</v>
      </c>
      <c r="D115" s="1013" t="s">
        <v>234</v>
      </c>
      <c r="E115" s="1014">
        <v>2649.8467993822437</v>
      </c>
      <c r="F115" s="1014">
        <v>81.764166666666668</v>
      </c>
      <c r="G115" s="1014">
        <f t="shared" si="4"/>
        <v>216662.51534582302</v>
      </c>
      <c r="H115" s="1014">
        <v>606.67897697557692</v>
      </c>
      <c r="I115" s="1014">
        <f t="shared" si="5"/>
        <v>131444593.15895915</v>
      </c>
    </row>
    <row r="116" spans="1:9" ht="14.5" x14ac:dyDescent="0.35">
      <c r="A116" s="1013" t="s">
        <v>3411</v>
      </c>
      <c r="B116" s="1013" t="s">
        <v>235</v>
      </c>
      <c r="C116" s="1013" t="s">
        <v>211</v>
      </c>
      <c r="D116" s="1013" t="s">
        <v>234</v>
      </c>
      <c r="E116" s="1014">
        <v>41965.106319493381</v>
      </c>
      <c r="F116" s="1014">
        <v>81.764166666666668</v>
      </c>
      <c r="G116" s="1014">
        <f t="shared" si="4"/>
        <v>3431241.9472914436</v>
      </c>
      <c r="H116" s="1014">
        <v>606.67897697557692</v>
      </c>
      <c r="I116" s="1014">
        <f t="shared" si="5"/>
        <v>2081662354.3384595</v>
      </c>
    </row>
    <row r="117" spans="1:9" ht="14.5" x14ac:dyDescent="0.35">
      <c r="A117" s="1013" t="s">
        <v>3411</v>
      </c>
      <c r="B117" s="1013" t="s">
        <v>235</v>
      </c>
      <c r="C117" s="1013" t="s">
        <v>211</v>
      </c>
      <c r="D117" s="1013" t="s">
        <v>234</v>
      </c>
      <c r="E117" s="1014">
        <v>2682.1553859914975</v>
      </c>
      <c r="F117" s="1014">
        <v>81.764166666666668</v>
      </c>
      <c r="G117" s="1014">
        <f t="shared" si="4"/>
        <v>219304.20000610646</v>
      </c>
      <c r="H117" s="1014">
        <v>606.67897697557692</v>
      </c>
      <c r="I117" s="1014">
        <f t="shared" si="5"/>
        <v>133047247.70615198</v>
      </c>
    </row>
    <row r="118" spans="1:9" ht="14.5" x14ac:dyDescent="0.35">
      <c r="A118" s="1013" t="s">
        <v>3412</v>
      </c>
      <c r="B118" s="1013" t="s">
        <v>235</v>
      </c>
      <c r="C118" s="1013" t="s">
        <v>211</v>
      </c>
      <c r="D118" s="1013" t="s">
        <v>234</v>
      </c>
      <c r="E118" s="1014">
        <v>36911.224575348497</v>
      </c>
      <c r="F118" s="1014">
        <v>81.764166666666668</v>
      </c>
      <c r="G118" s="1014">
        <f t="shared" si="4"/>
        <v>3018015.5180495572</v>
      </c>
      <c r="H118" s="1014">
        <v>606.67897697557692</v>
      </c>
      <c r="I118" s="1014">
        <f t="shared" si="5"/>
        <v>1830966566.9867213</v>
      </c>
    </row>
    <row r="119" spans="1:9" ht="14.5" x14ac:dyDescent="0.35">
      <c r="A119" s="1013" t="s">
        <v>3412</v>
      </c>
      <c r="B119" s="1013" t="s">
        <v>235</v>
      </c>
      <c r="C119" s="1013" t="s">
        <v>211</v>
      </c>
      <c r="D119" s="1013" t="s">
        <v>234</v>
      </c>
      <c r="E119" s="1014">
        <v>2359.1418795554209</v>
      </c>
      <c r="F119" s="1014">
        <v>81.764166666666668</v>
      </c>
      <c r="G119" s="1014">
        <f t="shared" si="4"/>
        <v>192893.26983028269</v>
      </c>
      <c r="H119" s="1014">
        <v>606.67897697557692</v>
      </c>
      <c r="I119" s="1014">
        <f t="shared" si="5"/>
        <v>117024291.60610981</v>
      </c>
    </row>
    <row r="120" spans="1:9" ht="14.5" x14ac:dyDescent="0.35">
      <c r="A120" s="1013" t="s">
        <v>3413</v>
      </c>
      <c r="B120" s="1013" t="s">
        <v>235</v>
      </c>
      <c r="C120" s="1013" t="s">
        <v>211</v>
      </c>
      <c r="D120" s="1013" t="s">
        <v>234</v>
      </c>
      <c r="E120" s="1014">
        <v>42232.291823888139</v>
      </c>
      <c r="F120" s="1014">
        <v>81.764166666666668</v>
      </c>
      <c r="G120" s="1014">
        <f t="shared" si="4"/>
        <v>3453088.1474036938</v>
      </c>
      <c r="H120" s="1014">
        <v>606.67897697557692</v>
      </c>
      <c r="I120" s="1014">
        <f t="shared" si="5"/>
        <v>2094915984.673363</v>
      </c>
    </row>
    <row r="121" spans="1:9" ht="14.5" x14ac:dyDescent="0.35">
      <c r="A121" s="1013" t="s">
        <v>3413</v>
      </c>
      <c r="B121" s="1013" t="s">
        <v>235</v>
      </c>
      <c r="C121" s="1013" t="s">
        <v>211</v>
      </c>
      <c r="D121" s="1013" t="s">
        <v>234</v>
      </c>
      <c r="E121" s="1014">
        <v>2699.2322649159855</v>
      </c>
      <c r="F121" s="1014">
        <v>81.764166666666668</v>
      </c>
      <c r="G121" s="1014">
        <f t="shared" si="4"/>
        <v>220700.47678063481</v>
      </c>
      <c r="H121" s="1014">
        <v>606.67897697557692</v>
      </c>
      <c r="I121" s="1014">
        <f t="shared" si="5"/>
        <v>133894339.47129759</v>
      </c>
    </row>
    <row r="122" spans="1:9" ht="14.5" x14ac:dyDescent="0.35">
      <c r="A122" s="1013" t="s">
        <v>3414</v>
      </c>
      <c r="B122" s="1013" t="s">
        <v>235</v>
      </c>
      <c r="C122" s="1013" t="s">
        <v>211</v>
      </c>
      <c r="D122" s="1013" t="s">
        <v>234</v>
      </c>
      <c r="E122" s="1014">
        <v>42249.273953404751</v>
      </c>
      <c r="F122" s="1014">
        <v>81.764166666666668</v>
      </c>
      <c r="G122" s="1014">
        <f t="shared" si="4"/>
        <v>3454476.6770718452</v>
      </c>
      <c r="H122" s="1014">
        <v>606.67897697557692</v>
      </c>
      <c r="I122" s="1014">
        <f t="shared" si="5"/>
        <v>2095758376.4319375</v>
      </c>
    </row>
    <row r="123" spans="1:9" ht="14.5" x14ac:dyDescent="0.35">
      <c r="A123" s="1013" t="s">
        <v>3414</v>
      </c>
      <c r="B123" s="1013" t="s">
        <v>235</v>
      </c>
      <c r="C123" s="1013" t="s">
        <v>211</v>
      </c>
      <c r="D123" s="1013" t="s">
        <v>234</v>
      </c>
      <c r="E123" s="1014">
        <v>2700.3176597628808</v>
      </c>
      <c r="F123" s="1014">
        <v>81.764166666666668</v>
      </c>
      <c r="G123" s="1014">
        <f t="shared" si="4"/>
        <v>220789.22318579548</v>
      </c>
      <c r="H123" s="1014">
        <v>606.67897697557692</v>
      </c>
      <c r="I123" s="1014">
        <f t="shared" si="5"/>
        <v>133948180.04959072</v>
      </c>
    </row>
    <row r="124" spans="1:9" ht="14.5" x14ac:dyDescent="0.35">
      <c r="A124" s="1013" t="s">
        <v>3415</v>
      </c>
      <c r="B124" s="1013" t="s">
        <v>235</v>
      </c>
      <c r="C124" s="1013" t="s">
        <v>211</v>
      </c>
      <c r="D124" s="1013" t="s">
        <v>234</v>
      </c>
      <c r="E124" s="1014">
        <v>44968.112889014956</v>
      </c>
      <c r="F124" s="1014">
        <v>81.764166666666668</v>
      </c>
      <c r="G124" s="1014">
        <f t="shared" si="4"/>
        <v>3676780.2769429004</v>
      </c>
      <c r="H124" s="1014">
        <v>606.67897697557692</v>
      </c>
      <c r="I124" s="1014">
        <f t="shared" si="5"/>
        <v>2230625296.9796972</v>
      </c>
    </row>
    <row r="125" spans="1:9" ht="14.5" x14ac:dyDescent="0.35">
      <c r="A125" s="1013" t="s">
        <v>3415</v>
      </c>
      <c r="B125" s="1013" t="s">
        <v>235</v>
      </c>
      <c r="C125" s="1013" t="s">
        <v>211</v>
      </c>
      <c r="D125" s="1013" t="s">
        <v>234</v>
      </c>
      <c r="E125" s="1014">
        <v>2874.0893747508371</v>
      </c>
      <c r="F125" s="1014">
        <v>81.764166666666668</v>
      </c>
      <c r="G125" s="1014">
        <f t="shared" si="4"/>
        <v>234997.52265202324</v>
      </c>
      <c r="H125" s="1014">
        <v>606.67897697557692</v>
      </c>
      <c r="I125" s="1014">
        <f t="shared" si="5"/>
        <v>142568056.63432443</v>
      </c>
    </row>
    <row r="126" spans="1:9" ht="14.5" x14ac:dyDescent="0.35">
      <c r="A126" s="1013" t="s">
        <v>3416</v>
      </c>
      <c r="B126" s="1013" t="s">
        <v>235</v>
      </c>
      <c r="C126" s="1013" t="s">
        <v>211</v>
      </c>
      <c r="D126" s="1013" t="s">
        <v>234</v>
      </c>
      <c r="E126" s="1014">
        <v>39555.908212069473</v>
      </c>
      <c r="F126" s="1014">
        <v>81.764166666666668</v>
      </c>
      <c r="G126" s="1014">
        <f t="shared" si="4"/>
        <v>3234255.871703017</v>
      </c>
      <c r="H126" s="1014">
        <v>606.67897697557692</v>
      </c>
      <c r="I126" s="1014">
        <f t="shared" si="5"/>
        <v>1962155043.5220392</v>
      </c>
    </row>
    <row r="127" spans="1:9" ht="14.5" x14ac:dyDescent="0.35">
      <c r="A127" s="1013" t="s">
        <v>3416</v>
      </c>
      <c r="B127" s="1013" t="s">
        <v>235</v>
      </c>
      <c r="C127" s="1013" t="s">
        <v>211</v>
      </c>
      <c r="D127" s="1013" t="s">
        <v>234</v>
      </c>
      <c r="E127" s="1014">
        <v>2528.1740370452676</v>
      </c>
      <c r="F127" s="1014">
        <v>81.764166666666668</v>
      </c>
      <c r="G127" s="1014">
        <f t="shared" si="4"/>
        <v>206714.04332730878</v>
      </c>
      <c r="H127" s="1014">
        <v>606.67897697557692</v>
      </c>
      <c r="I127" s="1014">
        <f t="shared" si="5"/>
        <v>125409064.33229677</v>
      </c>
    </row>
    <row r="128" spans="1:9" ht="14.5" x14ac:dyDescent="0.35">
      <c r="A128" s="1013" t="s">
        <v>3417</v>
      </c>
      <c r="B128" s="1013" t="s">
        <v>235</v>
      </c>
      <c r="C128" s="1013" t="s">
        <v>211</v>
      </c>
      <c r="D128" s="1013" t="s">
        <v>234</v>
      </c>
      <c r="E128" s="1014">
        <v>44908.675435706798</v>
      </c>
      <c r="F128" s="1014">
        <v>81.764166666666668</v>
      </c>
      <c r="G128" s="1014">
        <f t="shared" si="4"/>
        <v>3671920.42310437</v>
      </c>
      <c r="H128" s="1014">
        <v>606.67897697557692</v>
      </c>
      <c r="I128" s="1014">
        <f t="shared" si="5"/>
        <v>2227676925.8246865</v>
      </c>
    </row>
    <row r="129" spans="1:9" ht="14.5" x14ac:dyDescent="0.35">
      <c r="A129" s="1013" t="s">
        <v>3417</v>
      </c>
      <c r="B129" s="1013" t="s">
        <v>235</v>
      </c>
      <c r="C129" s="1013" t="s">
        <v>211</v>
      </c>
      <c r="D129" s="1013" t="s">
        <v>234</v>
      </c>
      <c r="E129" s="1014">
        <v>2870.2904927867035</v>
      </c>
      <c r="F129" s="1014">
        <v>81.764166666666668</v>
      </c>
      <c r="G129" s="1014">
        <f t="shared" si="4"/>
        <v>234686.91023396084</v>
      </c>
      <c r="H129" s="1014">
        <v>606.67897697557692</v>
      </c>
      <c r="I129" s="1014">
        <f t="shared" si="5"/>
        <v>142379614.61029842</v>
      </c>
    </row>
    <row r="130" spans="1:9" ht="14.5" x14ac:dyDescent="0.35">
      <c r="A130" s="1013" t="s">
        <v>3418</v>
      </c>
      <c r="B130" s="1013" t="s">
        <v>235</v>
      </c>
      <c r="C130" s="1013" t="s">
        <v>211</v>
      </c>
      <c r="D130" s="1013" t="s">
        <v>234</v>
      </c>
      <c r="E130" s="1014">
        <v>38456.598361360542</v>
      </c>
      <c r="F130" s="1014">
        <v>81.764166666666668</v>
      </c>
      <c r="G130" s="1014">
        <f t="shared" si="4"/>
        <v>3144371.7178513436</v>
      </c>
      <c r="H130" s="1014">
        <v>606.67897697557692</v>
      </c>
      <c r="I130" s="1014">
        <f t="shared" si="5"/>
        <v>1907624217.0169904</v>
      </c>
    </row>
    <row r="131" spans="1:9" ht="14.5" x14ac:dyDescent="0.35">
      <c r="A131" s="1013" t="s">
        <v>3418</v>
      </c>
      <c r="B131" s="1013" t="s">
        <v>235</v>
      </c>
      <c r="C131" s="1013" t="s">
        <v>211</v>
      </c>
      <c r="D131" s="1013" t="s">
        <v>234</v>
      </c>
      <c r="E131" s="1014">
        <v>2457.9128106229041</v>
      </c>
      <c r="F131" s="1014">
        <v>81.764166666666668</v>
      </c>
      <c r="G131" s="1014">
        <f t="shared" si="4"/>
        <v>200969.19269990624</v>
      </c>
      <c r="H131" s="1014">
        <v>606.67897697557692</v>
      </c>
      <c r="I131" s="1014">
        <f t="shared" si="5"/>
        <v>121923784.2307867</v>
      </c>
    </row>
    <row r="132" spans="1:9" ht="14.5" x14ac:dyDescent="0.35">
      <c r="A132" s="1013" t="s">
        <v>3407</v>
      </c>
      <c r="B132" s="1013" t="s">
        <v>214</v>
      </c>
      <c r="C132" s="1013" t="s">
        <v>214</v>
      </c>
      <c r="D132" s="1013" t="s">
        <v>234</v>
      </c>
      <c r="E132" s="1014">
        <v>25331</v>
      </c>
      <c r="F132" s="1014">
        <v>64.037999999999997</v>
      </c>
      <c r="G132" s="1014">
        <f t="shared" si="4"/>
        <v>1622146.578</v>
      </c>
      <c r="H132" s="1014">
        <v>606.67897697557692</v>
      </c>
      <c r="I132" s="1014">
        <f t="shared" si="5"/>
        <v>984122226.44547284</v>
      </c>
    </row>
    <row r="133" spans="1:9" ht="14.5" x14ac:dyDescent="0.35">
      <c r="A133" s="1013" t="s">
        <v>3408</v>
      </c>
      <c r="B133" s="1013" t="s">
        <v>214</v>
      </c>
      <c r="C133" s="1013" t="s">
        <v>214</v>
      </c>
      <c r="D133" s="1013" t="s">
        <v>234</v>
      </c>
      <c r="E133" s="1014">
        <v>24531</v>
      </c>
      <c r="F133" s="1014">
        <v>64.037999999999997</v>
      </c>
      <c r="G133" s="1014">
        <f t="shared" si="4"/>
        <v>1570916.1779999998</v>
      </c>
      <c r="H133" s="1014">
        <v>606.67897697557692</v>
      </c>
      <c r="I133" s="1014">
        <f t="shared" si="5"/>
        <v>953041819.78342319</v>
      </c>
    </row>
    <row r="134" spans="1:9" ht="14.5" x14ac:dyDescent="0.35">
      <c r="A134" s="1013" t="s">
        <v>3409</v>
      </c>
      <c r="B134" s="1013" t="s">
        <v>214</v>
      </c>
      <c r="C134" s="1013" t="s">
        <v>214</v>
      </c>
      <c r="D134" s="1013" t="s">
        <v>234</v>
      </c>
      <c r="E134" s="1014">
        <v>26934</v>
      </c>
      <c r="F134" s="1014">
        <v>64.037999999999997</v>
      </c>
      <c r="G134" s="1014">
        <f t="shared" si="4"/>
        <v>1724799.4919999999</v>
      </c>
      <c r="H134" s="1014">
        <v>606.67897697557692</v>
      </c>
      <c r="I134" s="1014">
        <f t="shared" si="5"/>
        <v>1046399591.2945547</v>
      </c>
    </row>
    <row r="135" spans="1:9" ht="14.5" x14ac:dyDescent="0.35">
      <c r="A135" s="1013" t="s">
        <v>3410</v>
      </c>
      <c r="B135" s="1013" t="s">
        <v>214</v>
      </c>
      <c r="C135" s="1013" t="s">
        <v>214</v>
      </c>
      <c r="D135" s="1013" t="s">
        <v>234</v>
      </c>
      <c r="E135" s="1014">
        <v>21596</v>
      </c>
      <c r="F135" s="1014">
        <v>64.037999999999997</v>
      </c>
      <c r="G135" s="1014">
        <f t="shared" ref="G135:G198" si="6">+E135*F135</f>
        <v>1382964.648</v>
      </c>
      <c r="H135" s="1014">
        <v>606.67897697557692</v>
      </c>
      <c r="I135" s="1014">
        <f t="shared" ref="I135:I198" si="7">+G135*H135</f>
        <v>839015577.84202886</v>
      </c>
    </row>
    <row r="136" spans="1:9" ht="14.5" x14ac:dyDescent="0.35">
      <c r="A136" s="1013" t="s">
        <v>3411</v>
      </c>
      <c r="B136" s="1013" t="s">
        <v>214</v>
      </c>
      <c r="C136" s="1013" t="s">
        <v>214</v>
      </c>
      <c r="D136" s="1013" t="s">
        <v>234</v>
      </c>
      <c r="E136" s="1014">
        <v>25129</v>
      </c>
      <c r="F136" s="1014">
        <v>64.037999999999997</v>
      </c>
      <c r="G136" s="1014">
        <f t="shared" si="6"/>
        <v>1609210.902</v>
      </c>
      <c r="H136" s="1014">
        <v>606.67897697557692</v>
      </c>
      <c r="I136" s="1014">
        <f t="shared" si="7"/>
        <v>976274423.76330531</v>
      </c>
    </row>
    <row r="137" spans="1:9" ht="14.5" x14ac:dyDescent="0.35">
      <c r="A137" s="1013" t="s">
        <v>3412</v>
      </c>
      <c r="B137" s="1013" t="s">
        <v>214</v>
      </c>
      <c r="C137" s="1013" t="s">
        <v>214</v>
      </c>
      <c r="D137" s="1013" t="s">
        <v>234</v>
      </c>
      <c r="E137" s="1014">
        <v>23539</v>
      </c>
      <c r="F137" s="1014">
        <v>64.037999999999997</v>
      </c>
      <c r="G137" s="1014">
        <f t="shared" si="6"/>
        <v>1507390.4819999998</v>
      </c>
      <c r="H137" s="1014">
        <v>606.67897697557692</v>
      </c>
      <c r="I137" s="1014">
        <f t="shared" si="7"/>
        <v>914502115.52248168</v>
      </c>
    </row>
    <row r="138" spans="1:9" ht="14.5" x14ac:dyDescent="0.35">
      <c r="A138" s="1013" t="s">
        <v>3413</v>
      </c>
      <c r="B138" s="1013" t="s">
        <v>214</v>
      </c>
      <c r="C138" s="1013" t="s">
        <v>214</v>
      </c>
      <c r="D138" s="1013" t="s">
        <v>234</v>
      </c>
      <c r="E138" s="1014">
        <v>23519</v>
      </c>
      <c r="F138" s="1014">
        <v>64.037999999999997</v>
      </c>
      <c r="G138" s="1014">
        <f t="shared" si="6"/>
        <v>1506109.7219999998</v>
      </c>
      <c r="H138" s="1014">
        <v>606.67897697557692</v>
      </c>
      <c r="I138" s="1014">
        <f t="shared" si="7"/>
        <v>913725105.35593045</v>
      </c>
    </row>
    <row r="139" spans="1:9" ht="14.5" x14ac:dyDescent="0.35">
      <c r="A139" s="1013" t="s">
        <v>3414</v>
      </c>
      <c r="B139" s="1013" t="s">
        <v>214</v>
      </c>
      <c r="C139" s="1013" t="s">
        <v>214</v>
      </c>
      <c r="D139" s="1013" t="s">
        <v>234</v>
      </c>
      <c r="E139" s="1014">
        <v>23951</v>
      </c>
      <c r="F139" s="1014">
        <v>64.037999999999997</v>
      </c>
      <c r="G139" s="1014">
        <f t="shared" si="6"/>
        <v>1533774.138</v>
      </c>
      <c r="H139" s="1014">
        <v>606.67897697557692</v>
      </c>
      <c r="I139" s="1014">
        <f t="shared" si="7"/>
        <v>930508524.95343733</v>
      </c>
    </row>
    <row r="140" spans="1:9" ht="14.5" x14ac:dyDescent="0.35">
      <c r="A140" s="1013" t="s">
        <v>3415</v>
      </c>
      <c r="B140" s="1013" t="s">
        <v>214</v>
      </c>
      <c r="C140" s="1013" t="s">
        <v>214</v>
      </c>
      <c r="D140" s="1013" t="s">
        <v>234</v>
      </c>
      <c r="E140" s="1014">
        <v>23974</v>
      </c>
      <c r="F140" s="1014">
        <v>64.037999999999997</v>
      </c>
      <c r="G140" s="1014">
        <f t="shared" si="6"/>
        <v>1535247.0119999999</v>
      </c>
      <c r="H140" s="1014">
        <v>606.67897697557692</v>
      </c>
      <c r="I140" s="1014">
        <f t="shared" si="7"/>
        <v>931402086.64497113</v>
      </c>
    </row>
    <row r="141" spans="1:9" ht="14.5" x14ac:dyDescent="0.35">
      <c r="A141" s="1013" t="s">
        <v>3416</v>
      </c>
      <c r="B141" s="1013" t="s">
        <v>214</v>
      </c>
      <c r="C141" s="1013" t="s">
        <v>214</v>
      </c>
      <c r="D141" s="1013" t="s">
        <v>234</v>
      </c>
      <c r="E141" s="1014">
        <v>21585</v>
      </c>
      <c r="F141" s="1014">
        <v>64.037999999999997</v>
      </c>
      <c r="G141" s="1014">
        <f t="shared" si="6"/>
        <v>1382260.23</v>
      </c>
      <c r="H141" s="1014">
        <v>606.67897697557692</v>
      </c>
      <c r="I141" s="1014">
        <f t="shared" si="7"/>
        <v>838588222.2504257</v>
      </c>
    </row>
    <row r="142" spans="1:9" ht="14.5" x14ac:dyDescent="0.35">
      <c r="A142" s="1013" t="s">
        <v>3417</v>
      </c>
      <c r="B142" s="1013" t="s">
        <v>214</v>
      </c>
      <c r="C142" s="1013" t="s">
        <v>214</v>
      </c>
      <c r="D142" s="1013" t="s">
        <v>234</v>
      </c>
      <c r="E142" s="1014">
        <v>25014</v>
      </c>
      <c r="F142" s="1014">
        <v>64.037999999999997</v>
      </c>
      <c r="G142" s="1014">
        <f t="shared" si="6"/>
        <v>1601846.5319999999</v>
      </c>
      <c r="H142" s="1014">
        <v>606.67897697557692</v>
      </c>
      <c r="I142" s="1014">
        <f t="shared" si="7"/>
        <v>971806615.30563569</v>
      </c>
    </row>
    <row r="143" spans="1:9" ht="14.5" x14ac:dyDescent="0.35">
      <c r="A143" s="1013" t="s">
        <v>3418</v>
      </c>
      <c r="B143" s="1013" t="s">
        <v>214</v>
      </c>
      <c r="C143" s="1013" t="s">
        <v>214</v>
      </c>
      <c r="D143" s="1013" t="s">
        <v>234</v>
      </c>
      <c r="E143" s="1014">
        <v>23083</v>
      </c>
      <c r="F143" s="1014">
        <v>64.037999999999997</v>
      </c>
      <c r="G143" s="1014">
        <f t="shared" si="6"/>
        <v>1478189.1539999999</v>
      </c>
      <c r="H143" s="1014">
        <v>606.67897697557692</v>
      </c>
      <c r="I143" s="1014">
        <f t="shared" si="7"/>
        <v>896786283.72511339</v>
      </c>
    </row>
    <row r="144" spans="1:9" ht="14.5" x14ac:dyDescent="0.35">
      <c r="A144" s="1013" t="s">
        <v>3407</v>
      </c>
      <c r="B144" s="1013" t="s">
        <v>237</v>
      </c>
      <c r="C144" s="1013" t="s">
        <v>1225</v>
      </c>
      <c r="D144" s="1013" t="s">
        <v>234</v>
      </c>
      <c r="E144" s="1014">
        <f>98795.3272168927+3195.72999999998</f>
        <v>101991.05721689269</v>
      </c>
      <c r="F144" s="1014">
        <v>78.982499999999987</v>
      </c>
      <c r="G144" s="1014">
        <f t="shared" si="6"/>
        <v>8055508.6766332258</v>
      </c>
      <c r="H144" s="1014">
        <v>606.67897697557692</v>
      </c>
      <c r="I144" s="1014">
        <f t="shared" si="7"/>
        <v>4887107762.9577284</v>
      </c>
    </row>
    <row r="145" spans="1:9" ht="14.5" x14ac:dyDescent="0.35">
      <c r="A145" s="1013" t="s">
        <v>3407</v>
      </c>
      <c r="B145" s="1013" t="s">
        <v>237</v>
      </c>
      <c r="C145" s="1013" t="s">
        <v>1225</v>
      </c>
      <c r="D145" s="1013" t="s">
        <v>234</v>
      </c>
      <c r="E145" s="1014">
        <v>12170.634561527702</v>
      </c>
      <c r="F145" s="1014">
        <v>78.982499999999987</v>
      </c>
      <c r="G145" s="1014">
        <f t="shared" si="6"/>
        <v>961267.14425586164</v>
      </c>
      <c r="H145" s="1014">
        <v>606.67897697557692</v>
      </c>
      <c r="I145" s="1014">
        <f t="shared" si="7"/>
        <v>583180567.67738044</v>
      </c>
    </row>
    <row r="146" spans="1:9" ht="14.5" x14ac:dyDescent="0.35">
      <c r="A146" s="1013" t="s">
        <v>3408</v>
      </c>
      <c r="B146" s="1013" t="s">
        <v>237</v>
      </c>
      <c r="C146" s="1013" t="s">
        <v>1225</v>
      </c>
      <c r="D146" s="1013" t="s">
        <v>234</v>
      </c>
      <c r="E146" s="1014">
        <v>81058.019642966203</v>
      </c>
      <c r="F146" s="1014">
        <v>78.982499999999987</v>
      </c>
      <c r="G146" s="1014">
        <f t="shared" si="6"/>
        <v>6402165.036450577</v>
      </c>
      <c r="H146" s="1014">
        <v>606.67897697557692</v>
      </c>
      <c r="I146" s="1014">
        <f t="shared" si="7"/>
        <v>3884058934.7426434</v>
      </c>
    </row>
    <row r="147" spans="1:9" ht="14.5" x14ac:dyDescent="0.35">
      <c r="A147" s="1013" t="s">
        <v>3408</v>
      </c>
      <c r="B147" s="1013" t="s">
        <v>237</v>
      </c>
      <c r="C147" s="1013" t="s">
        <v>1225</v>
      </c>
      <c r="D147" s="1013" t="s">
        <v>234</v>
      </c>
      <c r="E147" s="1014">
        <v>9985.5687829230956</v>
      </c>
      <c r="F147" s="1014">
        <v>78.982499999999987</v>
      </c>
      <c r="G147" s="1014">
        <f t="shared" si="6"/>
        <v>788685.18639722327</v>
      </c>
      <c r="H147" s="1014">
        <v>606.67897697557692</v>
      </c>
      <c r="I147" s="1014">
        <f t="shared" si="7"/>
        <v>478478722.03925961</v>
      </c>
    </row>
    <row r="148" spans="1:9" ht="14.5" x14ac:dyDescent="0.35">
      <c r="A148" s="1013" t="s">
        <v>3409</v>
      </c>
      <c r="B148" s="1013" t="s">
        <v>237</v>
      </c>
      <c r="C148" s="1013" t="s">
        <v>1225</v>
      </c>
      <c r="D148" s="1013" t="s">
        <v>234</v>
      </c>
      <c r="E148" s="1014">
        <v>97015.607016517999</v>
      </c>
      <c r="F148" s="1014">
        <v>78.982499999999987</v>
      </c>
      <c r="G148" s="1014">
        <f t="shared" si="6"/>
        <v>7662535.1811821321</v>
      </c>
      <c r="H148" s="1014">
        <v>606.67897697557692</v>
      </c>
      <c r="I148" s="1014">
        <f t="shared" si="7"/>
        <v>4648699004.7589426</v>
      </c>
    </row>
    <row r="149" spans="1:9" ht="14.5" x14ac:dyDescent="0.35">
      <c r="A149" s="1013" t="s">
        <v>3409</v>
      </c>
      <c r="B149" s="1013" t="s">
        <v>237</v>
      </c>
      <c r="C149" s="1013" t="s">
        <v>1225</v>
      </c>
      <c r="D149" s="1013" t="s">
        <v>234</v>
      </c>
      <c r="E149" s="1014">
        <v>11951.390141870317</v>
      </c>
      <c r="F149" s="1014">
        <v>78.982499999999987</v>
      </c>
      <c r="G149" s="1014">
        <f t="shared" si="6"/>
        <v>943950.67188027222</v>
      </c>
      <c r="H149" s="1014">
        <v>606.67897697557692</v>
      </c>
      <c r="I149" s="1014">
        <f t="shared" si="7"/>
        <v>572675027.93173206</v>
      </c>
    </row>
    <row r="150" spans="1:9" ht="14.5" x14ac:dyDescent="0.35">
      <c r="A150" s="1013" t="s">
        <v>3410</v>
      </c>
      <c r="B150" s="1013" t="s">
        <v>237</v>
      </c>
      <c r="C150" s="1013" t="s">
        <v>1225</v>
      </c>
      <c r="D150" s="1013" t="s">
        <v>234</v>
      </c>
      <c r="E150" s="1014">
        <v>90961.456659414122</v>
      </c>
      <c r="F150" s="1014">
        <v>78.982499999999987</v>
      </c>
      <c r="G150" s="1014">
        <f t="shared" si="6"/>
        <v>7184363.2506021746</v>
      </c>
      <c r="H150" s="1014">
        <v>606.67897697557692</v>
      </c>
      <c r="I150" s="1014">
        <f t="shared" si="7"/>
        <v>4358602147.0962572</v>
      </c>
    </row>
    <row r="151" spans="1:9" ht="14.5" x14ac:dyDescent="0.35">
      <c r="A151" s="1013" t="s">
        <v>3410</v>
      </c>
      <c r="B151" s="1013" t="s">
        <v>237</v>
      </c>
      <c r="C151" s="1013" t="s">
        <v>1225</v>
      </c>
      <c r="D151" s="1013" t="s">
        <v>234</v>
      </c>
      <c r="E151" s="1014">
        <v>11205.577018390375</v>
      </c>
      <c r="F151" s="1014">
        <v>78.982499999999987</v>
      </c>
      <c r="G151" s="1014">
        <f t="shared" si="6"/>
        <v>885044.4868550176</v>
      </c>
      <c r="H151" s="1014">
        <v>606.67897697557692</v>
      </c>
      <c r="I151" s="1014">
        <f t="shared" si="7"/>
        <v>536937883.86307657</v>
      </c>
    </row>
    <row r="152" spans="1:9" ht="14.5" x14ac:dyDescent="0.35">
      <c r="A152" s="1013" t="s">
        <v>3411</v>
      </c>
      <c r="B152" s="1013" t="s">
        <v>237</v>
      </c>
      <c r="C152" s="1013" t="s">
        <v>1225</v>
      </c>
      <c r="D152" s="1013" t="s">
        <v>234</v>
      </c>
      <c r="E152" s="1014">
        <v>94818.230122485678</v>
      </c>
      <c r="F152" s="1014">
        <v>78.982499999999987</v>
      </c>
      <c r="G152" s="1014">
        <f t="shared" si="6"/>
        <v>7488980.8606492234</v>
      </c>
      <c r="H152" s="1014">
        <v>606.67897697557692</v>
      </c>
      <c r="I152" s="1014">
        <f t="shared" si="7"/>
        <v>4543407247.1283464</v>
      </c>
    </row>
    <row r="153" spans="1:9" ht="14.5" x14ac:dyDescent="0.35">
      <c r="A153" s="1013" t="s">
        <v>3411</v>
      </c>
      <c r="B153" s="1013" t="s">
        <v>237</v>
      </c>
      <c r="C153" s="1013" t="s">
        <v>1225</v>
      </c>
      <c r="D153" s="1013" t="s">
        <v>234</v>
      </c>
      <c r="E153" s="1014">
        <v>11680.694432623864</v>
      </c>
      <c r="F153" s="1014">
        <v>78.982499999999987</v>
      </c>
      <c r="G153" s="1014">
        <f t="shared" si="6"/>
        <v>922570.44802471425</v>
      </c>
      <c r="H153" s="1014">
        <v>606.67897697557692</v>
      </c>
      <c r="I153" s="1014">
        <f t="shared" si="7"/>
        <v>559704095.59553325</v>
      </c>
    </row>
    <row r="154" spans="1:9" ht="14.5" x14ac:dyDescent="0.35">
      <c r="A154" s="1013" t="s">
        <v>3412</v>
      </c>
      <c r="B154" s="1013" t="s">
        <v>237</v>
      </c>
      <c r="C154" s="1013" t="s">
        <v>1225</v>
      </c>
      <c r="D154" s="1013" t="s">
        <v>234</v>
      </c>
      <c r="E154" s="1014">
        <v>91093.010496340852</v>
      </c>
      <c r="F154" s="1014">
        <v>78.982499999999987</v>
      </c>
      <c r="G154" s="1014">
        <f t="shared" si="6"/>
        <v>7194753.7015272398</v>
      </c>
      <c r="H154" s="1014">
        <v>606.67897697557692</v>
      </c>
      <c r="I154" s="1014">
        <f t="shared" si="7"/>
        <v>4364905815.2337914</v>
      </c>
    </row>
    <row r="155" spans="1:9" ht="14.5" x14ac:dyDescent="0.35">
      <c r="A155" s="1013" t="s">
        <v>3412</v>
      </c>
      <c r="B155" s="1013" t="s">
        <v>237</v>
      </c>
      <c r="C155" s="1013" t="s">
        <v>1225</v>
      </c>
      <c r="D155" s="1013" t="s">
        <v>234</v>
      </c>
      <c r="E155" s="1014">
        <v>11221.783186429953</v>
      </c>
      <c r="F155" s="1014">
        <v>78.982499999999987</v>
      </c>
      <c r="G155" s="1014">
        <f t="shared" si="6"/>
        <v>886324.49052220362</v>
      </c>
      <c r="H155" s="1014">
        <v>606.67897697557692</v>
      </c>
      <c r="I155" s="1014">
        <f t="shared" si="7"/>
        <v>537714435.17840993</v>
      </c>
    </row>
    <row r="156" spans="1:9" ht="14.5" x14ac:dyDescent="0.35">
      <c r="A156" s="1013" t="s">
        <v>3413</v>
      </c>
      <c r="B156" s="1013" t="s">
        <v>237</v>
      </c>
      <c r="C156" s="1013" t="s">
        <v>1225</v>
      </c>
      <c r="D156" s="1013" t="s">
        <v>234</v>
      </c>
      <c r="E156" s="1014">
        <v>87969.409026873152</v>
      </c>
      <c r="F156" s="1014">
        <v>78.982499999999987</v>
      </c>
      <c r="G156" s="1014">
        <f t="shared" si="6"/>
        <v>6948043.8484650077</v>
      </c>
      <c r="H156" s="1014">
        <v>606.67897697557692</v>
      </c>
      <c r="I156" s="1014">
        <f t="shared" si="7"/>
        <v>4215232133.9682012</v>
      </c>
    </row>
    <row r="157" spans="1:9" ht="14.5" x14ac:dyDescent="0.35">
      <c r="A157" s="1013" t="s">
        <v>3413</v>
      </c>
      <c r="B157" s="1013" t="s">
        <v>237</v>
      </c>
      <c r="C157" s="1013" t="s">
        <v>1225</v>
      </c>
      <c r="D157" s="1013" t="s">
        <v>234</v>
      </c>
      <c r="E157" s="1014">
        <v>10836.98551358777</v>
      </c>
      <c r="F157" s="1014">
        <v>78.982499999999987</v>
      </c>
      <c r="G157" s="1014">
        <f t="shared" si="6"/>
        <v>855932.2083269459</v>
      </c>
      <c r="H157" s="1014">
        <v>606.67897697557692</v>
      </c>
      <c r="I157" s="1014">
        <f t="shared" si="7"/>
        <v>519276076.5082379</v>
      </c>
    </row>
    <row r="158" spans="1:9" ht="14.5" x14ac:dyDescent="0.35">
      <c r="A158" s="1013" t="s">
        <v>3414</v>
      </c>
      <c r="B158" s="1013" t="s">
        <v>237</v>
      </c>
      <c r="C158" s="1013" t="s">
        <v>1225</v>
      </c>
      <c r="D158" s="1013" t="s">
        <v>234</v>
      </c>
      <c r="E158" s="1014">
        <v>90482.301220851703</v>
      </c>
      <c r="F158" s="1014">
        <v>78.982499999999987</v>
      </c>
      <c r="G158" s="1014">
        <f t="shared" si="6"/>
        <v>7146518.3561759181</v>
      </c>
      <c r="H158" s="1014">
        <v>606.67897697557692</v>
      </c>
      <c r="I158" s="1014">
        <f t="shared" si="7"/>
        <v>4335642445.2619877</v>
      </c>
    </row>
    <row r="159" spans="1:9" ht="14.5" x14ac:dyDescent="0.35">
      <c r="A159" s="1013" t="s">
        <v>3414</v>
      </c>
      <c r="B159" s="1013" t="s">
        <v>237</v>
      </c>
      <c r="C159" s="1013" t="s">
        <v>1225</v>
      </c>
      <c r="D159" s="1013" t="s">
        <v>234</v>
      </c>
      <c r="E159" s="1014">
        <v>11146.549674636464</v>
      </c>
      <c r="F159" s="1014">
        <v>78.982499999999987</v>
      </c>
      <c r="G159" s="1014">
        <f t="shared" si="6"/>
        <v>880382.35967697436</v>
      </c>
      <c r="H159" s="1014">
        <v>606.67897697557692</v>
      </c>
      <c r="I159" s="1014">
        <f t="shared" si="7"/>
        <v>534109469.31617123</v>
      </c>
    </row>
    <row r="160" spans="1:9" ht="14.5" x14ac:dyDescent="0.35">
      <c r="A160" s="1013" t="s">
        <v>3415</v>
      </c>
      <c r="B160" s="1013" t="s">
        <v>237</v>
      </c>
      <c r="C160" s="1013" t="s">
        <v>1225</v>
      </c>
      <c r="D160" s="1013" t="s">
        <v>234</v>
      </c>
      <c r="E160" s="1014">
        <v>83572.516152029231</v>
      </c>
      <c r="F160" s="1014">
        <v>78.982499999999987</v>
      </c>
      <c r="G160" s="1014">
        <f t="shared" si="6"/>
        <v>6600766.2569776475</v>
      </c>
      <c r="H160" s="1014">
        <v>606.67897697557692</v>
      </c>
      <c r="I160" s="1014">
        <f t="shared" si="7"/>
        <v>4004546120.0381074</v>
      </c>
    </row>
    <row r="161" spans="1:9" ht="14.5" x14ac:dyDescent="0.35">
      <c r="A161" s="1013" t="s">
        <v>3415</v>
      </c>
      <c r="B161" s="1013" t="s">
        <v>237</v>
      </c>
      <c r="C161" s="1013" t="s">
        <v>1225</v>
      </c>
      <c r="D161" s="1013" t="s">
        <v>234</v>
      </c>
      <c r="E161" s="1014">
        <v>10295.330580167392</v>
      </c>
      <c r="F161" s="1014">
        <v>78.982499999999987</v>
      </c>
      <c r="G161" s="1014">
        <f t="shared" si="6"/>
        <v>813150.94754807092</v>
      </c>
      <c r="H161" s="1014">
        <v>606.67897697557692</v>
      </c>
      <c r="I161" s="1014">
        <f t="shared" si="7"/>
        <v>493321584.98518467</v>
      </c>
    </row>
    <row r="162" spans="1:9" ht="14.5" x14ac:dyDescent="0.35">
      <c r="A162" s="1013" t="s">
        <v>3416</v>
      </c>
      <c r="B162" s="1013" t="s">
        <v>237</v>
      </c>
      <c r="C162" s="1013" t="s">
        <v>1225</v>
      </c>
      <c r="D162" s="1013" t="s">
        <v>234</v>
      </c>
      <c r="E162" s="1014">
        <v>84023.86346246078</v>
      </c>
      <c r="F162" s="1014">
        <v>78.982499999999987</v>
      </c>
      <c r="G162" s="1014">
        <f t="shared" si="6"/>
        <v>6636414.7959238077</v>
      </c>
      <c r="H162" s="1014">
        <v>606.67897697557692</v>
      </c>
      <c r="I162" s="1014">
        <f t="shared" si="7"/>
        <v>4026173339.1766376</v>
      </c>
    </row>
    <row r="163" spans="1:9" ht="14.5" x14ac:dyDescent="0.35">
      <c r="A163" s="1013" t="s">
        <v>3416</v>
      </c>
      <c r="B163" s="1013" t="s">
        <v>237</v>
      </c>
      <c r="C163" s="1013" t="s">
        <v>1225</v>
      </c>
      <c r="D163" s="1013" t="s">
        <v>234</v>
      </c>
      <c r="E163" s="1014">
        <v>10350.932229864158</v>
      </c>
      <c r="F163" s="1014">
        <v>78.982499999999987</v>
      </c>
      <c r="G163" s="1014">
        <f t="shared" si="6"/>
        <v>817542.50484524574</v>
      </c>
      <c r="H163" s="1014">
        <v>606.67897697557692</v>
      </c>
      <c r="I163" s="1014">
        <f t="shared" si="7"/>
        <v>495985850.47356433</v>
      </c>
    </row>
    <row r="164" spans="1:9" ht="14.5" x14ac:dyDescent="0.35">
      <c r="A164" s="1013" t="s">
        <v>3417</v>
      </c>
      <c r="B164" s="1013" t="s">
        <v>237</v>
      </c>
      <c r="C164" s="1013" t="s">
        <v>1225</v>
      </c>
      <c r="D164" s="1013" t="s">
        <v>234</v>
      </c>
      <c r="E164" s="1014">
        <v>82000.822140941134</v>
      </c>
      <c r="F164" s="1014">
        <v>78.982499999999987</v>
      </c>
      <c r="G164" s="1014">
        <f t="shared" si="6"/>
        <v>6476629.9347468819</v>
      </c>
      <c r="H164" s="1014">
        <v>606.67897697557692</v>
      </c>
      <c r="I164" s="1014">
        <f t="shared" si="7"/>
        <v>3929235223.061636</v>
      </c>
    </row>
    <row r="165" spans="1:9" ht="14.5" x14ac:dyDescent="0.35">
      <c r="A165" s="1013" t="s">
        <v>3417</v>
      </c>
      <c r="B165" s="1013" t="s">
        <v>237</v>
      </c>
      <c r="C165" s="1013" t="s">
        <v>1225</v>
      </c>
      <c r="D165" s="1013" t="s">
        <v>234</v>
      </c>
      <c r="E165" s="1014">
        <v>10102.313637633399</v>
      </c>
      <c r="F165" s="1014">
        <v>78.982499999999987</v>
      </c>
      <c r="G165" s="1014">
        <f t="shared" si="6"/>
        <v>797905.98688437976</v>
      </c>
      <c r="H165" s="1014">
        <v>606.67897697557692</v>
      </c>
      <c r="I165" s="1014">
        <f t="shared" si="7"/>
        <v>484072787.8457036</v>
      </c>
    </row>
    <row r="166" spans="1:9" ht="14.5" x14ac:dyDescent="0.35">
      <c r="A166" s="1013" t="s">
        <v>3418</v>
      </c>
      <c r="B166" s="1013" t="s">
        <v>237</v>
      </c>
      <c r="C166" s="1013" t="s">
        <v>1225</v>
      </c>
      <c r="D166" s="1013" t="s">
        <v>234</v>
      </c>
      <c r="E166" s="1014">
        <v>86392.902070531651</v>
      </c>
      <c r="F166" s="1014">
        <v>78.982499999999987</v>
      </c>
      <c r="G166" s="1014">
        <f t="shared" si="6"/>
        <v>6823527.3877857653</v>
      </c>
      <c r="H166" s="1014">
        <v>606.67897697557692</v>
      </c>
      <c r="I166" s="1014">
        <f t="shared" si="7"/>
        <v>4139690614.9866986</v>
      </c>
    </row>
    <row r="167" spans="1:9" ht="14.5" x14ac:dyDescent="0.35">
      <c r="A167" s="1013" t="s">
        <v>3418</v>
      </c>
      <c r="B167" s="1013" t="s">
        <v>237</v>
      </c>
      <c r="C167" s="1013" t="s">
        <v>1225</v>
      </c>
      <c r="D167" s="1013" t="s">
        <v>234</v>
      </c>
      <c r="E167" s="1014">
        <v>10642.775012040303</v>
      </c>
      <c r="F167" s="1014">
        <v>78.982499999999987</v>
      </c>
      <c r="G167" s="1014">
        <f t="shared" si="6"/>
        <v>840592.97738847311</v>
      </c>
      <c r="H167" s="1014">
        <v>606.67897697557692</v>
      </c>
      <c r="I167" s="1014">
        <f t="shared" si="7"/>
        <v>509970087.57489312</v>
      </c>
    </row>
    <row r="168" spans="1:9" ht="14.5" x14ac:dyDescent="0.35">
      <c r="A168" s="1013" t="s">
        <v>3407</v>
      </c>
      <c r="B168" s="1013"/>
      <c r="C168" s="1013" t="s">
        <v>74</v>
      </c>
      <c r="D168" s="1013" t="s">
        <v>234</v>
      </c>
      <c r="E168" s="1014">
        <v>61.75500000000001</v>
      </c>
      <c r="F168" s="1014">
        <v>64.037999999999997</v>
      </c>
      <c r="G168" s="1014">
        <f t="shared" si="6"/>
        <v>3954.6666900000005</v>
      </c>
      <c r="H168" s="1014">
        <v>606.67897697557692</v>
      </c>
      <c r="I168" s="1014">
        <f t="shared" si="7"/>
        <v>2399213.1417685915</v>
      </c>
    </row>
    <row r="169" spans="1:9" ht="14.5" x14ac:dyDescent="0.35">
      <c r="A169" s="1013" t="s">
        <v>3407</v>
      </c>
      <c r="B169" s="1013"/>
      <c r="C169" s="1013" t="s">
        <v>74</v>
      </c>
      <c r="D169" s="1013" t="s">
        <v>234</v>
      </c>
      <c r="E169" s="1014">
        <v>107.4</v>
      </c>
      <c r="F169" s="1014">
        <v>64.037999999999997</v>
      </c>
      <c r="G169" s="1014">
        <f t="shared" si="6"/>
        <v>6877.6812</v>
      </c>
      <c r="H169" s="1014">
        <v>606.67897697557692</v>
      </c>
      <c r="I169" s="1014">
        <f t="shared" si="7"/>
        <v>4172544.594380158</v>
      </c>
    </row>
    <row r="170" spans="1:9" ht="14.5" x14ac:dyDescent="0.35">
      <c r="A170" s="1013" t="s">
        <v>3408</v>
      </c>
      <c r="B170" s="1013"/>
      <c r="C170" s="1013" t="s">
        <v>74</v>
      </c>
      <c r="D170" s="1013" t="s">
        <v>234</v>
      </c>
      <c r="E170" s="1014">
        <v>60.890200000000007</v>
      </c>
      <c r="F170" s="1014">
        <v>64.037999999999997</v>
      </c>
      <c r="G170" s="1014">
        <f t="shared" si="6"/>
        <v>3899.2866276000004</v>
      </c>
      <c r="H170" s="1014">
        <v>606.67897697557692</v>
      </c>
      <c r="I170" s="1014">
        <f t="shared" si="7"/>
        <v>2365615.2221669154</v>
      </c>
    </row>
    <row r="171" spans="1:9" ht="14.5" x14ac:dyDescent="0.35">
      <c r="A171" s="1013" t="s">
        <v>3408</v>
      </c>
      <c r="B171" s="1013"/>
      <c r="C171" s="1013" t="s">
        <v>74</v>
      </c>
      <c r="D171" s="1013" t="s">
        <v>234</v>
      </c>
      <c r="E171" s="1014">
        <v>105.896</v>
      </c>
      <c r="F171" s="1014">
        <v>64.037999999999997</v>
      </c>
      <c r="G171" s="1014">
        <f t="shared" si="6"/>
        <v>6781.3680479999994</v>
      </c>
      <c r="H171" s="1014">
        <v>606.67897697557692</v>
      </c>
      <c r="I171" s="1014">
        <f t="shared" si="7"/>
        <v>4114113.4298555045</v>
      </c>
    </row>
    <row r="172" spans="1:9" ht="14.5" x14ac:dyDescent="0.35">
      <c r="A172" s="1013" t="s">
        <v>3409</v>
      </c>
      <c r="B172" s="1013"/>
      <c r="C172" s="1013" t="s">
        <v>74</v>
      </c>
      <c r="D172" s="1013" t="s">
        <v>234</v>
      </c>
      <c r="E172" s="1014">
        <v>47.467400000000005</v>
      </c>
      <c r="F172" s="1014">
        <v>64.037999999999997</v>
      </c>
      <c r="G172" s="1014">
        <f t="shared" si="6"/>
        <v>3039.7173612000001</v>
      </c>
      <c r="H172" s="1014">
        <v>606.67897697557692</v>
      </c>
      <c r="I172" s="1014">
        <f t="shared" si="7"/>
        <v>1844132.6189877163</v>
      </c>
    </row>
    <row r="173" spans="1:9" ht="14.5" x14ac:dyDescent="0.35">
      <c r="A173" s="1013" t="s">
        <v>3409</v>
      </c>
      <c r="B173" s="1013"/>
      <c r="C173" s="1013" t="s">
        <v>74</v>
      </c>
      <c r="D173" s="1013" t="s">
        <v>234</v>
      </c>
      <c r="E173" s="1014">
        <v>82.552000000000007</v>
      </c>
      <c r="F173" s="1014">
        <v>64.037999999999997</v>
      </c>
      <c r="G173" s="1014">
        <f t="shared" si="6"/>
        <v>5286.4649760000002</v>
      </c>
      <c r="H173" s="1014">
        <v>606.67897697557692</v>
      </c>
      <c r="I173" s="1014">
        <f t="shared" si="7"/>
        <v>3207187.1634568977</v>
      </c>
    </row>
    <row r="174" spans="1:9" ht="14.5" x14ac:dyDescent="0.35">
      <c r="A174" s="1013" t="s">
        <v>3410</v>
      </c>
      <c r="B174" s="1013"/>
      <c r="C174" s="1013" t="s">
        <v>74</v>
      </c>
      <c r="D174" s="1013" t="s">
        <v>234</v>
      </c>
      <c r="E174" s="1014">
        <v>47.324800000000003</v>
      </c>
      <c r="F174" s="1014">
        <v>64.037999999999997</v>
      </c>
      <c r="G174" s="1014">
        <f t="shared" si="6"/>
        <v>3030.5855424000001</v>
      </c>
      <c r="H174" s="1014">
        <v>606.67897697557692</v>
      </c>
      <c r="I174" s="1014">
        <f t="shared" si="7"/>
        <v>1838592.536500206</v>
      </c>
    </row>
    <row r="175" spans="1:9" ht="14.5" x14ac:dyDescent="0.35">
      <c r="A175" s="1013" t="s">
        <v>3410</v>
      </c>
      <c r="B175" s="1013"/>
      <c r="C175" s="1013" t="s">
        <v>74</v>
      </c>
      <c r="D175" s="1013" t="s">
        <v>234</v>
      </c>
      <c r="E175" s="1014">
        <v>82.304000000000002</v>
      </c>
      <c r="F175" s="1014">
        <v>64.037999999999997</v>
      </c>
      <c r="G175" s="1014">
        <f t="shared" si="6"/>
        <v>5270.5835520000001</v>
      </c>
      <c r="H175" s="1014">
        <v>606.67897697557692</v>
      </c>
      <c r="I175" s="1014">
        <f t="shared" si="7"/>
        <v>3197552.2373916623</v>
      </c>
    </row>
    <row r="176" spans="1:9" ht="14.5" x14ac:dyDescent="0.35">
      <c r="A176" s="1013" t="s">
        <v>3411</v>
      </c>
      <c r="B176" s="1013"/>
      <c r="C176" s="1013" t="s">
        <v>74</v>
      </c>
      <c r="D176" s="1013" t="s">
        <v>234</v>
      </c>
      <c r="E176" s="1014">
        <v>44.75800000000001</v>
      </c>
      <c r="F176" s="1014">
        <v>64.037999999999997</v>
      </c>
      <c r="G176" s="1014">
        <f t="shared" si="6"/>
        <v>2866.2128040000007</v>
      </c>
      <c r="H176" s="1014">
        <v>606.67897697557692</v>
      </c>
      <c r="I176" s="1014">
        <f t="shared" si="7"/>
        <v>1738871.0517250202</v>
      </c>
    </row>
    <row r="177" spans="1:9" ht="14.5" x14ac:dyDescent="0.35">
      <c r="A177" s="1013" t="s">
        <v>3411</v>
      </c>
      <c r="B177" s="1013"/>
      <c r="C177" s="1013" t="s">
        <v>74</v>
      </c>
      <c r="D177" s="1013" t="s">
        <v>234</v>
      </c>
      <c r="E177" s="1014">
        <v>77.84</v>
      </c>
      <c r="F177" s="1014">
        <v>64.037999999999997</v>
      </c>
      <c r="G177" s="1014">
        <f t="shared" si="6"/>
        <v>4984.71792</v>
      </c>
      <c r="H177" s="1014">
        <v>606.67897697557692</v>
      </c>
      <c r="I177" s="1014">
        <f t="shared" si="7"/>
        <v>3024123.5682174256</v>
      </c>
    </row>
    <row r="178" spans="1:9" ht="14.5" x14ac:dyDescent="0.35">
      <c r="A178" s="1013" t="s">
        <v>3412</v>
      </c>
      <c r="B178" s="1013"/>
      <c r="C178" s="1013" t="s">
        <v>74</v>
      </c>
      <c r="D178" s="1013" t="s">
        <v>234</v>
      </c>
      <c r="E178" s="1014">
        <v>47.104000000000006</v>
      </c>
      <c r="F178" s="1014">
        <v>64.037999999999997</v>
      </c>
      <c r="G178" s="1014">
        <f t="shared" si="6"/>
        <v>3016.445952</v>
      </c>
      <c r="H178" s="1014">
        <v>606.67897697557692</v>
      </c>
      <c r="I178" s="1014">
        <f t="shared" si="7"/>
        <v>1830014.3442614803</v>
      </c>
    </row>
    <row r="179" spans="1:9" ht="14.5" x14ac:dyDescent="0.35">
      <c r="A179" s="1013" t="s">
        <v>3412</v>
      </c>
      <c r="B179" s="1013"/>
      <c r="C179" s="1013" t="s">
        <v>74</v>
      </c>
      <c r="D179" s="1013" t="s">
        <v>234</v>
      </c>
      <c r="E179" s="1014">
        <v>81.92</v>
      </c>
      <c r="F179" s="1014">
        <v>64.037999999999997</v>
      </c>
      <c r="G179" s="1014">
        <f t="shared" si="6"/>
        <v>5245.9929599999996</v>
      </c>
      <c r="H179" s="1014">
        <v>606.67897697557692</v>
      </c>
      <c r="I179" s="1014">
        <f t="shared" si="7"/>
        <v>3182633.6421938785</v>
      </c>
    </row>
    <row r="180" spans="1:9" ht="14.5" x14ac:dyDescent="0.35">
      <c r="A180" s="1013" t="s">
        <v>3413</v>
      </c>
      <c r="B180" s="1013"/>
      <c r="C180" s="1013" t="s">
        <v>74</v>
      </c>
      <c r="D180" s="1013" t="s">
        <v>234</v>
      </c>
      <c r="E180" s="1014">
        <v>72.137200000000007</v>
      </c>
      <c r="F180" s="1014">
        <v>64.037999999999997</v>
      </c>
      <c r="G180" s="1014">
        <f t="shared" si="6"/>
        <v>4619.5220135999998</v>
      </c>
      <c r="H180" s="1014">
        <v>606.67897697557692</v>
      </c>
      <c r="I180" s="1014">
        <f t="shared" si="7"/>
        <v>2802566.889327005</v>
      </c>
    </row>
    <row r="181" spans="1:9" ht="14.5" x14ac:dyDescent="0.35">
      <c r="A181" s="1013" t="s">
        <v>3413</v>
      </c>
      <c r="B181" s="1013"/>
      <c r="C181" s="1013" t="s">
        <v>74</v>
      </c>
      <c r="D181" s="1013" t="s">
        <v>234</v>
      </c>
      <c r="E181" s="1014">
        <v>125.456</v>
      </c>
      <c r="F181" s="1014">
        <v>64.037999999999997</v>
      </c>
      <c r="G181" s="1014">
        <f t="shared" si="6"/>
        <v>8033.9513280000001</v>
      </c>
      <c r="H181" s="1014">
        <v>606.67897697557692</v>
      </c>
      <c r="I181" s="1014">
        <f t="shared" si="7"/>
        <v>4874029.3727426175</v>
      </c>
    </row>
    <row r="182" spans="1:9" ht="14.5" x14ac:dyDescent="0.35">
      <c r="A182" s="1013" t="s">
        <v>3414</v>
      </c>
      <c r="B182" s="1013"/>
      <c r="C182" s="1013" t="s">
        <v>74</v>
      </c>
      <c r="D182" s="1013" t="s">
        <v>234</v>
      </c>
      <c r="E182" s="1014">
        <v>45.687200000000004</v>
      </c>
      <c r="F182" s="1014">
        <v>64.037999999999997</v>
      </c>
      <c r="G182" s="1014">
        <f t="shared" si="6"/>
        <v>2925.7169136000002</v>
      </c>
      <c r="H182" s="1014">
        <v>606.67897697557692</v>
      </c>
      <c r="I182" s="1014">
        <f t="shared" si="7"/>
        <v>1774970.9440629906</v>
      </c>
    </row>
    <row r="183" spans="1:9" ht="14.5" x14ac:dyDescent="0.35">
      <c r="A183" s="1013" t="s">
        <v>3414</v>
      </c>
      <c r="B183" s="1013"/>
      <c r="C183" s="1013" t="s">
        <v>74</v>
      </c>
      <c r="D183" s="1013" t="s">
        <v>234</v>
      </c>
      <c r="E183" s="1014">
        <v>79.456000000000003</v>
      </c>
      <c r="F183" s="1014">
        <v>64.037999999999997</v>
      </c>
      <c r="G183" s="1014">
        <f t="shared" si="6"/>
        <v>5088.2033279999996</v>
      </c>
      <c r="H183" s="1014">
        <v>606.67897697557692</v>
      </c>
      <c r="I183" s="1014">
        <f t="shared" si="7"/>
        <v>3086905.9896747656</v>
      </c>
    </row>
    <row r="184" spans="1:9" ht="14.5" x14ac:dyDescent="0.35">
      <c r="A184" s="1013" t="s">
        <v>3415</v>
      </c>
      <c r="B184" s="1013"/>
      <c r="C184" s="1013" t="s">
        <v>74</v>
      </c>
      <c r="D184" s="1013" t="s">
        <v>234</v>
      </c>
      <c r="E184" s="1014">
        <v>38.258200000000009</v>
      </c>
      <c r="F184" s="1014">
        <v>64.037999999999997</v>
      </c>
      <c r="G184" s="1014">
        <f t="shared" si="6"/>
        <v>2449.9786116000005</v>
      </c>
      <c r="H184" s="1014">
        <v>606.67897697557692</v>
      </c>
      <c r="I184" s="1014">
        <f t="shared" si="7"/>
        <v>1486350.5176975327</v>
      </c>
    </row>
    <row r="185" spans="1:9" ht="14.5" x14ac:dyDescent="0.35">
      <c r="A185" s="1013" t="s">
        <v>3415</v>
      </c>
      <c r="B185" s="1013"/>
      <c r="C185" s="1013" t="s">
        <v>74</v>
      </c>
      <c r="D185" s="1013" t="s">
        <v>234</v>
      </c>
      <c r="E185" s="1014">
        <v>66.536000000000001</v>
      </c>
      <c r="F185" s="1014">
        <v>64.037999999999997</v>
      </c>
      <c r="G185" s="1014">
        <f t="shared" si="6"/>
        <v>4260.8323680000003</v>
      </c>
      <c r="H185" s="1014">
        <v>606.67897697557692</v>
      </c>
      <c r="I185" s="1014">
        <f t="shared" si="7"/>
        <v>2584957.4220826649</v>
      </c>
    </row>
    <row r="186" spans="1:9" ht="14.5" x14ac:dyDescent="0.35">
      <c r="A186" s="1013" t="s">
        <v>3416</v>
      </c>
      <c r="B186" s="1013"/>
      <c r="C186" s="1013" t="s">
        <v>74</v>
      </c>
      <c r="D186" s="1013" t="s">
        <v>234</v>
      </c>
      <c r="E186" s="1014">
        <v>47.265000000000008</v>
      </c>
      <c r="F186" s="1014">
        <v>64.037999999999997</v>
      </c>
      <c r="G186" s="1014">
        <f t="shared" si="6"/>
        <v>3026.7560700000004</v>
      </c>
      <c r="H186" s="1014">
        <v>606.67897697557692</v>
      </c>
      <c r="I186" s="1014">
        <f t="shared" si="7"/>
        <v>1836269.2761022178</v>
      </c>
    </row>
    <row r="187" spans="1:9" ht="14.5" x14ac:dyDescent="0.35">
      <c r="A187" s="1013" t="s">
        <v>3416</v>
      </c>
      <c r="B187" s="1013"/>
      <c r="C187" s="1013" t="s">
        <v>74</v>
      </c>
      <c r="D187" s="1013" t="s">
        <v>234</v>
      </c>
      <c r="E187" s="1014">
        <v>82.2</v>
      </c>
      <c r="F187" s="1014">
        <v>64.037999999999997</v>
      </c>
      <c r="G187" s="1014">
        <f t="shared" si="6"/>
        <v>5263.9236000000001</v>
      </c>
      <c r="H187" s="1014">
        <v>606.67897697557692</v>
      </c>
      <c r="I187" s="1014">
        <f t="shared" si="7"/>
        <v>3193511.7845255961</v>
      </c>
    </row>
    <row r="188" spans="1:9" ht="14.5" x14ac:dyDescent="0.35">
      <c r="A188" s="1013" t="s">
        <v>3417</v>
      </c>
      <c r="B188" s="1013"/>
      <c r="C188" s="1013" t="s">
        <v>74</v>
      </c>
      <c r="D188" s="1013" t="s">
        <v>234</v>
      </c>
      <c r="E188" s="1014">
        <v>42.5914</v>
      </c>
      <c r="F188" s="1014">
        <v>64.037999999999997</v>
      </c>
      <c r="G188" s="1014">
        <f t="shared" si="6"/>
        <v>2727.4680731999997</v>
      </c>
      <c r="H188" s="1014">
        <v>606.67897697557692</v>
      </c>
      <c r="I188" s="1014">
        <f t="shared" si="7"/>
        <v>1654697.5403825238</v>
      </c>
    </row>
    <row r="189" spans="1:9" ht="14.5" x14ac:dyDescent="0.35">
      <c r="A189" s="1013" t="s">
        <v>3417</v>
      </c>
      <c r="B189" s="1013"/>
      <c r="C189" s="1013" t="s">
        <v>74</v>
      </c>
      <c r="D189" s="1013" t="s">
        <v>234</v>
      </c>
      <c r="E189" s="1014">
        <v>74.072000000000003</v>
      </c>
      <c r="F189" s="1014">
        <v>64.037999999999997</v>
      </c>
      <c r="G189" s="1014">
        <f t="shared" si="6"/>
        <v>4743.4227359999995</v>
      </c>
      <c r="H189" s="1014">
        <v>606.67897697557692</v>
      </c>
      <c r="I189" s="1014">
        <f t="shared" si="7"/>
        <v>2877734.8528391719</v>
      </c>
    </row>
    <row r="190" spans="1:9" ht="14.5" x14ac:dyDescent="0.35">
      <c r="A190" s="1013" t="s">
        <v>3418</v>
      </c>
      <c r="B190" s="1013"/>
      <c r="C190" s="1013" t="s">
        <v>74</v>
      </c>
      <c r="D190" s="1013" t="s">
        <v>234</v>
      </c>
      <c r="E190" s="1014">
        <v>42.0578</v>
      </c>
      <c r="F190" s="1014">
        <v>64.037999999999997</v>
      </c>
      <c r="G190" s="1014">
        <f t="shared" si="6"/>
        <v>2693.2973963999998</v>
      </c>
      <c r="H190" s="1014">
        <v>606.67897697557692</v>
      </c>
      <c r="I190" s="1014">
        <f t="shared" si="7"/>
        <v>1633966.9091389368</v>
      </c>
    </row>
    <row r="191" spans="1:9" ht="14.5" x14ac:dyDescent="0.35">
      <c r="A191" s="1013" t="s">
        <v>3418</v>
      </c>
      <c r="B191" s="1013"/>
      <c r="C191" s="1013" t="s">
        <v>74</v>
      </c>
      <c r="D191" s="1013" t="s">
        <v>234</v>
      </c>
      <c r="E191" s="1014">
        <v>73.143999999999991</v>
      </c>
      <c r="F191" s="1014">
        <v>64.037999999999997</v>
      </c>
      <c r="G191" s="1014">
        <f t="shared" si="6"/>
        <v>4683.9954719999996</v>
      </c>
      <c r="H191" s="1014">
        <v>606.67897697557692</v>
      </c>
      <c r="I191" s="1014">
        <f t="shared" si="7"/>
        <v>2841681.5811111941</v>
      </c>
    </row>
    <row r="192" spans="1:9" ht="14.5" x14ac:dyDescent="0.35">
      <c r="A192" s="1013" t="s">
        <v>3407</v>
      </c>
      <c r="B192" s="1013" t="s">
        <v>235</v>
      </c>
      <c r="C192" s="1013" t="s">
        <v>215</v>
      </c>
      <c r="D192" s="1013" t="s">
        <v>234</v>
      </c>
      <c r="E192" s="1014">
        <v>18437.867995639815</v>
      </c>
      <c r="F192" s="1014">
        <v>81.764166666666668</v>
      </c>
      <c r="G192" s="1014">
        <f t="shared" si="6"/>
        <v>1507556.9117734933</v>
      </c>
      <c r="H192" s="1014">
        <v>606.67897697557692</v>
      </c>
      <c r="I192" s="1014">
        <f t="shared" si="7"/>
        <v>914603084.96720302</v>
      </c>
    </row>
    <row r="193" spans="1:9" ht="14.5" x14ac:dyDescent="0.35">
      <c r="A193" s="1013" t="s">
        <v>3407</v>
      </c>
      <c r="B193" s="1013" t="s">
        <v>235</v>
      </c>
      <c r="C193" s="1013" t="s">
        <v>215</v>
      </c>
      <c r="D193" s="1013" t="s">
        <v>234</v>
      </c>
      <c r="E193" s="1014">
        <v>15773.667060848495</v>
      </c>
      <c r="F193" s="1014">
        <v>81.764166666666668</v>
      </c>
      <c r="G193" s="1014">
        <f t="shared" si="6"/>
        <v>1289720.7425077264</v>
      </c>
      <c r="H193" s="1014">
        <v>606.67897697557692</v>
      </c>
      <c r="I193" s="1014">
        <f t="shared" si="7"/>
        <v>782446460.6487689</v>
      </c>
    </row>
    <row r="194" spans="1:9" ht="14.5" x14ac:dyDescent="0.35">
      <c r="A194" s="1013" t="s">
        <v>3408</v>
      </c>
      <c r="B194" s="1013" t="s">
        <v>235</v>
      </c>
      <c r="C194" s="1013" t="s">
        <v>215</v>
      </c>
      <c r="D194" s="1013" t="s">
        <v>234</v>
      </c>
      <c r="E194" s="1014">
        <v>17304.915353684482</v>
      </c>
      <c r="F194" s="1014">
        <v>81.764166666666668</v>
      </c>
      <c r="G194" s="1014">
        <f t="shared" si="6"/>
        <v>1414921.9831312171</v>
      </c>
      <c r="H194" s="1014">
        <v>606.67897697557692</v>
      </c>
      <c r="I194" s="1014">
        <f t="shared" si="7"/>
        <v>858403421.22630131</v>
      </c>
    </row>
    <row r="195" spans="1:9" ht="14.5" x14ac:dyDescent="0.35">
      <c r="A195" s="1013" t="s">
        <v>3408</v>
      </c>
      <c r="B195" s="1013" t="s">
        <v>235</v>
      </c>
      <c r="C195" s="1013" t="s">
        <v>215</v>
      </c>
      <c r="D195" s="1013" t="s">
        <v>234</v>
      </c>
      <c r="E195" s="1014">
        <v>14804.421713493895</v>
      </c>
      <c r="F195" s="1014">
        <v>81.764166666666668</v>
      </c>
      <c r="G195" s="1014">
        <f t="shared" si="6"/>
        <v>1210471.2043857337</v>
      </c>
      <c r="H195" s="1014">
        <v>606.67897697557692</v>
      </c>
      <c r="I195" s="1014">
        <f t="shared" si="7"/>
        <v>734367431.93513143</v>
      </c>
    </row>
    <row r="196" spans="1:9" ht="14.5" x14ac:dyDescent="0.35">
      <c r="A196" s="1013" t="s">
        <v>3409</v>
      </c>
      <c r="B196" s="1013" t="s">
        <v>235</v>
      </c>
      <c r="C196" s="1013" t="s">
        <v>215</v>
      </c>
      <c r="D196" s="1013" t="s">
        <v>234</v>
      </c>
      <c r="E196" s="1014">
        <v>19124.044595749001</v>
      </c>
      <c r="F196" s="1014">
        <v>81.764166666666668</v>
      </c>
      <c r="G196" s="1014">
        <f t="shared" si="6"/>
        <v>1563661.5696675873</v>
      </c>
      <c r="H196" s="1014">
        <v>606.67897697557692</v>
      </c>
      <c r="I196" s="1014">
        <f t="shared" si="7"/>
        <v>948640601.42195666</v>
      </c>
    </row>
    <row r="197" spans="1:9" ht="14.5" x14ac:dyDescent="0.35">
      <c r="A197" s="1013" t="s">
        <v>3409</v>
      </c>
      <c r="B197" s="1013" t="s">
        <v>235</v>
      </c>
      <c r="C197" s="1013" t="s">
        <v>215</v>
      </c>
      <c r="D197" s="1013" t="s">
        <v>234</v>
      </c>
      <c r="E197" s="1014">
        <v>16360.693784199959</v>
      </c>
      <c r="F197" s="1014">
        <v>81.764166666666668</v>
      </c>
      <c r="G197" s="1014">
        <f t="shared" si="6"/>
        <v>1337718.4933536227</v>
      </c>
      <c r="H197" s="1014">
        <v>606.67897697557692</v>
      </c>
      <c r="I197" s="1014">
        <f t="shared" si="7"/>
        <v>811565687.02908587</v>
      </c>
    </row>
    <row r="198" spans="1:9" ht="14.5" x14ac:dyDescent="0.35">
      <c r="A198" s="1013" t="s">
        <v>3410</v>
      </c>
      <c r="B198" s="1013" t="s">
        <v>235</v>
      </c>
      <c r="C198" s="1013" t="s">
        <v>215</v>
      </c>
      <c r="D198" s="1013" t="s">
        <v>234</v>
      </c>
      <c r="E198" s="1014">
        <v>18276.342618975501</v>
      </c>
      <c r="F198" s="1014">
        <v>81.764166666666668</v>
      </c>
      <c r="G198" s="1014">
        <f t="shared" si="6"/>
        <v>1494349.9239550161</v>
      </c>
      <c r="H198" s="1014">
        <v>606.67897697557692</v>
      </c>
      <c r="I198" s="1014">
        <f t="shared" si="7"/>
        <v>906590683.10856032</v>
      </c>
    </row>
    <row r="199" spans="1:9" ht="14.5" x14ac:dyDescent="0.35">
      <c r="A199" s="1013" t="s">
        <v>3410</v>
      </c>
      <c r="B199" s="1013" t="s">
        <v>235</v>
      </c>
      <c r="C199" s="1013" t="s">
        <v>215</v>
      </c>
      <c r="D199" s="1013" t="s">
        <v>234</v>
      </c>
      <c r="E199" s="1014">
        <v>15635.481479197537</v>
      </c>
      <c r="F199" s="1014">
        <v>81.764166666666668</v>
      </c>
      <c r="G199" s="1014">
        <f t="shared" ref="G199:G262" si="8">+E199*F199</f>
        <v>1278422.1135786872</v>
      </c>
      <c r="H199" s="1014">
        <v>606.67897697557692</v>
      </c>
      <c r="I199" s="1014">
        <f t="shared" ref="I199:I262" si="9">+G199*H199</f>
        <v>775591820.00887275</v>
      </c>
    </row>
    <row r="200" spans="1:9" ht="14.5" x14ac:dyDescent="0.35">
      <c r="A200" s="1013" t="s">
        <v>3411</v>
      </c>
      <c r="B200" s="1013" t="s">
        <v>235</v>
      </c>
      <c r="C200" s="1013" t="s">
        <v>215</v>
      </c>
      <c r="D200" s="1013" t="s">
        <v>234</v>
      </c>
      <c r="E200" s="1014">
        <v>17082.314834597797</v>
      </c>
      <c r="F200" s="1014">
        <v>81.764166666666668</v>
      </c>
      <c r="G200" s="1014">
        <f t="shared" si="8"/>
        <v>1396721.2371885267</v>
      </c>
      <c r="H200" s="1014">
        <v>606.67897697557692</v>
      </c>
      <c r="I200" s="1014">
        <f t="shared" si="9"/>
        <v>847361411.29759753</v>
      </c>
    </row>
    <row r="201" spans="1:9" ht="14.5" x14ac:dyDescent="0.35">
      <c r="A201" s="1013" t="s">
        <v>3411</v>
      </c>
      <c r="B201" s="1013" t="s">
        <v>235</v>
      </c>
      <c r="C201" s="1013" t="s">
        <v>215</v>
      </c>
      <c r="D201" s="1013" t="s">
        <v>234</v>
      </c>
      <c r="E201" s="1014">
        <v>14613.986112345448</v>
      </c>
      <c r="F201" s="1014">
        <v>81.764166666666668</v>
      </c>
      <c r="G201" s="1014">
        <f t="shared" si="8"/>
        <v>1194900.3961541653</v>
      </c>
      <c r="H201" s="1014">
        <v>606.67897697557692</v>
      </c>
      <c r="I201" s="1014">
        <f t="shared" si="9"/>
        <v>724920949.92652059</v>
      </c>
    </row>
    <row r="202" spans="1:9" ht="14.5" x14ac:dyDescent="0.35">
      <c r="A202" s="1013" t="s">
        <v>3412</v>
      </c>
      <c r="B202" s="1013" t="s">
        <v>235</v>
      </c>
      <c r="C202" s="1013" t="s">
        <v>215</v>
      </c>
      <c r="D202" s="1013" t="s">
        <v>234</v>
      </c>
      <c r="E202" s="1014">
        <v>13615.556750394031</v>
      </c>
      <c r="F202" s="1014">
        <v>81.764166666666668</v>
      </c>
      <c r="G202" s="1014">
        <f t="shared" si="8"/>
        <v>1113264.651398676</v>
      </c>
      <c r="H202" s="1014">
        <v>606.67897697557692</v>
      </c>
      <c r="I202" s="1014">
        <f t="shared" si="9"/>
        <v>675394259.81362104</v>
      </c>
    </row>
    <row r="203" spans="1:9" ht="14.5" x14ac:dyDescent="0.35">
      <c r="A203" s="1013" t="s">
        <v>3412</v>
      </c>
      <c r="B203" s="1013" t="s">
        <v>235</v>
      </c>
      <c r="C203" s="1013" t="s">
        <v>215</v>
      </c>
      <c r="D203" s="1013" t="s">
        <v>234</v>
      </c>
      <c r="E203" s="1014">
        <v>11648.16122339046</v>
      </c>
      <c r="F203" s="1014">
        <v>81.764166666666668</v>
      </c>
      <c r="G203" s="1014">
        <f t="shared" si="8"/>
        <v>952402.19562950148</v>
      </c>
      <c r="H203" s="1014">
        <v>606.67897697557692</v>
      </c>
      <c r="I203" s="1014">
        <f t="shared" si="9"/>
        <v>577802389.71379924</v>
      </c>
    </row>
    <row r="204" spans="1:9" ht="14.5" x14ac:dyDescent="0.35">
      <c r="A204" s="1013" t="s">
        <v>3413</v>
      </c>
      <c r="B204" s="1013" t="s">
        <v>235</v>
      </c>
      <c r="C204" s="1013" t="s">
        <v>215</v>
      </c>
      <c r="D204" s="1013" t="s">
        <v>234</v>
      </c>
      <c r="E204" s="1014">
        <v>15443.436012862903</v>
      </c>
      <c r="F204" s="1014">
        <v>81.764166666666668</v>
      </c>
      <c r="G204" s="1014">
        <f t="shared" si="8"/>
        <v>1262719.6760617245</v>
      </c>
      <c r="H204" s="1014">
        <v>606.67897697557692</v>
      </c>
      <c r="I204" s="1014">
        <f t="shared" si="9"/>
        <v>766065481.28005898</v>
      </c>
    </row>
    <row r="205" spans="1:9" ht="14.5" x14ac:dyDescent="0.35">
      <c r="A205" s="1013" t="s">
        <v>3413</v>
      </c>
      <c r="B205" s="1013" t="s">
        <v>235</v>
      </c>
      <c r="C205" s="1013" t="s">
        <v>215</v>
      </c>
      <c r="D205" s="1013" t="s">
        <v>234</v>
      </c>
      <c r="E205" s="1014">
        <v>13211.918970242294</v>
      </c>
      <c r="F205" s="1014">
        <v>81.764166666666668</v>
      </c>
      <c r="G205" s="1014">
        <f t="shared" si="8"/>
        <v>1080261.544669386</v>
      </c>
      <c r="H205" s="1014">
        <v>606.67897697557692</v>
      </c>
      <c r="I205" s="1014">
        <f t="shared" si="9"/>
        <v>655371968.78607953</v>
      </c>
    </row>
    <row r="206" spans="1:9" ht="14.5" x14ac:dyDescent="0.35">
      <c r="A206" s="1013" t="s">
        <v>3414</v>
      </c>
      <c r="B206" s="1013" t="s">
        <v>235</v>
      </c>
      <c r="C206" s="1013" t="s">
        <v>215</v>
      </c>
      <c r="D206" s="1013" t="s">
        <v>234</v>
      </c>
      <c r="E206" s="1014">
        <v>15506.786160590402</v>
      </c>
      <c r="F206" s="1014">
        <v>81.764166666666668</v>
      </c>
      <c r="G206" s="1014">
        <f t="shared" si="8"/>
        <v>1267899.4480988737</v>
      </c>
      <c r="H206" s="1014">
        <v>606.67897697557692</v>
      </c>
      <c r="I206" s="1014">
        <f t="shared" si="9"/>
        <v>769207940.08052325</v>
      </c>
    </row>
    <row r="207" spans="1:9" ht="14.5" x14ac:dyDescent="0.35">
      <c r="A207" s="1013" t="s">
        <v>3414</v>
      </c>
      <c r="B207" s="1013" t="s">
        <v>235</v>
      </c>
      <c r="C207" s="1013" t="s">
        <v>215</v>
      </c>
      <c r="D207" s="1013" t="s">
        <v>234</v>
      </c>
      <c r="E207" s="1014">
        <v>13266.115265537686</v>
      </c>
      <c r="F207" s="1014">
        <v>81.764166666666668</v>
      </c>
      <c r="G207" s="1014">
        <f t="shared" si="8"/>
        <v>1084692.8595906342</v>
      </c>
      <c r="H207" s="1014">
        <v>606.67897697557692</v>
      </c>
      <c r="I207" s="1014">
        <f t="shared" si="9"/>
        <v>658060354.38915908</v>
      </c>
    </row>
    <row r="208" spans="1:9" ht="14.5" x14ac:dyDescent="0.35">
      <c r="A208" s="1013" t="s">
        <v>3415</v>
      </c>
      <c r="B208" s="1013" t="s">
        <v>235</v>
      </c>
      <c r="C208" s="1013" t="s">
        <v>215</v>
      </c>
      <c r="D208" s="1013" t="s">
        <v>234</v>
      </c>
      <c r="E208" s="1014">
        <v>15129.135279938624</v>
      </c>
      <c r="F208" s="1014">
        <v>81.764166666666668</v>
      </c>
      <c r="G208" s="1014">
        <f t="shared" si="8"/>
        <v>1237021.1385514482</v>
      </c>
      <c r="H208" s="1014">
        <v>606.67897697557692</v>
      </c>
      <c r="I208" s="1014">
        <f t="shared" si="9"/>
        <v>750474718.83355606</v>
      </c>
    </row>
    <row r="209" spans="1:9" ht="14.5" x14ac:dyDescent="0.35">
      <c r="A209" s="1013" t="s">
        <v>3415</v>
      </c>
      <c r="B209" s="1013" t="s">
        <v>235</v>
      </c>
      <c r="C209" s="1013" t="s">
        <v>215</v>
      </c>
      <c r="D209" s="1013" t="s">
        <v>234</v>
      </c>
      <c r="E209" s="1014">
        <v>12943.033483086154</v>
      </c>
      <c r="F209" s="1014">
        <v>81.764166666666668</v>
      </c>
      <c r="G209" s="1014">
        <f t="shared" si="8"/>
        <v>1058276.3468833035</v>
      </c>
      <c r="H209" s="1014">
        <v>606.67897697557692</v>
      </c>
      <c r="I209" s="1014">
        <f t="shared" si="9"/>
        <v>642034011.4846133</v>
      </c>
    </row>
    <row r="210" spans="1:9" ht="14.5" x14ac:dyDescent="0.35">
      <c r="A210" s="1013" t="s">
        <v>3416</v>
      </c>
      <c r="B210" s="1013" t="s">
        <v>235</v>
      </c>
      <c r="C210" s="1013" t="s">
        <v>215</v>
      </c>
      <c r="D210" s="1013" t="s">
        <v>234</v>
      </c>
      <c r="E210" s="1014">
        <v>14405.85859331499</v>
      </c>
      <c r="F210" s="1014">
        <v>81.764166666666668</v>
      </c>
      <c r="G210" s="1014">
        <f t="shared" si="8"/>
        <v>1177883.0230002392</v>
      </c>
      <c r="H210" s="1014">
        <v>606.67897697557692</v>
      </c>
      <c r="I210" s="1014">
        <f t="shared" si="9"/>
        <v>714596867.39068508</v>
      </c>
    </row>
    <row r="211" spans="1:9" ht="14.5" x14ac:dyDescent="0.35">
      <c r="A211" s="1013" t="s">
        <v>3416</v>
      </c>
      <c r="B211" s="1013" t="s">
        <v>235</v>
      </c>
      <c r="C211" s="1013" t="s">
        <v>215</v>
      </c>
      <c r="D211" s="1013" t="s">
        <v>234</v>
      </c>
      <c r="E211" s="1014">
        <v>12324.267492876614</v>
      </c>
      <c r="F211" s="1014">
        <v>81.764166666666668</v>
      </c>
      <c r="G211" s="1014">
        <f t="shared" si="8"/>
        <v>1007683.4613321456</v>
      </c>
      <c r="H211" s="1014">
        <v>606.67897697557692</v>
      </c>
      <c r="I211" s="1014">
        <f t="shared" si="9"/>
        <v>611340371.43619442</v>
      </c>
    </row>
    <row r="212" spans="1:9" ht="14.5" x14ac:dyDescent="0.35">
      <c r="A212" s="1013" t="s">
        <v>3417</v>
      </c>
      <c r="B212" s="1013" t="s">
        <v>235</v>
      </c>
      <c r="C212" s="1013" t="s">
        <v>215</v>
      </c>
      <c r="D212" s="1013" t="s">
        <v>234</v>
      </c>
      <c r="E212" s="1014">
        <v>14279.85829949234</v>
      </c>
      <c r="F212" s="1014">
        <v>81.764166666666668</v>
      </c>
      <c r="G212" s="1014">
        <f t="shared" si="8"/>
        <v>1167580.7139760749</v>
      </c>
      <c r="H212" s="1014">
        <v>606.67897697557692</v>
      </c>
      <c r="I212" s="1014">
        <f t="shared" si="9"/>
        <v>708346673.09141886</v>
      </c>
    </row>
    <row r="213" spans="1:9" ht="14.5" x14ac:dyDescent="0.35">
      <c r="A213" s="1013" t="s">
        <v>3417</v>
      </c>
      <c r="B213" s="1013" t="s">
        <v>235</v>
      </c>
      <c r="C213" s="1013" t="s">
        <v>215</v>
      </c>
      <c r="D213" s="1013" t="s">
        <v>234</v>
      </c>
      <c r="E213" s="1014">
        <v>12216.473756377492</v>
      </c>
      <c r="F213" s="1014">
        <v>81.764166666666668</v>
      </c>
      <c r="G213" s="1014">
        <f t="shared" si="8"/>
        <v>998869.79629540874</v>
      </c>
      <c r="H213" s="1014">
        <v>606.67897697557692</v>
      </c>
      <c r="I213" s="1014">
        <f t="shared" si="9"/>
        <v>605993306.14830148</v>
      </c>
    </row>
    <row r="214" spans="1:9" ht="14.5" x14ac:dyDescent="0.35">
      <c r="A214" s="1013" t="s">
        <v>3418</v>
      </c>
      <c r="B214" s="1013" t="s">
        <v>235</v>
      </c>
      <c r="C214" s="1013" t="s">
        <v>215</v>
      </c>
      <c r="D214" s="1013" t="s">
        <v>234</v>
      </c>
      <c r="E214" s="1014">
        <v>14367.883504760108</v>
      </c>
      <c r="F214" s="1014">
        <v>81.764166666666668</v>
      </c>
      <c r="G214" s="1014">
        <f t="shared" si="8"/>
        <v>1174778.0215304564</v>
      </c>
      <c r="H214" s="1014">
        <v>606.67897697557692</v>
      </c>
      <c r="I214" s="1014">
        <f t="shared" si="9"/>
        <v>712713128.27548957</v>
      </c>
    </row>
    <row r="215" spans="1:9" ht="14.5" x14ac:dyDescent="0.35">
      <c r="A215" s="1013" t="s">
        <v>3418</v>
      </c>
      <c r="B215" s="1013" t="s">
        <v>235</v>
      </c>
      <c r="C215" s="1013" t="s">
        <v>215</v>
      </c>
      <c r="D215" s="1013" t="s">
        <v>234</v>
      </c>
      <c r="E215" s="1014">
        <v>12291.779658403962</v>
      </c>
      <c r="F215" s="1014">
        <v>81.764166666666668</v>
      </c>
      <c r="G215" s="1014">
        <f t="shared" si="8"/>
        <v>1005027.1206196847</v>
      </c>
      <c r="H215" s="1014">
        <v>606.67897697557692</v>
      </c>
      <c r="I215" s="1014">
        <f t="shared" si="9"/>
        <v>609728825.37026</v>
      </c>
    </row>
    <row r="216" spans="1:9" ht="14.5" x14ac:dyDescent="0.35">
      <c r="A216" s="1013" t="s">
        <v>3407</v>
      </c>
      <c r="B216" s="1013" t="s">
        <v>235</v>
      </c>
      <c r="C216" s="1013" t="s">
        <v>56</v>
      </c>
      <c r="D216" s="1013" t="s">
        <v>234</v>
      </c>
      <c r="E216" s="1014">
        <v>10317</v>
      </c>
      <c r="F216" s="1014">
        <v>81.764166666666668</v>
      </c>
      <c r="G216" s="1014">
        <f t="shared" si="8"/>
        <v>843560.90749999997</v>
      </c>
      <c r="H216" s="1014">
        <v>606.67897697557692</v>
      </c>
      <c r="I216" s="1014">
        <f t="shared" si="9"/>
        <v>511770668.37868923</v>
      </c>
    </row>
    <row r="217" spans="1:9" ht="14.5" x14ac:dyDescent="0.35">
      <c r="A217" s="1013" t="s">
        <v>3408</v>
      </c>
      <c r="B217" s="1013" t="s">
        <v>235</v>
      </c>
      <c r="C217" s="1013" t="s">
        <v>56</v>
      </c>
      <c r="D217" s="1013" t="s">
        <v>234</v>
      </c>
      <c r="E217" s="1014">
        <v>9720</v>
      </c>
      <c r="F217" s="1014">
        <v>81.764166666666668</v>
      </c>
      <c r="G217" s="1014">
        <f t="shared" si="8"/>
        <v>794747.70000000007</v>
      </c>
      <c r="H217" s="1014">
        <v>606.67897697557692</v>
      </c>
      <c r="I217" s="1014">
        <f t="shared" si="9"/>
        <v>482156721.58969277</v>
      </c>
    </row>
    <row r="218" spans="1:9" ht="14.5" x14ac:dyDescent="0.35">
      <c r="A218" s="1013" t="s">
        <v>3409</v>
      </c>
      <c r="B218" s="1013" t="s">
        <v>235</v>
      </c>
      <c r="C218" s="1013" t="s">
        <v>56</v>
      </c>
      <c r="D218" s="1013" t="s">
        <v>234</v>
      </c>
      <c r="E218" s="1014">
        <v>8606</v>
      </c>
      <c r="F218" s="1014">
        <v>81.764166666666668</v>
      </c>
      <c r="G218" s="1014">
        <f t="shared" si="8"/>
        <v>703662.41833333333</v>
      </c>
      <c r="H218" s="1014">
        <v>606.67897697557692</v>
      </c>
      <c r="I218" s="1014">
        <f t="shared" si="9"/>
        <v>426897196.09062713</v>
      </c>
    </row>
    <row r="219" spans="1:9" ht="14.5" x14ac:dyDescent="0.35">
      <c r="A219" s="1013" t="s">
        <v>3410</v>
      </c>
      <c r="B219" s="1013" t="s">
        <v>235</v>
      </c>
      <c r="C219" s="1013" t="s">
        <v>56</v>
      </c>
      <c r="D219" s="1013" t="s">
        <v>234</v>
      </c>
      <c r="E219" s="1014">
        <v>7869</v>
      </c>
      <c r="F219" s="1014">
        <v>81.764166666666668</v>
      </c>
      <c r="G219" s="1014">
        <f t="shared" si="8"/>
        <v>643402.22750000004</v>
      </c>
      <c r="H219" s="1014">
        <v>606.67897697557692</v>
      </c>
      <c r="I219" s="1014">
        <f t="shared" si="9"/>
        <v>390338605.1635074</v>
      </c>
    </row>
    <row r="220" spans="1:9" ht="14.5" x14ac:dyDescent="0.35">
      <c r="A220" s="1013" t="s">
        <v>3411</v>
      </c>
      <c r="B220" s="1013" t="s">
        <v>235</v>
      </c>
      <c r="C220" s="1013" t="s">
        <v>56</v>
      </c>
      <c r="D220" s="1013" t="s">
        <v>234</v>
      </c>
      <c r="E220" s="1014">
        <v>12728</v>
      </c>
      <c r="F220" s="1014">
        <v>81.764166666666668</v>
      </c>
      <c r="G220" s="1014">
        <f t="shared" si="8"/>
        <v>1040694.3133333334</v>
      </c>
      <c r="H220" s="1014">
        <v>606.67897697557692</v>
      </c>
      <c r="I220" s="1014">
        <f t="shared" si="9"/>
        <v>631367361.35736716</v>
      </c>
    </row>
    <row r="221" spans="1:9" ht="14.5" x14ac:dyDescent="0.35">
      <c r="A221" s="1013" t="s">
        <v>3412</v>
      </c>
      <c r="B221" s="1013" t="s">
        <v>235</v>
      </c>
      <c r="C221" s="1013" t="s">
        <v>56</v>
      </c>
      <c r="D221" s="1013" t="s">
        <v>234</v>
      </c>
      <c r="E221" s="1014">
        <v>15298</v>
      </c>
      <c r="F221" s="1014">
        <v>81.764166666666668</v>
      </c>
      <c r="G221" s="1014">
        <f t="shared" si="8"/>
        <v>1250828.2216666667</v>
      </c>
      <c r="H221" s="1014">
        <v>606.67897697557692</v>
      </c>
      <c r="I221" s="1014">
        <f t="shared" si="9"/>
        <v>758851185.89291346</v>
      </c>
    </row>
    <row r="222" spans="1:9" ht="14.5" x14ac:dyDescent="0.35">
      <c r="A222" s="1013" t="s">
        <v>3413</v>
      </c>
      <c r="B222" s="1013" t="s">
        <v>235</v>
      </c>
      <c r="C222" s="1013" t="s">
        <v>56</v>
      </c>
      <c r="D222" s="1013" t="s">
        <v>234</v>
      </c>
      <c r="E222" s="1014">
        <v>13537</v>
      </c>
      <c r="F222" s="1014">
        <v>81.764166666666668</v>
      </c>
      <c r="G222" s="1014">
        <f t="shared" si="8"/>
        <v>1106841.5241666667</v>
      </c>
      <c r="H222" s="1014">
        <v>606.67897697557692</v>
      </c>
      <c r="I222" s="1014">
        <f t="shared" si="9"/>
        <v>671497483.55552161</v>
      </c>
    </row>
    <row r="223" spans="1:9" ht="14.5" x14ac:dyDescent="0.35">
      <c r="A223" s="1013" t="s">
        <v>3414</v>
      </c>
      <c r="B223" s="1013" t="s">
        <v>235</v>
      </c>
      <c r="C223" s="1013" t="s">
        <v>56</v>
      </c>
      <c r="D223" s="1013" t="s">
        <v>234</v>
      </c>
      <c r="E223" s="1014">
        <v>15358</v>
      </c>
      <c r="F223" s="1014">
        <v>81.764166666666668</v>
      </c>
      <c r="G223" s="1014">
        <f t="shared" si="8"/>
        <v>1255734.0716666668</v>
      </c>
      <c r="H223" s="1014">
        <v>606.67897697557692</v>
      </c>
      <c r="I223" s="1014">
        <f t="shared" si="9"/>
        <v>761827461.95210922</v>
      </c>
    </row>
    <row r="224" spans="1:9" ht="14.5" x14ac:dyDescent="0.35">
      <c r="A224" s="1013" t="s">
        <v>3415</v>
      </c>
      <c r="B224" s="1013" t="s">
        <v>235</v>
      </c>
      <c r="C224" s="1013" t="s">
        <v>56</v>
      </c>
      <c r="D224" s="1013" t="s">
        <v>234</v>
      </c>
      <c r="E224" s="1014">
        <v>16301</v>
      </c>
      <c r="F224" s="1014">
        <v>81.764166666666668</v>
      </c>
      <c r="G224" s="1014">
        <f t="shared" si="8"/>
        <v>1332837.6808333334</v>
      </c>
      <c r="H224" s="1014">
        <v>606.67897697557692</v>
      </c>
      <c r="I224" s="1014">
        <f t="shared" si="9"/>
        <v>808604600.68246722</v>
      </c>
    </row>
    <row r="225" spans="1:9" ht="14.5" x14ac:dyDescent="0.35">
      <c r="A225" s="1013" t="s">
        <v>3416</v>
      </c>
      <c r="B225" s="1013" t="s">
        <v>235</v>
      </c>
      <c r="C225" s="1013" t="s">
        <v>56</v>
      </c>
      <c r="D225" s="1013" t="s">
        <v>234</v>
      </c>
      <c r="E225" s="1014">
        <v>15095</v>
      </c>
      <c r="F225" s="1014">
        <v>81.764166666666668</v>
      </c>
      <c r="G225" s="1014">
        <f t="shared" si="8"/>
        <v>1234230.0958333334</v>
      </c>
      <c r="H225" s="1014">
        <v>606.67897697557692</v>
      </c>
      <c r="I225" s="1014">
        <f t="shared" si="9"/>
        <v>748781451.89263499</v>
      </c>
    </row>
    <row r="226" spans="1:9" ht="14.5" x14ac:dyDescent="0.35">
      <c r="A226" s="1013" t="s">
        <v>3417</v>
      </c>
      <c r="B226" s="1013" t="s">
        <v>235</v>
      </c>
      <c r="C226" s="1013" t="s">
        <v>56</v>
      </c>
      <c r="D226" s="1013" t="s">
        <v>234</v>
      </c>
      <c r="E226" s="1014">
        <v>15266</v>
      </c>
      <c r="F226" s="1014">
        <v>81.764166666666668</v>
      </c>
      <c r="G226" s="1014">
        <f t="shared" si="8"/>
        <v>1248211.7683333333</v>
      </c>
      <c r="H226" s="1014">
        <v>606.67897697557692</v>
      </c>
      <c r="I226" s="1014">
        <f t="shared" si="9"/>
        <v>757263838.6613425</v>
      </c>
    </row>
    <row r="227" spans="1:9" ht="14.5" x14ac:dyDescent="0.35">
      <c r="A227" s="1013" t="s">
        <v>3418</v>
      </c>
      <c r="B227" s="1013" t="s">
        <v>235</v>
      </c>
      <c r="C227" s="1013" t="s">
        <v>56</v>
      </c>
      <c r="D227" s="1013" t="s">
        <v>234</v>
      </c>
      <c r="E227" s="1014">
        <v>15533</v>
      </c>
      <c r="F227" s="1014">
        <v>81.764166666666668</v>
      </c>
      <c r="G227" s="1014">
        <f t="shared" si="8"/>
        <v>1270042.8008333333</v>
      </c>
      <c r="H227" s="1014">
        <v>606.67897697557692</v>
      </c>
      <c r="I227" s="1014">
        <f t="shared" si="9"/>
        <v>770508267.12476301</v>
      </c>
    </row>
    <row r="228" spans="1:9" ht="14.5" x14ac:dyDescent="0.35">
      <c r="A228" s="1013" t="s">
        <v>3407</v>
      </c>
      <c r="B228" s="1013"/>
      <c r="C228" s="1013" t="s">
        <v>65</v>
      </c>
      <c r="D228" s="1013" t="s">
        <v>234</v>
      </c>
      <c r="E228" s="1014">
        <v>0</v>
      </c>
      <c r="F228" s="1014">
        <v>64.037999999999997</v>
      </c>
      <c r="G228" s="1014">
        <f t="shared" si="8"/>
        <v>0</v>
      </c>
      <c r="H228" s="1014">
        <v>606.67897697557692</v>
      </c>
      <c r="I228" s="1014">
        <f t="shared" si="9"/>
        <v>0</v>
      </c>
    </row>
    <row r="229" spans="1:9" ht="14.5" x14ac:dyDescent="0.35">
      <c r="A229" s="1013" t="s">
        <v>3408</v>
      </c>
      <c r="B229" s="1013"/>
      <c r="C229" s="1013" t="s">
        <v>65</v>
      </c>
      <c r="D229" s="1013" t="s">
        <v>234</v>
      </c>
      <c r="E229" s="1014">
        <v>0</v>
      </c>
      <c r="F229" s="1014">
        <v>64.037999999999997</v>
      </c>
      <c r="G229" s="1014">
        <f t="shared" si="8"/>
        <v>0</v>
      </c>
      <c r="H229" s="1014">
        <v>606.67897697557692</v>
      </c>
      <c r="I229" s="1014">
        <f t="shared" si="9"/>
        <v>0</v>
      </c>
    </row>
    <row r="230" spans="1:9" ht="14.5" x14ac:dyDescent="0.35">
      <c r="A230" s="1013" t="s">
        <v>3409</v>
      </c>
      <c r="B230" s="1013"/>
      <c r="C230" s="1013" t="s">
        <v>65</v>
      </c>
      <c r="D230" s="1013" t="s">
        <v>234</v>
      </c>
      <c r="E230" s="1014">
        <v>0</v>
      </c>
      <c r="F230" s="1014">
        <v>64.037999999999997</v>
      </c>
      <c r="G230" s="1014">
        <f t="shared" si="8"/>
        <v>0</v>
      </c>
      <c r="H230" s="1014">
        <v>606.67897697557692</v>
      </c>
      <c r="I230" s="1014">
        <f t="shared" si="9"/>
        <v>0</v>
      </c>
    </row>
    <row r="231" spans="1:9" ht="14.5" x14ac:dyDescent="0.35">
      <c r="A231" s="1013" t="s">
        <v>3410</v>
      </c>
      <c r="B231" s="1013"/>
      <c r="C231" s="1013" t="s">
        <v>65</v>
      </c>
      <c r="D231" s="1013" t="s">
        <v>234</v>
      </c>
      <c r="E231" s="1014">
        <v>0</v>
      </c>
      <c r="F231" s="1014">
        <v>64.037999999999997</v>
      </c>
      <c r="G231" s="1014">
        <f t="shared" si="8"/>
        <v>0</v>
      </c>
      <c r="H231" s="1014">
        <v>606.67897697557692</v>
      </c>
      <c r="I231" s="1014">
        <f t="shared" si="9"/>
        <v>0</v>
      </c>
    </row>
    <row r="232" spans="1:9" ht="14.5" x14ac:dyDescent="0.35">
      <c r="A232" s="1013" t="s">
        <v>3411</v>
      </c>
      <c r="B232" s="1013"/>
      <c r="C232" s="1013" t="s">
        <v>65</v>
      </c>
      <c r="D232" s="1013" t="s">
        <v>234</v>
      </c>
      <c r="E232" s="1014">
        <v>0</v>
      </c>
      <c r="F232" s="1014">
        <v>64.037999999999997</v>
      </c>
      <c r="G232" s="1014">
        <f t="shared" si="8"/>
        <v>0</v>
      </c>
      <c r="H232" s="1014">
        <v>606.67897697557692</v>
      </c>
      <c r="I232" s="1014">
        <f t="shared" si="9"/>
        <v>0</v>
      </c>
    </row>
    <row r="233" spans="1:9" ht="14.5" x14ac:dyDescent="0.35">
      <c r="A233" s="1013" t="s">
        <v>3412</v>
      </c>
      <c r="B233" s="1013"/>
      <c r="C233" s="1013" t="s">
        <v>65</v>
      </c>
      <c r="D233" s="1013" t="s">
        <v>234</v>
      </c>
      <c r="E233" s="1014">
        <v>0</v>
      </c>
      <c r="F233" s="1014">
        <v>64.037999999999997</v>
      </c>
      <c r="G233" s="1014">
        <f t="shared" si="8"/>
        <v>0</v>
      </c>
      <c r="H233" s="1014">
        <v>606.67897697557692</v>
      </c>
      <c r="I233" s="1014">
        <f t="shared" si="9"/>
        <v>0</v>
      </c>
    </row>
    <row r="234" spans="1:9" ht="14.5" x14ac:dyDescent="0.35">
      <c r="A234" s="1013" t="s">
        <v>3413</v>
      </c>
      <c r="B234" s="1013"/>
      <c r="C234" s="1013" t="s">
        <v>65</v>
      </c>
      <c r="D234" s="1013" t="s">
        <v>234</v>
      </c>
      <c r="E234" s="1014">
        <v>0</v>
      </c>
      <c r="F234" s="1014">
        <v>64.037999999999997</v>
      </c>
      <c r="G234" s="1014">
        <f t="shared" si="8"/>
        <v>0</v>
      </c>
      <c r="H234" s="1014">
        <v>606.67897697557692</v>
      </c>
      <c r="I234" s="1014">
        <f t="shared" si="9"/>
        <v>0</v>
      </c>
    </row>
    <row r="235" spans="1:9" ht="14.5" x14ac:dyDescent="0.35">
      <c r="A235" s="1013" t="s">
        <v>3414</v>
      </c>
      <c r="B235" s="1013"/>
      <c r="C235" s="1013" t="s">
        <v>65</v>
      </c>
      <c r="D235" s="1013" t="s">
        <v>234</v>
      </c>
      <c r="E235" s="1014">
        <v>0</v>
      </c>
      <c r="F235" s="1014">
        <v>64.037999999999997</v>
      </c>
      <c r="G235" s="1014">
        <f t="shared" si="8"/>
        <v>0</v>
      </c>
      <c r="H235" s="1014">
        <v>606.67897697557692</v>
      </c>
      <c r="I235" s="1014">
        <f t="shared" si="9"/>
        <v>0</v>
      </c>
    </row>
    <row r="236" spans="1:9" ht="14.5" x14ac:dyDescent="0.35">
      <c r="A236" s="1013" t="s">
        <v>3415</v>
      </c>
      <c r="B236" s="1013"/>
      <c r="C236" s="1013" t="s">
        <v>65</v>
      </c>
      <c r="D236" s="1013" t="s">
        <v>234</v>
      </c>
      <c r="E236" s="1014">
        <v>0</v>
      </c>
      <c r="F236" s="1014">
        <v>64.037999999999997</v>
      </c>
      <c r="G236" s="1014">
        <f t="shared" si="8"/>
        <v>0</v>
      </c>
      <c r="H236" s="1014">
        <v>606.67897697557692</v>
      </c>
      <c r="I236" s="1014">
        <f t="shared" si="9"/>
        <v>0</v>
      </c>
    </row>
    <row r="237" spans="1:9" ht="14.5" x14ac:dyDescent="0.35">
      <c r="A237" s="1013" t="s">
        <v>3416</v>
      </c>
      <c r="B237" s="1013"/>
      <c r="C237" s="1013" t="s">
        <v>65</v>
      </c>
      <c r="D237" s="1013" t="s">
        <v>234</v>
      </c>
      <c r="E237" s="1014">
        <v>0</v>
      </c>
      <c r="F237" s="1014">
        <v>64.037999999999997</v>
      </c>
      <c r="G237" s="1014">
        <f t="shared" si="8"/>
        <v>0</v>
      </c>
      <c r="H237" s="1014">
        <v>606.67897697557692</v>
      </c>
      <c r="I237" s="1014">
        <f t="shared" si="9"/>
        <v>0</v>
      </c>
    </row>
    <row r="238" spans="1:9" ht="14.5" x14ac:dyDescent="0.35">
      <c r="A238" s="1013" t="s">
        <v>3417</v>
      </c>
      <c r="B238" s="1013"/>
      <c r="C238" s="1013" t="s">
        <v>65</v>
      </c>
      <c r="D238" s="1013" t="s">
        <v>234</v>
      </c>
      <c r="E238" s="1014">
        <v>0</v>
      </c>
      <c r="F238" s="1014">
        <v>64.037999999999997</v>
      </c>
      <c r="G238" s="1014">
        <f t="shared" si="8"/>
        <v>0</v>
      </c>
      <c r="H238" s="1014">
        <v>606.67897697557692</v>
      </c>
      <c r="I238" s="1014">
        <f t="shared" si="9"/>
        <v>0</v>
      </c>
    </row>
    <row r="239" spans="1:9" ht="14.5" x14ac:dyDescent="0.35">
      <c r="A239" s="1013" t="s">
        <v>3418</v>
      </c>
      <c r="B239" s="1013"/>
      <c r="C239" s="1013" t="s">
        <v>65</v>
      </c>
      <c r="D239" s="1013" t="s">
        <v>234</v>
      </c>
      <c r="E239" s="1014">
        <v>0</v>
      </c>
      <c r="F239" s="1014">
        <v>64.037999999999997</v>
      </c>
      <c r="G239" s="1014">
        <f t="shared" si="8"/>
        <v>0</v>
      </c>
      <c r="H239" s="1014">
        <v>606.67897697557692</v>
      </c>
      <c r="I239" s="1014">
        <f t="shared" si="9"/>
        <v>0</v>
      </c>
    </row>
    <row r="240" spans="1:9" ht="14.5" x14ac:dyDescent="0.35">
      <c r="A240" s="1013" t="s">
        <v>3407</v>
      </c>
      <c r="B240" s="1013"/>
      <c r="C240" s="1013" t="s">
        <v>1226</v>
      </c>
      <c r="D240" s="1013" t="s">
        <v>234</v>
      </c>
      <c r="E240" s="1014">
        <v>31037.48155213063</v>
      </c>
      <c r="F240" s="1014">
        <v>64.037999999999997</v>
      </c>
      <c r="G240" s="1014">
        <f t="shared" si="8"/>
        <v>1987578.2436353413</v>
      </c>
      <c r="H240" s="1014">
        <v>606.67897697557692</v>
      </c>
      <c r="I240" s="1014">
        <f t="shared" si="9"/>
        <v>1205821935.5076029</v>
      </c>
    </row>
    <row r="241" spans="1:9" ht="14.5" x14ac:dyDescent="0.35">
      <c r="A241" s="1013" t="s">
        <v>3407</v>
      </c>
      <c r="B241" s="1013"/>
      <c r="C241" s="1013" t="s">
        <v>1226</v>
      </c>
      <c r="D241" s="1013" t="s">
        <v>234</v>
      </c>
      <c r="E241" s="1014">
        <v>3050.2323453026715</v>
      </c>
      <c r="F241" s="1014">
        <v>64.037999999999997</v>
      </c>
      <c r="G241" s="1014">
        <f t="shared" si="8"/>
        <v>195330.77892849248</v>
      </c>
      <c r="H241" s="1014">
        <v>606.67897697557692</v>
      </c>
      <c r="I241" s="1014">
        <f t="shared" si="9"/>
        <v>118503077.13218039</v>
      </c>
    </row>
    <row r="242" spans="1:9" ht="14.5" x14ac:dyDescent="0.35">
      <c r="A242" s="1013" t="s">
        <v>3407</v>
      </c>
      <c r="B242" s="1013"/>
      <c r="C242" s="1013" t="s">
        <v>1226</v>
      </c>
      <c r="D242" s="1013" t="s">
        <v>234</v>
      </c>
      <c r="E242" s="1014">
        <v>4251.8452978310133</v>
      </c>
      <c r="F242" s="1014">
        <v>64.037999999999997</v>
      </c>
      <c r="G242" s="1014">
        <f t="shared" si="8"/>
        <v>272279.66918250243</v>
      </c>
      <c r="H242" s="1014">
        <v>606.67897697557692</v>
      </c>
      <c r="I242" s="1014">
        <f t="shared" si="9"/>
        <v>165186351.1508891</v>
      </c>
    </row>
    <row r="243" spans="1:9" ht="14.5" x14ac:dyDescent="0.35">
      <c r="A243" s="1013" t="s">
        <v>3407</v>
      </c>
      <c r="B243" s="1013"/>
      <c r="C243" s="1013" t="s">
        <v>1226</v>
      </c>
      <c r="D243" s="1013" t="s">
        <v>234</v>
      </c>
      <c r="E243" s="1014">
        <v>301.32323365166718</v>
      </c>
      <c r="F243" s="1014">
        <v>64.037999999999997</v>
      </c>
      <c r="G243" s="1014">
        <f t="shared" si="8"/>
        <v>19296.137236585462</v>
      </c>
      <c r="H243" s="1014">
        <v>606.67897697557692</v>
      </c>
      <c r="I243" s="1014">
        <f t="shared" si="9"/>
        <v>11706560.798272004</v>
      </c>
    </row>
    <row r="244" spans="1:9" ht="14.5" x14ac:dyDescent="0.35">
      <c r="A244" s="1013" t="s">
        <v>3408</v>
      </c>
      <c r="B244" s="1013"/>
      <c r="C244" s="1013" t="s">
        <v>1226</v>
      </c>
      <c r="D244" s="1013" t="s">
        <v>234</v>
      </c>
      <c r="E244" s="1014">
        <v>24992.530023115956</v>
      </c>
      <c r="F244" s="1014">
        <v>64.037999999999997</v>
      </c>
      <c r="G244" s="1014">
        <f t="shared" si="8"/>
        <v>1600471.6376202996</v>
      </c>
      <c r="H244" s="1014">
        <v>623.96459528614423</v>
      </c>
      <c r="I244" s="1014">
        <f t="shared" si="9"/>
        <v>998637637.63470268</v>
      </c>
    </row>
    <row r="245" spans="1:9" ht="14.5" x14ac:dyDescent="0.35">
      <c r="A245" s="1013" t="s">
        <v>3408</v>
      </c>
      <c r="B245" s="1013"/>
      <c r="C245" s="1013" t="s">
        <v>1226</v>
      </c>
      <c r="D245" s="1013" t="s">
        <v>234</v>
      </c>
      <c r="E245" s="1014">
        <v>2456.1600895167753</v>
      </c>
      <c r="F245" s="1014">
        <v>64.037999999999997</v>
      </c>
      <c r="G245" s="1014">
        <f t="shared" si="8"/>
        <v>157287.57981247525</v>
      </c>
      <c r="H245" s="1014">
        <v>606.67897697557692</v>
      </c>
      <c r="I245" s="1014">
        <f t="shared" si="9"/>
        <v>95423068.011596888</v>
      </c>
    </row>
    <row r="246" spans="1:9" ht="14.5" x14ac:dyDescent="0.35">
      <c r="A246" s="1013" t="s">
        <v>3408</v>
      </c>
      <c r="B246" s="1013"/>
      <c r="C246" s="1013" t="s">
        <v>1226</v>
      </c>
      <c r="D246" s="1013" t="s">
        <v>234</v>
      </c>
      <c r="E246" s="1014">
        <v>4208.8907413402394</v>
      </c>
      <c r="F246" s="1014">
        <v>64.037999999999997</v>
      </c>
      <c r="G246" s="1014">
        <f t="shared" si="8"/>
        <v>269528.94529394625</v>
      </c>
      <c r="H246" s="1014">
        <v>606.67897697557692</v>
      </c>
      <c r="I246" s="1014">
        <f t="shared" si="9"/>
        <v>163517544.79623756</v>
      </c>
    </row>
    <row r="247" spans="1:9" ht="14.5" x14ac:dyDescent="0.35">
      <c r="A247" s="1013" t="s">
        <v>3408</v>
      </c>
      <c r="B247" s="1013"/>
      <c r="C247" s="1013" t="s">
        <v>1226</v>
      </c>
      <c r="D247" s="1013" t="s">
        <v>234</v>
      </c>
      <c r="E247" s="1014">
        <v>298.27909517643252</v>
      </c>
      <c r="F247" s="1014">
        <v>64.037999999999997</v>
      </c>
      <c r="G247" s="1014">
        <f t="shared" si="8"/>
        <v>19101.196696908384</v>
      </c>
      <c r="H247" s="1014">
        <v>606.67897697557692</v>
      </c>
      <c r="I247" s="1014">
        <f t="shared" si="9"/>
        <v>11588294.471089648</v>
      </c>
    </row>
    <row r="248" spans="1:9" ht="14.5" x14ac:dyDescent="0.35">
      <c r="A248" s="1013" t="s">
        <v>3409</v>
      </c>
      <c r="B248" s="1013"/>
      <c r="C248" s="1013" t="s">
        <v>1226</v>
      </c>
      <c r="D248" s="1013" t="s">
        <v>234</v>
      </c>
      <c r="E248" s="1014">
        <v>25466.513145473971</v>
      </c>
      <c r="F248" s="1014">
        <v>64.037999999999997</v>
      </c>
      <c r="G248" s="1014">
        <f t="shared" si="8"/>
        <v>1630824.568809862</v>
      </c>
      <c r="H248" s="1014">
        <v>623.96459528614423</v>
      </c>
      <c r="I248" s="1014">
        <f t="shared" si="9"/>
        <v>1017576792.0601462</v>
      </c>
    </row>
    <row r="249" spans="1:9" ht="14.5" x14ac:dyDescent="0.35">
      <c r="A249" s="1013" t="s">
        <v>3409</v>
      </c>
      <c r="B249" s="1013"/>
      <c r="C249" s="1013" t="s">
        <v>1226</v>
      </c>
      <c r="D249" s="1013" t="s">
        <v>234</v>
      </c>
      <c r="E249" s="1014">
        <v>2502.7411450227014</v>
      </c>
      <c r="F249" s="1014">
        <v>64.037999999999997</v>
      </c>
      <c r="G249" s="1014">
        <f t="shared" si="8"/>
        <v>160270.53744496373</v>
      </c>
      <c r="H249" s="1014">
        <v>606.67897697557692</v>
      </c>
      <c r="I249" s="1014">
        <f t="shared" si="9"/>
        <v>97232765.696436495</v>
      </c>
    </row>
    <row r="250" spans="1:9" ht="14.5" x14ac:dyDescent="0.35">
      <c r="A250" s="1013" t="s">
        <v>3409</v>
      </c>
      <c r="B250" s="1013"/>
      <c r="C250" s="1013" t="s">
        <v>1226</v>
      </c>
      <c r="D250" s="1013" t="s">
        <v>234</v>
      </c>
      <c r="E250" s="1014">
        <v>3734.0953382971838</v>
      </c>
      <c r="F250" s="1014">
        <v>64.037999999999997</v>
      </c>
      <c r="G250" s="1014">
        <f t="shared" si="8"/>
        <v>239123.99727387505</v>
      </c>
      <c r="H250" s="1014">
        <v>606.67897697557692</v>
      </c>
      <c r="I250" s="1014">
        <f t="shared" si="9"/>
        <v>145071502.03642517</v>
      </c>
    </row>
    <row r="251" spans="1:9" ht="14.5" x14ac:dyDescent="0.35">
      <c r="A251" s="1013" t="s">
        <v>3409</v>
      </c>
      <c r="B251" s="1013"/>
      <c r="C251" s="1013" t="s">
        <v>1226</v>
      </c>
      <c r="D251" s="1013" t="s">
        <v>234</v>
      </c>
      <c r="E251" s="1014">
        <v>264.63090806086115</v>
      </c>
      <c r="F251" s="1014">
        <v>64.037999999999997</v>
      </c>
      <c r="G251" s="1014">
        <f t="shared" si="8"/>
        <v>16946.434090401424</v>
      </c>
      <c r="H251" s="1014">
        <v>606.67897697557692</v>
      </c>
      <c r="I251" s="1014">
        <f t="shared" si="9"/>
        <v>10281045.297348777</v>
      </c>
    </row>
    <row r="252" spans="1:9" ht="14.5" x14ac:dyDescent="0.35">
      <c r="A252" s="1013" t="s">
        <v>3410</v>
      </c>
      <c r="B252" s="1013"/>
      <c r="C252" s="1013" t="s">
        <v>1226</v>
      </c>
      <c r="D252" s="1013" t="s">
        <v>234</v>
      </c>
      <c r="E252" s="1014">
        <v>19287.906630181522</v>
      </c>
      <c r="F252" s="1014">
        <v>64.037999999999997</v>
      </c>
      <c r="G252" s="1014">
        <f t="shared" si="8"/>
        <v>1235158.9647835642</v>
      </c>
      <c r="H252" s="1014">
        <v>623.96459528614423</v>
      </c>
      <c r="I252" s="1014">
        <f t="shared" si="9"/>
        <v>770695463.57522953</v>
      </c>
    </row>
    <row r="253" spans="1:9" ht="14.5" x14ac:dyDescent="0.35">
      <c r="A253" s="1013" t="s">
        <v>3410</v>
      </c>
      <c r="B253" s="1013"/>
      <c r="C253" s="1013" t="s">
        <v>1226</v>
      </c>
      <c r="D253" s="1013" t="s">
        <v>234</v>
      </c>
      <c r="E253" s="1014">
        <v>1895.5338427746517</v>
      </c>
      <c r="F253" s="1014">
        <v>64.037999999999997</v>
      </c>
      <c r="G253" s="1014">
        <f t="shared" si="8"/>
        <v>121386.19622360314</v>
      </c>
      <c r="H253" s="1014">
        <v>606.67897697557692</v>
      </c>
      <c r="I253" s="1014">
        <f t="shared" si="9"/>
        <v>73642453.343892187</v>
      </c>
    </row>
    <row r="254" spans="1:9" ht="14.5" x14ac:dyDescent="0.35">
      <c r="A254" s="1013" t="s">
        <v>3410</v>
      </c>
      <c r="B254" s="1013"/>
      <c r="C254" s="1013" t="s">
        <v>1226</v>
      </c>
      <c r="D254" s="1013" t="s">
        <v>234</v>
      </c>
      <c r="E254" s="1014">
        <v>1642.7658627387505</v>
      </c>
      <c r="F254" s="1014">
        <v>64.037999999999997</v>
      </c>
      <c r="G254" s="1014">
        <f t="shared" si="8"/>
        <v>105199.44031806409</v>
      </c>
      <c r="H254" s="1014">
        <v>606.67897697557692</v>
      </c>
      <c r="I254" s="1014">
        <f t="shared" si="9"/>
        <v>63822288.830566384</v>
      </c>
    </row>
    <row r="255" spans="1:9" ht="14.5" x14ac:dyDescent="0.35">
      <c r="A255" s="1013" t="s">
        <v>3410</v>
      </c>
      <c r="B255" s="1013"/>
      <c r="C255" s="1013" t="s">
        <v>1226</v>
      </c>
      <c r="D255" s="1013" t="s">
        <v>234</v>
      </c>
      <c r="E255" s="1014">
        <v>116.42086840401424</v>
      </c>
      <c r="F255" s="1014">
        <v>64.037999999999997</v>
      </c>
      <c r="G255" s="1014">
        <f t="shared" si="8"/>
        <v>7455.3595708562634</v>
      </c>
      <c r="H255" s="1014">
        <v>606.67897697557692</v>
      </c>
      <c r="I255" s="1014">
        <f t="shared" si="9"/>
        <v>4523009.9174321536</v>
      </c>
    </row>
    <row r="256" spans="1:9" ht="14.5" x14ac:dyDescent="0.35">
      <c r="A256" s="1013" t="s">
        <v>3411</v>
      </c>
      <c r="B256" s="1013"/>
      <c r="C256" s="1013" t="s">
        <v>1226</v>
      </c>
      <c r="D256" s="1013" t="s">
        <v>234</v>
      </c>
      <c r="E256" s="1014">
        <v>22285.143507731413</v>
      </c>
      <c r="F256" s="1014">
        <v>64.037999999999997</v>
      </c>
      <c r="G256" s="1014">
        <f t="shared" si="8"/>
        <v>1427096.0199481042</v>
      </c>
      <c r="H256" s="1014">
        <v>623.96459528614423</v>
      </c>
      <c r="I256" s="1014">
        <f t="shared" si="9"/>
        <v>890457390.52138603</v>
      </c>
    </row>
    <row r="257" spans="1:9" ht="14.5" x14ac:dyDescent="0.35">
      <c r="A257" s="1013" t="s">
        <v>3411</v>
      </c>
      <c r="B257" s="1013"/>
      <c r="C257" s="1013" t="s">
        <v>1226</v>
      </c>
      <c r="D257" s="1013" t="s">
        <v>234</v>
      </c>
      <c r="E257" s="1014">
        <v>2190.0895996610889</v>
      </c>
      <c r="F257" s="1014">
        <v>64.037999999999997</v>
      </c>
      <c r="G257" s="1014">
        <f t="shared" si="8"/>
        <v>140248.95778309679</v>
      </c>
      <c r="H257" s="1014">
        <v>606.67897697557692</v>
      </c>
      <c r="I257" s="1014">
        <f t="shared" si="9"/>
        <v>85086094.229740039</v>
      </c>
    </row>
    <row r="258" spans="1:9" ht="14.5" x14ac:dyDescent="0.35">
      <c r="A258" s="1013" t="s">
        <v>3411</v>
      </c>
      <c r="B258" s="1013"/>
      <c r="C258" s="1013" t="s">
        <v>1226</v>
      </c>
      <c r="D258" s="1013" t="s">
        <v>234</v>
      </c>
      <c r="E258" s="1014">
        <v>2081.8204516024603</v>
      </c>
      <c r="F258" s="1014">
        <v>64.037999999999997</v>
      </c>
      <c r="G258" s="1014">
        <f t="shared" si="8"/>
        <v>133315.61807971835</v>
      </c>
      <c r="H258" s="1014">
        <v>606.67897697557692</v>
      </c>
      <c r="I258" s="1014">
        <f t="shared" si="9"/>
        <v>80879782.791470259</v>
      </c>
    </row>
    <row r="259" spans="1:9" ht="14.5" x14ac:dyDescent="0.35">
      <c r="A259" s="1013" t="s">
        <v>3411</v>
      </c>
      <c r="B259" s="1013"/>
      <c r="C259" s="1013" t="s">
        <v>1226</v>
      </c>
      <c r="D259" s="1013" t="s">
        <v>234</v>
      </c>
      <c r="E259" s="1014">
        <v>147.53614640660408</v>
      </c>
      <c r="F259" s="1014">
        <v>64.037999999999997</v>
      </c>
      <c r="G259" s="1014">
        <f t="shared" si="8"/>
        <v>9447.9197435861115</v>
      </c>
      <c r="H259" s="1014">
        <v>606.67897697557692</v>
      </c>
      <c r="I259" s="1014">
        <f t="shared" si="9"/>
        <v>5731854.2845861772</v>
      </c>
    </row>
    <row r="260" spans="1:9" ht="14.5" x14ac:dyDescent="0.35">
      <c r="A260" s="1013" t="s">
        <v>3412</v>
      </c>
      <c r="B260" s="1013"/>
      <c r="C260" s="1013" t="s">
        <v>1226</v>
      </c>
      <c r="D260" s="1013" t="s">
        <v>234</v>
      </c>
      <c r="E260" s="1014">
        <v>24255.998982345303</v>
      </c>
      <c r="F260" s="1014">
        <v>64.037999999999997</v>
      </c>
      <c r="G260" s="1014">
        <f t="shared" si="8"/>
        <v>1553305.6628314285</v>
      </c>
      <c r="H260" s="1014">
        <v>623.96459528614423</v>
      </c>
      <c r="I260" s="1014">
        <f t="shared" si="9"/>
        <v>969207739.26428831</v>
      </c>
    </row>
    <row r="261" spans="1:9" ht="14.5" x14ac:dyDescent="0.35">
      <c r="A261" s="1013" t="s">
        <v>3412</v>
      </c>
      <c r="B261" s="1013"/>
      <c r="C261" s="1013" t="s">
        <v>1226</v>
      </c>
      <c r="D261" s="1013" t="s">
        <v>234</v>
      </c>
      <c r="E261" s="1014">
        <v>2383.7769356160725</v>
      </c>
      <c r="F261" s="1014">
        <v>64.037999999999997</v>
      </c>
      <c r="G261" s="1014">
        <f t="shared" si="8"/>
        <v>152652.30740298203</v>
      </c>
      <c r="H261" s="1014">
        <v>606.67897697557692</v>
      </c>
      <c r="I261" s="1014">
        <f t="shared" si="9"/>
        <v>92610945.688202426</v>
      </c>
    </row>
    <row r="262" spans="1:9" ht="14.5" x14ac:dyDescent="0.35">
      <c r="A262" s="1013" t="s">
        <v>3412</v>
      </c>
      <c r="B262" s="1013"/>
      <c r="C262" s="1013" t="s">
        <v>1226</v>
      </c>
      <c r="D262" s="1013" t="s">
        <v>234</v>
      </c>
      <c r="E262" s="1014">
        <v>2294.625849789576</v>
      </c>
      <c r="F262" s="1014">
        <v>64.037999999999997</v>
      </c>
      <c r="G262" s="1014">
        <f t="shared" si="8"/>
        <v>146943.25016882486</v>
      </c>
      <c r="H262" s="1014">
        <v>606.67897697557692</v>
      </c>
      <c r="I262" s="1014">
        <f t="shared" si="9"/>
        <v>89147380.685888931</v>
      </c>
    </row>
    <row r="263" spans="1:9" ht="14.5" x14ac:dyDescent="0.35">
      <c r="A263" s="1013" t="s">
        <v>3412</v>
      </c>
      <c r="B263" s="1013"/>
      <c r="C263" s="1013" t="s">
        <v>1226</v>
      </c>
      <c r="D263" s="1013" t="s">
        <v>234</v>
      </c>
      <c r="E263" s="1014">
        <v>162.6174125930722</v>
      </c>
      <c r="F263" s="1014">
        <v>64.037999999999997</v>
      </c>
      <c r="G263" s="1014">
        <f t="shared" ref="G263:G287" si="10">+E263*F263</f>
        <v>10413.693867635156</v>
      </c>
      <c r="H263" s="1014">
        <v>606.67897697557692</v>
      </c>
      <c r="I263" s="1014">
        <f t="shared" ref="I263:I287" si="11">+G263*H263</f>
        <v>6317769.1421537353</v>
      </c>
    </row>
    <row r="264" spans="1:9" ht="14.5" x14ac:dyDescent="0.35">
      <c r="A264" s="1013" t="s">
        <v>3413</v>
      </c>
      <c r="B264" s="1013"/>
      <c r="C264" s="1013" t="s">
        <v>1226</v>
      </c>
      <c r="D264" s="1013" t="s">
        <v>234</v>
      </c>
      <c r="E264" s="1014">
        <v>20618.424557711613</v>
      </c>
      <c r="F264" s="1014">
        <v>64.037999999999997</v>
      </c>
      <c r="G264" s="1014">
        <f t="shared" si="10"/>
        <v>1320362.6718267361</v>
      </c>
      <c r="H264" s="1014">
        <v>623.96459528614423</v>
      </c>
      <c r="I264" s="1014">
        <f t="shared" si="11"/>
        <v>823859560.15730143</v>
      </c>
    </row>
    <row r="265" spans="1:9" ht="14.5" x14ac:dyDescent="0.35">
      <c r="A265" s="1013" t="s">
        <v>3413</v>
      </c>
      <c r="B265" s="1013"/>
      <c r="C265" s="1013" t="s">
        <v>1226</v>
      </c>
      <c r="D265" s="1013" t="s">
        <v>234</v>
      </c>
      <c r="E265" s="1014">
        <v>2026.291514325447</v>
      </c>
      <c r="F265" s="1014">
        <v>64.037999999999997</v>
      </c>
      <c r="G265" s="1014">
        <f t="shared" si="10"/>
        <v>129759.65599437297</v>
      </c>
      <c r="H265" s="1014">
        <v>606.67897697557692</v>
      </c>
      <c r="I265" s="1014">
        <f t="shared" si="11"/>
        <v>78722455.351368979</v>
      </c>
    </row>
    <row r="266" spans="1:9" ht="14.5" x14ac:dyDescent="0.35">
      <c r="A266" s="1013" t="s">
        <v>3413</v>
      </c>
      <c r="B266" s="1013"/>
      <c r="C266" s="1013" t="s">
        <v>1226</v>
      </c>
      <c r="D266" s="1013" t="s">
        <v>234</v>
      </c>
      <c r="E266" s="1014">
        <v>2710.399724830042</v>
      </c>
      <c r="F266" s="1014">
        <v>64.037999999999997</v>
      </c>
      <c r="G266" s="1014">
        <f t="shared" si="10"/>
        <v>173568.57757866621</v>
      </c>
      <c r="H266" s="1014">
        <v>606.67897697557692</v>
      </c>
      <c r="I266" s="1014">
        <f t="shared" si="11"/>
        <v>105300407.08053127</v>
      </c>
    </row>
    <row r="267" spans="1:9" ht="14.5" x14ac:dyDescent="0.35">
      <c r="A267" s="1013" t="s">
        <v>3413</v>
      </c>
      <c r="B267" s="1013"/>
      <c r="C267" s="1013" t="s">
        <v>1226</v>
      </c>
      <c r="D267" s="1013" t="s">
        <v>234</v>
      </c>
      <c r="E267" s="1014">
        <v>192.08281401748138</v>
      </c>
      <c r="F267" s="1014">
        <v>64.037999999999997</v>
      </c>
      <c r="G267" s="1014">
        <f t="shared" si="10"/>
        <v>12300.599244051473</v>
      </c>
      <c r="H267" s="1014">
        <v>606.67897697557692</v>
      </c>
      <c r="I267" s="1014">
        <f t="shared" si="11"/>
        <v>7462514.9655677024</v>
      </c>
    </row>
    <row r="268" spans="1:9" ht="14.5" x14ac:dyDescent="0.35">
      <c r="A268" s="1013" t="s">
        <v>3414</v>
      </c>
      <c r="B268" s="1013"/>
      <c r="C268" s="1013" t="s">
        <v>1226</v>
      </c>
      <c r="D268" s="1013" t="s">
        <v>234</v>
      </c>
      <c r="E268" s="1014">
        <v>20789.541036580311</v>
      </c>
      <c r="F268" s="1014">
        <v>64.037999999999997</v>
      </c>
      <c r="G268" s="1014">
        <f t="shared" si="10"/>
        <v>1331320.6289005298</v>
      </c>
      <c r="H268" s="1014">
        <v>623.96459528614423</v>
      </c>
      <c r="I268" s="1014">
        <f t="shared" si="11"/>
        <v>830696937.40801406</v>
      </c>
    </row>
    <row r="269" spans="1:9" ht="14.5" x14ac:dyDescent="0.35">
      <c r="A269" s="1013" t="s">
        <v>3414</v>
      </c>
      <c r="B269" s="1013"/>
      <c r="C269" s="1013" t="s">
        <v>1226</v>
      </c>
      <c r="D269" s="1013" t="s">
        <v>234</v>
      </c>
      <c r="E269" s="1014">
        <v>2043.1081177532394</v>
      </c>
      <c r="F269" s="1014">
        <v>64.037999999999997</v>
      </c>
      <c r="G269" s="1014">
        <f t="shared" si="10"/>
        <v>130836.55764468193</v>
      </c>
      <c r="H269" s="1014">
        <v>606.67897697557692</v>
      </c>
      <c r="I269" s="1014">
        <f t="shared" si="11"/>
        <v>79375788.942881733</v>
      </c>
    </row>
    <row r="270" spans="1:9" ht="14.5" x14ac:dyDescent="0.35">
      <c r="A270" s="1013" t="s">
        <v>3414</v>
      </c>
      <c r="B270" s="1013"/>
      <c r="C270" s="1013" t="s">
        <v>1226</v>
      </c>
      <c r="D270" s="1013" t="s">
        <v>234</v>
      </c>
      <c r="E270" s="1014">
        <v>3088.1375040466173</v>
      </c>
      <c r="F270" s="1014">
        <v>64.037999999999997</v>
      </c>
      <c r="G270" s="1014">
        <f t="shared" si="10"/>
        <v>197758.14948413728</v>
      </c>
      <c r="H270" s="1014">
        <v>606.67897697557692</v>
      </c>
      <c r="I270" s="1014">
        <f t="shared" si="11"/>
        <v>119975711.81761962</v>
      </c>
    </row>
    <row r="271" spans="1:9" ht="14.5" x14ac:dyDescent="0.35">
      <c r="A271" s="1013" t="s">
        <v>3414</v>
      </c>
      <c r="B271" s="1013"/>
      <c r="C271" s="1013" t="s">
        <v>1226</v>
      </c>
      <c r="D271" s="1013" t="s">
        <v>234</v>
      </c>
      <c r="E271" s="1014">
        <v>218.8526424409194</v>
      </c>
      <c r="F271" s="1014">
        <v>64.037999999999997</v>
      </c>
      <c r="G271" s="1014">
        <f t="shared" si="10"/>
        <v>14014.885516631595</v>
      </c>
      <c r="H271" s="1014">
        <v>606.67897697557692</v>
      </c>
      <c r="I271" s="1014">
        <f t="shared" si="11"/>
        <v>8502536.4076598864</v>
      </c>
    </row>
    <row r="272" spans="1:9" ht="14.5" x14ac:dyDescent="0.35">
      <c r="A272" s="1013" t="s">
        <v>3415</v>
      </c>
      <c r="B272" s="1013"/>
      <c r="C272" s="1013" t="s">
        <v>1226</v>
      </c>
      <c r="D272" s="1013" t="s">
        <v>234</v>
      </c>
      <c r="E272" s="1014">
        <v>24997.292077258873</v>
      </c>
      <c r="F272" s="1014">
        <v>64.037999999999997</v>
      </c>
      <c r="G272" s="1014">
        <f t="shared" si="10"/>
        <v>1600776.5900435036</v>
      </c>
      <c r="H272" s="1014">
        <v>623.96459528614423</v>
      </c>
      <c r="I272" s="1014">
        <f t="shared" si="11"/>
        <v>998827917.15002871</v>
      </c>
    </row>
    <row r="273" spans="1:9" ht="14.5" x14ac:dyDescent="0.35">
      <c r="A273" s="1013" t="s">
        <v>3415</v>
      </c>
      <c r="B273" s="1013"/>
      <c r="C273" s="1013" t="s">
        <v>1226</v>
      </c>
      <c r="D273" s="1013" t="s">
        <v>234</v>
      </c>
      <c r="E273" s="1014">
        <v>2456.6280840463055</v>
      </c>
      <c r="F273" s="1014">
        <v>64.037999999999997</v>
      </c>
      <c r="G273" s="1014">
        <f t="shared" si="10"/>
        <v>157317.54924615732</v>
      </c>
      <c r="H273" s="1014">
        <v>606.67897697557692</v>
      </c>
      <c r="I273" s="1014">
        <f t="shared" si="11"/>
        <v>95441249.836963668</v>
      </c>
    </row>
    <row r="274" spans="1:9" ht="14.5" x14ac:dyDescent="0.35">
      <c r="A274" s="1013" t="s">
        <v>3415</v>
      </c>
      <c r="B274" s="1013"/>
      <c r="C274" s="1013" t="s">
        <v>1226</v>
      </c>
      <c r="D274" s="1013" t="s">
        <v>234</v>
      </c>
      <c r="E274" s="1014">
        <v>2915.0076885723538</v>
      </c>
      <c r="F274" s="1014">
        <v>64.037999999999997</v>
      </c>
      <c r="G274" s="1014">
        <f t="shared" si="10"/>
        <v>186671.26236079639</v>
      </c>
      <c r="H274" s="1014">
        <v>606.67897697557692</v>
      </c>
      <c r="I274" s="1014">
        <f t="shared" si="11"/>
        <v>113249530.47978747</v>
      </c>
    </row>
    <row r="275" spans="1:9" ht="14.5" x14ac:dyDescent="0.35">
      <c r="A275" s="1013" t="s">
        <v>3415</v>
      </c>
      <c r="B275" s="1013"/>
      <c r="C275" s="1013" t="s">
        <v>1226</v>
      </c>
      <c r="D275" s="1013" t="s">
        <v>234</v>
      </c>
      <c r="E275" s="1014">
        <v>206.58313774684365</v>
      </c>
      <c r="F275" s="1014">
        <v>64.037999999999997</v>
      </c>
      <c r="G275" s="1014">
        <f t="shared" si="10"/>
        <v>13229.170975032373</v>
      </c>
      <c r="H275" s="1014">
        <v>606.67897697557692</v>
      </c>
      <c r="I275" s="1014">
        <f t="shared" si="11"/>
        <v>8025859.9133676356</v>
      </c>
    </row>
    <row r="276" spans="1:9" ht="14.5" x14ac:dyDescent="0.35">
      <c r="A276" s="1013" t="s">
        <v>3416</v>
      </c>
      <c r="B276" s="1013"/>
      <c r="C276" s="1013" t="s">
        <v>1226</v>
      </c>
      <c r="D276" s="1013" t="s">
        <v>234</v>
      </c>
      <c r="E276" s="1014">
        <v>24277.269490850318</v>
      </c>
      <c r="F276" s="1014">
        <v>64.037999999999997</v>
      </c>
      <c r="G276" s="1014">
        <f t="shared" si="10"/>
        <v>1554667.7836550726</v>
      </c>
      <c r="H276" s="1014">
        <v>623.96459528614423</v>
      </c>
      <c r="I276" s="1014">
        <f t="shared" si="11"/>
        <v>970057654.43274415</v>
      </c>
    </row>
    <row r="277" spans="1:9" ht="14.5" x14ac:dyDescent="0.35">
      <c r="A277" s="1013" t="s">
        <v>3416</v>
      </c>
      <c r="B277" s="1013"/>
      <c r="C277" s="1013" t="s">
        <v>1226</v>
      </c>
      <c r="D277" s="1013" t="s">
        <v>234</v>
      </c>
      <c r="E277" s="1014">
        <v>2385.8673111813082</v>
      </c>
      <c r="F277" s="1014">
        <v>64.037999999999997</v>
      </c>
      <c r="G277" s="1014">
        <f t="shared" si="10"/>
        <v>152786.17087342861</v>
      </c>
      <c r="H277" s="1014">
        <v>606.67897697557692</v>
      </c>
      <c r="I277" s="1014">
        <f t="shared" si="11"/>
        <v>92692157.84150736</v>
      </c>
    </row>
    <row r="278" spans="1:9" ht="14.5" x14ac:dyDescent="0.35">
      <c r="A278" s="1013" t="s">
        <v>3416</v>
      </c>
      <c r="B278" s="1013"/>
      <c r="C278" s="1013" t="s">
        <v>1226</v>
      </c>
      <c r="D278" s="1013" t="s">
        <v>234</v>
      </c>
      <c r="E278" s="1014">
        <v>1565.3820815797994</v>
      </c>
      <c r="F278" s="1014">
        <v>64.037999999999997</v>
      </c>
      <c r="G278" s="1014">
        <f t="shared" si="10"/>
        <v>100243.93774020718</v>
      </c>
      <c r="H278" s="1014">
        <v>606.67897697557692</v>
      </c>
      <c r="I278" s="1014">
        <f t="shared" si="11"/>
        <v>60815889.596232317</v>
      </c>
    </row>
    <row r="279" spans="1:9" ht="14.5" x14ac:dyDescent="0.35">
      <c r="A279" s="1013" t="s">
        <v>3416</v>
      </c>
      <c r="B279" s="1013"/>
      <c r="C279" s="1013" t="s">
        <v>1226</v>
      </c>
      <c r="D279" s="1013" t="s">
        <v>234</v>
      </c>
      <c r="E279" s="1014">
        <v>110.93677160893493</v>
      </c>
      <c r="F279" s="1014">
        <v>64.037999999999997</v>
      </c>
      <c r="G279" s="1014">
        <f t="shared" si="10"/>
        <v>7104.168980292975</v>
      </c>
      <c r="H279" s="1014">
        <v>606.67897697557692</v>
      </c>
      <c r="I279" s="1014">
        <f t="shared" si="11"/>
        <v>4309949.9692257699</v>
      </c>
    </row>
    <row r="280" spans="1:9" ht="14.5" x14ac:dyDescent="0.35">
      <c r="A280" s="1013" t="s">
        <v>3417</v>
      </c>
      <c r="B280" s="1013"/>
      <c r="C280" s="1013" t="s">
        <v>1226</v>
      </c>
      <c r="D280" s="1013" t="s">
        <v>234</v>
      </c>
      <c r="E280" s="1014">
        <v>25004.276423335145</v>
      </c>
      <c r="F280" s="1014">
        <v>64.037999999999997</v>
      </c>
      <c r="G280" s="1014">
        <f t="shared" si="10"/>
        <v>1601223.853597536</v>
      </c>
      <c r="H280" s="1014">
        <v>623.96459528614423</v>
      </c>
      <c r="I280" s="1014">
        <f t="shared" si="11"/>
        <v>999106993.77250683</v>
      </c>
    </row>
    <row r="281" spans="1:9" ht="14.5" x14ac:dyDescent="0.35">
      <c r="A281" s="1013" t="s">
        <v>3417</v>
      </c>
      <c r="B281" s="1013"/>
      <c r="C281" s="1013" t="s">
        <v>1226</v>
      </c>
      <c r="D281" s="1013" t="s">
        <v>234</v>
      </c>
      <c r="E281" s="1014">
        <v>2457.3144760229502</v>
      </c>
      <c r="F281" s="1014">
        <v>64.037999999999997</v>
      </c>
      <c r="G281" s="1014">
        <f t="shared" si="10"/>
        <v>157361.50441555769</v>
      </c>
      <c r="H281" s="1014">
        <v>606.67897697557692</v>
      </c>
      <c r="I281" s="1014">
        <f t="shared" si="11"/>
        <v>95467916.514168262</v>
      </c>
    </row>
    <row r="282" spans="1:9" ht="14.5" x14ac:dyDescent="0.35">
      <c r="A282" s="1013" t="s">
        <v>3417</v>
      </c>
      <c r="B282" s="1013"/>
      <c r="C282" s="1013" t="s">
        <v>1226</v>
      </c>
      <c r="D282" s="1013" t="s">
        <v>234</v>
      </c>
      <c r="E282" s="1014">
        <v>1564.9503215334021</v>
      </c>
      <c r="F282" s="1014">
        <v>64.037999999999997</v>
      </c>
      <c r="G282" s="1014">
        <f t="shared" si="10"/>
        <v>100216.288690356</v>
      </c>
      <c r="H282" s="1014">
        <v>606.67897697557692</v>
      </c>
      <c r="I282" s="1014">
        <f t="shared" si="11"/>
        <v>60799115.498954259</v>
      </c>
    </row>
    <row r="283" spans="1:9" ht="14.5" x14ac:dyDescent="0.35">
      <c r="A283" s="1013" t="s">
        <v>3417</v>
      </c>
      <c r="B283" s="1013"/>
      <c r="C283" s="1013" t="s">
        <v>1226</v>
      </c>
      <c r="D283" s="1013" t="s">
        <v>234</v>
      </c>
      <c r="E283" s="1014">
        <v>111.02972240207187</v>
      </c>
      <c r="F283" s="1014">
        <v>64.037999999999997</v>
      </c>
      <c r="G283" s="1014">
        <f t="shared" si="10"/>
        <v>7110.1213631838782</v>
      </c>
      <c r="H283" s="1014">
        <v>606.67897697557692</v>
      </c>
      <c r="I283" s="1014">
        <f t="shared" si="11"/>
        <v>4313561.15478859</v>
      </c>
    </row>
    <row r="284" spans="1:9" ht="14.5" x14ac:dyDescent="0.35">
      <c r="A284" s="1013" t="s">
        <v>3418</v>
      </c>
      <c r="B284" s="1013"/>
      <c r="C284" s="1013" t="s">
        <v>1226</v>
      </c>
      <c r="D284" s="1013" t="s">
        <v>234</v>
      </c>
      <c r="E284" s="1014">
        <v>12764.209924665924</v>
      </c>
      <c r="F284" s="1014">
        <v>64.037999999999997</v>
      </c>
      <c r="G284" s="1014">
        <f t="shared" si="10"/>
        <v>817394.47515575634</v>
      </c>
      <c r="H284" s="1014">
        <v>623.96459528614423</v>
      </c>
      <c r="I284" s="1014">
        <f t="shared" si="11"/>
        <v>510025212.87969178</v>
      </c>
    </row>
    <row r="285" spans="1:9" ht="14.5" x14ac:dyDescent="0.35">
      <c r="A285" s="1013" t="s">
        <v>3418</v>
      </c>
      <c r="B285" s="1013"/>
      <c r="C285" s="1013" t="s">
        <v>1226</v>
      </c>
      <c r="D285" s="1013" t="s">
        <v>234</v>
      </c>
      <c r="E285" s="1014">
        <v>1254.4125369532985</v>
      </c>
      <c r="F285" s="1014">
        <v>64.037999999999997</v>
      </c>
      <c r="G285" s="1014">
        <f t="shared" si="10"/>
        <v>80330.070041415325</v>
      </c>
      <c r="H285" s="1014">
        <v>606.67897697557692</v>
      </c>
      <c r="I285" s="1014">
        <f t="shared" si="11"/>
        <v>48734564.713102289</v>
      </c>
    </row>
    <row r="286" spans="1:9" ht="14.5" x14ac:dyDescent="0.35">
      <c r="A286" s="1013" t="s">
        <v>3418</v>
      </c>
      <c r="B286" s="1013"/>
      <c r="C286" s="1013" t="s">
        <v>1226</v>
      </c>
      <c r="D286" s="1013" t="s">
        <v>234</v>
      </c>
      <c r="E286" s="1014">
        <v>2352.3357882809973</v>
      </c>
      <c r="F286" s="1014">
        <v>64.037999999999997</v>
      </c>
      <c r="G286" s="1014">
        <f t="shared" si="10"/>
        <v>150638.87920993849</v>
      </c>
      <c r="H286" s="1014">
        <v>606.67897697557692</v>
      </c>
      <c r="I286" s="1014">
        <f t="shared" si="11"/>
        <v>91389441.131832987</v>
      </c>
    </row>
    <row r="287" spans="1:9" ht="14.5" x14ac:dyDescent="0.35">
      <c r="A287" s="1013" t="s">
        <v>3418</v>
      </c>
      <c r="B287" s="1013"/>
      <c r="C287" s="1013" t="s">
        <v>1226</v>
      </c>
      <c r="D287" s="1013" t="s">
        <v>234</v>
      </c>
      <c r="E287" s="1014">
        <v>166.70724749109743</v>
      </c>
      <c r="F287" s="1014">
        <v>64.037999999999997</v>
      </c>
      <c r="G287" s="1014">
        <f t="shared" si="10"/>
        <v>10675.598714834898</v>
      </c>
      <c r="H287" s="1014">
        <v>606.67897697557692</v>
      </c>
      <c r="I287" s="1014">
        <f t="shared" si="11"/>
        <v>6476661.3069178192</v>
      </c>
    </row>
    <row r="289" spans="5:9" x14ac:dyDescent="0.35">
      <c r="E289" s="1016">
        <f>SUM(E6:E288)</f>
        <v>14042703.524885971</v>
      </c>
      <c r="F289" s="1015"/>
      <c r="G289" s="1016">
        <f>SUM(G6:G288)</f>
        <v>1124352826.8895855</v>
      </c>
      <c r="H289" s="1015"/>
      <c r="I289" s="1016">
        <f>SUM(I6:I288)</f>
        <v>682378667197.43677</v>
      </c>
    </row>
  </sheetData>
  <mergeCells count="1">
    <mergeCell ref="L20:M20"/>
  </mergeCells>
  <printOptions horizontalCentered="1"/>
  <pageMargins left="0.35433070866141736" right="0.31496062992125984" top="0.47244094488188981" bottom="0.39370078740157483" header="0.31496062992125984" footer="0.19685039370078741"/>
  <pageSetup paperSize="9" scale="88" fitToHeight="0" orientation="landscape" r:id="rId1"/>
  <rowBreaks count="1" manualBreakCount="1">
    <brk id="28" max="8" man="1"/>
  </rowBreak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EAB36B-D0D1-4EC5-9C2E-F179ABB41DDB}">
  <sheetPr>
    <tabColor rgb="FF00B050"/>
  </sheetPr>
  <dimension ref="A1:L17"/>
  <sheetViews>
    <sheetView workbookViewId="0">
      <selection activeCell="K4" sqref="K4:K9"/>
    </sheetView>
  </sheetViews>
  <sheetFormatPr baseColWidth="10" defaultColWidth="11.54296875" defaultRowHeight="12" x14ac:dyDescent="0.35"/>
  <cols>
    <col min="1" max="1" width="16.08984375" style="738" bestFit="1" customWidth="1"/>
    <col min="2" max="2" width="14" style="738" bestFit="1" customWidth="1"/>
    <col min="3" max="3" width="16.90625" style="738" bestFit="1" customWidth="1"/>
    <col min="4" max="4" width="17.81640625" style="738" bestFit="1" customWidth="1"/>
    <col min="5" max="7" width="11.54296875" style="738"/>
    <col min="8" max="8" width="9" style="738" bestFit="1" customWidth="1"/>
    <col min="9" max="9" width="12.54296875" style="738" bestFit="1" customWidth="1"/>
    <col min="10" max="10" width="9.81640625" style="738" bestFit="1" customWidth="1"/>
    <col min="11" max="11" width="12.54296875" style="738" bestFit="1" customWidth="1"/>
    <col min="12" max="16384" width="11.54296875" style="738"/>
  </cols>
  <sheetData>
    <row r="1" spans="1:12" x14ac:dyDescent="0.35">
      <c r="A1" s="1237" t="s">
        <v>3453</v>
      </c>
      <c r="B1" s="738" t="s">
        <v>3584</v>
      </c>
      <c r="C1" s="738" t="s">
        <v>3585</v>
      </c>
      <c r="D1" s="738" t="s">
        <v>3586</v>
      </c>
      <c r="L1" s="1132"/>
    </row>
    <row r="2" spans="1:12" x14ac:dyDescent="0.35">
      <c r="A2" s="1242" t="s">
        <v>1226</v>
      </c>
      <c r="B2" s="1241">
        <v>337585.99999999994</v>
      </c>
      <c r="C2" s="1241">
        <v>21618332.267999995</v>
      </c>
      <c r="D2" s="1241">
        <v>13386298335.190527</v>
      </c>
      <c r="L2" s="1132"/>
    </row>
    <row r="3" spans="1:12" x14ac:dyDescent="0.35">
      <c r="A3" s="781" t="s">
        <v>65</v>
      </c>
      <c r="B3" s="1132">
        <v>0</v>
      </c>
      <c r="C3" s="1132">
        <v>0</v>
      </c>
      <c r="D3" s="1132">
        <v>0</v>
      </c>
      <c r="L3" s="1132"/>
    </row>
    <row r="4" spans="1:12" x14ac:dyDescent="0.35">
      <c r="A4" s="1248" t="s">
        <v>56</v>
      </c>
      <c r="B4" s="1247">
        <v>155628</v>
      </c>
      <c r="C4" s="1247">
        <v>12724793.73</v>
      </c>
      <c r="D4" s="1247">
        <v>7719864842.3416367</v>
      </c>
      <c r="G4" s="1246">
        <f>-H4</f>
        <v>-801878</v>
      </c>
      <c r="H4" s="1247">
        <v>801878</v>
      </c>
      <c r="I4" s="1247">
        <v>36677659282.892174</v>
      </c>
      <c r="J4" s="1247">
        <f>+C4+C5+C8</f>
        <v>60456453.371333331</v>
      </c>
      <c r="K4" s="1247">
        <f>+D4+D5+D8</f>
        <v>36677659282.892174</v>
      </c>
      <c r="L4" s="1132"/>
    </row>
    <row r="5" spans="1:12" x14ac:dyDescent="0.35">
      <c r="A5" s="1248" t="s">
        <v>215</v>
      </c>
      <c r="B5" s="1247">
        <v>358063.99999999994</v>
      </c>
      <c r="C5" s="1247">
        <v>29276804.57333333</v>
      </c>
      <c r="D5" s="1247">
        <v>17761621847.663757</v>
      </c>
      <c r="H5" s="1241">
        <v>337587.74334955757</v>
      </c>
      <c r="I5" s="1241">
        <v>13386366065.207031</v>
      </c>
      <c r="J5" s="1241">
        <f>+C2</f>
        <v>21618332.267999995</v>
      </c>
      <c r="K5" s="1241">
        <f>+D2</f>
        <v>13386298335.190527</v>
      </c>
      <c r="L5" s="1132"/>
    </row>
    <row r="6" spans="1:12" x14ac:dyDescent="0.35">
      <c r="A6" s="1238" t="s">
        <v>74</v>
      </c>
      <c r="B6" s="1236">
        <v>1636.0722000000003</v>
      </c>
      <c r="C6" s="1236">
        <v>104770.79154359999</v>
      </c>
      <c r="D6" s="1236">
        <v>63562236.630592674</v>
      </c>
      <c r="G6" s="1243">
        <f>-H6</f>
        <v>-8330393.2161006527</v>
      </c>
      <c r="H6" s="1244">
        <v>8330393.2161006527</v>
      </c>
      <c r="I6" s="1244">
        <v>413225831546.10156</v>
      </c>
      <c r="J6" s="1244">
        <f>+C9+C10+C12+C14</f>
        <v>681127618.9764837</v>
      </c>
      <c r="K6" s="1244">
        <f>+D9+D10+D12+D14</f>
        <v>413225807070.46381</v>
      </c>
      <c r="L6" s="1132"/>
    </row>
    <row r="7" spans="1:12" x14ac:dyDescent="0.35">
      <c r="A7" s="781" t="s">
        <v>1225</v>
      </c>
      <c r="B7" s="1132">
        <v>1202969.7299999997</v>
      </c>
      <c r="C7" s="1132">
        <v>95013556.699724987</v>
      </c>
      <c r="D7" s="1132">
        <v>57642727377.400116</v>
      </c>
      <c r="H7" s="1235">
        <v>3368242.33</v>
      </c>
      <c r="I7" s="1235">
        <v>161382676792.19354</v>
      </c>
      <c r="J7" s="1235">
        <f>+C11+C13</f>
        <v>266032094.78250003</v>
      </c>
      <c r="K7" s="1235">
        <f>+D11+D13</f>
        <v>161382612894.85999</v>
      </c>
      <c r="L7" s="1132"/>
    </row>
    <row r="8" spans="1:12" x14ac:dyDescent="0.35">
      <c r="A8" s="1248" t="s">
        <v>214</v>
      </c>
      <c r="B8" s="1247">
        <v>288186</v>
      </c>
      <c r="C8" s="1247">
        <v>18454855.068</v>
      </c>
      <c r="D8" s="1247">
        <v>11196172592.88678</v>
      </c>
      <c r="G8" s="1240">
        <f>-H8</f>
        <v>-1199773.3993495733</v>
      </c>
      <c r="H8" s="1132">
        <v>1199773.3993495733</v>
      </c>
      <c r="I8" s="1132">
        <v>57489568730.34874</v>
      </c>
      <c r="J8" s="1132">
        <f>+C7</f>
        <v>95013556.699724987</v>
      </c>
      <c r="K8" s="1132">
        <f>+D7</f>
        <v>57642727377.400116</v>
      </c>
      <c r="L8" s="1132"/>
    </row>
    <row r="9" spans="1:12" x14ac:dyDescent="0.35">
      <c r="A9" s="1245" t="s">
        <v>211</v>
      </c>
      <c r="B9" s="1244">
        <v>539315</v>
      </c>
      <c r="C9" s="1244">
        <v>44096641.545833334</v>
      </c>
      <c r="D9" s="1244">
        <v>26752505381.084888</v>
      </c>
      <c r="H9" s="1236">
        <v>1636.0722000000001</v>
      </c>
      <c r="I9" s="1236">
        <v>63562236.630592667</v>
      </c>
      <c r="J9" s="1236">
        <f>+C6</f>
        <v>104770.79154359999</v>
      </c>
      <c r="K9" s="1236">
        <f>+D6</f>
        <v>63562236.630592674</v>
      </c>
      <c r="L9" s="1132"/>
    </row>
    <row r="10" spans="1:12" x14ac:dyDescent="0.35">
      <c r="A10" s="1245" t="s">
        <v>2862</v>
      </c>
      <c r="B10" s="1244">
        <v>5777345.7226859797</v>
      </c>
      <c r="C10" s="1244">
        <v>472379858.56065029</v>
      </c>
      <c r="D10" s="1244">
        <v>286582929335.44318</v>
      </c>
      <c r="H10" s="1132"/>
      <c r="I10" s="1132"/>
      <c r="J10" s="1132"/>
      <c r="K10" s="1132"/>
      <c r="L10" s="1132"/>
    </row>
    <row r="11" spans="1:12" x14ac:dyDescent="0.35">
      <c r="A11" s="1239" t="s">
        <v>2866</v>
      </c>
      <c r="B11" s="1235">
        <v>2546625.0000000009</v>
      </c>
      <c r="C11" s="1235">
        <v>201138809.06250003</v>
      </c>
      <c r="D11" s="1235">
        <v>122013220701.66656</v>
      </c>
      <c r="H11" s="1132"/>
      <c r="I11" s="1132"/>
      <c r="J11" s="1132"/>
      <c r="K11" s="1132"/>
      <c r="L11" s="1132"/>
    </row>
    <row r="12" spans="1:12" x14ac:dyDescent="0.35">
      <c r="A12" s="1245" t="s">
        <v>2865</v>
      </c>
      <c r="B12" s="1244">
        <v>1630562</v>
      </c>
      <c r="C12" s="1244">
        <v>133321543.12833333</v>
      </c>
      <c r="D12" s="1244">
        <v>80883377393.902527</v>
      </c>
      <c r="H12" s="1132"/>
      <c r="I12" s="1132"/>
      <c r="J12" s="1132"/>
      <c r="K12" s="1132"/>
      <c r="L12" s="1132"/>
    </row>
    <row r="13" spans="1:12" x14ac:dyDescent="0.35">
      <c r="A13" s="1239" t="s">
        <v>2867</v>
      </c>
      <c r="B13" s="1235">
        <v>821616</v>
      </c>
      <c r="C13" s="1235">
        <v>64893285.719999991</v>
      </c>
      <c r="D13" s="1235">
        <v>39369392193.193405</v>
      </c>
      <c r="H13" s="1132"/>
      <c r="I13" s="1132"/>
      <c r="J13" s="1132"/>
      <c r="K13" s="1132"/>
      <c r="L13" s="1132"/>
    </row>
    <row r="14" spans="1:12" x14ac:dyDescent="0.35">
      <c r="A14" s="1245" t="s">
        <v>212</v>
      </c>
      <c r="B14" s="1244">
        <v>383169.99999999988</v>
      </c>
      <c r="C14" s="1244">
        <v>31329575.74166666</v>
      </c>
      <c r="D14" s="1244">
        <v>19006994960.03318</v>
      </c>
      <c r="H14" s="1132">
        <f>SUM(H4:H9)</f>
        <v>14039510.760999784</v>
      </c>
      <c r="I14" s="1132">
        <f>SUM(I4:I9)</f>
        <v>682225664653.37366</v>
      </c>
      <c r="J14" s="1132"/>
      <c r="K14" s="1132"/>
      <c r="L14" s="1132"/>
    </row>
    <row r="15" spans="1:12" x14ac:dyDescent="0.35">
      <c r="A15" s="781" t="s">
        <v>3454</v>
      </c>
      <c r="B15" s="1132">
        <v>14042703.524885979</v>
      </c>
      <c r="C15" s="1132">
        <v>1124352826.8895855</v>
      </c>
      <c r="D15" s="1132">
        <v>682378667197.43713</v>
      </c>
      <c r="H15" s="1132"/>
      <c r="I15" s="1132"/>
      <c r="J15" s="1132"/>
      <c r="K15" s="1132"/>
      <c r="L15" s="1132"/>
    </row>
    <row r="16" spans="1:12" x14ac:dyDescent="0.35">
      <c r="H16" s="1132"/>
      <c r="I16" s="1132"/>
      <c r="J16" s="1132"/>
      <c r="K16" s="1132"/>
      <c r="L16" s="1132"/>
    </row>
    <row r="17" spans="8:12" x14ac:dyDescent="0.35">
      <c r="H17" s="1132"/>
      <c r="I17" s="1132"/>
      <c r="J17" s="1132"/>
      <c r="K17" s="1132"/>
      <c r="L17" s="1132"/>
    </row>
  </sheetData>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99CF12-F481-45EB-9D7F-B5D66A392064}">
  <sheetPr>
    <tabColor rgb="FF00B050"/>
  </sheetPr>
  <dimension ref="A2:H32"/>
  <sheetViews>
    <sheetView workbookViewId="0">
      <selection activeCell="I21" sqref="I21"/>
    </sheetView>
  </sheetViews>
  <sheetFormatPr baseColWidth="10" defaultColWidth="11.54296875" defaultRowHeight="13" x14ac:dyDescent="0.35"/>
  <cols>
    <col min="1" max="1" width="19.36328125" style="92" customWidth="1"/>
    <col min="2" max="3" width="11.54296875" style="92"/>
    <col min="4" max="5" width="11.6328125" style="92" bestFit="1" customWidth="1"/>
    <col min="6" max="6" width="13.6328125" style="92" bestFit="1" customWidth="1"/>
    <col min="7" max="7" width="11.6328125" style="92" bestFit="1" customWidth="1"/>
    <col min="8" max="8" width="15" style="92" bestFit="1" customWidth="1"/>
    <col min="9" max="16384" width="11.54296875" style="92"/>
  </cols>
  <sheetData>
    <row r="2" spans="1:8" ht="16" x14ac:dyDescent="0.35">
      <c r="A2" s="1191" t="s">
        <v>3564</v>
      </c>
    </row>
    <row r="4" spans="1:8" x14ac:dyDescent="0.35">
      <c r="A4" s="1192" t="s">
        <v>3406</v>
      </c>
      <c r="B4" s="1192" t="s">
        <v>2857</v>
      </c>
      <c r="C4" s="1192" t="s">
        <v>405</v>
      </c>
      <c r="D4" s="1192" t="s">
        <v>406</v>
      </c>
      <c r="E4" s="1192" t="s">
        <v>3565</v>
      </c>
      <c r="F4" s="1192" t="s">
        <v>407</v>
      </c>
      <c r="G4" s="1192" t="s">
        <v>3566</v>
      </c>
      <c r="H4" s="1192" t="s">
        <v>408</v>
      </c>
    </row>
    <row r="5" spans="1:8" x14ac:dyDescent="0.35">
      <c r="A5" s="1199" t="s">
        <v>3567</v>
      </c>
      <c r="B5" s="1199" t="s">
        <v>214</v>
      </c>
      <c r="C5" s="1199" t="s">
        <v>234</v>
      </c>
      <c r="D5" s="1200">
        <v>10893</v>
      </c>
      <c r="E5" s="1201">
        <v>64.037999999999997</v>
      </c>
      <c r="F5" s="1200">
        <v>697565.93400000001</v>
      </c>
      <c r="G5" s="1201">
        <v>606.67897697557692</v>
      </c>
      <c r="H5" s="1200">
        <v>423198587.21213281</v>
      </c>
    </row>
    <row r="6" spans="1:8" x14ac:dyDescent="0.35">
      <c r="A6" s="1202" t="s">
        <v>3421</v>
      </c>
      <c r="B6" s="1202" t="s">
        <v>214</v>
      </c>
      <c r="C6" s="1202" t="s">
        <v>234</v>
      </c>
      <c r="D6" s="1203">
        <v>10549</v>
      </c>
      <c r="E6" s="1204">
        <v>64.037999999999997</v>
      </c>
      <c r="F6" s="1203">
        <v>675536.86199999996</v>
      </c>
      <c r="G6" s="1204">
        <v>606.67897697557692</v>
      </c>
      <c r="H6" s="1203">
        <v>409834012.34745145</v>
      </c>
    </row>
    <row r="7" spans="1:8" x14ac:dyDescent="0.35">
      <c r="A7" s="1199" t="s">
        <v>3422</v>
      </c>
      <c r="B7" s="1199" t="s">
        <v>214</v>
      </c>
      <c r="C7" s="1199" t="s">
        <v>234</v>
      </c>
      <c r="D7" s="1200">
        <v>11581</v>
      </c>
      <c r="E7" s="1201">
        <v>64.037999999999997</v>
      </c>
      <c r="F7" s="1200">
        <v>741624.07799999998</v>
      </c>
      <c r="G7" s="1201">
        <v>606.67897697557692</v>
      </c>
      <c r="H7" s="1200">
        <v>449927736.94149542</v>
      </c>
    </row>
    <row r="8" spans="1:8" x14ac:dyDescent="0.35">
      <c r="A8" s="1202" t="s">
        <v>3423</v>
      </c>
      <c r="B8" s="1202" t="s">
        <v>214</v>
      </c>
      <c r="C8" s="1202" t="s">
        <v>234</v>
      </c>
      <c r="D8" s="1203">
        <v>9286</v>
      </c>
      <c r="E8" s="1204">
        <v>64.037999999999997</v>
      </c>
      <c r="F8" s="1203">
        <v>594656.86800000002</v>
      </c>
      <c r="G8" s="1204">
        <v>606.67897697557692</v>
      </c>
      <c r="H8" s="1203">
        <v>360765820.3297407</v>
      </c>
    </row>
    <row r="9" spans="1:8" x14ac:dyDescent="0.35">
      <c r="A9" s="1199" t="s">
        <v>3424</v>
      </c>
      <c r="B9" s="1199" t="s">
        <v>214</v>
      </c>
      <c r="C9" s="1199" t="s">
        <v>234</v>
      </c>
      <c r="D9" s="1200">
        <v>10806</v>
      </c>
      <c r="E9" s="1201">
        <v>64.037999999999997</v>
      </c>
      <c r="F9" s="1200">
        <v>691994.62799999991</v>
      </c>
      <c r="G9" s="1201">
        <v>606.67897697557692</v>
      </c>
      <c r="H9" s="1200">
        <v>419818592.98763484</v>
      </c>
    </row>
    <row r="10" spans="1:8" x14ac:dyDescent="0.35">
      <c r="A10" s="1202" t="s">
        <v>3425</v>
      </c>
      <c r="B10" s="1202" t="s">
        <v>214</v>
      </c>
      <c r="C10" s="1202" t="s">
        <v>234</v>
      </c>
      <c r="D10" s="1203">
        <v>10122</v>
      </c>
      <c r="E10" s="1204">
        <v>64.037999999999997</v>
      </c>
      <c r="F10" s="1203">
        <v>648192.63599999994</v>
      </c>
      <c r="G10" s="1204">
        <v>606.67897697557692</v>
      </c>
      <c r="H10" s="1203">
        <v>393244845.29158247</v>
      </c>
    </row>
    <row r="11" spans="1:8" x14ac:dyDescent="0.35">
      <c r="A11" s="1199" t="s">
        <v>3426</v>
      </c>
      <c r="B11" s="1199" t="s">
        <v>214</v>
      </c>
      <c r="C11" s="1199" t="s">
        <v>234</v>
      </c>
      <c r="D11" s="1200">
        <v>10114</v>
      </c>
      <c r="E11" s="1201">
        <v>64.037999999999997</v>
      </c>
      <c r="F11" s="1200">
        <v>647680.33199999994</v>
      </c>
      <c r="G11" s="1201">
        <v>606.67897697557692</v>
      </c>
      <c r="H11" s="1200">
        <v>392934041.224962</v>
      </c>
    </row>
    <row r="12" spans="1:8" x14ac:dyDescent="0.35">
      <c r="A12" s="1202" t="s">
        <v>3427</v>
      </c>
      <c r="B12" s="1202" t="s">
        <v>214</v>
      </c>
      <c r="C12" s="1202" t="s">
        <v>234</v>
      </c>
      <c r="D12" s="1203">
        <v>10299</v>
      </c>
      <c r="E12" s="1204">
        <v>64.037999999999997</v>
      </c>
      <c r="F12" s="1203">
        <v>659527.36199999996</v>
      </c>
      <c r="G12" s="1204">
        <v>606.67897697557692</v>
      </c>
      <c r="H12" s="1203">
        <v>400121385.26556098</v>
      </c>
    </row>
    <row r="13" spans="1:8" x14ac:dyDescent="0.35">
      <c r="A13" s="1199" t="s">
        <v>3428</v>
      </c>
      <c r="B13" s="1199" t="s">
        <v>214</v>
      </c>
      <c r="C13" s="1199" t="s">
        <v>234</v>
      </c>
      <c r="D13" s="1200">
        <v>9926</v>
      </c>
      <c r="E13" s="1201">
        <v>64.037999999999997</v>
      </c>
      <c r="F13" s="1200">
        <v>635641.18799999997</v>
      </c>
      <c r="G13" s="1201">
        <v>606.67897697557692</v>
      </c>
      <c r="H13" s="1200">
        <v>385630145.65938032</v>
      </c>
    </row>
    <row r="14" spans="1:8" x14ac:dyDescent="0.35">
      <c r="A14" s="1202" t="s">
        <v>3429</v>
      </c>
      <c r="B14" s="1202" t="s">
        <v>214</v>
      </c>
      <c r="C14" s="1202" t="s">
        <v>234</v>
      </c>
      <c r="D14" s="1203">
        <v>10309</v>
      </c>
      <c r="E14" s="1204">
        <v>64.037999999999997</v>
      </c>
      <c r="F14" s="1203">
        <v>660167.74199999997</v>
      </c>
      <c r="G14" s="1204">
        <v>606.67897697557692</v>
      </c>
      <c r="H14" s="1203">
        <v>400509890.3488366</v>
      </c>
    </row>
    <row r="15" spans="1:8" x14ac:dyDescent="0.35">
      <c r="A15" s="1199" t="s">
        <v>3430</v>
      </c>
      <c r="B15" s="1199" t="s">
        <v>214</v>
      </c>
      <c r="C15" s="1199" t="s">
        <v>234</v>
      </c>
      <c r="D15" s="1200">
        <v>9281</v>
      </c>
      <c r="E15" s="1201">
        <v>64.037999999999997</v>
      </c>
      <c r="F15" s="1200">
        <v>594336.67799999996</v>
      </c>
      <c r="G15" s="1201">
        <v>606.67897697557692</v>
      </c>
      <c r="H15" s="1200">
        <v>360571567.78810287</v>
      </c>
    </row>
    <row r="16" spans="1:8" x14ac:dyDescent="0.35">
      <c r="A16" s="1202" t="s">
        <v>3431</v>
      </c>
      <c r="B16" s="1202" t="s">
        <v>214</v>
      </c>
      <c r="C16" s="1202" t="s">
        <v>234</v>
      </c>
      <c r="D16" s="1203">
        <v>10755</v>
      </c>
      <c r="E16" s="1204">
        <v>64.037999999999997</v>
      </c>
      <c r="F16" s="1203">
        <v>688728.69</v>
      </c>
      <c r="G16" s="1204">
        <v>606.67897697557692</v>
      </c>
      <c r="H16" s="1203">
        <v>417837217.06292921</v>
      </c>
    </row>
    <row r="17" spans="1:8" x14ac:dyDescent="0.35">
      <c r="A17" s="1673" t="s">
        <v>3568</v>
      </c>
      <c r="B17" s="1673"/>
      <c r="C17" s="1194" t="s">
        <v>234</v>
      </c>
      <c r="D17" s="1195">
        <v>123921</v>
      </c>
      <c r="E17" s="1196">
        <v>64.037999999999997</v>
      </c>
      <c r="F17" s="1195">
        <v>7935652.9979999997</v>
      </c>
      <c r="G17" s="1196"/>
      <c r="H17" s="1195">
        <v>4814393842.4598103</v>
      </c>
    </row>
    <row r="18" spans="1:8" x14ac:dyDescent="0.35">
      <c r="D18" s="119"/>
      <c r="E18" s="1193"/>
      <c r="F18" s="119"/>
      <c r="G18" s="1193"/>
      <c r="H18" s="119"/>
    </row>
    <row r="19" spans="1:8" x14ac:dyDescent="0.35">
      <c r="A19" s="1199" t="s">
        <v>3420</v>
      </c>
      <c r="B19" s="1199" t="s">
        <v>56</v>
      </c>
      <c r="C19" s="1199" t="s">
        <v>234</v>
      </c>
      <c r="D19" s="1200">
        <v>2063</v>
      </c>
      <c r="E19" s="1201">
        <v>81.764166666666668</v>
      </c>
      <c r="F19" s="1200">
        <v>168679.47583333333</v>
      </c>
      <c r="G19" s="1201">
        <v>606.67897697557692</v>
      </c>
      <c r="H19" s="1200">
        <v>102334291.83534321</v>
      </c>
    </row>
    <row r="20" spans="1:8" x14ac:dyDescent="0.35">
      <c r="A20" s="1202" t="s">
        <v>3421</v>
      </c>
      <c r="B20" s="1202" t="s">
        <v>56</v>
      </c>
      <c r="C20" s="1202" t="s">
        <v>234</v>
      </c>
      <c r="D20" s="1203">
        <v>1944</v>
      </c>
      <c r="E20" s="1204">
        <v>81.764166666666668</v>
      </c>
      <c r="F20" s="1203">
        <v>158949.54</v>
      </c>
      <c r="G20" s="1204">
        <v>606.67897697557692</v>
      </c>
      <c r="H20" s="1203">
        <v>96431344.317938551</v>
      </c>
    </row>
    <row r="21" spans="1:8" x14ac:dyDescent="0.35">
      <c r="A21" s="1199" t="s">
        <v>3422</v>
      </c>
      <c r="B21" s="1199" t="s">
        <v>56</v>
      </c>
      <c r="C21" s="1199" t="s">
        <v>234</v>
      </c>
      <c r="D21" s="1200">
        <v>1720</v>
      </c>
      <c r="E21" s="1201">
        <v>81.764166666666668</v>
      </c>
      <c r="F21" s="1200">
        <v>140634.36666666667</v>
      </c>
      <c r="G21" s="1201">
        <v>606.67897697557692</v>
      </c>
      <c r="H21" s="1200">
        <v>85319913.69694151</v>
      </c>
    </row>
    <row r="22" spans="1:8" x14ac:dyDescent="0.35">
      <c r="A22" s="1202" t="s">
        <v>3423</v>
      </c>
      <c r="B22" s="1202" t="s">
        <v>56</v>
      </c>
      <c r="C22" s="1202" t="s">
        <v>234</v>
      </c>
      <c r="D22" s="1203">
        <v>1574</v>
      </c>
      <c r="E22" s="1204">
        <v>81.764166666666668</v>
      </c>
      <c r="F22" s="1203">
        <v>128696.79833333334</v>
      </c>
      <c r="G22" s="1204">
        <v>606.67897697557692</v>
      </c>
      <c r="H22" s="1203">
        <v>78077641.9528988</v>
      </c>
    </row>
    <row r="23" spans="1:8" x14ac:dyDescent="0.35">
      <c r="A23" s="1199" t="s">
        <v>3424</v>
      </c>
      <c r="B23" s="1199" t="s">
        <v>56</v>
      </c>
      <c r="C23" s="1199" t="s">
        <v>234</v>
      </c>
      <c r="D23" s="1200">
        <v>2545</v>
      </c>
      <c r="E23" s="1201">
        <v>81.764166666666668</v>
      </c>
      <c r="F23" s="1200">
        <v>208089.80416666667</v>
      </c>
      <c r="G23" s="1201">
        <v>606.67897697557692</v>
      </c>
      <c r="H23" s="1200">
        <v>126243709.51088148</v>
      </c>
    </row>
    <row r="24" spans="1:8" x14ac:dyDescent="0.35">
      <c r="A24" s="1202" t="s">
        <v>3425</v>
      </c>
      <c r="B24" s="1202" t="s">
        <v>56</v>
      </c>
      <c r="C24" s="1202" t="s">
        <v>234</v>
      </c>
      <c r="D24" s="1203">
        <v>3060</v>
      </c>
      <c r="E24" s="1204">
        <v>81.764166666666668</v>
      </c>
      <c r="F24" s="1203">
        <v>250198.35</v>
      </c>
      <c r="G24" s="1204">
        <v>606.67897697557692</v>
      </c>
      <c r="H24" s="1203">
        <v>151790079.01897734</v>
      </c>
    </row>
    <row r="25" spans="1:8" x14ac:dyDescent="0.35">
      <c r="A25" s="1199" t="s">
        <v>3426</v>
      </c>
      <c r="B25" s="1199" t="s">
        <v>56</v>
      </c>
      <c r="C25" s="1199" t="s">
        <v>234</v>
      </c>
      <c r="D25" s="1200">
        <v>2707</v>
      </c>
      <c r="E25" s="1201">
        <v>81.764166666666668</v>
      </c>
      <c r="F25" s="1200">
        <v>221335.59916666668</v>
      </c>
      <c r="G25" s="1201">
        <v>606.67897697557692</v>
      </c>
      <c r="H25" s="1200">
        <v>134279654.87070969</v>
      </c>
    </row>
    <row r="26" spans="1:8" x14ac:dyDescent="0.35">
      <c r="A26" s="1202" t="s">
        <v>3427</v>
      </c>
      <c r="B26" s="1202" t="s">
        <v>56</v>
      </c>
      <c r="C26" s="1202" t="s">
        <v>234</v>
      </c>
      <c r="D26" s="1203">
        <v>3072</v>
      </c>
      <c r="E26" s="1204">
        <v>81.764166666666668</v>
      </c>
      <c r="F26" s="1203">
        <v>251179.52000000002</v>
      </c>
      <c r="G26" s="1204">
        <v>606.67897697557692</v>
      </c>
      <c r="H26" s="1203">
        <v>152385334.23081648</v>
      </c>
    </row>
    <row r="27" spans="1:8" x14ac:dyDescent="0.35">
      <c r="A27" s="1199" t="s">
        <v>3428</v>
      </c>
      <c r="B27" s="1199" t="s">
        <v>56</v>
      </c>
      <c r="C27" s="1199" t="s">
        <v>234</v>
      </c>
      <c r="D27" s="1200">
        <v>3107</v>
      </c>
      <c r="E27" s="1201">
        <v>81.764166666666668</v>
      </c>
      <c r="F27" s="1200">
        <v>254041.26583333334</v>
      </c>
      <c r="G27" s="1201">
        <v>606.67897697557692</v>
      </c>
      <c r="H27" s="1200">
        <v>154121495.26534724</v>
      </c>
    </row>
    <row r="28" spans="1:8" x14ac:dyDescent="0.35">
      <c r="A28" s="1202" t="s">
        <v>3429</v>
      </c>
      <c r="B28" s="1202" t="s">
        <v>56</v>
      </c>
      <c r="C28" s="1202" t="s">
        <v>234</v>
      </c>
      <c r="D28" s="1203">
        <v>3260</v>
      </c>
      <c r="E28" s="1204">
        <v>81.764166666666668</v>
      </c>
      <c r="F28" s="1203">
        <v>266551.18333333335</v>
      </c>
      <c r="G28" s="1204">
        <v>606.67897697557692</v>
      </c>
      <c r="H28" s="1203">
        <v>161710999.21629614</v>
      </c>
    </row>
    <row r="29" spans="1:8" x14ac:dyDescent="0.35">
      <c r="A29" s="1199" t="s">
        <v>3430</v>
      </c>
      <c r="B29" s="1199" t="s">
        <v>56</v>
      </c>
      <c r="C29" s="1199" t="s">
        <v>234</v>
      </c>
      <c r="D29" s="1200">
        <v>3019</v>
      </c>
      <c r="E29" s="1201">
        <v>81.764166666666668</v>
      </c>
      <c r="F29" s="1200">
        <v>246846.01916666667</v>
      </c>
      <c r="G29" s="1201">
        <v>606.67897697557692</v>
      </c>
      <c r="H29" s="1200">
        <v>149756290.37852699</v>
      </c>
    </row>
    <row r="30" spans="1:8" x14ac:dyDescent="0.35">
      <c r="A30" s="1202" t="s">
        <v>3431</v>
      </c>
      <c r="B30" s="1202" t="s">
        <v>56</v>
      </c>
      <c r="C30" s="1202" t="s">
        <v>234</v>
      </c>
      <c r="D30" s="1203">
        <v>3053</v>
      </c>
      <c r="E30" s="1204">
        <v>81.764166666666668</v>
      </c>
      <c r="F30" s="1203">
        <v>249626.00083333332</v>
      </c>
      <c r="G30" s="1204">
        <v>606.67897697557692</v>
      </c>
      <c r="H30" s="1203">
        <v>151442846.81207117</v>
      </c>
    </row>
    <row r="31" spans="1:8" x14ac:dyDescent="0.35">
      <c r="A31" s="1673" t="s">
        <v>3569</v>
      </c>
      <c r="B31" s="1673" t="s">
        <v>56</v>
      </c>
      <c r="C31" s="1194" t="s">
        <v>234</v>
      </c>
      <c r="D31" s="1195">
        <v>31124</v>
      </c>
      <c r="E31" s="1196">
        <v>64.921666666666667</v>
      </c>
      <c r="F31" s="1195">
        <v>2020621.9533333334</v>
      </c>
      <c r="G31" s="1196"/>
      <c r="H31" s="1195">
        <v>1543893601.1067486</v>
      </c>
    </row>
    <row r="32" spans="1:8" x14ac:dyDescent="0.35">
      <c r="A32" s="1674" t="s">
        <v>3570</v>
      </c>
      <c r="B32" s="1674"/>
      <c r="C32" s="1674"/>
      <c r="D32" s="1197">
        <v>155045</v>
      </c>
      <c r="E32" s="1198"/>
      <c r="F32" s="1197">
        <v>9956274.9513333328</v>
      </c>
      <c r="G32" s="1198"/>
      <c r="H32" s="1197">
        <v>6358287443.5665588</v>
      </c>
    </row>
  </sheetData>
  <mergeCells count="3">
    <mergeCell ref="A17:B17"/>
    <mergeCell ref="A31:B31"/>
    <mergeCell ref="A32:C32"/>
  </mergeCell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37FD94-1F71-488C-9140-2EC79698C620}">
  <sheetPr codeName="Feuil20">
    <tabColor rgb="FF00B050"/>
  </sheetPr>
  <dimension ref="B2:I69"/>
  <sheetViews>
    <sheetView zoomScaleNormal="100" workbookViewId="0">
      <selection activeCell="K6" sqref="K6"/>
    </sheetView>
  </sheetViews>
  <sheetFormatPr baseColWidth="10" defaultColWidth="11.54296875" defaultRowHeight="13" x14ac:dyDescent="0.45"/>
  <cols>
    <col min="1" max="1" width="11.54296875" style="1"/>
    <col min="2" max="2" width="14.08984375" style="1" customWidth="1"/>
    <col min="3" max="3" width="23.90625" style="1" bestFit="1" customWidth="1"/>
    <col min="4" max="4" width="8.6328125" style="1" customWidth="1"/>
    <col min="5" max="5" width="10.6328125" style="1" customWidth="1"/>
    <col min="6" max="6" width="11.08984375" style="1" customWidth="1"/>
    <col min="7" max="7" width="11.90625" style="1" customWidth="1"/>
    <col min="8" max="8" width="8.6328125" style="1" customWidth="1"/>
    <col min="9" max="9" width="15.6328125" style="1" customWidth="1"/>
    <col min="10" max="13" width="5" style="1" bestFit="1" customWidth="1"/>
    <col min="14" max="14" width="7" style="1" bestFit="1" customWidth="1"/>
    <col min="15" max="16" width="8" style="1" bestFit="1" customWidth="1"/>
    <col min="17" max="18" width="5" style="1" bestFit="1" customWidth="1"/>
    <col min="19" max="19" width="8" style="1" bestFit="1" customWidth="1"/>
    <col min="20" max="20" width="5" style="1" bestFit="1" customWidth="1"/>
    <col min="21" max="22" width="6" style="1" bestFit="1" customWidth="1"/>
    <col min="23" max="23" width="8" style="1" bestFit="1" customWidth="1"/>
    <col min="24" max="25" width="6" style="1" bestFit="1" customWidth="1"/>
    <col min="26" max="26" width="8" style="1" bestFit="1" customWidth="1"/>
    <col min="27" max="27" width="6" style="1" bestFit="1" customWidth="1"/>
    <col min="28" max="28" width="10" style="1" bestFit="1" customWidth="1"/>
    <col min="29" max="29" width="12.453125" style="1" bestFit="1" customWidth="1"/>
    <col min="30" max="16384" width="11.54296875" style="1"/>
  </cols>
  <sheetData>
    <row r="2" spans="2:9" x14ac:dyDescent="0.45">
      <c r="B2" s="69" t="s">
        <v>1549</v>
      </c>
    </row>
    <row r="6" spans="2:9" ht="24" x14ac:dyDescent="0.45">
      <c r="B6" s="845" t="s">
        <v>87</v>
      </c>
      <c r="C6" s="845" t="s">
        <v>1191</v>
      </c>
      <c r="D6" s="845" t="s">
        <v>645</v>
      </c>
      <c r="E6" s="845" t="s">
        <v>1192</v>
      </c>
      <c r="F6" s="845" t="s">
        <v>644</v>
      </c>
      <c r="G6" s="845" t="s">
        <v>1193</v>
      </c>
      <c r="H6" s="845" t="s">
        <v>635</v>
      </c>
      <c r="I6" s="846" t="s">
        <v>3070</v>
      </c>
    </row>
    <row r="7" spans="2:9" x14ac:dyDescent="0.45">
      <c r="B7" s="1675" t="s">
        <v>98</v>
      </c>
      <c r="C7" s="847" t="s">
        <v>1194</v>
      </c>
      <c r="D7" s="741">
        <v>6269</v>
      </c>
      <c r="E7" s="741">
        <v>19956</v>
      </c>
      <c r="F7" s="741">
        <v>0</v>
      </c>
      <c r="G7" s="741">
        <v>0</v>
      </c>
      <c r="H7" s="741">
        <v>0</v>
      </c>
      <c r="I7" s="741">
        <v>0</v>
      </c>
    </row>
    <row r="8" spans="2:9" x14ac:dyDescent="0.45">
      <c r="B8" s="1675"/>
      <c r="C8" s="847" t="s">
        <v>1195</v>
      </c>
      <c r="D8" s="741">
        <v>15600</v>
      </c>
      <c r="E8" s="741">
        <v>19520</v>
      </c>
      <c r="F8" s="741">
        <v>0</v>
      </c>
      <c r="G8" s="741">
        <v>0</v>
      </c>
      <c r="H8" s="741">
        <v>0</v>
      </c>
      <c r="I8" s="741">
        <v>0</v>
      </c>
    </row>
    <row r="9" spans="2:9" x14ac:dyDescent="0.45">
      <c r="B9" s="1675"/>
      <c r="C9" s="847" t="s">
        <v>1196</v>
      </c>
      <c r="D9" s="741">
        <v>13547</v>
      </c>
      <c r="E9" s="741">
        <v>16140</v>
      </c>
      <c r="F9" s="741">
        <v>0</v>
      </c>
      <c r="G9" s="741">
        <v>0</v>
      </c>
      <c r="H9" s="741">
        <v>0</v>
      </c>
      <c r="I9" s="741">
        <v>0</v>
      </c>
    </row>
    <row r="10" spans="2:9" x14ac:dyDescent="0.45">
      <c r="B10" s="1675"/>
      <c r="C10" s="847" t="s">
        <v>915</v>
      </c>
      <c r="D10" s="741">
        <v>0</v>
      </c>
      <c r="E10" s="741">
        <v>0</v>
      </c>
      <c r="F10" s="741">
        <v>0</v>
      </c>
      <c r="G10" s="741">
        <v>0</v>
      </c>
      <c r="H10" s="741">
        <v>0</v>
      </c>
      <c r="I10" s="741">
        <v>0</v>
      </c>
    </row>
    <row r="11" spans="2:9" x14ac:dyDescent="0.45">
      <c r="B11" s="1675"/>
      <c r="C11" s="847" t="s">
        <v>23</v>
      </c>
      <c r="D11" s="741">
        <v>11576</v>
      </c>
      <c r="E11" s="741">
        <v>24018</v>
      </c>
      <c r="F11" s="741">
        <v>0</v>
      </c>
      <c r="G11" s="741">
        <v>0</v>
      </c>
      <c r="H11" s="741">
        <v>0</v>
      </c>
      <c r="I11" s="741">
        <v>0</v>
      </c>
    </row>
    <row r="12" spans="2:9" x14ac:dyDescent="0.45">
      <c r="B12" s="1675"/>
      <c r="C12" s="847" t="s">
        <v>1197</v>
      </c>
      <c r="D12" s="741">
        <v>23862</v>
      </c>
      <c r="E12" s="741">
        <v>31280</v>
      </c>
      <c r="F12" s="741">
        <v>0</v>
      </c>
      <c r="G12" s="741">
        <v>0</v>
      </c>
      <c r="H12" s="741">
        <v>0</v>
      </c>
      <c r="I12" s="741">
        <v>0</v>
      </c>
    </row>
    <row r="13" spans="2:9" x14ac:dyDescent="0.45">
      <c r="B13" s="1675"/>
      <c r="C13" s="847" t="s">
        <v>1198</v>
      </c>
      <c r="D13" s="741">
        <v>26520</v>
      </c>
      <c r="E13" s="741">
        <v>52060</v>
      </c>
      <c r="F13" s="741">
        <v>0</v>
      </c>
      <c r="G13" s="741">
        <v>0</v>
      </c>
      <c r="H13" s="741">
        <v>0</v>
      </c>
      <c r="I13" s="741">
        <v>0</v>
      </c>
    </row>
    <row r="14" spans="2:9" x14ac:dyDescent="0.45">
      <c r="B14" s="1675"/>
      <c r="C14" s="847" t="s">
        <v>690</v>
      </c>
      <c r="D14" s="741">
        <v>26914</v>
      </c>
      <c r="E14" s="741">
        <v>26943</v>
      </c>
      <c r="F14" s="741">
        <v>0</v>
      </c>
      <c r="G14" s="741">
        <v>0</v>
      </c>
      <c r="H14" s="741">
        <v>0</v>
      </c>
      <c r="I14" s="741">
        <v>0</v>
      </c>
    </row>
    <row r="15" spans="2:9" x14ac:dyDescent="0.45">
      <c r="B15" s="1675"/>
      <c r="C15" s="847" t="s">
        <v>640</v>
      </c>
      <c r="D15" s="741">
        <v>1494</v>
      </c>
      <c r="E15" s="741">
        <v>868</v>
      </c>
      <c r="F15" s="741">
        <v>0</v>
      </c>
      <c r="G15" s="741">
        <v>0</v>
      </c>
      <c r="H15" s="741">
        <v>0</v>
      </c>
      <c r="I15" s="741">
        <v>0</v>
      </c>
    </row>
    <row r="16" spans="2:9" x14ac:dyDescent="0.45">
      <c r="B16" s="1675"/>
      <c r="C16" s="847" t="s">
        <v>225</v>
      </c>
      <c r="D16" s="741">
        <v>0</v>
      </c>
      <c r="E16" s="741">
        <v>89108</v>
      </c>
      <c r="F16" s="741">
        <v>0</v>
      </c>
      <c r="G16" s="741">
        <v>0</v>
      </c>
      <c r="H16" s="741">
        <v>0</v>
      </c>
      <c r="I16" s="741">
        <v>0</v>
      </c>
    </row>
    <row r="17" spans="2:9" x14ac:dyDescent="0.45">
      <c r="B17" s="1675"/>
      <c r="C17" s="847" t="s">
        <v>692</v>
      </c>
      <c r="D17" s="741">
        <v>0</v>
      </c>
      <c r="E17" s="741">
        <v>14462</v>
      </c>
      <c r="F17" s="741">
        <v>0</v>
      </c>
      <c r="G17" s="741">
        <v>0</v>
      </c>
      <c r="H17" s="741">
        <v>0</v>
      </c>
      <c r="I17" s="741">
        <v>0</v>
      </c>
    </row>
    <row r="18" spans="2:9" x14ac:dyDescent="0.45">
      <c r="B18" s="1675"/>
      <c r="C18" s="847" t="s">
        <v>1199</v>
      </c>
      <c r="D18" s="741">
        <v>0</v>
      </c>
      <c r="E18" s="741">
        <v>26071</v>
      </c>
      <c r="F18" s="741">
        <v>0</v>
      </c>
      <c r="G18" s="741">
        <v>0</v>
      </c>
      <c r="H18" s="741">
        <v>0</v>
      </c>
      <c r="I18" s="741">
        <v>0</v>
      </c>
    </row>
    <row r="19" spans="2:9" x14ac:dyDescent="0.45">
      <c r="B19" s="1675"/>
      <c r="C19" s="847" t="s">
        <v>24</v>
      </c>
      <c r="D19" s="741">
        <v>531</v>
      </c>
      <c r="E19" s="741">
        <v>1056</v>
      </c>
      <c r="F19" s="741">
        <v>0</v>
      </c>
      <c r="G19" s="741">
        <v>0</v>
      </c>
      <c r="H19" s="741">
        <v>0</v>
      </c>
      <c r="I19" s="741">
        <v>0</v>
      </c>
    </row>
    <row r="20" spans="2:9" x14ac:dyDescent="0.45">
      <c r="B20" s="1675"/>
      <c r="C20" s="847" t="s">
        <v>1200</v>
      </c>
      <c r="D20" s="741">
        <v>0</v>
      </c>
      <c r="E20" s="741">
        <v>0</v>
      </c>
      <c r="F20" s="741">
        <v>0</v>
      </c>
      <c r="G20" s="741">
        <v>0</v>
      </c>
      <c r="H20" s="741">
        <v>0</v>
      </c>
      <c r="I20" s="741">
        <v>0</v>
      </c>
    </row>
    <row r="21" spans="2:9" x14ac:dyDescent="0.45">
      <c r="B21" s="1675"/>
      <c r="C21" s="847" t="s">
        <v>1201</v>
      </c>
      <c r="D21" s="741">
        <v>15041</v>
      </c>
      <c r="E21" s="741">
        <v>5162</v>
      </c>
      <c r="F21" s="741">
        <v>0</v>
      </c>
      <c r="G21" s="741">
        <v>0</v>
      </c>
      <c r="H21" s="741">
        <v>0</v>
      </c>
      <c r="I21" s="741">
        <v>0</v>
      </c>
    </row>
    <row r="22" spans="2:9" x14ac:dyDescent="0.45">
      <c r="B22" s="1676" t="s">
        <v>98</v>
      </c>
      <c r="C22" s="1676"/>
      <c r="D22" s="848">
        <v>141354</v>
      </c>
      <c r="E22" s="848">
        <v>326645</v>
      </c>
      <c r="F22" s="848">
        <v>0</v>
      </c>
      <c r="G22" s="848">
        <v>0</v>
      </c>
      <c r="H22" s="848">
        <v>0</v>
      </c>
      <c r="I22" s="848">
        <v>0</v>
      </c>
    </row>
    <row r="23" spans="2:9" x14ac:dyDescent="0.45">
      <c r="B23" s="1677" t="s">
        <v>94</v>
      </c>
      <c r="C23" s="849" t="s">
        <v>328</v>
      </c>
      <c r="D23" s="850">
        <v>2358</v>
      </c>
      <c r="E23" s="850">
        <v>7208</v>
      </c>
      <c r="F23" s="850">
        <v>0</v>
      </c>
      <c r="G23" s="850">
        <v>0</v>
      </c>
      <c r="H23" s="850">
        <v>0</v>
      </c>
      <c r="I23" s="850">
        <v>0</v>
      </c>
    </row>
    <row r="24" spans="2:9" x14ac:dyDescent="0.45">
      <c r="B24" s="1677"/>
      <c r="C24" s="849" t="s">
        <v>1202</v>
      </c>
      <c r="D24" s="850">
        <v>4650</v>
      </c>
      <c r="E24" s="850">
        <v>16754</v>
      </c>
      <c r="F24" s="850">
        <v>0</v>
      </c>
      <c r="G24" s="850">
        <v>0</v>
      </c>
      <c r="H24" s="850">
        <v>0</v>
      </c>
      <c r="I24" s="850">
        <v>0</v>
      </c>
    </row>
    <row r="25" spans="2:9" x14ac:dyDescent="0.45">
      <c r="B25" s="1676" t="s">
        <v>94</v>
      </c>
      <c r="C25" s="1676"/>
      <c r="D25" s="848">
        <v>7007</v>
      </c>
      <c r="E25" s="848">
        <v>23962</v>
      </c>
      <c r="F25" s="848">
        <v>0</v>
      </c>
      <c r="G25" s="848">
        <v>0</v>
      </c>
      <c r="H25" s="848">
        <v>0</v>
      </c>
      <c r="I25" s="848">
        <v>0</v>
      </c>
    </row>
    <row r="26" spans="2:9" x14ac:dyDescent="0.45">
      <c r="B26" s="1675" t="s">
        <v>1203</v>
      </c>
      <c r="C26" s="847" t="s">
        <v>1204</v>
      </c>
      <c r="D26" s="741">
        <v>0</v>
      </c>
      <c r="E26" s="741">
        <v>17330</v>
      </c>
      <c r="F26" s="741">
        <v>0</v>
      </c>
      <c r="G26" s="741">
        <v>0</v>
      </c>
      <c r="H26" s="741">
        <v>0</v>
      </c>
      <c r="I26" s="741">
        <v>0</v>
      </c>
    </row>
    <row r="27" spans="2:9" x14ac:dyDescent="0.45">
      <c r="B27" s="1675"/>
      <c r="C27" s="847" t="s">
        <v>1205</v>
      </c>
      <c r="D27" s="741">
        <v>0</v>
      </c>
      <c r="E27" s="741">
        <v>48</v>
      </c>
      <c r="F27" s="741">
        <v>0</v>
      </c>
      <c r="G27" s="741">
        <v>11355</v>
      </c>
      <c r="H27" s="741">
        <v>0</v>
      </c>
      <c r="I27" s="741">
        <v>0</v>
      </c>
    </row>
    <row r="28" spans="2:9" ht="31.4" customHeight="1" x14ac:dyDescent="0.45">
      <c r="B28" s="1676" t="s">
        <v>318</v>
      </c>
      <c r="C28" s="1676"/>
      <c r="D28" s="848">
        <v>0</v>
      </c>
      <c r="E28" s="848">
        <v>17378</v>
      </c>
      <c r="F28" s="848">
        <v>0</v>
      </c>
      <c r="G28" s="848">
        <v>11355</v>
      </c>
      <c r="H28" s="848">
        <v>0</v>
      </c>
      <c r="I28" s="848">
        <v>0</v>
      </c>
    </row>
    <row r="29" spans="2:9" x14ac:dyDescent="0.45">
      <c r="B29" s="1677" t="s">
        <v>99</v>
      </c>
      <c r="C29" s="849" t="s">
        <v>333</v>
      </c>
      <c r="D29" s="850">
        <v>68831</v>
      </c>
      <c r="E29" s="850">
        <v>287701</v>
      </c>
      <c r="F29" s="850">
        <v>0</v>
      </c>
      <c r="G29" s="850">
        <v>2500</v>
      </c>
      <c r="H29" s="850">
        <v>0</v>
      </c>
      <c r="I29" s="850">
        <v>0</v>
      </c>
    </row>
    <row r="30" spans="2:9" x14ac:dyDescent="0.45">
      <c r="B30" s="1677"/>
      <c r="C30" s="849" t="s">
        <v>345</v>
      </c>
      <c r="D30" s="850">
        <v>33705</v>
      </c>
      <c r="E30" s="850">
        <v>0</v>
      </c>
      <c r="F30" s="850">
        <v>569173</v>
      </c>
      <c r="G30" s="850">
        <v>0</v>
      </c>
      <c r="H30" s="850">
        <v>0</v>
      </c>
      <c r="I30" s="850">
        <v>0</v>
      </c>
    </row>
    <row r="31" spans="2:9" x14ac:dyDescent="0.45">
      <c r="B31" s="1677"/>
      <c r="C31" s="849" t="s">
        <v>1206</v>
      </c>
      <c r="D31" s="850">
        <v>357791</v>
      </c>
      <c r="E31" s="850">
        <v>0</v>
      </c>
      <c r="F31" s="850">
        <v>0</v>
      </c>
      <c r="G31" s="850">
        <v>0</v>
      </c>
      <c r="H31" s="850">
        <v>0</v>
      </c>
      <c r="I31" s="850">
        <v>0</v>
      </c>
    </row>
    <row r="32" spans="2:9" x14ac:dyDescent="0.45">
      <c r="B32" s="1677"/>
      <c r="C32" s="849" t="s">
        <v>331</v>
      </c>
      <c r="D32" s="850">
        <v>256400</v>
      </c>
      <c r="E32" s="850">
        <v>8435</v>
      </c>
      <c r="F32" s="850">
        <v>0</v>
      </c>
      <c r="G32" s="850">
        <v>0</v>
      </c>
      <c r="H32" s="850">
        <v>0</v>
      </c>
      <c r="I32" s="850">
        <v>0</v>
      </c>
    </row>
    <row r="33" spans="2:9" x14ac:dyDescent="0.45">
      <c r="B33" s="1676" t="s">
        <v>99</v>
      </c>
      <c r="C33" s="1676"/>
      <c r="D33" s="848">
        <v>716727</v>
      </c>
      <c r="E33" s="848">
        <v>296136</v>
      </c>
      <c r="F33" s="848">
        <v>569173</v>
      </c>
      <c r="G33" s="848">
        <v>2500</v>
      </c>
      <c r="H33" s="848">
        <v>0</v>
      </c>
      <c r="I33" s="848">
        <v>0</v>
      </c>
    </row>
    <row r="34" spans="2:9" x14ac:dyDescent="0.45">
      <c r="B34" s="1675" t="s">
        <v>636</v>
      </c>
      <c r="C34" s="847" t="s">
        <v>1207</v>
      </c>
      <c r="D34" s="741">
        <v>0</v>
      </c>
      <c r="E34" s="741">
        <v>6756</v>
      </c>
      <c r="F34" s="741">
        <v>0</v>
      </c>
      <c r="G34" s="741">
        <v>0</v>
      </c>
      <c r="H34" s="741">
        <v>0</v>
      </c>
      <c r="I34" s="741">
        <v>0</v>
      </c>
    </row>
    <row r="35" spans="2:9" x14ac:dyDescent="0.45">
      <c r="B35" s="1675"/>
      <c r="C35" s="847" t="s">
        <v>1208</v>
      </c>
      <c r="D35" s="741">
        <v>0</v>
      </c>
      <c r="E35" s="741">
        <v>1514</v>
      </c>
      <c r="F35" s="741">
        <v>0</v>
      </c>
      <c r="G35" s="741">
        <v>0</v>
      </c>
      <c r="H35" s="741">
        <v>0</v>
      </c>
      <c r="I35" s="741">
        <v>0</v>
      </c>
    </row>
    <row r="36" spans="2:9" x14ac:dyDescent="0.45">
      <c r="B36" s="1675"/>
      <c r="C36" s="847" t="s">
        <v>1209</v>
      </c>
      <c r="D36" s="741">
        <v>0</v>
      </c>
      <c r="E36" s="741">
        <v>799</v>
      </c>
      <c r="F36" s="741">
        <v>0</v>
      </c>
      <c r="G36" s="741">
        <v>0</v>
      </c>
      <c r="H36" s="741">
        <v>0</v>
      </c>
      <c r="I36" s="741">
        <v>0</v>
      </c>
    </row>
    <row r="37" spans="2:9" x14ac:dyDescent="0.45">
      <c r="B37" s="1676" t="s">
        <v>636</v>
      </c>
      <c r="C37" s="1676"/>
      <c r="D37" s="848">
        <v>0</v>
      </c>
      <c r="E37" s="848">
        <v>9069</v>
      </c>
      <c r="F37" s="848">
        <v>0</v>
      </c>
      <c r="G37" s="848">
        <v>0</v>
      </c>
      <c r="H37" s="848">
        <v>0</v>
      </c>
      <c r="I37" s="848">
        <v>0</v>
      </c>
    </row>
    <row r="38" spans="2:9" x14ac:dyDescent="0.45">
      <c r="B38" s="1677" t="s">
        <v>91</v>
      </c>
      <c r="C38" s="849" t="s">
        <v>1210</v>
      </c>
      <c r="D38" s="850">
        <v>0</v>
      </c>
      <c r="E38" s="850">
        <v>6163</v>
      </c>
      <c r="F38" s="850">
        <v>0</v>
      </c>
      <c r="G38" s="850">
        <v>0</v>
      </c>
      <c r="H38" s="850">
        <v>0</v>
      </c>
      <c r="I38" s="850">
        <v>0</v>
      </c>
    </row>
    <row r="39" spans="2:9" x14ac:dyDescent="0.45">
      <c r="B39" s="1677"/>
      <c r="C39" s="849" t="s">
        <v>610</v>
      </c>
      <c r="D39" s="850">
        <v>0</v>
      </c>
      <c r="E39" s="850">
        <v>0</v>
      </c>
      <c r="F39" s="850">
        <v>0</v>
      </c>
      <c r="G39" s="850">
        <v>0</v>
      </c>
      <c r="H39" s="850">
        <v>0</v>
      </c>
      <c r="I39" s="850">
        <v>0</v>
      </c>
    </row>
    <row r="40" spans="2:9" x14ac:dyDescent="0.45">
      <c r="B40" s="1677"/>
      <c r="C40" s="849" t="s">
        <v>1211</v>
      </c>
      <c r="D40" s="850">
        <v>0</v>
      </c>
      <c r="E40" s="850">
        <v>0</v>
      </c>
      <c r="F40" s="850">
        <v>0</v>
      </c>
      <c r="G40" s="850">
        <v>0</v>
      </c>
      <c r="H40" s="850">
        <v>0</v>
      </c>
      <c r="I40" s="850">
        <v>0</v>
      </c>
    </row>
    <row r="41" spans="2:9" x14ac:dyDescent="0.45">
      <c r="B41" s="1677"/>
      <c r="C41" s="849" t="s">
        <v>1212</v>
      </c>
      <c r="D41" s="850">
        <v>0</v>
      </c>
      <c r="E41" s="850">
        <v>0</v>
      </c>
      <c r="F41" s="850">
        <v>0</v>
      </c>
      <c r="G41" s="850">
        <v>0</v>
      </c>
      <c r="H41" s="850">
        <v>0</v>
      </c>
      <c r="I41" s="850">
        <v>0</v>
      </c>
    </row>
    <row r="42" spans="2:9" x14ac:dyDescent="0.45">
      <c r="B42" s="1677"/>
      <c r="C42" s="849" t="s">
        <v>1213</v>
      </c>
      <c r="D42" s="850">
        <v>0</v>
      </c>
      <c r="E42" s="850">
        <v>59449</v>
      </c>
      <c r="F42" s="850">
        <v>0</v>
      </c>
      <c r="G42" s="850">
        <v>0</v>
      </c>
      <c r="H42" s="850">
        <v>0</v>
      </c>
      <c r="I42" s="850">
        <v>0</v>
      </c>
    </row>
    <row r="43" spans="2:9" x14ac:dyDescent="0.45">
      <c r="B43" s="1677"/>
      <c r="C43" s="849" t="s">
        <v>643</v>
      </c>
      <c r="D43" s="850">
        <v>0</v>
      </c>
      <c r="E43" s="850">
        <v>0</v>
      </c>
      <c r="F43" s="850">
        <v>0</v>
      </c>
      <c r="G43" s="850">
        <v>0</v>
      </c>
      <c r="H43" s="850">
        <v>0</v>
      </c>
      <c r="I43" s="850">
        <v>0</v>
      </c>
    </row>
    <row r="44" spans="2:9" x14ac:dyDescent="0.45">
      <c r="B44" s="1677"/>
      <c r="C44" s="849" t="s">
        <v>3071</v>
      </c>
      <c r="D44" s="850">
        <v>0</v>
      </c>
      <c r="E44" s="850">
        <v>5151</v>
      </c>
      <c r="F44" s="850"/>
      <c r="G44" s="850"/>
      <c r="H44" s="850"/>
      <c r="I44" s="850"/>
    </row>
    <row r="45" spans="2:9" x14ac:dyDescent="0.45">
      <c r="B45" s="1677"/>
      <c r="C45" s="849" t="s">
        <v>596</v>
      </c>
      <c r="D45" s="850">
        <v>0</v>
      </c>
      <c r="E45" s="850">
        <v>0</v>
      </c>
      <c r="F45" s="850">
        <v>199959</v>
      </c>
      <c r="G45" s="850">
        <v>0</v>
      </c>
      <c r="H45" s="850">
        <v>0</v>
      </c>
      <c r="I45" s="850">
        <v>0</v>
      </c>
    </row>
    <row r="46" spans="2:9" x14ac:dyDescent="0.45">
      <c r="B46" s="1676" t="s">
        <v>91</v>
      </c>
      <c r="C46" s="1676"/>
      <c r="D46" s="848">
        <v>0</v>
      </c>
      <c r="E46" s="848">
        <v>70763</v>
      </c>
      <c r="F46" s="848">
        <v>199959</v>
      </c>
      <c r="G46" s="848">
        <v>0</v>
      </c>
      <c r="H46" s="848">
        <v>0</v>
      </c>
      <c r="I46" s="848">
        <v>0</v>
      </c>
    </row>
    <row r="47" spans="2:9" x14ac:dyDescent="0.45">
      <c r="B47" s="1675" t="s">
        <v>93</v>
      </c>
      <c r="C47" s="847" t="s">
        <v>1210</v>
      </c>
      <c r="D47" s="741">
        <v>1071</v>
      </c>
      <c r="E47" s="741">
        <v>1606</v>
      </c>
      <c r="F47" s="741">
        <v>0</v>
      </c>
      <c r="G47" s="741">
        <v>0</v>
      </c>
      <c r="H47" s="741">
        <v>0</v>
      </c>
      <c r="I47" s="741">
        <v>0</v>
      </c>
    </row>
    <row r="48" spans="2:9" x14ac:dyDescent="0.45">
      <c r="B48" s="1675"/>
      <c r="C48" s="847" t="s">
        <v>1214</v>
      </c>
      <c r="D48" s="741">
        <v>0</v>
      </c>
      <c r="E48" s="741">
        <v>5091</v>
      </c>
      <c r="F48" s="741">
        <v>0</v>
      </c>
      <c r="G48" s="741">
        <v>0</v>
      </c>
      <c r="H48" s="741">
        <v>0</v>
      </c>
      <c r="I48" s="741">
        <v>0</v>
      </c>
    </row>
    <row r="49" spans="2:9" x14ac:dyDescent="0.45">
      <c r="B49" s="1675"/>
      <c r="C49" s="847" t="s">
        <v>1215</v>
      </c>
      <c r="D49" s="741">
        <v>0</v>
      </c>
      <c r="E49" s="741">
        <v>742</v>
      </c>
      <c r="F49" s="741">
        <v>0</v>
      </c>
      <c r="G49" s="741">
        <v>0</v>
      </c>
      <c r="H49" s="741">
        <v>0</v>
      </c>
      <c r="I49" s="741">
        <v>0</v>
      </c>
    </row>
    <row r="50" spans="2:9" x14ac:dyDescent="0.45">
      <c r="B50" s="1675"/>
      <c r="C50" s="847" t="s">
        <v>225</v>
      </c>
      <c r="D50" s="741">
        <v>0</v>
      </c>
      <c r="E50" s="741">
        <v>20944</v>
      </c>
      <c r="F50" s="741">
        <v>0</v>
      </c>
      <c r="G50" s="741">
        <v>0</v>
      </c>
      <c r="H50" s="741">
        <v>0</v>
      </c>
      <c r="I50" s="741">
        <v>0</v>
      </c>
    </row>
    <row r="51" spans="2:9" x14ac:dyDescent="0.45">
      <c r="B51" s="1676" t="s">
        <v>93</v>
      </c>
      <c r="C51" s="1676"/>
      <c r="D51" s="848">
        <v>1071</v>
      </c>
      <c r="E51" s="848">
        <v>28383</v>
      </c>
      <c r="F51" s="848">
        <v>0</v>
      </c>
      <c r="G51" s="848">
        <v>0</v>
      </c>
      <c r="H51" s="848">
        <v>0</v>
      </c>
      <c r="I51" s="848">
        <v>0</v>
      </c>
    </row>
    <row r="52" spans="2:9" x14ac:dyDescent="0.45">
      <c r="B52" s="1677" t="s">
        <v>641</v>
      </c>
      <c r="C52" s="849" t="s">
        <v>1217</v>
      </c>
      <c r="D52" s="850">
        <v>0</v>
      </c>
      <c r="E52" s="850">
        <v>11482</v>
      </c>
      <c r="F52" s="850">
        <v>0</v>
      </c>
      <c r="G52" s="850">
        <v>0</v>
      </c>
      <c r="H52" s="850">
        <v>0</v>
      </c>
      <c r="I52" s="850">
        <v>0</v>
      </c>
    </row>
    <row r="53" spans="2:9" x14ac:dyDescent="0.45">
      <c r="B53" s="1677"/>
      <c r="C53" s="849" t="s">
        <v>1218</v>
      </c>
      <c r="D53" s="850">
        <v>0</v>
      </c>
      <c r="E53" s="850">
        <v>1269</v>
      </c>
      <c r="F53" s="850">
        <v>0</v>
      </c>
      <c r="G53" s="850">
        <v>0</v>
      </c>
      <c r="H53" s="850">
        <v>0</v>
      </c>
      <c r="I53" s="850">
        <v>0</v>
      </c>
    </row>
    <row r="54" spans="2:9" x14ac:dyDescent="0.45">
      <c r="B54" s="1677"/>
      <c r="C54" s="849" t="s">
        <v>1219</v>
      </c>
      <c r="D54" s="850">
        <v>0</v>
      </c>
      <c r="E54" s="850">
        <v>0</v>
      </c>
      <c r="F54" s="850">
        <v>251599</v>
      </c>
      <c r="G54" s="850">
        <v>0</v>
      </c>
      <c r="H54" s="850">
        <v>0</v>
      </c>
      <c r="I54" s="850">
        <v>0</v>
      </c>
    </row>
    <row r="55" spans="2:9" x14ac:dyDescent="0.45">
      <c r="B55" s="1677"/>
      <c r="C55" s="849" t="s">
        <v>3072</v>
      </c>
      <c r="D55" s="850">
        <v>4095</v>
      </c>
      <c r="E55" s="850">
        <v>0</v>
      </c>
      <c r="F55" s="850">
        <v>0</v>
      </c>
      <c r="G55" s="850">
        <v>0</v>
      </c>
      <c r="H55" s="850">
        <v>0</v>
      </c>
      <c r="I55" s="850">
        <v>0</v>
      </c>
    </row>
    <row r="56" spans="2:9" x14ac:dyDescent="0.45">
      <c r="B56" s="1677"/>
      <c r="C56" s="849" t="s">
        <v>1220</v>
      </c>
      <c r="D56" s="850">
        <v>5660</v>
      </c>
      <c r="E56" s="850">
        <v>0</v>
      </c>
      <c r="F56" s="850">
        <v>0</v>
      </c>
      <c r="G56" s="850">
        <v>0</v>
      </c>
      <c r="H56" s="850">
        <v>0</v>
      </c>
      <c r="I56" s="850">
        <v>0</v>
      </c>
    </row>
    <row r="57" spans="2:9" x14ac:dyDescent="0.45">
      <c r="B57" s="1677"/>
      <c r="C57" s="849" t="s">
        <v>1221</v>
      </c>
      <c r="D57" s="850">
        <v>2220</v>
      </c>
      <c r="E57" s="850">
        <v>0</v>
      </c>
      <c r="F57" s="850">
        <v>0</v>
      </c>
      <c r="G57" s="850">
        <v>0</v>
      </c>
      <c r="H57" s="850">
        <v>0</v>
      </c>
      <c r="I57" s="850">
        <v>0</v>
      </c>
    </row>
    <row r="58" spans="2:9" x14ac:dyDescent="0.45">
      <c r="B58" s="1677"/>
      <c r="C58" s="849" t="s">
        <v>1222</v>
      </c>
      <c r="D58" s="850">
        <v>6510</v>
      </c>
      <c r="E58" s="850">
        <v>0</v>
      </c>
      <c r="F58" s="850">
        <v>0</v>
      </c>
      <c r="G58" s="850">
        <v>0</v>
      </c>
      <c r="H58" s="850">
        <v>0</v>
      </c>
      <c r="I58" s="850">
        <v>0</v>
      </c>
    </row>
    <row r="59" spans="2:9" x14ac:dyDescent="0.45">
      <c r="B59" s="1677"/>
      <c r="C59" s="849" t="s">
        <v>1223</v>
      </c>
      <c r="D59" s="850">
        <v>3800</v>
      </c>
      <c r="E59" s="850">
        <v>0</v>
      </c>
      <c r="F59" s="850">
        <v>0</v>
      </c>
      <c r="G59" s="850">
        <v>0</v>
      </c>
      <c r="H59" s="850">
        <v>0</v>
      </c>
      <c r="I59" s="850">
        <v>0</v>
      </c>
    </row>
    <row r="60" spans="2:9" x14ac:dyDescent="0.45">
      <c r="B60" s="1677"/>
      <c r="C60" s="849" t="s">
        <v>3073</v>
      </c>
      <c r="D60" s="850">
        <v>1898</v>
      </c>
      <c r="E60" s="850">
        <v>0</v>
      </c>
      <c r="F60" s="850">
        <v>0</v>
      </c>
      <c r="G60" s="850">
        <v>0</v>
      </c>
      <c r="H60" s="850">
        <v>0</v>
      </c>
      <c r="I60" s="850">
        <v>0</v>
      </c>
    </row>
    <row r="61" spans="2:9" x14ac:dyDescent="0.45">
      <c r="B61" s="1677"/>
      <c r="C61" s="851" t="s">
        <v>3074</v>
      </c>
      <c r="D61" s="850">
        <v>615</v>
      </c>
      <c r="E61" s="850">
        <v>0</v>
      </c>
      <c r="F61" s="850">
        <v>0</v>
      </c>
      <c r="G61" s="850">
        <v>0</v>
      </c>
      <c r="H61" s="850">
        <v>0</v>
      </c>
      <c r="I61" s="850">
        <v>0</v>
      </c>
    </row>
    <row r="62" spans="2:9" x14ac:dyDescent="0.45">
      <c r="B62" s="1677"/>
      <c r="C62" s="849" t="s">
        <v>3075</v>
      </c>
      <c r="D62" s="850">
        <v>5890</v>
      </c>
      <c r="E62" s="850">
        <v>0</v>
      </c>
      <c r="F62" s="850">
        <v>0</v>
      </c>
      <c r="G62" s="850">
        <v>0</v>
      </c>
      <c r="H62" s="850">
        <v>0</v>
      </c>
      <c r="I62" s="850">
        <v>0</v>
      </c>
    </row>
    <row r="63" spans="2:9" x14ac:dyDescent="0.45">
      <c r="B63" s="1677"/>
      <c r="C63" s="849" t="s">
        <v>3076</v>
      </c>
      <c r="D63" s="850">
        <v>0</v>
      </c>
      <c r="E63" s="850">
        <v>0</v>
      </c>
      <c r="F63" s="850">
        <v>35250</v>
      </c>
      <c r="G63" s="850">
        <v>0</v>
      </c>
      <c r="H63" s="850">
        <v>0</v>
      </c>
      <c r="I63" s="850">
        <v>0</v>
      </c>
    </row>
    <row r="64" spans="2:9" x14ac:dyDescent="0.45">
      <c r="B64" s="1676" t="s">
        <v>167</v>
      </c>
      <c r="C64" s="1676"/>
      <c r="D64" s="848">
        <v>30688</v>
      </c>
      <c r="E64" s="848">
        <v>12752</v>
      </c>
      <c r="F64" s="848">
        <v>286849</v>
      </c>
      <c r="G64" s="848">
        <v>0</v>
      </c>
      <c r="H64" s="848">
        <v>0</v>
      </c>
      <c r="I64" s="848">
        <v>0</v>
      </c>
    </row>
    <row r="65" spans="2:9" x14ac:dyDescent="0.45">
      <c r="B65" s="1675" t="s">
        <v>96</v>
      </c>
      <c r="C65" s="847" t="s">
        <v>313</v>
      </c>
      <c r="D65" s="741">
        <v>500</v>
      </c>
      <c r="E65" s="741">
        <v>0</v>
      </c>
      <c r="F65" s="741">
        <v>0</v>
      </c>
      <c r="G65" s="741">
        <v>520</v>
      </c>
      <c r="H65" s="741">
        <v>0</v>
      </c>
      <c r="I65" s="741">
        <v>0</v>
      </c>
    </row>
    <row r="66" spans="2:9" x14ac:dyDescent="0.45">
      <c r="B66" s="1675"/>
      <c r="C66" s="847" t="s">
        <v>647</v>
      </c>
      <c r="D66" s="741">
        <v>0</v>
      </c>
      <c r="E66" s="741">
        <v>3299</v>
      </c>
      <c r="F66" s="741">
        <v>0</v>
      </c>
      <c r="G66" s="741">
        <v>0</v>
      </c>
      <c r="H66" s="741">
        <v>0</v>
      </c>
      <c r="I66" s="741">
        <v>0</v>
      </c>
    </row>
    <row r="67" spans="2:9" x14ac:dyDescent="0.45">
      <c r="B67" s="1675"/>
      <c r="C67" s="847" t="s">
        <v>596</v>
      </c>
      <c r="D67" s="741">
        <v>4867</v>
      </c>
      <c r="E67" s="741">
        <v>0</v>
      </c>
      <c r="F67" s="741">
        <v>0</v>
      </c>
      <c r="G67" s="741">
        <v>0</v>
      </c>
      <c r="H67" s="741">
        <v>2099</v>
      </c>
      <c r="I67" s="741">
        <v>0</v>
      </c>
    </row>
    <row r="68" spans="2:9" x14ac:dyDescent="0.45">
      <c r="B68" s="1675"/>
      <c r="C68" s="847" t="s">
        <v>6</v>
      </c>
      <c r="D68" s="741">
        <v>0</v>
      </c>
      <c r="E68" s="741">
        <v>6913</v>
      </c>
      <c r="F68" s="741">
        <v>0</v>
      </c>
      <c r="G68" s="741">
        <v>0</v>
      </c>
      <c r="H68" s="741">
        <v>0</v>
      </c>
      <c r="I68" s="741">
        <v>1349</v>
      </c>
    </row>
    <row r="69" spans="2:9" x14ac:dyDescent="0.45">
      <c r="B69" s="1676" t="s">
        <v>96</v>
      </c>
      <c r="C69" s="1676"/>
      <c r="D69" s="848">
        <v>5367</v>
      </c>
      <c r="E69" s="848">
        <v>10212</v>
      </c>
      <c r="F69" s="848">
        <v>0</v>
      </c>
      <c r="G69" s="848">
        <v>520</v>
      </c>
      <c r="H69" s="848">
        <v>2099</v>
      </c>
      <c r="I69" s="848">
        <v>1349</v>
      </c>
    </row>
  </sheetData>
  <mergeCells count="18">
    <mergeCell ref="B64:C64"/>
    <mergeCell ref="B65:B68"/>
    <mergeCell ref="B69:C69"/>
    <mergeCell ref="B38:B45"/>
    <mergeCell ref="B46:C46"/>
    <mergeCell ref="B47:B50"/>
    <mergeCell ref="B51:C51"/>
    <mergeCell ref="B52:B63"/>
    <mergeCell ref="B28:C28"/>
    <mergeCell ref="B29:B32"/>
    <mergeCell ref="B33:C33"/>
    <mergeCell ref="B34:B36"/>
    <mergeCell ref="B37:C37"/>
    <mergeCell ref="B7:B21"/>
    <mergeCell ref="B22:C22"/>
    <mergeCell ref="B23:B24"/>
    <mergeCell ref="B25:C25"/>
    <mergeCell ref="B26:B27"/>
  </mergeCells>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E105DC-F11C-4BBA-B6DF-918FC1813C2B}">
  <sheetPr codeName="Feuil21">
    <tabColor rgb="FF00B050"/>
  </sheetPr>
  <dimension ref="A2:R36"/>
  <sheetViews>
    <sheetView zoomScaleNormal="100" workbookViewId="0">
      <selection activeCell="F23" sqref="F23"/>
    </sheetView>
  </sheetViews>
  <sheetFormatPr baseColWidth="10" defaultColWidth="11.54296875" defaultRowHeight="13" x14ac:dyDescent="0.45"/>
  <cols>
    <col min="1" max="1" width="12" style="1" customWidth="1"/>
    <col min="2" max="2" width="24.90625" style="1" bestFit="1" customWidth="1"/>
    <col min="3" max="3" width="16.08984375" style="1" bestFit="1" customWidth="1"/>
    <col min="4" max="4" width="14.90625" style="1" bestFit="1" customWidth="1"/>
    <col min="5" max="5" width="18.08984375" style="1" bestFit="1" customWidth="1"/>
    <col min="6" max="6" width="15.90625" style="148" bestFit="1" customWidth="1"/>
    <col min="7" max="7" width="10" style="629" bestFit="1" customWidth="1"/>
    <col min="8" max="8" width="12.08984375" style="629" bestFit="1" customWidth="1"/>
    <col min="9" max="9" width="14.54296875" style="1" bestFit="1" customWidth="1"/>
    <col min="10" max="10" width="15.453125" style="1" bestFit="1" customWidth="1"/>
    <col min="11" max="11" width="16.54296875" style="1" bestFit="1" customWidth="1"/>
    <col min="12" max="12" width="26" style="1" bestFit="1" customWidth="1"/>
    <col min="13" max="13" width="15.90625" style="1" bestFit="1" customWidth="1"/>
    <col min="14" max="14" width="17.90625" style="1" bestFit="1" customWidth="1"/>
    <col min="15" max="15" width="14.453125" style="629" bestFit="1" customWidth="1"/>
    <col min="16" max="16" width="18.08984375" style="629" bestFit="1" customWidth="1"/>
    <col min="17" max="17" width="44.90625" style="641" bestFit="1" customWidth="1"/>
    <col min="18" max="18" width="22.08984375" style="1" bestFit="1" customWidth="1"/>
    <col min="19" max="16384" width="11.54296875" style="1"/>
  </cols>
  <sheetData>
    <row r="2" spans="1:18" x14ac:dyDescent="0.45">
      <c r="A2" s="69" t="s">
        <v>1551</v>
      </c>
    </row>
    <row r="5" spans="1:18" ht="40.5" x14ac:dyDescent="0.45">
      <c r="A5" s="440" t="s">
        <v>9</v>
      </c>
      <c r="B5" s="440" t="s">
        <v>411</v>
      </c>
      <c r="C5" s="440" t="s">
        <v>828</v>
      </c>
      <c r="D5" s="426" t="s">
        <v>1183</v>
      </c>
      <c r="E5" s="426" t="s">
        <v>1184</v>
      </c>
      <c r="F5" s="626" t="s">
        <v>228</v>
      </c>
      <c r="G5" s="630" t="s">
        <v>2674</v>
      </c>
      <c r="H5" s="630" t="s">
        <v>2675</v>
      </c>
      <c r="I5" s="440" t="s">
        <v>2676</v>
      </c>
      <c r="J5" s="441" t="s">
        <v>829</v>
      </c>
      <c r="K5" s="441" t="s">
        <v>2677</v>
      </c>
      <c r="L5" s="440" t="s">
        <v>412</v>
      </c>
      <c r="M5" s="440" t="s">
        <v>231</v>
      </c>
      <c r="N5" s="440" t="s">
        <v>232</v>
      </c>
      <c r="O5" s="635" t="s">
        <v>2532</v>
      </c>
      <c r="P5" s="638" t="s">
        <v>2533</v>
      </c>
      <c r="Q5" s="642" t="s">
        <v>233</v>
      </c>
      <c r="R5" s="625" t="s">
        <v>240</v>
      </c>
    </row>
    <row r="6" spans="1:18" x14ac:dyDescent="0.45">
      <c r="A6" s="124" t="s">
        <v>11</v>
      </c>
      <c r="B6" s="124" t="s">
        <v>2587</v>
      </c>
      <c r="C6" s="124"/>
      <c r="D6" s="124"/>
      <c r="E6" s="124"/>
      <c r="F6" s="627">
        <v>44946</v>
      </c>
      <c r="G6" s="631">
        <v>140725930</v>
      </c>
      <c r="H6" s="633">
        <v>993821</v>
      </c>
      <c r="I6" s="125" t="s">
        <v>190</v>
      </c>
      <c r="J6" s="125" t="s">
        <v>2588</v>
      </c>
      <c r="K6" s="126" t="s">
        <v>2589</v>
      </c>
      <c r="L6" s="127"/>
      <c r="M6" s="125"/>
      <c r="N6" s="125"/>
      <c r="O6" s="636">
        <v>75924000</v>
      </c>
      <c r="P6" s="639">
        <v>45822411720</v>
      </c>
      <c r="Q6" s="127" t="s">
        <v>1188</v>
      </c>
      <c r="R6" s="126" t="s">
        <v>2590</v>
      </c>
    </row>
    <row r="7" spans="1:18" x14ac:dyDescent="0.45">
      <c r="A7" s="115" t="s">
        <v>11</v>
      </c>
      <c r="B7" s="115" t="s">
        <v>2591</v>
      </c>
      <c r="C7" s="115"/>
      <c r="D7" s="115"/>
      <c r="E7" s="115"/>
      <c r="F7" s="628">
        <v>44963</v>
      </c>
      <c r="G7" s="632">
        <v>28937890</v>
      </c>
      <c r="H7" s="634">
        <v>449617</v>
      </c>
      <c r="I7" s="116" t="s">
        <v>190</v>
      </c>
      <c r="J7" s="116" t="s">
        <v>2588</v>
      </c>
      <c r="K7" s="117" t="s">
        <v>2589</v>
      </c>
      <c r="L7" s="118"/>
      <c r="M7" s="116"/>
      <c r="N7" s="116"/>
      <c r="O7" s="637">
        <v>50732500</v>
      </c>
      <c r="P7" s="640">
        <v>30609453873</v>
      </c>
      <c r="Q7" s="118" t="s">
        <v>1187</v>
      </c>
      <c r="R7" s="117" t="s">
        <v>2592</v>
      </c>
    </row>
    <row r="8" spans="1:18" x14ac:dyDescent="0.45">
      <c r="A8" s="124" t="s">
        <v>11</v>
      </c>
      <c r="B8" s="124" t="s">
        <v>2593</v>
      </c>
      <c r="C8" s="124"/>
      <c r="D8" s="124"/>
      <c r="E8" s="124"/>
      <c r="F8" s="627">
        <v>44970</v>
      </c>
      <c r="G8" s="631">
        <v>52033930</v>
      </c>
      <c r="H8" s="633">
        <v>418996</v>
      </c>
      <c r="I8" s="125" t="s">
        <v>190</v>
      </c>
      <c r="J8" s="125" t="s">
        <v>2588</v>
      </c>
      <c r="K8" s="126" t="s">
        <v>2589</v>
      </c>
      <c r="L8" s="127"/>
      <c r="M8" s="125"/>
      <c r="N8" s="125"/>
      <c r="O8" s="636">
        <v>25708000</v>
      </c>
      <c r="P8" s="639">
        <v>15478768804.4</v>
      </c>
      <c r="Q8" s="127" t="s">
        <v>1187</v>
      </c>
      <c r="R8" s="126" t="s">
        <v>2594</v>
      </c>
    </row>
    <row r="9" spans="1:18" x14ac:dyDescent="0.45">
      <c r="A9" s="115" t="s">
        <v>11</v>
      </c>
      <c r="B9" s="115" t="s">
        <v>2595</v>
      </c>
      <c r="C9" s="115"/>
      <c r="D9" s="115"/>
      <c r="E9" s="115"/>
      <c r="F9" s="628">
        <v>44988</v>
      </c>
      <c r="G9" s="632">
        <v>94251406</v>
      </c>
      <c r="H9" s="634">
        <v>650953</v>
      </c>
      <c r="I9" s="116" t="s">
        <v>190</v>
      </c>
      <c r="J9" s="116" t="s">
        <v>2588</v>
      </c>
      <c r="K9" s="117" t="s">
        <v>2589</v>
      </c>
      <c r="L9" s="118"/>
      <c r="M9" s="116"/>
      <c r="N9" s="116"/>
      <c r="O9" s="637">
        <v>51356500</v>
      </c>
      <c r="P9" s="640">
        <v>31776022942</v>
      </c>
      <c r="Q9" s="118" t="s">
        <v>2596</v>
      </c>
      <c r="R9" s="117" t="s">
        <v>2597</v>
      </c>
    </row>
    <row r="10" spans="1:18" x14ac:dyDescent="0.45">
      <c r="A10" s="124" t="s">
        <v>11</v>
      </c>
      <c r="B10" s="124" t="s">
        <v>2598</v>
      </c>
      <c r="C10" s="124"/>
      <c r="D10" s="124"/>
      <c r="E10" s="124"/>
      <c r="F10" s="627">
        <v>44993</v>
      </c>
      <c r="G10" s="631">
        <v>128635700</v>
      </c>
      <c r="H10" s="633">
        <v>905807</v>
      </c>
      <c r="I10" s="125" t="s">
        <v>190</v>
      </c>
      <c r="J10" s="125" t="s">
        <v>2588</v>
      </c>
      <c r="K10" s="126" t="s">
        <v>2589</v>
      </c>
      <c r="L10" s="127"/>
      <c r="M10" s="125"/>
      <c r="N10" s="125"/>
      <c r="O10" s="636">
        <v>75164000</v>
      </c>
      <c r="P10" s="639">
        <v>46287359184</v>
      </c>
      <c r="Q10" s="127" t="s">
        <v>1187</v>
      </c>
      <c r="R10" s="126" t="s">
        <v>2599</v>
      </c>
    </row>
    <row r="11" spans="1:18" x14ac:dyDescent="0.45">
      <c r="A11" s="115" t="s">
        <v>11</v>
      </c>
      <c r="B11" s="115" t="s">
        <v>2600</v>
      </c>
      <c r="C11" s="115"/>
      <c r="D11" s="115"/>
      <c r="E11" s="115"/>
      <c r="F11" s="628">
        <v>45011</v>
      </c>
      <c r="G11" s="632">
        <v>128487050</v>
      </c>
      <c r="H11" s="634">
        <v>905223</v>
      </c>
      <c r="I11" s="116" t="s">
        <v>190</v>
      </c>
      <c r="J11" s="116" t="s">
        <v>2588</v>
      </c>
      <c r="K11" s="117" t="s">
        <v>2589</v>
      </c>
      <c r="L11" s="118"/>
      <c r="M11" s="116"/>
      <c r="N11" s="116"/>
      <c r="O11" s="637">
        <v>75544000</v>
      </c>
      <c r="P11" s="640">
        <v>46420254456</v>
      </c>
      <c r="Q11" s="118" t="s">
        <v>1188</v>
      </c>
      <c r="R11" s="117" t="s">
        <v>2594</v>
      </c>
    </row>
    <row r="12" spans="1:18" x14ac:dyDescent="0.45">
      <c r="A12" s="124" t="s">
        <v>11</v>
      </c>
      <c r="B12" s="124" t="s">
        <v>2601</v>
      </c>
      <c r="C12" s="124"/>
      <c r="D12" s="124"/>
      <c r="E12" s="124"/>
      <c r="F12" s="627">
        <v>45055</v>
      </c>
      <c r="G12" s="631">
        <v>94601536</v>
      </c>
      <c r="H12" s="633">
        <v>651013</v>
      </c>
      <c r="I12" s="125" t="s">
        <v>190</v>
      </c>
      <c r="J12" s="125" t="s">
        <v>2588</v>
      </c>
      <c r="K12" s="126" t="s">
        <v>2589</v>
      </c>
      <c r="L12" s="127"/>
      <c r="M12" s="125"/>
      <c r="N12" s="125"/>
      <c r="O12" s="636">
        <v>49432500</v>
      </c>
      <c r="P12" s="639">
        <v>29310017168.25</v>
      </c>
      <c r="Q12" s="127" t="s">
        <v>1188</v>
      </c>
      <c r="R12" s="126" t="s">
        <v>2602</v>
      </c>
    </row>
    <row r="13" spans="1:18" x14ac:dyDescent="0.45">
      <c r="A13" s="115" t="s">
        <v>11</v>
      </c>
      <c r="B13" s="115" t="s">
        <v>2603</v>
      </c>
      <c r="C13" s="115"/>
      <c r="D13" s="115"/>
      <c r="E13" s="115"/>
      <c r="F13" s="628">
        <v>45065</v>
      </c>
      <c r="G13" s="632">
        <v>49897532</v>
      </c>
      <c r="H13" s="634">
        <v>406436</v>
      </c>
      <c r="I13" s="116" t="s">
        <v>190</v>
      </c>
      <c r="J13" s="116" t="s">
        <v>2588</v>
      </c>
      <c r="K13" s="117" t="s">
        <v>2589</v>
      </c>
      <c r="L13" s="118"/>
      <c r="M13" s="116"/>
      <c r="N13" s="116"/>
      <c r="O13" s="637">
        <v>24228000</v>
      </c>
      <c r="P13" s="640">
        <v>14487130117.200001</v>
      </c>
      <c r="Q13" s="118" t="s">
        <v>1187</v>
      </c>
      <c r="R13" s="117" t="s">
        <v>2594</v>
      </c>
    </row>
    <row r="14" spans="1:18" x14ac:dyDescent="0.45">
      <c r="A14" s="124" t="s">
        <v>11</v>
      </c>
      <c r="B14" s="124" t="s">
        <v>2604</v>
      </c>
      <c r="C14" s="124"/>
      <c r="D14" s="124"/>
      <c r="E14" s="124"/>
      <c r="F14" s="627">
        <v>45081</v>
      </c>
      <c r="G14" s="631">
        <v>135345050</v>
      </c>
      <c r="H14" s="633">
        <v>953662</v>
      </c>
      <c r="I14" s="125" t="s">
        <v>190</v>
      </c>
      <c r="J14" s="125" t="s">
        <v>2588</v>
      </c>
      <c r="K14" s="126" t="s">
        <v>2589</v>
      </c>
      <c r="L14" s="127"/>
      <c r="M14" s="125"/>
      <c r="N14" s="125"/>
      <c r="O14" s="636">
        <v>70081500</v>
      </c>
      <c r="P14" s="639">
        <v>49907713741</v>
      </c>
      <c r="Q14" s="127" t="s">
        <v>1187</v>
      </c>
      <c r="R14" s="126" t="s">
        <v>2605</v>
      </c>
    </row>
    <row r="15" spans="1:18" x14ac:dyDescent="0.45">
      <c r="A15" s="115" t="s">
        <v>11</v>
      </c>
      <c r="B15" s="115" t="s">
        <v>2606</v>
      </c>
      <c r="C15" s="115"/>
      <c r="D15" s="115"/>
      <c r="E15" s="115"/>
      <c r="F15" s="628">
        <v>45096</v>
      </c>
      <c r="G15" s="632">
        <v>99108960</v>
      </c>
      <c r="H15" s="634">
        <v>682009</v>
      </c>
      <c r="I15" s="116" t="s">
        <v>190</v>
      </c>
      <c r="J15" s="116" t="s">
        <v>2588</v>
      </c>
      <c r="K15" s="117" t="s">
        <v>2589</v>
      </c>
      <c r="L15" s="118"/>
      <c r="M15" s="116"/>
      <c r="N15" s="116"/>
      <c r="O15" s="637">
        <v>48262500</v>
      </c>
      <c r="P15" s="640">
        <v>29210839515</v>
      </c>
      <c r="Q15" s="118" t="s">
        <v>1187</v>
      </c>
      <c r="R15" s="117" t="s">
        <v>2592</v>
      </c>
    </row>
    <row r="16" spans="1:18" x14ac:dyDescent="0.45">
      <c r="A16" s="124" t="s">
        <v>11</v>
      </c>
      <c r="B16" s="124" t="s">
        <v>2607</v>
      </c>
      <c r="C16" s="124"/>
      <c r="D16" s="124"/>
      <c r="E16" s="124"/>
      <c r="F16" s="627">
        <v>45104</v>
      </c>
      <c r="G16" s="631">
        <v>141026663</v>
      </c>
      <c r="H16" s="633">
        <v>994325</v>
      </c>
      <c r="I16" s="125" t="s">
        <v>190</v>
      </c>
      <c r="J16" s="125" t="s">
        <v>2588</v>
      </c>
      <c r="K16" s="126" t="s">
        <v>2589</v>
      </c>
      <c r="L16" s="127"/>
      <c r="M16" s="125"/>
      <c r="N16" s="125"/>
      <c r="O16" s="636">
        <v>70794000</v>
      </c>
      <c r="P16" s="639">
        <v>42260386267</v>
      </c>
      <c r="Q16" s="127" t="s">
        <v>1188</v>
      </c>
      <c r="R16" s="126" t="s">
        <v>2608</v>
      </c>
    </row>
    <row r="17" spans="1:18" x14ac:dyDescent="0.45">
      <c r="A17" s="115" t="s">
        <v>11</v>
      </c>
      <c r="B17" s="115" t="s">
        <v>2609</v>
      </c>
      <c r="C17" s="115"/>
      <c r="D17" s="115"/>
      <c r="E17" s="115"/>
      <c r="F17" s="628">
        <v>45124</v>
      </c>
      <c r="G17" s="632">
        <v>135086688</v>
      </c>
      <c r="H17" s="634">
        <v>952528</v>
      </c>
      <c r="I17" s="116" t="s">
        <v>190</v>
      </c>
      <c r="J17" s="116" t="s">
        <v>2588</v>
      </c>
      <c r="K17" s="117" t="s">
        <v>2589</v>
      </c>
      <c r="L17" s="118"/>
      <c r="M17" s="116"/>
      <c r="N17" s="116"/>
      <c r="O17" s="637">
        <v>67478500</v>
      </c>
      <c r="P17" s="640">
        <v>40065698791</v>
      </c>
      <c r="Q17" s="118" t="s">
        <v>1187</v>
      </c>
      <c r="R17" s="117" t="s">
        <v>2599</v>
      </c>
    </row>
    <row r="18" spans="1:18" x14ac:dyDescent="0.45">
      <c r="A18" s="124" t="s">
        <v>11</v>
      </c>
      <c r="B18" s="124" t="s">
        <v>2610</v>
      </c>
      <c r="C18" s="124"/>
      <c r="D18" s="124"/>
      <c r="E18" s="124"/>
      <c r="F18" s="627">
        <v>45162</v>
      </c>
      <c r="G18" s="631">
        <v>47387810</v>
      </c>
      <c r="H18" s="633">
        <v>385824</v>
      </c>
      <c r="I18" s="125" t="s">
        <v>190</v>
      </c>
      <c r="J18" s="125" t="s">
        <v>2588</v>
      </c>
      <c r="K18" s="126" t="s">
        <v>2589</v>
      </c>
      <c r="L18" s="127"/>
      <c r="M18" s="125"/>
      <c r="N18" s="125"/>
      <c r="O18" s="636">
        <v>26408000</v>
      </c>
      <c r="P18" s="639">
        <v>16045368760</v>
      </c>
      <c r="Q18" s="127" t="s">
        <v>1188</v>
      </c>
      <c r="R18" s="126" t="s">
        <v>2594</v>
      </c>
    </row>
    <row r="19" spans="1:18" x14ac:dyDescent="0.45">
      <c r="A19" s="115" t="s">
        <v>11</v>
      </c>
      <c r="B19" s="115" t="s">
        <v>2611</v>
      </c>
      <c r="C19" s="115"/>
      <c r="D19" s="115"/>
      <c r="E19" s="115"/>
      <c r="F19" s="628">
        <v>45165</v>
      </c>
      <c r="G19" s="632">
        <v>65507035</v>
      </c>
      <c r="H19" s="634">
        <v>632351</v>
      </c>
      <c r="I19" s="116" t="s">
        <v>190</v>
      </c>
      <c r="J19" s="116" t="s">
        <v>2588</v>
      </c>
      <c r="K19" s="117" t="s">
        <v>2589</v>
      </c>
      <c r="L19" s="118"/>
      <c r="M19" s="116"/>
      <c r="N19" s="116"/>
      <c r="O19" s="637">
        <v>49971600</v>
      </c>
      <c r="P19" s="640">
        <v>30215327940</v>
      </c>
      <c r="Q19" s="118" t="s">
        <v>1188</v>
      </c>
      <c r="R19" s="117" t="s">
        <v>2594</v>
      </c>
    </row>
    <row r="20" spans="1:18" x14ac:dyDescent="0.45">
      <c r="A20" s="124" t="s">
        <v>11</v>
      </c>
      <c r="B20" s="7" t="s">
        <v>2612</v>
      </c>
      <c r="C20" s="124"/>
      <c r="D20" s="124"/>
      <c r="E20" s="124"/>
      <c r="F20" s="627">
        <v>45176</v>
      </c>
      <c r="G20" s="631">
        <v>134489633</v>
      </c>
      <c r="H20" s="633">
        <v>946828</v>
      </c>
      <c r="I20" s="125" t="s">
        <v>190</v>
      </c>
      <c r="J20" s="125" t="s">
        <v>2588</v>
      </c>
      <c r="K20" s="126" t="s">
        <v>2589</v>
      </c>
      <c r="L20" s="127"/>
      <c r="M20" s="125"/>
      <c r="N20" s="125"/>
      <c r="O20" s="636">
        <v>77957000</v>
      </c>
      <c r="P20" s="639">
        <v>46773420430</v>
      </c>
      <c r="Q20" s="127" t="s">
        <v>1188</v>
      </c>
      <c r="R20" s="126" t="s">
        <v>2608</v>
      </c>
    </row>
    <row r="21" spans="1:18" x14ac:dyDescent="0.45">
      <c r="A21" s="115" t="s">
        <v>11</v>
      </c>
      <c r="B21" s="115" t="s">
        <v>2613</v>
      </c>
      <c r="C21" s="115"/>
      <c r="D21" s="115"/>
      <c r="E21" s="115"/>
      <c r="F21" s="628">
        <v>45194</v>
      </c>
      <c r="G21" s="632">
        <v>90430219</v>
      </c>
      <c r="H21" s="634">
        <v>623146</v>
      </c>
      <c r="I21" s="116" t="s">
        <v>190</v>
      </c>
      <c r="J21" s="116" t="s">
        <v>2588</v>
      </c>
      <c r="K21" s="117" t="s">
        <v>2589</v>
      </c>
      <c r="L21" s="118"/>
      <c r="M21" s="116"/>
      <c r="N21" s="116"/>
      <c r="O21" s="637">
        <v>54405000</v>
      </c>
      <c r="P21" s="640">
        <v>33427737720</v>
      </c>
      <c r="Q21" s="118" t="s">
        <v>1188</v>
      </c>
      <c r="R21" s="117" t="s">
        <v>2614</v>
      </c>
    </row>
    <row r="22" spans="1:18" x14ac:dyDescent="0.45">
      <c r="A22" s="124" t="s">
        <v>11</v>
      </c>
      <c r="B22" s="124" t="s">
        <v>2615</v>
      </c>
      <c r="C22" s="124"/>
      <c r="D22" s="124"/>
      <c r="E22" s="124"/>
      <c r="F22" s="627">
        <v>45219</v>
      </c>
      <c r="G22" s="631">
        <v>141367034</v>
      </c>
      <c r="H22" s="633">
        <v>995569</v>
      </c>
      <c r="I22" s="125" t="s">
        <v>190</v>
      </c>
      <c r="J22" s="125" t="s">
        <v>2588</v>
      </c>
      <c r="K22" s="126" t="s">
        <v>2589</v>
      </c>
      <c r="L22" s="127"/>
      <c r="M22" s="125"/>
      <c r="N22" s="125"/>
      <c r="O22" s="636">
        <v>86630500</v>
      </c>
      <c r="P22" s="639">
        <v>53948797353</v>
      </c>
      <c r="Q22" s="127" t="s">
        <v>1188</v>
      </c>
      <c r="R22" s="126" t="s">
        <v>2594</v>
      </c>
    </row>
    <row r="23" spans="1:18" x14ac:dyDescent="0.45">
      <c r="A23" s="115" t="s">
        <v>11</v>
      </c>
      <c r="B23" s="115" t="s">
        <v>2616</v>
      </c>
      <c r="C23" s="115"/>
      <c r="D23" s="115"/>
      <c r="E23" s="115"/>
      <c r="F23" s="628">
        <v>45247</v>
      </c>
      <c r="G23" s="632">
        <v>140948859</v>
      </c>
      <c r="H23" s="634">
        <v>992222</v>
      </c>
      <c r="I23" s="116" t="s">
        <v>190</v>
      </c>
      <c r="J23" s="116" t="s">
        <v>2588</v>
      </c>
      <c r="K23" s="117" t="s">
        <v>2589</v>
      </c>
      <c r="L23" s="118"/>
      <c r="M23" s="116"/>
      <c r="N23" s="116"/>
      <c r="O23" s="637">
        <v>82346000</v>
      </c>
      <c r="P23" s="640">
        <v>50621281224</v>
      </c>
      <c r="Q23" s="118" t="s">
        <v>1188</v>
      </c>
      <c r="R23" s="117" t="s">
        <v>2594</v>
      </c>
    </row>
    <row r="24" spans="1:18" x14ac:dyDescent="0.45">
      <c r="A24" s="124" t="s">
        <v>11</v>
      </c>
      <c r="B24" s="124" t="s">
        <v>2617</v>
      </c>
      <c r="C24" s="124"/>
      <c r="D24" s="124"/>
      <c r="E24" s="124"/>
      <c r="F24" s="627">
        <v>45260</v>
      </c>
      <c r="G24" s="631">
        <v>49480744</v>
      </c>
      <c r="H24" s="633">
        <v>402709</v>
      </c>
      <c r="I24" s="125" t="s">
        <v>190</v>
      </c>
      <c r="J24" s="125" t="s">
        <v>2588</v>
      </c>
      <c r="K24" s="126" t="s">
        <v>2589</v>
      </c>
      <c r="L24" s="127"/>
      <c r="M24" s="125"/>
      <c r="N24" s="125"/>
      <c r="O24" s="636">
        <v>25487855.32</v>
      </c>
      <c r="P24" s="639">
        <v>16003722404</v>
      </c>
      <c r="Q24" s="127" t="s">
        <v>1187</v>
      </c>
      <c r="R24" s="126" t="s">
        <v>2594</v>
      </c>
    </row>
    <row r="25" spans="1:18" x14ac:dyDescent="0.45">
      <c r="A25" s="115" t="s">
        <v>11</v>
      </c>
      <c r="B25" s="115" t="s">
        <v>2618</v>
      </c>
      <c r="C25" s="115"/>
      <c r="D25" s="115"/>
      <c r="E25" s="115"/>
      <c r="F25" s="628">
        <v>45265</v>
      </c>
      <c r="G25" s="632">
        <v>89876795</v>
      </c>
      <c r="H25" s="634">
        <v>619282</v>
      </c>
      <c r="I25" s="116" t="s">
        <v>190</v>
      </c>
      <c r="J25" s="116" t="s">
        <v>2588</v>
      </c>
      <c r="K25" s="117" t="s">
        <v>2589</v>
      </c>
      <c r="L25" s="118"/>
      <c r="M25" s="116"/>
      <c r="N25" s="116"/>
      <c r="O25" s="637">
        <v>50973000</v>
      </c>
      <c r="P25" s="640">
        <v>30508777938</v>
      </c>
      <c r="Q25" s="118" t="s">
        <v>1187</v>
      </c>
      <c r="R25" s="117" t="s">
        <v>2592</v>
      </c>
    </row>
    <row r="26" spans="1:18" x14ac:dyDescent="0.45">
      <c r="A26" s="124" t="s">
        <v>11</v>
      </c>
      <c r="B26" s="124" t="s">
        <v>2619</v>
      </c>
      <c r="C26" s="124"/>
      <c r="D26" s="124"/>
      <c r="E26" s="124"/>
      <c r="F26" s="627">
        <v>45271</v>
      </c>
      <c r="G26" s="631">
        <v>141443861</v>
      </c>
      <c r="H26" s="633">
        <v>995588</v>
      </c>
      <c r="I26" s="125" t="s">
        <v>190</v>
      </c>
      <c r="J26" s="125" t="s">
        <v>2588</v>
      </c>
      <c r="K26" s="126" t="s">
        <v>2589</v>
      </c>
      <c r="L26" s="127"/>
      <c r="M26" s="125"/>
      <c r="N26" s="125"/>
      <c r="O26" s="636">
        <v>76180500</v>
      </c>
      <c r="P26" s="639">
        <v>46304031510</v>
      </c>
      <c r="Q26" s="127" t="s">
        <v>1188</v>
      </c>
      <c r="R26" s="126" t="s">
        <v>2594</v>
      </c>
    </row>
    <row r="27" spans="1:18" x14ac:dyDescent="0.45">
      <c r="A27" s="115" t="s">
        <v>15</v>
      </c>
      <c r="B27" s="115" t="s">
        <v>2620</v>
      </c>
      <c r="C27" s="115"/>
      <c r="D27" s="115"/>
      <c r="E27" s="115"/>
      <c r="F27" s="628">
        <v>45061</v>
      </c>
      <c r="G27" s="632">
        <v>93616082</v>
      </c>
      <c r="H27" s="634">
        <v>325437</v>
      </c>
      <c r="I27" s="116" t="s">
        <v>190</v>
      </c>
      <c r="J27" s="116" t="s">
        <v>2588</v>
      </c>
      <c r="K27" s="117" t="s">
        <v>2589</v>
      </c>
      <c r="L27" s="118"/>
      <c r="M27" s="116"/>
      <c r="N27" s="116"/>
      <c r="O27" s="637">
        <v>81685275</v>
      </c>
      <c r="P27" s="640">
        <v>48743286309</v>
      </c>
      <c r="Q27" s="118" t="s">
        <v>1189</v>
      </c>
      <c r="R27" s="117" t="s">
        <v>2605</v>
      </c>
    </row>
    <row r="28" spans="1:18" x14ac:dyDescent="0.45">
      <c r="A28" s="124" t="s">
        <v>15</v>
      </c>
      <c r="B28" s="124" t="s">
        <v>2621</v>
      </c>
      <c r="C28" s="124"/>
      <c r="D28" s="124"/>
      <c r="E28" s="124"/>
      <c r="F28" s="627">
        <v>45197</v>
      </c>
      <c r="G28" s="631">
        <v>135459313</v>
      </c>
      <c r="H28" s="633">
        <v>953921</v>
      </c>
      <c r="I28" s="125" t="s">
        <v>190</v>
      </c>
      <c r="J28" s="125" t="s">
        <v>2588</v>
      </c>
      <c r="K28" s="126" t="s">
        <v>2589</v>
      </c>
      <c r="L28" s="127"/>
      <c r="M28" s="125"/>
      <c r="N28" s="125"/>
      <c r="O28" s="636">
        <v>81260150</v>
      </c>
      <c r="P28" s="639">
        <v>49806731733</v>
      </c>
      <c r="Q28" s="127" t="s">
        <v>2596</v>
      </c>
      <c r="R28" s="126" t="s">
        <v>1181</v>
      </c>
    </row>
    <row r="29" spans="1:18" x14ac:dyDescent="0.45">
      <c r="A29" s="115" t="s">
        <v>15</v>
      </c>
      <c r="B29" s="115" t="s">
        <v>2622</v>
      </c>
      <c r="C29" s="115"/>
      <c r="D29" s="115"/>
      <c r="E29" s="115"/>
      <c r="F29" s="628">
        <v>45291</v>
      </c>
      <c r="G29" s="632">
        <v>140901368</v>
      </c>
      <c r="H29" s="634">
        <v>990675</v>
      </c>
      <c r="I29" s="116" t="s">
        <v>190</v>
      </c>
      <c r="J29" s="116" t="s">
        <v>2588</v>
      </c>
      <c r="K29" s="117" t="s">
        <v>2589</v>
      </c>
      <c r="L29" s="118"/>
      <c r="M29" s="116"/>
      <c r="N29" s="116"/>
      <c r="O29" s="637">
        <v>74731750</v>
      </c>
      <c r="P29" s="640">
        <v>44471391462</v>
      </c>
      <c r="Q29" s="118" t="s">
        <v>2596</v>
      </c>
      <c r="R29" s="117" t="s">
        <v>2594</v>
      </c>
    </row>
    <row r="30" spans="1:18" x14ac:dyDescent="0.45">
      <c r="A30" s="124" t="s">
        <v>14</v>
      </c>
      <c r="B30" s="124" t="s">
        <v>2623</v>
      </c>
      <c r="C30" s="124"/>
      <c r="D30" s="124"/>
      <c r="E30" s="124"/>
      <c r="F30" s="627">
        <v>44969</v>
      </c>
      <c r="G30" s="631">
        <v>140759376</v>
      </c>
      <c r="H30" s="633">
        <v>994733</v>
      </c>
      <c r="I30" s="125" t="s">
        <v>190</v>
      </c>
      <c r="J30" s="125" t="s">
        <v>2588</v>
      </c>
      <c r="K30" s="126" t="s">
        <v>2589</v>
      </c>
      <c r="L30" s="127"/>
      <c r="M30" s="125"/>
      <c r="N30" s="125"/>
      <c r="O30" s="636">
        <v>78638150</v>
      </c>
      <c r="P30" s="639">
        <v>49376579832</v>
      </c>
      <c r="Q30" s="127" t="s">
        <v>1190</v>
      </c>
      <c r="R30" s="126" t="s">
        <v>2608</v>
      </c>
    </row>
    <row r="31" spans="1:18" x14ac:dyDescent="0.45">
      <c r="A31" s="115" t="s">
        <v>14</v>
      </c>
      <c r="B31" s="115" t="s">
        <v>2624</v>
      </c>
      <c r="C31" s="115"/>
      <c r="D31" s="115"/>
      <c r="E31" s="115"/>
      <c r="F31" s="628">
        <v>45129</v>
      </c>
      <c r="G31" s="632">
        <v>95290436</v>
      </c>
      <c r="H31" s="634">
        <v>657223</v>
      </c>
      <c r="I31" s="116" t="s">
        <v>190</v>
      </c>
      <c r="J31" s="116" t="s">
        <v>2588</v>
      </c>
      <c r="K31" s="117" t="s">
        <v>2589</v>
      </c>
      <c r="L31" s="118"/>
      <c r="M31" s="116"/>
      <c r="N31" s="116"/>
      <c r="O31" s="637">
        <v>51252500</v>
      </c>
      <c r="P31" s="640">
        <v>37181239740</v>
      </c>
      <c r="Q31" s="118" t="s">
        <v>1190</v>
      </c>
      <c r="R31" s="117" t="s">
        <v>2594</v>
      </c>
    </row>
    <row r="32" spans="1:18" x14ac:dyDescent="0.45">
      <c r="A32" s="124" t="s">
        <v>14</v>
      </c>
      <c r="B32" s="124" t="s">
        <v>2625</v>
      </c>
      <c r="C32" s="124"/>
      <c r="D32" s="124"/>
      <c r="E32" s="124"/>
      <c r="F32" s="627">
        <v>45151</v>
      </c>
      <c r="G32" s="631">
        <v>63598450</v>
      </c>
      <c r="H32" s="633">
        <v>956062</v>
      </c>
      <c r="I32" s="125" t="s">
        <v>190</v>
      </c>
      <c r="J32" s="125" t="s">
        <v>2588</v>
      </c>
      <c r="K32" s="126" t="s">
        <v>2589</v>
      </c>
      <c r="L32" s="127"/>
      <c r="M32" s="125"/>
      <c r="N32" s="125"/>
      <c r="O32" s="636">
        <v>76048450</v>
      </c>
      <c r="P32" s="639">
        <v>47750517561</v>
      </c>
      <c r="Q32" s="127" t="s">
        <v>1189</v>
      </c>
      <c r="R32" s="126" t="s">
        <v>2599</v>
      </c>
    </row>
    <row r="33" spans="1:18" x14ac:dyDescent="0.45">
      <c r="A33" s="115" t="s">
        <v>14</v>
      </c>
      <c r="B33" s="115" t="s">
        <v>2626</v>
      </c>
      <c r="C33" s="115"/>
      <c r="D33" s="115"/>
      <c r="E33" s="115"/>
      <c r="F33" s="628">
        <v>45227</v>
      </c>
      <c r="G33" s="632">
        <v>94331259</v>
      </c>
      <c r="H33" s="634">
        <v>649437</v>
      </c>
      <c r="I33" s="116" t="s">
        <v>190</v>
      </c>
      <c r="J33" s="116" t="s">
        <v>2588</v>
      </c>
      <c r="K33" s="117" t="s">
        <v>2589</v>
      </c>
      <c r="L33" s="118"/>
      <c r="M33" s="116"/>
      <c r="N33" s="116"/>
      <c r="O33" s="637">
        <v>59290400</v>
      </c>
      <c r="P33" s="640">
        <v>37228204998</v>
      </c>
      <c r="Q33" s="118" t="s">
        <v>1190</v>
      </c>
      <c r="R33" s="117" t="s">
        <v>1181</v>
      </c>
    </row>
    <row r="34" spans="1:18" x14ac:dyDescent="0.45">
      <c r="A34" s="124" t="s">
        <v>16</v>
      </c>
      <c r="B34" s="124" t="s">
        <v>2627</v>
      </c>
      <c r="C34" s="124"/>
      <c r="D34" s="124"/>
      <c r="E34" s="124"/>
      <c r="F34" s="627">
        <v>45027</v>
      </c>
      <c r="G34" s="631">
        <v>98919470</v>
      </c>
      <c r="H34" s="633">
        <v>681888</v>
      </c>
      <c r="I34" s="125" t="s">
        <v>190</v>
      </c>
      <c r="J34" s="125" t="s">
        <v>2588</v>
      </c>
      <c r="K34" s="126" t="s">
        <v>2589</v>
      </c>
      <c r="L34" s="127"/>
      <c r="M34" s="125"/>
      <c r="N34" s="125"/>
      <c r="O34" s="636">
        <v>51064000</v>
      </c>
      <c r="P34" s="639">
        <v>32062881344</v>
      </c>
      <c r="Q34" s="127" t="s">
        <v>1190</v>
      </c>
      <c r="R34" s="126" t="s">
        <v>2602</v>
      </c>
    </row>
    <row r="35" spans="1:18" x14ac:dyDescent="0.45">
      <c r="A35" s="124" t="s">
        <v>21</v>
      </c>
      <c r="B35" s="124" t="s">
        <v>2673</v>
      </c>
      <c r="C35" s="124"/>
      <c r="D35" s="124"/>
      <c r="E35" s="124"/>
      <c r="F35" s="627">
        <v>45036</v>
      </c>
      <c r="G35" s="631">
        <v>141351568</v>
      </c>
      <c r="H35" s="633">
        <v>997083</v>
      </c>
      <c r="I35" s="125" t="s">
        <v>190</v>
      </c>
      <c r="J35" s="125" t="s">
        <v>2588</v>
      </c>
      <c r="K35" s="126" t="s">
        <v>2589</v>
      </c>
      <c r="L35" s="127"/>
      <c r="M35" s="125"/>
      <c r="N35" s="125"/>
      <c r="O35" s="636">
        <v>84787500</v>
      </c>
      <c r="P35" s="639">
        <v>50982630484</v>
      </c>
      <c r="Q35" s="127" t="s">
        <v>1189</v>
      </c>
      <c r="R35" s="126" t="s">
        <v>2594</v>
      </c>
    </row>
    <row r="36" spans="1:18" x14ac:dyDescent="0.45">
      <c r="A36" s="724"/>
      <c r="B36" s="724"/>
      <c r="C36" s="724"/>
      <c r="D36" s="724"/>
      <c r="E36" s="724"/>
      <c r="F36" s="725"/>
      <c r="G36" s="726"/>
      <c r="H36" s="727">
        <f>SUM(H6:H35)</f>
        <v>22764368</v>
      </c>
      <c r="I36" s="728"/>
      <c r="J36" s="728"/>
      <c r="K36" s="729"/>
      <c r="L36" s="724"/>
      <c r="M36" s="728"/>
      <c r="N36" s="728"/>
      <c r="O36" s="727">
        <f>SUM(O6:O35)</f>
        <v>1853823630.3199999</v>
      </c>
      <c r="P36" s="727">
        <f>SUM(P6:P35)</f>
        <v>1143087985320.8501</v>
      </c>
      <c r="Q36" s="724"/>
      <c r="R36" s="729"/>
    </row>
  </sheetData>
  <autoFilter ref="A5:R36" xr:uid="{3FE105DC-F11C-4BBA-B6DF-918FC1813C2B}"/>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1C3EA0-518B-4F11-9A38-5DC98D6C45E3}">
  <sheetPr codeName="Feuil49">
    <tabColor rgb="FF00B050"/>
  </sheetPr>
  <dimension ref="C2:G8"/>
  <sheetViews>
    <sheetView workbookViewId="0">
      <selection activeCell="C2" sqref="C2:F24"/>
    </sheetView>
  </sheetViews>
  <sheetFormatPr baseColWidth="10" defaultColWidth="11.54296875" defaultRowHeight="12" x14ac:dyDescent="0.35"/>
  <cols>
    <col min="1" max="3" width="11.54296875" style="738"/>
    <col min="4" max="4" width="12.08984375" style="738" bestFit="1" customWidth="1"/>
    <col min="5" max="16384" width="11.54296875" style="738"/>
  </cols>
  <sheetData>
    <row r="2" spans="3:7" ht="36" x14ac:dyDescent="0.35">
      <c r="C2" s="730" t="s">
        <v>2984</v>
      </c>
      <c r="D2" s="731" t="s">
        <v>2989</v>
      </c>
      <c r="E2" s="730" t="s">
        <v>2985</v>
      </c>
      <c r="F2" s="730" t="s">
        <v>2986</v>
      </c>
      <c r="G2" s="730" t="s">
        <v>2987</v>
      </c>
    </row>
    <row r="3" spans="3:7" x14ac:dyDescent="0.35">
      <c r="C3" s="732" t="s">
        <v>11</v>
      </c>
      <c r="D3" s="741">
        <v>15557909</v>
      </c>
      <c r="E3" s="733">
        <f>SUM(D3)/SUM($D$3:$D$7)</f>
        <v>0.68343250293616764</v>
      </c>
      <c r="F3" s="739">
        <v>1215.07</v>
      </c>
      <c r="G3" s="739">
        <v>745.48</v>
      </c>
    </row>
    <row r="4" spans="3:7" x14ac:dyDescent="0.35">
      <c r="C4" s="734" t="s">
        <v>14</v>
      </c>
      <c r="D4" s="742">
        <v>3257455</v>
      </c>
      <c r="E4" s="735">
        <f>SUM(D4)/SUM($D$3:$D$7)</f>
        <v>0.14309446236328635</v>
      </c>
      <c r="F4" s="740">
        <v>265.23</v>
      </c>
      <c r="G4" s="740">
        <v>171.54</v>
      </c>
    </row>
    <row r="5" spans="3:7" x14ac:dyDescent="0.35">
      <c r="C5" s="732" t="s">
        <v>16</v>
      </c>
      <c r="D5" s="741">
        <v>2270033</v>
      </c>
      <c r="E5" s="733">
        <f>SUM(D5)/SUM($D$3:$D$7)</f>
        <v>9.9718691948750784E-2</v>
      </c>
      <c r="F5" s="739">
        <v>237.68</v>
      </c>
      <c r="G5" s="739">
        <v>143.02000000000001</v>
      </c>
    </row>
    <row r="6" spans="3:7" x14ac:dyDescent="0.35">
      <c r="C6" s="734" t="s">
        <v>2988</v>
      </c>
      <c r="D6" s="742">
        <v>997083</v>
      </c>
      <c r="E6" s="735">
        <f>SUM(D6)/SUM($D$3:$D$7)</f>
        <v>4.3800161726431412E-2</v>
      </c>
      <c r="F6" s="740">
        <v>84.79</v>
      </c>
      <c r="G6" s="740">
        <v>50.98</v>
      </c>
    </row>
    <row r="7" spans="3:7" x14ac:dyDescent="0.35">
      <c r="C7" s="732" t="s">
        <v>21</v>
      </c>
      <c r="D7" s="741">
        <v>681888</v>
      </c>
      <c r="E7" s="733">
        <f>SUM(D7)/SUM($D$3:$D$7)</f>
        <v>2.995418102536385E-2</v>
      </c>
      <c r="F7" s="739">
        <v>51.06</v>
      </c>
      <c r="G7" s="739">
        <v>32.06</v>
      </c>
    </row>
    <row r="8" spans="3:7" x14ac:dyDescent="0.35">
      <c r="C8" s="736" t="s">
        <v>2983</v>
      </c>
      <c r="D8" s="743">
        <v>22764368</v>
      </c>
      <c r="E8" s="737">
        <v>1</v>
      </c>
      <c r="F8" s="744">
        <v>1853.82</v>
      </c>
      <c r="G8" s="745">
        <v>1143.0899999999999</v>
      </c>
    </row>
  </sheetData>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3B4647-B093-4AA8-867C-F37721E47684}">
  <sheetPr codeName="Feuil50">
    <tabColor rgb="FF00B050"/>
  </sheetPr>
  <dimension ref="C2:F24"/>
  <sheetViews>
    <sheetView workbookViewId="0">
      <selection activeCell="C2" sqref="C2:F24"/>
    </sheetView>
  </sheetViews>
  <sheetFormatPr baseColWidth="10" defaultColWidth="11.54296875" defaultRowHeight="12" x14ac:dyDescent="0.35"/>
  <cols>
    <col min="1" max="2" width="11.54296875" style="747"/>
    <col min="3" max="3" width="16.08984375" style="747" bestFit="1" customWidth="1"/>
    <col min="4" max="4" width="11.08984375" style="747" bestFit="1" customWidth="1"/>
    <col min="5" max="5" width="12" style="747" bestFit="1" customWidth="1"/>
    <col min="6" max="6" width="13.08984375" style="747" bestFit="1" customWidth="1"/>
    <col min="7" max="16384" width="11.54296875" style="747"/>
  </cols>
  <sheetData>
    <row r="2" spans="3:6" ht="24" x14ac:dyDescent="0.35">
      <c r="C2" s="746" t="s">
        <v>2990</v>
      </c>
      <c r="D2" s="746" t="s">
        <v>2991</v>
      </c>
      <c r="E2" s="731" t="s">
        <v>2992</v>
      </c>
      <c r="F2" s="731" t="s">
        <v>2993</v>
      </c>
    </row>
    <row r="3" spans="3:6" x14ac:dyDescent="0.35">
      <c r="C3" s="1678" t="s">
        <v>14</v>
      </c>
      <c r="D3" s="748" t="s">
        <v>235</v>
      </c>
      <c r="E3" s="757">
        <v>1950795</v>
      </c>
      <c r="F3" s="752">
        <v>161.57</v>
      </c>
    </row>
    <row r="4" spans="3:6" x14ac:dyDescent="0.35">
      <c r="C4" s="1679"/>
      <c r="D4" s="749" t="s">
        <v>1150</v>
      </c>
      <c r="E4" s="758">
        <v>657223</v>
      </c>
      <c r="F4" s="753">
        <v>50.44</v>
      </c>
    </row>
    <row r="5" spans="3:6" x14ac:dyDescent="0.35">
      <c r="C5" s="750" t="s">
        <v>16</v>
      </c>
      <c r="D5" s="750" t="s">
        <v>77</v>
      </c>
      <c r="E5" s="759">
        <v>1331325</v>
      </c>
      <c r="F5" s="754">
        <v>110.65</v>
      </c>
    </row>
    <row r="6" spans="3:6" x14ac:dyDescent="0.35">
      <c r="C6" s="1679" t="s">
        <v>300</v>
      </c>
      <c r="D6" s="749" t="s">
        <v>212</v>
      </c>
      <c r="E6" s="758">
        <v>488500</v>
      </c>
      <c r="F6" s="753">
        <v>40</v>
      </c>
    </row>
    <row r="7" spans="3:6" x14ac:dyDescent="0.35">
      <c r="C7" s="1679"/>
      <c r="D7" s="749" t="s">
        <v>211</v>
      </c>
      <c r="E7" s="758">
        <v>138686</v>
      </c>
      <c r="F7" s="753">
        <v>11.44</v>
      </c>
    </row>
    <row r="8" spans="3:6" x14ac:dyDescent="0.35">
      <c r="C8" s="1679"/>
      <c r="D8" s="749" t="s">
        <v>210</v>
      </c>
      <c r="E8" s="758">
        <v>1312172</v>
      </c>
      <c r="F8" s="753">
        <v>112.05</v>
      </c>
    </row>
    <row r="9" spans="3:6" x14ac:dyDescent="0.35">
      <c r="C9" s="1680" t="s">
        <v>2994</v>
      </c>
      <c r="D9" s="750" t="s">
        <v>214</v>
      </c>
      <c r="E9" s="759">
        <v>123785</v>
      </c>
      <c r="F9" s="754">
        <v>7.92</v>
      </c>
    </row>
    <row r="10" spans="3:6" x14ac:dyDescent="0.35">
      <c r="C10" s="1680"/>
      <c r="D10" s="750" t="s">
        <v>235</v>
      </c>
      <c r="E10" s="759">
        <v>31200</v>
      </c>
      <c r="F10" s="754">
        <v>2.58</v>
      </c>
    </row>
    <row r="11" spans="3:6" x14ac:dyDescent="0.35">
      <c r="C11" s="1679" t="s">
        <v>2995</v>
      </c>
      <c r="D11" s="749" t="s">
        <v>212</v>
      </c>
      <c r="E11" s="758">
        <v>334500</v>
      </c>
      <c r="F11" s="753">
        <v>27.24</v>
      </c>
    </row>
    <row r="12" spans="3:6" x14ac:dyDescent="0.35">
      <c r="C12" s="1679"/>
      <c r="D12" s="749" t="s">
        <v>1162</v>
      </c>
      <c r="E12" s="758">
        <v>726850</v>
      </c>
      <c r="F12" s="753">
        <v>59.04</v>
      </c>
    </row>
    <row r="13" spans="3:6" x14ac:dyDescent="0.35">
      <c r="C13" s="1679"/>
      <c r="D13" s="749" t="s">
        <v>1164</v>
      </c>
      <c r="E13" s="758">
        <v>706172</v>
      </c>
      <c r="F13" s="753">
        <v>45.44</v>
      </c>
    </row>
    <row r="14" spans="3:6" x14ac:dyDescent="0.35">
      <c r="C14" s="1679"/>
      <c r="D14" s="749" t="s">
        <v>211</v>
      </c>
      <c r="E14" s="758">
        <v>521793</v>
      </c>
      <c r="F14" s="753">
        <v>42.67</v>
      </c>
    </row>
    <row r="15" spans="3:6" x14ac:dyDescent="0.35">
      <c r="C15" s="1679"/>
      <c r="D15" s="749" t="s">
        <v>214</v>
      </c>
      <c r="E15" s="758">
        <v>418524</v>
      </c>
      <c r="F15" s="753">
        <v>26.58</v>
      </c>
    </row>
    <row r="16" spans="3:6" x14ac:dyDescent="0.35">
      <c r="C16" s="1679"/>
      <c r="D16" s="749" t="s">
        <v>591</v>
      </c>
      <c r="E16" s="758">
        <v>1246997</v>
      </c>
      <c r="F16" s="753">
        <v>95.02</v>
      </c>
    </row>
    <row r="17" spans="3:6" x14ac:dyDescent="0.35">
      <c r="C17" s="1679"/>
      <c r="D17" s="749" t="s">
        <v>235</v>
      </c>
      <c r="E17" s="758">
        <v>2353829</v>
      </c>
      <c r="F17" s="753">
        <v>185.47</v>
      </c>
    </row>
    <row r="18" spans="3:6" x14ac:dyDescent="0.35">
      <c r="C18" s="1679"/>
      <c r="D18" s="749" t="s">
        <v>215</v>
      </c>
      <c r="E18" s="758">
        <v>375350</v>
      </c>
      <c r="F18" s="753">
        <v>30.53</v>
      </c>
    </row>
    <row r="19" spans="3:6" x14ac:dyDescent="0.35">
      <c r="C19" s="1679"/>
      <c r="D19" s="749" t="s">
        <v>54</v>
      </c>
      <c r="E19" s="758">
        <v>2706616</v>
      </c>
      <c r="F19" s="753">
        <v>216.53</v>
      </c>
    </row>
    <row r="20" spans="3:6" x14ac:dyDescent="0.35">
      <c r="C20" s="1679"/>
      <c r="D20" s="749" t="s">
        <v>1224</v>
      </c>
      <c r="E20" s="758">
        <v>174758</v>
      </c>
      <c r="F20" s="753">
        <v>13.55</v>
      </c>
    </row>
    <row r="21" spans="3:6" x14ac:dyDescent="0.35">
      <c r="C21" s="1679"/>
      <c r="D21" s="749" t="s">
        <v>56</v>
      </c>
      <c r="E21" s="758">
        <v>124400</v>
      </c>
      <c r="F21" s="753">
        <v>10.27</v>
      </c>
    </row>
    <row r="22" spans="3:6" x14ac:dyDescent="0.35">
      <c r="C22" s="1679"/>
      <c r="D22" s="749" t="s">
        <v>210</v>
      </c>
      <c r="E22" s="758">
        <v>5167651</v>
      </c>
      <c r="F22" s="753">
        <v>423.09</v>
      </c>
    </row>
    <row r="23" spans="3:6" x14ac:dyDescent="0.35">
      <c r="C23" s="751"/>
      <c r="D23" s="751" t="s">
        <v>67</v>
      </c>
      <c r="E23" s="760">
        <v>358601</v>
      </c>
      <c r="F23" s="755">
        <v>22.49</v>
      </c>
    </row>
    <row r="24" spans="3:6" x14ac:dyDescent="0.35">
      <c r="C24" s="736" t="s">
        <v>102</v>
      </c>
      <c r="D24" s="746"/>
      <c r="E24" s="761">
        <f>SUM(E3:E23)</f>
        <v>21249727</v>
      </c>
      <c r="F24" s="756">
        <f>SUM(F3:F23)</f>
        <v>1694.5699999999997</v>
      </c>
    </row>
  </sheetData>
  <mergeCells count="4">
    <mergeCell ref="C3:C4"/>
    <mergeCell ref="C6:C8"/>
    <mergeCell ref="C9:C10"/>
    <mergeCell ref="C11:C22"/>
  </mergeCell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0290F5-68BB-413E-AD91-EE7C6CB82258}">
  <sheetPr codeName="Feuil22">
    <tabColor rgb="FF00B050"/>
  </sheetPr>
  <dimension ref="A1:N194"/>
  <sheetViews>
    <sheetView showGridLines="0" topLeftCell="C183" zoomScaleNormal="100" workbookViewId="0">
      <selection activeCell="H189" sqref="H189:I194"/>
    </sheetView>
  </sheetViews>
  <sheetFormatPr baseColWidth="10" defaultColWidth="11.54296875" defaultRowHeight="13" x14ac:dyDescent="0.35"/>
  <cols>
    <col min="1" max="1" width="11.54296875" style="92"/>
    <col min="2" max="2" width="25.453125" style="92" bestFit="1" customWidth="1"/>
    <col min="3" max="3" width="27" style="92" customWidth="1"/>
    <col min="4" max="4" width="23.54296875" style="92" bestFit="1" customWidth="1"/>
    <col min="5" max="5" width="30.453125" style="119" bestFit="1" customWidth="1"/>
    <col min="6" max="6" width="11.08984375" style="92" bestFit="1" customWidth="1"/>
    <col min="7" max="7" width="22.453125" style="92" bestFit="1" customWidth="1"/>
    <col min="8" max="8" width="22.54296875" style="119" bestFit="1" customWidth="1"/>
    <col min="9" max="9" width="10.453125" style="119" bestFit="1" customWidth="1"/>
    <col min="10" max="10" width="23.54296875" style="119" bestFit="1" customWidth="1"/>
    <col min="11" max="11" width="22.90625" style="92" bestFit="1" customWidth="1"/>
    <col min="12" max="12" width="39.54296875" style="120" bestFit="1" customWidth="1"/>
    <col min="13" max="13" width="39.54296875" style="62" bestFit="1" customWidth="1"/>
    <col min="14" max="14" width="11.54296875" style="92"/>
    <col min="15" max="15" width="39.90625" style="92" bestFit="1" customWidth="1"/>
    <col min="16" max="16384" width="11.54296875" style="92"/>
  </cols>
  <sheetData>
    <row r="1" spans="1:14" x14ac:dyDescent="0.45">
      <c r="A1" s="69" t="s">
        <v>1552</v>
      </c>
    </row>
    <row r="4" spans="1:14" customFormat="1" ht="14.5" x14ac:dyDescent="0.35">
      <c r="A4" s="1125" t="s">
        <v>9</v>
      </c>
      <c r="B4" s="1125" t="s">
        <v>226</v>
      </c>
      <c r="C4" s="1125" t="s">
        <v>828</v>
      </c>
      <c r="D4" s="1125" t="s">
        <v>2678</v>
      </c>
      <c r="E4" s="1125" t="s">
        <v>2679</v>
      </c>
      <c r="F4" s="1125" t="s">
        <v>2680</v>
      </c>
      <c r="G4" s="1125" t="s">
        <v>2681</v>
      </c>
      <c r="H4" s="1125" t="s">
        <v>2682</v>
      </c>
      <c r="I4" s="1125" t="s">
        <v>232</v>
      </c>
      <c r="J4" s="1125" t="s">
        <v>3235</v>
      </c>
      <c r="K4" s="1125" t="s">
        <v>546</v>
      </c>
      <c r="L4" s="1125" t="s">
        <v>2683</v>
      </c>
      <c r="M4" s="1125" t="s">
        <v>2684</v>
      </c>
      <c r="N4" s="1125" t="s">
        <v>2685</v>
      </c>
    </row>
    <row r="5" spans="1:14" x14ac:dyDescent="0.35">
      <c r="A5" s="651" t="s">
        <v>14</v>
      </c>
      <c r="B5" s="651" t="s">
        <v>2686</v>
      </c>
      <c r="C5" s="643" t="s">
        <v>1153</v>
      </c>
      <c r="D5" s="652">
        <v>44969</v>
      </c>
      <c r="E5" s="121">
        <v>994733</v>
      </c>
      <c r="F5" s="647" t="s">
        <v>1158</v>
      </c>
      <c r="G5" s="651" t="s">
        <v>1154</v>
      </c>
      <c r="H5" s="651">
        <v>82.49</v>
      </c>
      <c r="I5" s="121">
        <v>-2.5</v>
      </c>
      <c r="J5" s="1124">
        <v>79568692.670000002</v>
      </c>
      <c r="K5" s="1124">
        <f>+J5*604.32</f>
        <v>48084952354.334404</v>
      </c>
      <c r="L5" s="653"/>
      <c r="M5" s="651" t="s">
        <v>1152</v>
      </c>
      <c r="N5" s="654" t="s">
        <v>2687</v>
      </c>
    </row>
    <row r="6" spans="1:14" x14ac:dyDescent="0.35">
      <c r="A6" s="651" t="s">
        <v>14</v>
      </c>
      <c r="B6" s="651" t="s">
        <v>2624</v>
      </c>
      <c r="C6" s="643" t="s">
        <v>1150</v>
      </c>
      <c r="D6" s="652">
        <v>45129</v>
      </c>
      <c r="E6" s="121">
        <v>657223</v>
      </c>
      <c r="F6" s="647" t="s">
        <v>1158</v>
      </c>
      <c r="G6" s="651" t="s">
        <v>1151</v>
      </c>
      <c r="H6" s="651">
        <v>80.05</v>
      </c>
      <c r="I6" s="121">
        <v>-3.3</v>
      </c>
      <c r="J6" s="1124">
        <v>50441865.25</v>
      </c>
      <c r="K6" s="1124">
        <f t="shared" ref="K6:K47" si="0">+J6*604.32</f>
        <v>30483028007.880001</v>
      </c>
      <c r="L6" s="653"/>
      <c r="M6" s="651" t="s">
        <v>1152</v>
      </c>
      <c r="N6" s="654" t="s">
        <v>2688</v>
      </c>
    </row>
    <row r="7" spans="1:14" x14ac:dyDescent="0.35">
      <c r="A7" s="651" t="s">
        <v>14</v>
      </c>
      <c r="B7" s="651" t="s">
        <v>2625</v>
      </c>
      <c r="C7" s="643" t="s">
        <v>1153</v>
      </c>
      <c r="D7" s="652">
        <v>45151</v>
      </c>
      <c r="E7" s="123">
        <v>956062</v>
      </c>
      <c r="F7" s="647" t="s">
        <v>1158</v>
      </c>
      <c r="G7" s="651" t="s">
        <v>1154</v>
      </c>
      <c r="H7" s="651">
        <v>86.22</v>
      </c>
      <c r="I7" s="121">
        <v>-0.45</v>
      </c>
      <c r="J7" s="1124">
        <v>82001437.739999995</v>
      </c>
      <c r="K7" s="1124">
        <f t="shared" si="0"/>
        <v>49555108855.036804</v>
      </c>
      <c r="L7" s="655"/>
      <c r="M7" s="651" t="s">
        <v>1152</v>
      </c>
      <c r="N7" s="654" t="s">
        <v>2689</v>
      </c>
    </row>
    <row r="8" spans="1:14" x14ac:dyDescent="0.35">
      <c r="A8" s="656" t="s">
        <v>16</v>
      </c>
      <c r="B8" s="657" t="s">
        <v>2690</v>
      </c>
      <c r="C8" s="123" t="s">
        <v>591</v>
      </c>
      <c r="D8" s="658">
        <v>45027</v>
      </c>
      <c r="E8" s="123">
        <v>681888</v>
      </c>
      <c r="F8" s="647" t="s">
        <v>1158</v>
      </c>
      <c r="G8" s="651" t="s">
        <v>1151</v>
      </c>
      <c r="H8" s="651">
        <v>84.94</v>
      </c>
      <c r="I8" s="121">
        <v>-5</v>
      </c>
      <c r="J8" s="1124">
        <v>54510126.719999999</v>
      </c>
      <c r="K8" s="1124">
        <f t="shared" si="0"/>
        <v>32941559779.430401</v>
      </c>
      <c r="L8" s="655"/>
      <c r="M8" s="651" t="s">
        <v>1156</v>
      </c>
      <c r="N8" s="654" t="s">
        <v>1157</v>
      </c>
    </row>
    <row r="9" spans="1:14" x14ac:dyDescent="0.35">
      <c r="A9" s="656" t="s">
        <v>16</v>
      </c>
      <c r="B9" s="659" t="s">
        <v>2691</v>
      </c>
      <c r="C9" s="123" t="s">
        <v>591</v>
      </c>
      <c r="D9" s="660">
        <v>45227</v>
      </c>
      <c r="E9" s="686">
        <v>649437</v>
      </c>
      <c r="F9" s="647" t="s">
        <v>1158</v>
      </c>
      <c r="G9" s="651" t="s">
        <v>1151</v>
      </c>
      <c r="H9" s="661">
        <v>91.05</v>
      </c>
      <c r="I9" s="662">
        <v>-4.5999999999999996</v>
      </c>
      <c r="J9" s="1124">
        <v>56143828.649999999</v>
      </c>
      <c r="K9" s="1124">
        <f t="shared" si="0"/>
        <v>33928838529.768002</v>
      </c>
      <c r="L9" s="663"/>
      <c r="M9" s="651" t="s">
        <v>1156</v>
      </c>
      <c r="N9" s="664" t="s">
        <v>1155</v>
      </c>
    </row>
    <row r="10" spans="1:14" x14ac:dyDescent="0.35">
      <c r="A10" s="651" t="s">
        <v>302</v>
      </c>
      <c r="B10" s="644" t="s">
        <v>2587</v>
      </c>
      <c r="C10" s="645" t="s">
        <v>56</v>
      </c>
      <c r="D10" s="646">
        <v>44946</v>
      </c>
      <c r="E10" s="121">
        <v>8400</v>
      </c>
      <c r="F10" s="647" t="s">
        <v>1158</v>
      </c>
      <c r="G10" s="648" t="s">
        <v>1161</v>
      </c>
      <c r="H10" s="649">
        <v>82.776899999999998</v>
      </c>
      <c r="I10" s="121">
        <v>-3.0768999999999949</v>
      </c>
      <c r="J10" s="640">
        <v>669480</v>
      </c>
      <c r="K10" s="640">
        <f t="shared" si="0"/>
        <v>404580153.60000002</v>
      </c>
      <c r="L10" s="665"/>
      <c r="M10" s="666" t="s">
        <v>11</v>
      </c>
      <c r="N10" s="650" t="s">
        <v>730</v>
      </c>
    </row>
    <row r="11" spans="1:14" x14ac:dyDescent="0.35">
      <c r="A11" s="651" t="s">
        <v>302</v>
      </c>
      <c r="B11" s="644" t="s">
        <v>2598</v>
      </c>
      <c r="C11" s="645" t="s">
        <v>56</v>
      </c>
      <c r="D11" s="646">
        <v>44993</v>
      </c>
      <c r="E11" s="121">
        <v>9500</v>
      </c>
      <c r="F11" s="647" t="s">
        <v>1158</v>
      </c>
      <c r="G11" s="648" t="s">
        <v>1161</v>
      </c>
      <c r="H11" s="649">
        <v>78.56</v>
      </c>
      <c r="I11" s="121">
        <v>-0.70000000000000284</v>
      </c>
      <c r="J11" s="640">
        <v>739670</v>
      </c>
      <c r="K11" s="640">
        <f t="shared" si="0"/>
        <v>446997374.40000004</v>
      </c>
      <c r="L11" s="665"/>
      <c r="M11" s="666" t="s">
        <v>11</v>
      </c>
      <c r="N11" s="650" t="s">
        <v>238</v>
      </c>
    </row>
    <row r="12" spans="1:14" x14ac:dyDescent="0.35">
      <c r="A12" s="651" t="s">
        <v>302</v>
      </c>
      <c r="B12" s="644" t="s">
        <v>2600</v>
      </c>
      <c r="C12" s="645" t="s">
        <v>56</v>
      </c>
      <c r="D12" s="646">
        <v>45011</v>
      </c>
      <c r="E12" s="121">
        <v>5000</v>
      </c>
      <c r="F12" s="647" t="s">
        <v>1158</v>
      </c>
      <c r="G12" s="648" t="s">
        <v>1161</v>
      </c>
      <c r="H12" s="649">
        <v>78.56</v>
      </c>
      <c r="I12" s="121">
        <v>-0.70000000000000284</v>
      </c>
      <c r="J12" s="640">
        <v>389300</v>
      </c>
      <c r="K12" s="640">
        <f t="shared" si="0"/>
        <v>235261776.00000003</v>
      </c>
      <c r="L12" s="665"/>
      <c r="M12" s="666" t="s">
        <v>11</v>
      </c>
      <c r="N12" s="650" t="s">
        <v>2692</v>
      </c>
    </row>
    <row r="13" spans="1:14" x14ac:dyDescent="0.35">
      <c r="A13" s="651" t="s">
        <v>302</v>
      </c>
      <c r="B13" s="644" t="s">
        <v>2693</v>
      </c>
      <c r="C13" s="645" t="s">
        <v>56</v>
      </c>
      <c r="D13" s="646">
        <v>45081</v>
      </c>
      <c r="E13" s="121">
        <v>14000</v>
      </c>
      <c r="F13" s="647" t="s">
        <v>1158</v>
      </c>
      <c r="G13" s="648" t="s">
        <v>1161</v>
      </c>
      <c r="H13" s="649">
        <v>74.695909090909097</v>
      </c>
      <c r="I13" s="121">
        <v>-0.85590909090909406</v>
      </c>
      <c r="J13" s="640">
        <v>1033760</v>
      </c>
      <c r="K13" s="640">
        <f t="shared" si="0"/>
        <v>624721843.20000005</v>
      </c>
      <c r="L13" s="665"/>
      <c r="M13" s="666" t="s">
        <v>11</v>
      </c>
      <c r="N13" s="650" t="s">
        <v>2605</v>
      </c>
    </row>
    <row r="14" spans="1:14" x14ac:dyDescent="0.35">
      <c r="A14" s="651" t="s">
        <v>302</v>
      </c>
      <c r="B14" s="644" t="s">
        <v>2607</v>
      </c>
      <c r="C14" s="645" t="s">
        <v>56</v>
      </c>
      <c r="D14" s="646">
        <v>45104</v>
      </c>
      <c r="E14" s="121">
        <v>14500</v>
      </c>
      <c r="F14" s="647" t="s">
        <v>1158</v>
      </c>
      <c r="G14" s="648" t="s">
        <v>1161</v>
      </c>
      <c r="H14" s="649">
        <v>74.695909090909097</v>
      </c>
      <c r="I14" s="121">
        <v>-0.85590909090909406</v>
      </c>
      <c r="J14" s="640">
        <v>1070680</v>
      </c>
      <c r="K14" s="640">
        <f t="shared" si="0"/>
        <v>647033337.60000002</v>
      </c>
      <c r="L14" s="665"/>
      <c r="M14" s="666" t="s">
        <v>11</v>
      </c>
      <c r="N14" s="650" t="s">
        <v>239</v>
      </c>
    </row>
    <row r="15" spans="1:14" x14ac:dyDescent="0.35">
      <c r="A15" s="651" t="s">
        <v>302</v>
      </c>
      <c r="B15" s="644" t="s">
        <v>2609</v>
      </c>
      <c r="C15" s="645" t="s">
        <v>56</v>
      </c>
      <c r="D15" s="646">
        <v>45124</v>
      </c>
      <c r="E15" s="121">
        <v>11000</v>
      </c>
      <c r="F15" s="647" t="s">
        <v>1158</v>
      </c>
      <c r="G15" s="648" t="s">
        <v>1161</v>
      </c>
      <c r="H15" s="649">
        <v>80.051428571428559</v>
      </c>
      <c r="I15" s="121">
        <v>-1.4714285714285609</v>
      </c>
      <c r="J15" s="640">
        <v>864380</v>
      </c>
      <c r="K15" s="640">
        <f t="shared" si="0"/>
        <v>522362121.60000002</v>
      </c>
      <c r="L15" s="665"/>
      <c r="M15" s="666" t="s">
        <v>11</v>
      </c>
      <c r="N15" s="650" t="s">
        <v>238</v>
      </c>
    </row>
    <row r="16" spans="1:14" x14ac:dyDescent="0.35">
      <c r="A16" s="651" t="s">
        <v>302</v>
      </c>
      <c r="B16" s="644" t="s">
        <v>2694</v>
      </c>
      <c r="C16" s="645" t="s">
        <v>56</v>
      </c>
      <c r="D16" s="646">
        <v>45176</v>
      </c>
      <c r="E16" s="121">
        <v>25000</v>
      </c>
      <c r="F16" s="647" t="s">
        <v>1158</v>
      </c>
      <c r="G16" s="648" t="s">
        <v>1161</v>
      </c>
      <c r="H16" s="649">
        <v>94.001666666666665</v>
      </c>
      <c r="I16" s="121">
        <v>0.8783333333333303</v>
      </c>
      <c r="J16" s="640">
        <v>2372000</v>
      </c>
      <c r="K16" s="640">
        <f t="shared" si="0"/>
        <v>1433447040</v>
      </c>
      <c r="L16" s="665"/>
      <c r="M16" s="666" t="s">
        <v>11</v>
      </c>
      <c r="N16" s="650" t="s">
        <v>239</v>
      </c>
    </row>
    <row r="17" spans="1:14" x14ac:dyDescent="0.35">
      <c r="A17" s="651" t="s">
        <v>302</v>
      </c>
      <c r="B17" s="644" t="s">
        <v>2615</v>
      </c>
      <c r="C17" s="645" t="s">
        <v>56</v>
      </c>
      <c r="D17" s="646">
        <v>45219</v>
      </c>
      <c r="E17" s="121">
        <v>13000</v>
      </c>
      <c r="F17" s="647" t="s">
        <v>1158</v>
      </c>
      <c r="G17" s="648" t="s">
        <v>1161</v>
      </c>
      <c r="H17" s="649">
        <v>91.046818181818196</v>
      </c>
      <c r="I17" s="121">
        <v>1.6831818181818079</v>
      </c>
      <c r="J17" s="640">
        <v>1205490</v>
      </c>
      <c r="K17" s="640">
        <f t="shared" si="0"/>
        <v>728501716.80000007</v>
      </c>
      <c r="L17" s="665"/>
      <c r="M17" s="666" t="s">
        <v>11</v>
      </c>
      <c r="N17" s="650" t="s">
        <v>2692</v>
      </c>
    </row>
    <row r="18" spans="1:14" x14ac:dyDescent="0.35">
      <c r="A18" s="651" t="s">
        <v>302</v>
      </c>
      <c r="B18" s="644" t="s">
        <v>2616</v>
      </c>
      <c r="C18" s="645" t="s">
        <v>56</v>
      </c>
      <c r="D18" s="646">
        <v>45247</v>
      </c>
      <c r="E18" s="121">
        <v>12000</v>
      </c>
      <c r="F18" s="647" t="s">
        <v>1158</v>
      </c>
      <c r="G18" s="648" t="s">
        <v>1161</v>
      </c>
      <c r="H18" s="649">
        <v>83.177727272727282</v>
      </c>
      <c r="I18" s="121">
        <v>1.6822727272727178</v>
      </c>
      <c r="J18" s="640">
        <v>1018320</v>
      </c>
      <c r="K18" s="640">
        <f t="shared" si="0"/>
        <v>615391142.4000001</v>
      </c>
      <c r="L18" s="665"/>
      <c r="M18" s="666" t="s">
        <v>11</v>
      </c>
      <c r="N18" s="650" t="s">
        <v>2692</v>
      </c>
    </row>
    <row r="19" spans="1:14" x14ac:dyDescent="0.35">
      <c r="A19" s="651" t="s">
        <v>302</v>
      </c>
      <c r="B19" s="644" t="s">
        <v>2619</v>
      </c>
      <c r="C19" s="645" t="s">
        <v>56</v>
      </c>
      <c r="D19" s="646">
        <v>45271</v>
      </c>
      <c r="E19" s="121">
        <v>12000</v>
      </c>
      <c r="F19" s="647" t="s">
        <v>1158</v>
      </c>
      <c r="G19" s="648" t="s">
        <v>1161</v>
      </c>
      <c r="H19" s="649">
        <v>77.911052631578968</v>
      </c>
      <c r="I19" s="121">
        <v>-1.9810526315789616</v>
      </c>
      <c r="J19" s="640">
        <v>911160.00000000012</v>
      </c>
      <c r="K19" s="640">
        <f t="shared" si="0"/>
        <v>550632211.20000017</v>
      </c>
      <c r="L19" s="665"/>
      <c r="M19" s="666" t="s">
        <v>11</v>
      </c>
      <c r="N19" s="650" t="s">
        <v>2692</v>
      </c>
    </row>
    <row r="20" spans="1:14" x14ac:dyDescent="0.35">
      <c r="A20" s="651" t="s">
        <v>302</v>
      </c>
      <c r="B20" s="644" t="s">
        <v>2587</v>
      </c>
      <c r="C20" s="645" t="s">
        <v>1162</v>
      </c>
      <c r="D20" s="646">
        <v>44946</v>
      </c>
      <c r="E20" s="121">
        <v>74300</v>
      </c>
      <c r="F20" s="647" t="s">
        <v>1158</v>
      </c>
      <c r="G20" s="648" t="s">
        <v>1163</v>
      </c>
      <c r="H20" s="649">
        <v>82.776899999999998</v>
      </c>
      <c r="I20" s="121">
        <v>-3.0768999999999949</v>
      </c>
      <c r="J20" s="640">
        <v>5921710</v>
      </c>
      <c r="K20" s="640">
        <f t="shared" si="0"/>
        <v>3578607787.2000003</v>
      </c>
      <c r="L20" s="665"/>
      <c r="M20" s="666" t="s">
        <v>11</v>
      </c>
      <c r="N20" s="650" t="s">
        <v>730</v>
      </c>
    </row>
    <row r="21" spans="1:14" x14ac:dyDescent="0.35">
      <c r="A21" s="651" t="s">
        <v>302</v>
      </c>
      <c r="B21" s="644" t="s">
        <v>2598</v>
      </c>
      <c r="C21" s="645" t="s">
        <v>1162</v>
      </c>
      <c r="D21" s="646">
        <v>44993</v>
      </c>
      <c r="E21" s="121">
        <v>69000</v>
      </c>
      <c r="F21" s="647" t="s">
        <v>1158</v>
      </c>
      <c r="G21" s="648" t="s">
        <v>1163</v>
      </c>
      <c r="H21" s="649">
        <v>78.56</v>
      </c>
      <c r="I21" s="121">
        <v>-0.70000000000000284</v>
      </c>
      <c r="J21" s="640">
        <v>5372340</v>
      </c>
      <c r="K21" s="640">
        <f t="shared" si="0"/>
        <v>3246612508.8000002</v>
      </c>
      <c r="L21" s="665"/>
      <c r="M21" s="666" t="s">
        <v>11</v>
      </c>
      <c r="N21" s="650" t="s">
        <v>238</v>
      </c>
    </row>
    <row r="22" spans="1:14" x14ac:dyDescent="0.35">
      <c r="A22" s="651" t="s">
        <v>302</v>
      </c>
      <c r="B22" s="644" t="s">
        <v>2600</v>
      </c>
      <c r="C22" s="645" t="s">
        <v>1162</v>
      </c>
      <c r="D22" s="646">
        <v>45011</v>
      </c>
      <c r="E22" s="121">
        <v>77500</v>
      </c>
      <c r="F22" s="647" t="s">
        <v>1158</v>
      </c>
      <c r="G22" s="648" t="s">
        <v>1163</v>
      </c>
      <c r="H22" s="649">
        <v>78.56</v>
      </c>
      <c r="I22" s="121">
        <v>-0.70000000000000284</v>
      </c>
      <c r="J22" s="640">
        <v>6034150</v>
      </c>
      <c r="K22" s="640">
        <f t="shared" si="0"/>
        <v>3646557528.0000005</v>
      </c>
      <c r="L22" s="665"/>
      <c r="M22" s="666" t="s">
        <v>11</v>
      </c>
      <c r="N22" s="650" t="s">
        <v>2692</v>
      </c>
    </row>
    <row r="23" spans="1:14" x14ac:dyDescent="0.35">
      <c r="A23" s="651" t="s">
        <v>302</v>
      </c>
      <c r="B23" s="644" t="s">
        <v>2693</v>
      </c>
      <c r="C23" s="645" t="s">
        <v>1162</v>
      </c>
      <c r="D23" s="646">
        <v>45081</v>
      </c>
      <c r="E23" s="121">
        <v>83000</v>
      </c>
      <c r="F23" s="647" t="s">
        <v>1158</v>
      </c>
      <c r="G23" s="648" t="s">
        <v>1163</v>
      </c>
      <c r="H23" s="649">
        <v>74.695909090909097</v>
      </c>
      <c r="I23" s="121">
        <v>-0.85590909090909406</v>
      </c>
      <c r="J23" s="640">
        <v>6128720</v>
      </c>
      <c r="K23" s="640">
        <f t="shared" si="0"/>
        <v>3703708070.4000001</v>
      </c>
      <c r="L23" s="665"/>
      <c r="M23" s="666" t="s">
        <v>11</v>
      </c>
      <c r="N23" s="650" t="s">
        <v>2605</v>
      </c>
    </row>
    <row r="24" spans="1:14" x14ac:dyDescent="0.35">
      <c r="A24" s="651" t="s">
        <v>302</v>
      </c>
      <c r="B24" s="644" t="s">
        <v>2607</v>
      </c>
      <c r="C24" s="645" t="s">
        <v>1162</v>
      </c>
      <c r="D24" s="646">
        <v>45104</v>
      </c>
      <c r="E24" s="121">
        <v>88000</v>
      </c>
      <c r="F24" s="647" t="s">
        <v>1158</v>
      </c>
      <c r="G24" s="648" t="s">
        <v>1163</v>
      </c>
      <c r="H24" s="649">
        <v>74.695909090909097</v>
      </c>
      <c r="I24" s="121">
        <v>-0.85590909090909406</v>
      </c>
      <c r="J24" s="640">
        <v>6497920</v>
      </c>
      <c r="K24" s="640">
        <f t="shared" si="0"/>
        <v>3926823014.4000001</v>
      </c>
      <c r="L24" s="665"/>
      <c r="M24" s="666" t="s">
        <v>11</v>
      </c>
      <c r="N24" s="650" t="s">
        <v>239</v>
      </c>
    </row>
    <row r="25" spans="1:14" x14ac:dyDescent="0.35">
      <c r="A25" s="651" t="s">
        <v>302</v>
      </c>
      <c r="B25" s="644" t="s">
        <v>2609</v>
      </c>
      <c r="C25" s="645" t="s">
        <v>1162</v>
      </c>
      <c r="D25" s="646">
        <v>45124</v>
      </c>
      <c r="E25" s="121">
        <v>60000</v>
      </c>
      <c r="F25" s="647" t="s">
        <v>1158</v>
      </c>
      <c r="G25" s="648" t="s">
        <v>1163</v>
      </c>
      <c r="H25" s="649">
        <v>80.051428571428559</v>
      </c>
      <c r="I25" s="121">
        <v>-1.4714285714285609</v>
      </c>
      <c r="J25" s="640">
        <v>4714800</v>
      </c>
      <c r="K25" s="640">
        <f t="shared" si="0"/>
        <v>2849247936</v>
      </c>
      <c r="L25" s="665"/>
      <c r="M25" s="666" t="s">
        <v>11</v>
      </c>
      <c r="N25" s="650" t="s">
        <v>238</v>
      </c>
    </row>
    <row r="26" spans="1:14" x14ac:dyDescent="0.35">
      <c r="A26" s="651" t="s">
        <v>302</v>
      </c>
      <c r="B26" s="644" t="s">
        <v>2694</v>
      </c>
      <c r="C26" s="645" t="s">
        <v>1162</v>
      </c>
      <c r="D26" s="646">
        <v>45176</v>
      </c>
      <c r="E26" s="121">
        <v>106000</v>
      </c>
      <c r="F26" s="647" t="s">
        <v>1158</v>
      </c>
      <c r="G26" s="648" t="s">
        <v>1163</v>
      </c>
      <c r="H26" s="649">
        <v>94.001666666666665</v>
      </c>
      <c r="I26" s="121">
        <v>0.8783333333333303</v>
      </c>
      <c r="J26" s="640">
        <v>10057280</v>
      </c>
      <c r="K26" s="640">
        <f t="shared" si="0"/>
        <v>6077815449.6000004</v>
      </c>
      <c r="L26" s="665"/>
      <c r="M26" s="666" t="s">
        <v>11</v>
      </c>
      <c r="N26" s="650" t="s">
        <v>239</v>
      </c>
    </row>
    <row r="27" spans="1:14" x14ac:dyDescent="0.35">
      <c r="A27" s="651" t="s">
        <v>302</v>
      </c>
      <c r="B27" s="644" t="s">
        <v>2615</v>
      </c>
      <c r="C27" s="645" t="s">
        <v>1162</v>
      </c>
      <c r="D27" s="646">
        <v>45219</v>
      </c>
      <c r="E27" s="121">
        <v>58550</v>
      </c>
      <c r="F27" s="647" t="s">
        <v>1158</v>
      </c>
      <c r="G27" s="648" t="s">
        <v>1163</v>
      </c>
      <c r="H27" s="649">
        <v>91.046818181818196</v>
      </c>
      <c r="I27" s="121">
        <v>1.6831818181818079</v>
      </c>
      <c r="J27" s="640">
        <v>5429341.5</v>
      </c>
      <c r="K27" s="640">
        <f t="shared" si="0"/>
        <v>3281059655.2800002</v>
      </c>
      <c r="L27" s="665"/>
      <c r="M27" s="666" t="s">
        <v>11</v>
      </c>
      <c r="N27" s="650" t="s">
        <v>2692</v>
      </c>
    </row>
    <row r="28" spans="1:14" x14ac:dyDescent="0.35">
      <c r="A28" s="651" t="s">
        <v>302</v>
      </c>
      <c r="B28" s="644" t="s">
        <v>2616</v>
      </c>
      <c r="C28" s="645" t="s">
        <v>1162</v>
      </c>
      <c r="D28" s="646">
        <v>45247</v>
      </c>
      <c r="E28" s="121">
        <v>55500</v>
      </c>
      <c r="F28" s="647" t="s">
        <v>1158</v>
      </c>
      <c r="G28" s="648" t="s">
        <v>1163</v>
      </c>
      <c r="H28" s="649">
        <v>83.177727272727282</v>
      </c>
      <c r="I28" s="121">
        <v>1.6822727272727178</v>
      </c>
      <c r="J28" s="640">
        <v>4709730</v>
      </c>
      <c r="K28" s="640">
        <f t="shared" si="0"/>
        <v>2846184033.6000004</v>
      </c>
      <c r="L28" s="665"/>
      <c r="M28" s="666" t="s">
        <v>11</v>
      </c>
      <c r="N28" s="650" t="s">
        <v>2692</v>
      </c>
    </row>
    <row r="29" spans="1:14" x14ac:dyDescent="0.35">
      <c r="A29" s="651" t="s">
        <v>302</v>
      </c>
      <c r="B29" s="644" t="s">
        <v>2619</v>
      </c>
      <c r="C29" s="645" t="s">
        <v>1162</v>
      </c>
      <c r="D29" s="646">
        <v>45271</v>
      </c>
      <c r="E29" s="121">
        <v>55000</v>
      </c>
      <c r="F29" s="647" t="s">
        <v>1158</v>
      </c>
      <c r="G29" s="648" t="s">
        <v>1163</v>
      </c>
      <c r="H29" s="649">
        <v>77.911052631578968</v>
      </c>
      <c r="I29" s="121">
        <v>-1.9810526315789616</v>
      </c>
      <c r="J29" s="640">
        <v>4176150.0000000005</v>
      </c>
      <c r="K29" s="640">
        <f t="shared" si="0"/>
        <v>2523730968.0000005</v>
      </c>
      <c r="L29" s="665"/>
      <c r="M29" s="666" t="s">
        <v>11</v>
      </c>
      <c r="N29" s="650" t="s">
        <v>2692</v>
      </c>
    </row>
    <row r="30" spans="1:14" x14ac:dyDescent="0.35">
      <c r="A30" s="651" t="s">
        <v>302</v>
      </c>
      <c r="B30" s="644" t="s">
        <v>2593</v>
      </c>
      <c r="C30" s="645" t="s">
        <v>214</v>
      </c>
      <c r="D30" s="646">
        <v>44970</v>
      </c>
      <c r="E30" s="121">
        <v>40636</v>
      </c>
      <c r="F30" s="647" t="s">
        <v>1158</v>
      </c>
      <c r="G30" s="648" t="s">
        <v>214</v>
      </c>
      <c r="H30" s="649">
        <v>82.486000000000004</v>
      </c>
      <c r="I30" s="122">
        <v>-18.73</v>
      </c>
      <c r="J30" s="640">
        <v>2590788.8160000001</v>
      </c>
      <c r="K30" s="640">
        <f t="shared" si="0"/>
        <v>1565665497.2851202</v>
      </c>
      <c r="L30" s="665"/>
      <c r="M30" s="666" t="s">
        <v>11</v>
      </c>
      <c r="N30" s="650" t="s">
        <v>2692</v>
      </c>
    </row>
    <row r="31" spans="1:14" x14ac:dyDescent="0.35">
      <c r="A31" s="651" t="s">
        <v>302</v>
      </c>
      <c r="B31" s="644" t="s">
        <v>2603</v>
      </c>
      <c r="C31" s="645" t="s">
        <v>214</v>
      </c>
      <c r="D31" s="646">
        <v>45065</v>
      </c>
      <c r="E31" s="121">
        <v>54258</v>
      </c>
      <c r="F31" s="647" t="s">
        <v>1158</v>
      </c>
      <c r="G31" s="648" t="s">
        <v>214</v>
      </c>
      <c r="H31" s="649">
        <v>75.55125000000001</v>
      </c>
      <c r="I31" s="122">
        <v>-19.43</v>
      </c>
      <c r="J31" s="640">
        <v>3045026.7825000007</v>
      </c>
      <c r="K31" s="640">
        <f t="shared" si="0"/>
        <v>1840170585.2004006</v>
      </c>
      <c r="L31" s="665"/>
      <c r="M31" s="666" t="s">
        <v>11</v>
      </c>
      <c r="N31" s="650" t="s">
        <v>2692</v>
      </c>
    </row>
    <row r="32" spans="1:14" x14ac:dyDescent="0.35">
      <c r="A32" s="651" t="s">
        <v>302</v>
      </c>
      <c r="B32" s="644" t="s">
        <v>2610</v>
      </c>
      <c r="C32" s="645" t="s">
        <v>214</v>
      </c>
      <c r="D32" s="646">
        <v>45162</v>
      </c>
      <c r="E32" s="121">
        <v>28976</v>
      </c>
      <c r="F32" s="647" t="s">
        <v>1158</v>
      </c>
      <c r="G32" s="648" t="s">
        <v>214</v>
      </c>
      <c r="H32" s="649">
        <v>86.216590909090897</v>
      </c>
      <c r="I32" s="122">
        <v>-13.98</v>
      </c>
      <c r="J32" s="640">
        <v>2093127.4581818178</v>
      </c>
      <c r="K32" s="640">
        <f t="shared" si="0"/>
        <v>1264918785.5284362</v>
      </c>
      <c r="L32" s="665"/>
      <c r="M32" s="666" t="s">
        <v>11</v>
      </c>
      <c r="N32" s="650" t="s">
        <v>2692</v>
      </c>
    </row>
    <row r="33" spans="1:14" x14ac:dyDescent="0.35">
      <c r="A33" s="651" t="s">
        <v>302</v>
      </c>
      <c r="B33" s="644" t="s">
        <v>2617</v>
      </c>
      <c r="C33" s="645" t="s">
        <v>214</v>
      </c>
      <c r="D33" s="646">
        <v>45265</v>
      </c>
      <c r="E33" s="121">
        <v>6784</v>
      </c>
      <c r="F33" s="647" t="s">
        <v>1158</v>
      </c>
      <c r="G33" s="648" t="s">
        <v>214</v>
      </c>
      <c r="H33" s="649">
        <v>77.911052631578968</v>
      </c>
      <c r="I33" s="122">
        <v>-14.62</v>
      </c>
      <c r="J33" s="640">
        <v>429366.50105263176</v>
      </c>
      <c r="K33" s="640">
        <f t="shared" si="0"/>
        <v>259474763.91612646</v>
      </c>
      <c r="L33" s="665"/>
      <c r="M33" s="666" t="s">
        <v>11</v>
      </c>
      <c r="N33" s="650" t="s">
        <v>2692</v>
      </c>
    </row>
    <row r="34" spans="1:14" x14ac:dyDescent="0.35">
      <c r="A34" s="651" t="s">
        <v>302</v>
      </c>
      <c r="B34" s="644" t="s">
        <v>2593</v>
      </c>
      <c r="C34" s="645" t="s">
        <v>1164</v>
      </c>
      <c r="D34" s="646">
        <v>44970</v>
      </c>
      <c r="E34" s="121">
        <v>26300</v>
      </c>
      <c r="F34" s="647" t="s">
        <v>1158</v>
      </c>
      <c r="G34" s="648" t="s">
        <v>1165</v>
      </c>
      <c r="H34" s="649">
        <v>82.486000000000004</v>
      </c>
      <c r="I34" s="121">
        <v>-18.73</v>
      </c>
      <c r="J34" s="640">
        <v>1676782.8</v>
      </c>
      <c r="K34" s="640">
        <f t="shared" si="0"/>
        <v>1013313381.6960001</v>
      </c>
      <c r="L34" s="665"/>
      <c r="M34" s="666" t="s">
        <v>11</v>
      </c>
      <c r="N34" s="650" t="s">
        <v>2692</v>
      </c>
    </row>
    <row r="35" spans="1:14" x14ac:dyDescent="0.35">
      <c r="A35" s="651" t="s">
        <v>302</v>
      </c>
      <c r="B35" s="644" t="s">
        <v>2603</v>
      </c>
      <c r="C35" s="645" t="s">
        <v>1164</v>
      </c>
      <c r="D35" s="646">
        <v>45065</v>
      </c>
      <c r="E35" s="121">
        <v>11938</v>
      </c>
      <c r="F35" s="647" t="s">
        <v>1158</v>
      </c>
      <c r="G35" s="648" t="s">
        <v>1165</v>
      </c>
      <c r="H35" s="649">
        <v>75.55125000000001</v>
      </c>
      <c r="I35" s="121">
        <v>-19.43</v>
      </c>
      <c r="J35" s="640">
        <v>669975.48250000016</v>
      </c>
      <c r="K35" s="640">
        <f t="shared" si="0"/>
        <v>404879583.58440012</v>
      </c>
      <c r="L35" s="665"/>
      <c r="M35" s="666" t="s">
        <v>11</v>
      </c>
      <c r="N35" s="650" t="s">
        <v>2692</v>
      </c>
    </row>
    <row r="36" spans="1:14" x14ac:dyDescent="0.35">
      <c r="A36" s="651" t="s">
        <v>302</v>
      </c>
      <c r="B36" s="644" t="s">
        <v>2610</v>
      </c>
      <c r="C36" s="645" t="s">
        <v>1164</v>
      </c>
      <c r="D36" s="646">
        <v>45162</v>
      </c>
      <c r="E36" s="122">
        <v>17540</v>
      </c>
      <c r="F36" s="647" t="s">
        <v>1158</v>
      </c>
      <c r="G36" s="648" t="s">
        <v>1165</v>
      </c>
      <c r="H36" s="649">
        <v>86.216590909090897</v>
      </c>
      <c r="I36" s="121">
        <v>-13.98</v>
      </c>
      <c r="J36" s="640">
        <v>1267029.8045454542</v>
      </c>
      <c r="K36" s="640">
        <f t="shared" si="0"/>
        <v>765691451.48290896</v>
      </c>
      <c r="L36" s="665"/>
      <c r="M36" s="666" t="s">
        <v>11</v>
      </c>
      <c r="N36" s="650" t="s">
        <v>2692</v>
      </c>
    </row>
    <row r="37" spans="1:14" x14ac:dyDescent="0.35">
      <c r="A37" s="651" t="s">
        <v>302</v>
      </c>
      <c r="B37" s="644" t="s">
        <v>2617</v>
      </c>
      <c r="C37" s="645" t="s">
        <v>1164</v>
      </c>
      <c r="D37" s="646">
        <v>45265</v>
      </c>
      <c r="E37" s="121">
        <v>18204</v>
      </c>
      <c r="F37" s="647" t="s">
        <v>1158</v>
      </c>
      <c r="G37" s="648" t="s">
        <v>1165</v>
      </c>
      <c r="H37" s="649">
        <v>77.911052631578968</v>
      </c>
      <c r="I37" s="121">
        <v>-14.62</v>
      </c>
      <c r="J37" s="640">
        <v>1152150.3221052636</v>
      </c>
      <c r="K37" s="640">
        <f t="shared" si="0"/>
        <v>696267482.65465295</v>
      </c>
      <c r="L37" s="665"/>
      <c r="M37" s="666" t="s">
        <v>11</v>
      </c>
      <c r="N37" s="650" t="s">
        <v>2692</v>
      </c>
    </row>
    <row r="38" spans="1:14" x14ac:dyDescent="0.35">
      <c r="A38" s="651" t="s">
        <v>302</v>
      </c>
      <c r="B38" s="644" t="s">
        <v>2593</v>
      </c>
      <c r="C38" s="645" t="s">
        <v>1164</v>
      </c>
      <c r="D38" s="646">
        <v>44970</v>
      </c>
      <c r="E38" s="121">
        <v>186564</v>
      </c>
      <c r="F38" s="647" t="s">
        <v>1158</v>
      </c>
      <c r="G38" s="648" t="s">
        <v>1166</v>
      </c>
      <c r="H38" s="649">
        <v>82.486000000000004</v>
      </c>
      <c r="I38" s="121">
        <v>-18.73</v>
      </c>
      <c r="J38" s="640">
        <v>11894574.384</v>
      </c>
      <c r="K38" s="640">
        <f t="shared" si="0"/>
        <v>7188129191.7388802</v>
      </c>
      <c r="L38" s="665"/>
      <c r="M38" s="666" t="s">
        <v>11</v>
      </c>
      <c r="N38" s="650" t="s">
        <v>2692</v>
      </c>
    </row>
    <row r="39" spans="1:14" x14ac:dyDescent="0.35">
      <c r="A39" s="651" t="s">
        <v>302</v>
      </c>
      <c r="B39" s="644" t="s">
        <v>2603</v>
      </c>
      <c r="C39" s="645" t="s">
        <v>1164</v>
      </c>
      <c r="D39" s="646">
        <v>45065</v>
      </c>
      <c r="E39" s="121">
        <v>103804</v>
      </c>
      <c r="F39" s="647" t="s">
        <v>1158</v>
      </c>
      <c r="G39" s="648" t="s">
        <v>1166</v>
      </c>
      <c r="H39" s="649">
        <v>75.55125000000001</v>
      </c>
      <c r="I39" s="121">
        <v>-19.43</v>
      </c>
      <c r="J39" s="640">
        <v>5825610.2350000013</v>
      </c>
      <c r="K39" s="640">
        <f t="shared" si="0"/>
        <v>3520532777.2152009</v>
      </c>
      <c r="L39" s="665"/>
      <c r="M39" s="666" t="s">
        <v>11</v>
      </c>
      <c r="N39" s="650" t="s">
        <v>2692</v>
      </c>
    </row>
    <row r="40" spans="1:14" x14ac:dyDescent="0.35">
      <c r="A40" s="651" t="s">
        <v>302</v>
      </c>
      <c r="B40" s="644" t="s">
        <v>2610</v>
      </c>
      <c r="C40" s="645" t="s">
        <v>1164</v>
      </c>
      <c r="D40" s="646">
        <v>45162</v>
      </c>
      <c r="E40" s="122">
        <v>146984</v>
      </c>
      <c r="F40" s="647" t="s">
        <v>1158</v>
      </c>
      <c r="G40" s="648" t="s">
        <v>1166</v>
      </c>
      <c r="H40" s="649">
        <v>86.216590909090897</v>
      </c>
      <c r="I40" s="121">
        <v>-13.98</v>
      </c>
      <c r="J40" s="640">
        <v>10617623.078181816</v>
      </c>
      <c r="K40" s="640">
        <f t="shared" si="0"/>
        <v>6416441978.6068354</v>
      </c>
      <c r="L40" s="665"/>
      <c r="M40" s="666" t="s">
        <v>11</v>
      </c>
      <c r="N40" s="650" t="s">
        <v>2692</v>
      </c>
    </row>
    <row r="41" spans="1:14" x14ac:dyDescent="0.35">
      <c r="A41" s="651" t="s">
        <v>302</v>
      </c>
      <c r="B41" s="644" t="s">
        <v>2617</v>
      </c>
      <c r="C41" s="645" t="s">
        <v>1164</v>
      </c>
      <c r="D41" s="646">
        <v>45265</v>
      </c>
      <c r="E41" s="121">
        <v>194838</v>
      </c>
      <c r="F41" s="647" t="s">
        <v>1158</v>
      </c>
      <c r="G41" s="648" t="s">
        <v>1166</v>
      </c>
      <c r="H41" s="649">
        <v>77.911052631578968</v>
      </c>
      <c r="I41" s="121">
        <v>-14.62</v>
      </c>
      <c r="J41" s="1227">
        <v>12331502.112631584</v>
      </c>
      <c r="K41" s="1227">
        <f t="shared" si="0"/>
        <v>7452173356.7055197</v>
      </c>
      <c r="L41" s="665"/>
      <c r="M41" s="666" t="s">
        <v>11</v>
      </c>
      <c r="N41" s="650" t="s">
        <v>2692</v>
      </c>
    </row>
    <row r="42" spans="1:14" x14ac:dyDescent="0.35">
      <c r="A42" s="651" t="s">
        <v>300</v>
      </c>
      <c r="B42" s="667" t="s">
        <v>2620</v>
      </c>
      <c r="C42" s="668" t="s">
        <v>210</v>
      </c>
      <c r="D42" s="669">
        <v>45061</v>
      </c>
      <c r="E42" s="687">
        <v>597795.000067521</v>
      </c>
      <c r="F42" s="647" t="s">
        <v>1158</v>
      </c>
      <c r="G42" s="670" t="s">
        <v>1159</v>
      </c>
      <c r="H42" s="671">
        <v>75.551000000000002</v>
      </c>
      <c r="I42" s="122">
        <v>-1.5</v>
      </c>
      <c r="J42" s="1228">
        <v>44267317.549999997</v>
      </c>
      <c r="K42" s="1228">
        <f t="shared" si="0"/>
        <v>26751625341.816002</v>
      </c>
      <c r="L42" s="672"/>
      <c r="M42" s="667" t="s">
        <v>1160</v>
      </c>
      <c r="N42" s="668" t="s">
        <v>2695</v>
      </c>
    </row>
    <row r="43" spans="1:14" x14ac:dyDescent="0.35">
      <c r="A43" s="651" t="s">
        <v>300</v>
      </c>
      <c r="B43" s="667" t="s">
        <v>2621</v>
      </c>
      <c r="C43" s="668" t="s">
        <v>210</v>
      </c>
      <c r="D43" s="669">
        <v>45197</v>
      </c>
      <c r="E43" s="687">
        <v>714376.9999580062</v>
      </c>
      <c r="F43" s="647" t="s">
        <v>1158</v>
      </c>
      <c r="G43" s="670" t="s">
        <v>1159</v>
      </c>
      <c r="H43" s="671">
        <v>94.001999999999995</v>
      </c>
      <c r="I43" s="122">
        <v>0.88</v>
      </c>
      <c r="J43" s="1228">
        <v>67781518.510015532</v>
      </c>
      <c r="K43" s="1228">
        <f t="shared" si="0"/>
        <v>40961727265.972588</v>
      </c>
      <c r="L43" s="672"/>
      <c r="M43" s="667" t="s">
        <v>2696</v>
      </c>
      <c r="N43" s="668" t="s">
        <v>1155</v>
      </c>
    </row>
    <row r="44" spans="1:14" x14ac:dyDescent="0.35">
      <c r="A44" s="651" t="s">
        <v>300</v>
      </c>
      <c r="B44" s="667" t="s">
        <v>2620</v>
      </c>
      <c r="C44" s="668" t="s">
        <v>211</v>
      </c>
      <c r="D44" s="669">
        <v>45061</v>
      </c>
      <c r="E44" s="687">
        <v>82641.999972991587</v>
      </c>
      <c r="F44" s="647" t="s">
        <v>1158</v>
      </c>
      <c r="G44" s="670" t="s">
        <v>1159</v>
      </c>
      <c r="H44" s="671">
        <v>75.551000000000002</v>
      </c>
      <c r="I44" s="122">
        <v>-1.5</v>
      </c>
      <c r="J44" s="1228">
        <v>6119722.7400000002</v>
      </c>
      <c r="K44" s="1228">
        <f t="shared" si="0"/>
        <v>3698270846.2368007</v>
      </c>
      <c r="L44" s="672"/>
      <c r="M44" s="667" t="s">
        <v>1160</v>
      </c>
      <c r="N44" s="668" t="s">
        <v>2695</v>
      </c>
    </row>
    <row r="45" spans="1:14" x14ac:dyDescent="0.35">
      <c r="A45" s="651" t="s">
        <v>300</v>
      </c>
      <c r="B45" s="667" t="s">
        <v>2621</v>
      </c>
      <c r="C45" s="668" t="s">
        <v>211</v>
      </c>
      <c r="D45" s="669">
        <v>45197</v>
      </c>
      <c r="E45" s="687">
        <v>56044.000020996937</v>
      </c>
      <c r="F45" s="647" t="s">
        <v>1158</v>
      </c>
      <c r="G45" s="670" t="s">
        <v>1159</v>
      </c>
      <c r="H45" s="671">
        <v>94.001999999999995</v>
      </c>
      <c r="I45" s="122">
        <v>0.88</v>
      </c>
      <c r="J45" s="1228">
        <v>5317566.8099922305</v>
      </c>
      <c r="K45" s="1228">
        <f t="shared" si="0"/>
        <v>3213511974.6145048</v>
      </c>
      <c r="L45" s="672"/>
      <c r="M45" s="667" t="s">
        <v>2696</v>
      </c>
      <c r="N45" s="668" t="s">
        <v>1155</v>
      </c>
    </row>
    <row r="46" spans="1:14" x14ac:dyDescent="0.35">
      <c r="A46" s="651" t="s">
        <v>300</v>
      </c>
      <c r="B46" s="667" t="s">
        <v>2620</v>
      </c>
      <c r="C46" s="668" t="s">
        <v>212</v>
      </c>
      <c r="D46" s="669">
        <v>45061</v>
      </c>
      <c r="E46" s="687">
        <v>305000</v>
      </c>
      <c r="F46" s="647" t="s">
        <v>1158</v>
      </c>
      <c r="G46" s="670" t="s">
        <v>1159</v>
      </c>
      <c r="H46" s="671">
        <v>75.551000000000002</v>
      </c>
      <c r="I46" s="122">
        <v>-1.5</v>
      </c>
      <c r="J46" s="1228">
        <v>22585555</v>
      </c>
      <c r="K46" s="1228">
        <f t="shared" si="0"/>
        <v>13648902597.6</v>
      </c>
      <c r="L46" s="672"/>
      <c r="M46" s="667" t="s">
        <v>1160</v>
      </c>
      <c r="N46" s="668" t="s">
        <v>2695</v>
      </c>
    </row>
    <row r="47" spans="1:14" x14ac:dyDescent="0.35">
      <c r="A47" s="651" t="s">
        <v>300</v>
      </c>
      <c r="B47" s="667" t="s">
        <v>2621</v>
      </c>
      <c r="C47" s="668" t="s">
        <v>212</v>
      </c>
      <c r="D47" s="669">
        <v>45197</v>
      </c>
      <c r="E47" s="687">
        <v>183500</v>
      </c>
      <c r="F47" s="647" t="s">
        <v>1158</v>
      </c>
      <c r="G47" s="670" t="s">
        <v>1159</v>
      </c>
      <c r="H47" s="671">
        <v>94.001999999999995</v>
      </c>
      <c r="I47" s="122">
        <v>0.88</v>
      </c>
      <c r="J47" s="1228">
        <v>17410847</v>
      </c>
      <c r="K47" s="1228">
        <f t="shared" si="0"/>
        <v>10521723059.040001</v>
      </c>
      <c r="L47" s="672"/>
      <c r="M47" s="667" t="s">
        <v>2696</v>
      </c>
      <c r="N47" s="668" t="s">
        <v>1155</v>
      </c>
    </row>
    <row r="48" spans="1:14" x14ac:dyDescent="0.45">
      <c r="A48" s="651" t="s">
        <v>179</v>
      </c>
      <c r="B48" s="1690" t="s">
        <v>2697</v>
      </c>
      <c r="C48" s="98" t="s">
        <v>2698</v>
      </c>
      <c r="D48" s="1684">
        <v>44946</v>
      </c>
      <c r="E48" s="1226">
        <v>665540</v>
      </c>
      <c r="F48" s="647" t="s">
        <v>1158</v>
      </c>
      <c r="G48" s="673" t="s">
        <v>235</v>
      </c>
      <c r="H48" s="674">
        <v>79.697000000000003</v>
      </c>
      <c r="I48" s="675"/>
      <c r="J48" s="1230">
        <f t="shared" ref="J48:J57" si="1">+E48*H48</f>
        <v>53041541.380000003</v>
      </c>
      <c r="K48" s="1693">
        <v>44094114542.153008</v>
      </c>
      <c r="L48" s="676"/>
      <c r="M48" s="1687" t="s">
        <v>2699</v>
      </c>
      <c r="N48" s="1687" t="s">
        <v>2700</v>
      </c>
    </row>
    <row r="49" spans="1:14" x14ac:dyDescent="0.45">
      <c r="A49" s="651" t="s">
        <v>179</v>
      </c>
      <c r="B49" s="1691"/>
      <c r="C49" s="98" t="s">
        <v>2701</v>
      </c>
      <c r="D49" s="1685"/>
      <c r="E49" s="1226">
        <v>111803</v>
      </c>
      <c r="F49" s="647" t="s">
        <v>1158</v>
      </c>
      <c r="G49" s="673" t="s">
        <v>235</v>
      </c>
      <c r="H49" s="674">
        <v>79.697000000000003</v>
      </c>
      <c r="I49" s="675"/>
      <c r="J49" s="1230">
        <f t="shared" si="1"/>
        <v>8910363.6909999996</v>
      </c>
      <c r="K49" s="1694"/>
      <c r="L49" s="678"/>
      <c r="M49" s="1688"/>
      <c r="N49" s="1688"/>
    </row>
    <row r="50" spans="1:14" x14ac:dyDescent="0.45">
      <c r="A50" s="651" t="s">
        <v>179</v>
      </c>
      <c r="B50" s="1691"/>
      <c r="C50" s="98" t="s">
        <v>2702</v>
      </c>
      <c r="D50" s="1685"/>
      <c r="E50" s="1226">
        <v>6878</v>
      </c>
      <c r="F50" s="647" t="s">
        <v>1158</v>
      </c>
      <c r="G50" s="673" t="s">
        <v>235</v>
      </c>
      <c r="H50" s="674">
        <v>79.697000000000003</v>
      </c>
      <c r="I50" s="675"/>
      <c r="J50" s="1230">
        <f t="shared" si="1"/>
        <v>548155.96600000001</v>
      </c>
      <c r="K50" s="1694"/>
      <c r="L50" s="678"/>
      <c r="M50" s="1688"/>
      <c r="N50" s="1688"/>
    </row>
    <row r="51" spans="1:14" x14ac:dyDescent="0.45">
      <c r="A51" s="651" t="s">
        <v>179</v>
      </c>
      <c r="B51" s="1691"/>
      <c r="C51" s="98" t="s">
        <v>211</v>
      </c>
      <c r="D51" s="1685"/>
      <c r="E51" s="1226">
        <v>48600</v>
      </c>
      <c r="F51" s="647" t="s">
        <v>1158</v>
      </c>
      <c r="G51" s="673" t="s">
        <v>235</v>
      </c>
      <c r="H51" s="674">
        <v>79.697000000000003</v>
      </c>
      <c r="I51" s="675"/>
      <c r="J51" s="1230">
        <f t="shared" si="1"/>
        <v>3873274.2</v>
      </c>
      <c r="K51" s="1694"/>
      <c r="L51" s="678"/>
      <c r="M51" s="1688"/>
      <c r="N51" s="1688"/>
    </row>
    <row r="52" spans="1:14" x14ac:dyDescent="0.45">
      <c r="A52" s="651" t="s">
        <v>179</v>
      </c>
      <c r="B52" s="1691"/>
      <c r="C52" s="98" t="s">
        <v>236</v>
      </c>
      <c r="D52" s="1685"/>
      <c r="E52" s="1226">
        <v>10400</v>
      </c>
      <c r="F52" s="647" t="s">
        <v>1158</v>
      </c>
      <c r="G52" s="673" t="s">
        <v>235</v>
      </c>
      <c r="H52" s="674">
        <v>79.697000000000003</v>
      </c>
      <c r="I52" s="675"/>
      <c r="J52" s="1230">
        <f t="shared" si="1"/>
        <v>828848.8</v>
      </c>
      <c r="K52" s="1694"/>
      <c r="L52" s="678"/>
      <c r="M52" s="1688"/>
      <c r="N52" s="1688"/>
    </row>
    <row r="53" spans="1:14" x14ac:dyDescent="0.45">
      <c r="A53" s="651" t="s">
        <v>179</v>
      </c>
      <c r="B53" s="1691"/>
      <c r="C53" s="98" t="s">
        <v>215</v>
      </c>
      <c r="D53" s="1685"/>
      <c r="E53" s="1226">
        <v>31200</v>
      </c>
      <c r="F53" s="647" t="s">
        <v>1158</v>
      </c>
      <c r="G53" s="673" t="s">
        <v>235</v>
      </c>
      <c r="H53" s="674">
        <v>79.697000000000003</v>
      </c>
      <c r="I53" s="675"/>
      <c r="J53" s="1230">
        <f t="shared" si="1"/>
        <v>2486546.4</v>
      </c>
      <c r="K53" s="1694"/>
      <c r="L53" s="678"/>
      <c r="M53" s="1688"/>
      <c r="N53" s="1688"/>
    </row>
    <row r="54" spans="1:14" x14ac:dyDescent="0.45">
      <c r="A54" s="651" t="s">
        <v>179</v>
      </c>
      <c r="B54" s="1692"/>
      <c r="C54" s="98" t="s">
        <v>212</v>
      </c>
      <c r="D54" s="1686"/>
      <c r="E54" s="1226">
        <v>34500</v>
      </c>
      <c r="F54" s="647" t="s">
        <v>1158</v>
      </c>
      <c r="G54" s="673" t="s">
        <v>235</v>
      </c>
      <c r="H54" s="674">
        <v>79.697000000000003</v>
      </c>
      <c r="I54" s="675"/>
      <c r="J54" s="1230">
        <f t="shared" si="1"/>
        <v>2749546.5</v>
      </c>
      <c r="K54" s="1695"/>
      <c r="L54" s="680"/>
      <c r="M54" s="1689"/>
      <c r="N54" s="1689"/>
    </row>
    <row r="55" spans="1:14" x14ac:dyDescent="0.45">
      <c r="A55" s="651" t="s">
        <v>179</v>
      </c>
      <c r="B55" s="1681" t="s">
        <v>2703</v>
      </c>
      <c r="C55" s="98" t="s">
        <v>54</v>
      </c>
      <c r="D55" s="1684">
        <v>44963</v>
      </c>
      <c r="E55" s="1226">
        <v>243238</v>
      </c>
      <c r="F55" s="647" t="s">
        <v>1158</v>
      </c>
      <c r="G55" s="673" t="s">
        <v>237</v>
      </c>
      <c r="H55" s="674">
        <v>77.536000000000001</v>
      </c>
      <c r="I55" s="675"/>
      <c r="J55" s="1230">
        <f t="shared" si="1"/>
        <v>18859701.568</v>
      </c>
      <c r="K55" s="1696">
        <v>27074163274.296406</v>
      </c>
      <c r="L55" s="677"/>
      <c r="M55" s="1687" t="s">
        <v>2704</v>
      </c>
      <c r="N55" s="1687" t="s">
        <v>2705</v>
      </c>
    </row>
    <row r="56" spans="1:14" x14ac:dyDescent="0.45">
      <c r="A56" s="651" t="s">
        <v>179</v>
      </c>
      <c r="B56" s="1682"/>
      <c r="C56" s="98" t="s">
        <v>1224</v>
      </c>
      <c r="D56" s="1685"/>
      <c r="E56" s="1226">
        <v>131914</v>
      </c>
      <c r="F56" s="647" t="s">
        <v>1158</v>
      </c>
      <c r="G56" s="673" t="s">
        <v>237</v>
      </c>
      <c r="H56" s="674">
        <v>77.536000000000001</v>
      </c>
      <c r="I56" s="675"/>
      <c r="J56" s="1230">
        <f t="shared" si="1"/>
        <v>10228083.904000001</v>
      </c>
      <c r="K56" s="1697"/>
      <c r="L56" s="679"/>
      <c r="M56" s="1688"/>
      <c r="N56" s="1688"/>
    </row>
    <row r="57" spans="1:14" ht="13.5" thickBot="1" x14ac:dyDescent="0.5">
      <c r="A57" s="651" t="s">
        <v>179</v>
      </c>
      <c r="B57" s="1683"/>
      <c r="C57" s="98" t="s">
        <v>77</v>
      </c>
      <c r="D57" s="1686"/>
      <c r="E57" s="1226">
        <v>194465</v>
      </c>
      <c r="F57" s="647" t="s">
        <v>1158</v>
      </c>
      <c r="G57" s="673" t="s">
        <v>237</v>
      </c>
      <c r="H57" s="674">
        <v>77.536000000000001</v>
      </c>
      <c r="I57" s="675"/>
      <c r="J57" s="1230">
        <f t="shared" si="1"/>
        <v>15078038.24</v>
      </c>
      <c r="K57" s="1698"/>
      <c r="L57" s="681"/>
      <c r="M57" s="1689"/>
      <c r="N57" s="1689"/>
    </row>
    <row r="58" spans="1:14" x14ac:dyDescent="0.45">
      <c r="A58" s="651" t="s">
        <v>179</v>
      </c>
      <c r="B58" s="1699" t="s">
        <v>2706</v>
      </c>
      <c r="C58" s="98" t="s">
        <v>61</v>
      </c>
      <c r="D58" s="682">
        <v>44969</v>
      </c>
      <c r="E58" s="1226">
        <v>53713</v>
      </c>
      <c r="F58" s="647" t="s">
        <v>1158</v>
      </c>
      <c r="G58" s="673" t="s">
        <v>214</v>
      </c>
      <c r="H58" s="674">
        <v>63.756</v>
      </c>
      <c r="I58" s="675"/>
      <c r="J58" s="1230">
        <f>+E58*H58</f>
        <v>3424526.0279999999</v>
      </c>
      <c r="K58" s="1696">
        <v>5486720296.2818403</v>
      </c>
      <c r="L58" s="677"/>
      <c r="M58" s="1687" t="s">
        <v>2707</v>
      </c>
      <c r="N58" s="1687" t="s">
        <v>2708</v>
      </c>
    </row>
    <row r="59" spans="1:14" x14ac:dyDescent="0.45">
      <c r="A59" s="651" t="s">
        <v>179</v>
      </c>
      <c r="B59" s="1700"/>
      <c r="C59" s="98" t="s">
        <v>2709</v>
      </c>
      <c r="D59" s="682"/>
      <c r="E59" s="1226">
        <v>10710</v>
      </c>
      <c r="F59" s="647" t="s">
        <v>1158</v>
      </c>
      <c r="G59" s="673" t="s">
        <v>214</v>
      </c>
      <c r="H59" s="674">
        <v>63.756</v>
      </c>
      <c r="I59" s="675"/>
      <c r="J59" s="1230">
        <f t="shared" ref="J59:J63" si="2">+E59*H59</f>
        <v>682826.76</v>
      </c>
      <c r="K59" s="1697"/>
      <c r="L59" s="679"/>
      <c r="M59" s="1688"/>
      <c r="N59" s="1688"/>
    </row>
    <row r="60" spans="1:14" ht="13.5" thickBot="1" x14ac:dyDescent="0.5">
      <c r="A60" s="651" t="s">
        <v>179</v>
      </c>
      <c r="B60" s="1701"/>
      <c r="C60" s="98" t="s">
        <v>2710</v>
      </c>
      <c r="D60" s="682"/>
      <c r="E60" s="1226">
        <v>75970</v>
      </c>
      <c r="F60" s="647" t="s">
        <v>1158</v>
      </c>
      <c r="G60" s="673" t="s">
        <v>214</v>
      </c>
      <c r="H60" s="674">
        <v>63.756</v>
      </c>
      <c r="I60" s="675"/>
      <c r="J60" s="1230">
        <f t="shared" si="2"/>
        <v>4843543.32</v>
      </c>
      <c r="K60" s="1698"/>
      <c r="L60" s="681"/>
      <c r="M60" s="1689"/>
      <c r="N60" s="1689"/>
    </row>
    <row r="61" spans="1:14" ht="13.5" thickTop="1" x14ac:dyDescent="0.45">
      <c r="A61" s="651" t="s">
        <v>179</v>
      </c>
      <c r="B61" s="1702" t="s">
        <v>2711</v>
      </c>
      <c r="C61" s="98" t="s">
        <v>588</v>
      </c>
      <c r="D61" s="1684">
        <v>44988</v>
      </c>
      <c r="E61" s="1226">
        <v>485799</v>
      </c>
      <c r="F61" s="647" t="s">
        <v>1158</v>
      </c>
      <c r="G61" s="673"/>
      <c r="H61" s="674">
        <v>77.569999999999993</v>
      </c>
      <c r="I61" s="675"/>
      <c r="J61" s="1230">
        <f t="shared" si="2"/>
        <v>37683428.43</v>
      </c>
      <c r="K61" s="1696">
        <v>29024526331.172398</v>
      </c>
      <c r="L61" s="677"/>
      <c r="M61" s="1687" t="s">
        <v>2712</v>
      </c>
      <c r="N61" s="1687" t="s">
        <v>1181</v>
      </c>
    </row>
    <row r="62" spans="1:14" x14ac:dyDescent="0.45">
      <c r="A62" s="651" t="s">
        <v>179</v>
      </c>
      <c r="B62" s="1691"/>
      <c r="C62" s="98" t="s">
        <v>589</v>
      </c>
      <c r="D62" s="1685"/>
      <c r="E62" s="1226">
        <v>42844</v>
      </c>
      <c r="F62" s="647" t="s">
        <v>1158</v>
      </c>
      <c r="G62" s="673"/>
      <c r="H62" s="674">
        <v>77.569999999999993</v>
      </c>
      <c r="I62" s="675"/>
      <c r="J62" s="1230">
        <f t="shared" si="2"/>
        <v>3323409.0799999996</v>
      </c>
      <c r="K62" s="1697"/>
      <c r="L62" s="679"/>
      <c r="M62" s="1688"/>
      <c r="N62" s="1688"/>
    </row>
    <row r="63" spans="1:14" x14ac:dyDescent="0.45">
      <c r="A63" s="651" t="s">
        <v>179</v>
      </c>
      <c r="B63" s="1692"/>
      <c r="C63" s="98" t="s">
        <v>77</v>
      </c>
      <c r="D63" s="1686"/>
      <c r="E63" s="1226">
        <v>82310</v>
      </c>
      <c r="F63" s="647" t="s">
        <v>1158</v>
      </c>
      <c r="G63" s="673"/>
      <c r="H63" s="674">
        <v>77.569999999999993</v>
      </c>
      <c r="I63" s="675"/>
      <c r="J63" s="1230">
        <f t="shared" si="2"/>
        <v>6384786.6999999993</v>
      </c>
      <c r="K63" s="1698"/>
      <c r="L63" s="681"/>
      <c r="M63" s="1689"/>
      <c r="N63" s="1689"/>
    </row>
    <row r="64" spans="1:14" x14ac:dyDescent="0.45">
      <c r="A64" s="651" t="s">
        <v>179</v>
      </c>
      <c r="B64" s="1690" t="s">
        <v>2713</v>
      </c>
      <c r="C64" s="98" t="s">
        <v>2698</v>
      </c>
      <c r="D64" s="682">
        <v>44993</v>
      </c>
      <c r="E64" s="1226">
        <v>605102.37</v>
      </c>
      <c r="F64" s="647" t="s">
        <v>1158</v>
      </c>
      <c r="G64" s="673" t="s">
        <v>235</v>
      </c>
      <c r="H64" s="674">
        <v>77.680000000000007</v>
      </c>
      <c r="I64" s="675"/>
      <c r="J64" s="1230">
        <f>+E64*H64</f>
        <v>47004352.101600006</v>
      </c>
      <c r="K64" s="1696">
        <v>39354416345.568802</v>
      </c>
      <c r="L64" s="677"/>
      <c r="M64" s="1687" t="s">
        <v>1149</v>
      </c>
      <c r="N64" s="1687" t="s">
        <v>2714</v>
      </c>
    </row>
    <row r="65" spans="1:14" x14ac:dyDescent="0.45">
      <c r="A65" s="651" t="s">
        <v>179</v>
      </c>
      <c r="B65" s="1691"/>
      <c r="C65" s="98" t="s">
        <v>2701</v>
      </c>
      <c r="D65" s="682"/>
      <c r="E65" s="1226">
        <v>94968.69</v>
      </c>
      <c r="F65" s="647" t="s">
        <v>1158</v>
      </c>
      <c r="G65" s="673" t="s">
        <v>235</v>
      </c>
      <c r="H65" s="674">
        <v>77.680000000000007</v>
      </c>
      <c r="I65" s="675"/>
      <c r="J65" s="1230">
        <f t="shared" ref="J65:J80" si="3">+E65*H65</f>
        <v>7377167.8392000012</v>
      </c>
      <c r="K65" s="1697"/>
      <c r="L65" s="679"/>
      <c r="M65" s="1688"/>
      <c r="N65" s="1688"/>
    </row>
    <row r="66" spans="1:14" x14ac:dyDescent="0.45">
      <c r="A66" s="651" t="s">
        <v>179</v>
      </c>
      <c r="B66" s="1691"/>
      <c r="C66" s="98" t="s">
        <v>2702</v>
      </c>
      <c r="D66" s="682"/>
      <c r="E66" s="1226">
        <v>6837.11</v>
      </c>
      <c r="F66" s="647" t="s">
        <v>1158</v>
      </c>
      <c r="G66" s="673" t="s">
        <v>235</v>
      </c>
      <c r="H66" s="674">
        <v>77.680000000000007</v>
      </c>
      <c r="I66" s="675"/>
      <c r="J66" s="1230">
        <f t="shared" si="3"/>
        <v>531106.70480000007</v>
      </c>
      <c r="K66" s="1697"/>
      <c r="L66" s="679"/>
      <c r="M66" s="1688"/>
      <c r="N66" s="1688"/>
    </row>
    <row r="67" spans="1:14" x14ac:dyDescent="0.45">
      <c r="A67" s="651" t="s">
        <v>179</v>
      </c>
      <c r="B67" s="1691"/>
      <c r="C67" s="98" t="s">
        <v>211</v>
      </c>
      <c r="D67" s="682"/>
      <c r="E67" s="1226">
        <v>43898.84</v>
      </c>
      <c r="F67" s="647" t="s">
        <v>1158</v>
      </c>
      <c r="G67" s="673" t="s">
        <v>235</v>
      </c>
      <c r="H67" s="674">
        <v>77.680000000000007</v>
      </c>
      <c r="I67" s="675"/>
      <c r="J67" s="1230">
        <f t="shared" si="3"/>
        <v>3410061.8912</v>
      </c>
      <c r="K67" s="1697"/>
      <c r="L67" s="679"/>
      <c r="M67" s="1688"/>
      <c r="N67" s="1688"/>
    </row>
    <row r="68" spans="1:14" x14ac:dyDescent="0.45">
      <c r="A68" s="651" t="s">
        <v>179</v>
      </c>
      <c r="B68" s="1691"/>
      <c r="C68" s="98" t="s">
        <v>236</v>
      </c>
      <c r="D68" s="682"/>
      <c r="E68" s="1226">
        <v>12000</v>
      </c>
      <c r="F68" s="647" t="s">
        <v>1158</v>
      </c>
      <c r="G68" s="673" t="s">
        <v>235</v>
      </c>
      <c r="H68" s="674">
        <v>77.680000000000007</v>
      </c>
      <c r="I68" s="675"/>
      <c r="J68" s="1230">
        <f t="shared" si="3"/>
        <v>932160.00000000012</v>
      </c>
      <c r="K68" s="1697"/>
      <c r="L68" s="679"/>
      <c r="M68" s="1688"/>
      <c r="N68" s="1688"/>
    </row>
    <row r="69" spans="1:14" x14ac:dyDescent="0.45">
      <c r="A69" s="651" t="s">
        <v>179</v>
      </c>
      <c r="B69" s="1691"/>
      <c r="C69" s="98" t="s">
        <v>215</v>
      </c>
      <c r="D69" s="682"/>
      <c r="E69" s="1226">
        <v>37500</v>
      </c>
      <c r="F69" s="647" t="s">
        <v>1158</v>
      </c>
      <c r="G69" s="673" t="s">
        <v>235</v>
      </c>
      <c r="H69" s="674">
        <v>77.680000000000007</v>
      </c>
      <c r="I69" s="675"/>
      <c r="J69" s="1230">
        <f t="shared" si="3"/>
        <v>2913000.0000000005</v>
      </c>
      <c r="K69" s="1697"/>
      <c r="L69" s="679"/>
      <c r="M69" s="1688"/>
      <c r="N69" s="1688"/>
    </row>
    <row r="70" spans="1:14" x14ac:dyDescent="0.45">
      <c r="A70" s="651" t="s">
        <v>179</v>
      </c>
      <c r="B70" s="1692"/>
      <c r="C70" s="98" t="s">
        <v>212</v>
      </c>
      <c r="D70" s="682"/>
      <c r="E70" s="1226">
        <v>25000</v>
      </c>
      <c r="F70" s="647" t="s">
        <v>1158</v>
      </c>
      <c r="G70" s="673" t="s">
        <v>235</v>
      </c>
      <c r="H70" s="674">
        <v>77.680000000000007</v>
      </c>
      <c r="I70" s="675"/>
      <c r="J70" s="1230">
        <f t="shared" si="3"/>
        <v>1942000.0000000002</v>
      </c>
      <c r="K70" s="1698"/>
      <c r="L70" s="681"/>
      <c r="M70" s="1689"/>
      <c r="N70" s="1689"/>
    </row>
    <row r="71" spans="1:14" x14ac:dyDescent="0.45">
      <c r="A71" s="651" t="s">
        <v>179</v>
      </c>
      <c r="B71" s="1690" t="s">
        <v>2715</v>
      </c>
      <c r="C71" s="98" t="s">
        <v>2698</v>
      </c>
      <c r="D71" s="682">
        <v>45011</v>
      </c>
      <c r="E71" s="1226">
        <v>605437.63</v>
      </c>
      <c r="F71" s="647" t="s">
        <v>1158</v>
      </c>
      <c r="G71" s="673" t="s">
        <v>235</v>
      </c>
      <c r="H71" s="674">
        <v>78.08</v>
      </c>
      <c r="I71" s="675"/>
      <c r="J71" s="1230">
        <f t="shared" si="3"/>
        <v>47272570.150399998</v>
      </c>
      <c r="K71" s="1696">
        <v>39159672527.383202</v>
      </c>
      <c r="L71" s="677"/>
      <c r="M71" s="1687" t="s">
        <v>2699</v>
      </c>
      <c r="N71" s="1687" t="s">
        <v>2716</v>
      </c>
    </row>
    <row r="72" spans="1:14" x14ac:dyDescent="0.45">
      <c r="A72" s="651" t="s">
        <v>179</v>
      </c>
      <c r="B72" s="1691"/>
      <c r="C72" s="98" t="s">
        <v>2701</v>
      </c>
      <c r="D72" s="682"/>
      <c r="E72" s="1226">
        <v>95021.31</v>
      </c>
      <c r="F72" s="647" t="s">
        <v>1158</v>
      </c>
      <c r="G72" s="673" t="s">
        <v>235</v>
      </c>
      <c r="H72" s="674">
        <v>78.08</v>
      </c>
      <c r="I72" s="675"/>
      <c r="J72" s="1230">
        <f t="shared" si="3"/>
        <v>7419263.8848000001</v>
      </c>
      <c r="K72" s="1697"/>
      <c r="L72" s="679"/>
      <c r="M72" s="1688"/>
      <c r="N72" s="1688"/>
    </row>
    <row r="73" spans="1:14" x14ac:dyDescent="0.45">
      <c r="A73" s="651" t="s">
        <v>179</v>
      </c>
      <c r="B73" s="1691"/>
      <c r="C73" s="98" t="s">
        <v>2702</v>
      </c>
      <c r="D73" s="682"/>
      <c r="E73" s="1226">
        <v>6840.89</v>
      </c>
      <c r="F73" s="647" t="s">
        <v>1158</v>
      </c>
      <c r="G73" s="673" t="s">
        <v>235</v>
      </c>
      <c r="H73" s="674">
        <v>78.08</v>
      </c>
      <c r="I73" s="675"/>
      <c r="J73" s="1230">
        <f t="shared" si="3"/>
        <v>534136.6912</v>
      </c>
      <c r="K73" s="1697"/>
      <c r="L73" s="679"/>
      <c r="M73" s="1688"/>
      <c r="N73" s="1688"/>
    </row>
    <row r="74" spans="1:14" x14ac:dyDescent="0.45">
      <c r="A74" s="651" t="s">
        <v>179</v>
      </c>
      <c r="B74" s="1691"/>
      <c r="C74" s="98" t="s">
        <v>211</v>
      </c>
      <c r="D74" s="682"/>
      <c r="E74" s="1226">
        <v>43923</v>
      </c>
      <c r="F74" s="647" t="s">
        <v>1158</v>
      </c>
      <c r="G74" s="673" t="s">
        <v>235</v>
      </c>
      <c r="H74" s="674">
        <v>78.08</v>
      </c>
      <c r="I74" s="675"/>
      <c r="J74" s="1230">
        <f t="shared" si="3"/>
        <v>3429507.84</v>
      </c>
      <c r="K74" s="1697"/>
      <c r="L74" s="679"/>
      <c r="M74" s="1688"/>
      <c r="N74" s="1688"/>
    </row>
    <row r="75" spans="1:14" x14ac:dyDescent="0.45">
      <c r="A75" s="651" t="s">
        <v>179</v>
      </c>
      <c r="B75" s="1691"/>
      <c r="C75" s="98" t="s">
        <v>236</v>
      </c>
      <c r="D75" s="682"/>
      <c r="E75" s="1226">
        <v>6000</v>
      </c>
      <c r="F75" s="647" t="s">
        <v>1158</v>
      </c>
      <c r="G75" s="673" t="s">
        <v>235</v>
      </c>
      <c r="H75" s="674">
        <v>78.08</v>
      </c>
      <c r="I75" s="675"/>
      <c r="J75" s="1230">
        <f t="shared" si="3"/>
        <v>468480</v>
      </c>
      <c r="K75" s="1697"/>
      <c r="L75" s="679"/>
      <c r="M75" s="1688"/>
      <c r="N75" s="1688"/>
    </row>
    <row r="76" spans="1:14" x14ac:dyDescent="0.45">
      <c r="A76" s="651" t="s">
        <v>179</v>
      </c>
      <c r="B76" s="1691"/>
      <c r="C76" s="98" t="s">
        <v>215</v>
      </c>
      <c r="D76" s="682"/>
      <c r="E76" s="1226">
        <v>24000</v>
      </c>
      <c r="F76" s="647" t="s">
        <v>1158</v>
      </c>
      <c r="G76" s="673" t="s">
        <v>235</v>
      </c>
      <c r="H76" s="674">
        <v>78.08</v>
      </c>
      <c r="I76" s="675"/>
      <c r="J76" s="1230">
        <f t="shared" si="3"/>
        <v>1873920</v>
      </c>
      <c r="K76" s="1697"/>
      <c r="L76" s="679"/>
      <c r="M76" s="1688"/>
      <c r="N76" s="1688"/>
    </row>
    <row r="77" spans="1:14" x14ac:dyDescent="0.45">
      <c r="A77" s="651" t="s">
        <v>179</v>
      </c>
      <c r="B77" s="1692"/>
      <c r="C77" s="98" t="s">
        <v>212</v>
      </c>
      <c r="D77" s="682"/>
      <c r="E77" s="1226">
        <v>40000</v>
      </c>
      <c r="F77" s="647" t="s">
        <v>1158</v>
      </c>
      <c r="G77" s="673" t="s">
        <v>235</v>
      </c>
      <c r="H77" s="674">
        <v>78.08</v>
      </c>
      <c r="I77" s="675"/>
      <c r="J77" s="1230">
        <f t="shared" si="3"/>
        <v>3123200</v>
      </c>
      <c r="K77" s="1698"/>
      <c r="L77" s="681"/>
      <c r="M77" s="1689"/>
      <c r="N77" s="1689"/>
    </row>
    <row r="78" spans="1:14" x14ac:dyDescent="0.45">
      <c r="A78" s="651" t="s">
        <v>179</v>
      </c>
      <c r="B78" s="1690" t="s">
        <v>2717</v>
      </c>
      <c r="C78" s="98" t="s">
        <v>2718</v>
      </c>
      <c r="D78" s="1684">
        <v>45055</v>
      </c>
      <c r="E78" s="1226">
        <v>310764</v>
      </c>
      <c r="F78" s="647" t="s">
        <v>1158</v>
      </c>
      <c r="G78" s="673" t="s">
        <v>2719</v>
      </c>
      <c r="H78" s="674">
        <v>71.600999999999999</v>
      </c>
      <c r="I78" s="675"/>
      <c r="J78" s="1230">
        <f t="shared" si="3"/>
        <v>22251013.164000001</v>
      </c>
      <c r="K78" s="1696">
        <v>26445549383.292</v>
      </c>
      <c r="L78" s="677"/>
      <c r="M78" s="1687" t="s">
        <v>2699</v>
      </c>
      <c r="N78" s="1687" t="s">
        <v>2602</v>
      </c>
    </row>
    <row r="79" spans="1:14" x14ac:dyDescent="0.45">
      <c r="A79" s="651" t="s">
        <v>179</v>
      </c>
      <c r="B79" s="1691"/>
      <c r="C79" s="98" t="s">
        <v>2720</v>
      </c>
      <c r="D79" s="1685"/>
      <c r="E79" s="1226">
        <v>0</v>
      </c>
      <c r="F79" s="647" t="s">
        <v>1158</v>
      </c>
      <c r="G79" s="673" t="s">
        <v>2719</v>
      </c>
      <c r="H79" s="674">
        <v>71.600999999999999</v>
      </c>
      <c r="I79" s="675"/>
      <c r="J79" s="1230">
        <f t="shared" si="3"/>
        <v>0</v>
      </c>
      <c r="K79" s="1697"/>
      <c r="L79" s="679"/>
      <c r="M79" s="1688"/>
      <c r="N79" s="1688"/>
    </row>
    <row r="80" spans="1:14" x14ac:dyDescent="0.45">
      <c r="A80" s="651" t="s">
        <v>179</v>
      </c>
      <c r="B80" s="1692"/>
      <c r="C80" s="98" t="s">
        <v>77</v>
      </c>
      <c r="D80" s="1686"/>
      <c r="E80" s="1226">
        <v>300249</v>
      </c>
      <c r="F80" s="647" t="s">
        <v>1158</v>
      </c>
      <c r="G80" s="673" t="s">
        <v>2719</v>
      </c>
      <c r="H80" s="674">
        <v>71.600999999999999</v>
      </c>
      <c r="I80" s="675"/>
      <c r="J80" s="1230">
        <f t="shared" si="3"/>
        <v>21498128.649</v>
      </c>
      <c r="K80" s="1698"/>
      <c r="L80" s="681"/>
      <c r="M80" s="1689"/>
      <c r="N80" s="1689"/>
    </row>
    <row r="81" spans="1:14" x14ac:dyDescent="0.45">
      <c r="A81" s="651" t="s">
        <v>179</v>
      </c>
      <c r="B81" s="1690" t="s">
        <v>2721</v>
      </c>
      <c r="C81" s="98" t="s">
        <v>61</v>
      </c>
      <c r="D81" s="1684">
        <v>45065</v>
      </c>
      <c r="E81" s="1226">
        <v>82546</v>
      </c>
      <c r="F81" s="647" t="s">
        <v>1158</v>
      </c>
      <c r="G81" s="673" t="s">
        <v>214</v>
      </c>
      <c r="H81" s="674">
        <v>56.121000000000002</v>
      </c>
      <c r="I81" s="675"/>
      <c r="J81" s="1230">
        <f>+E81*H81</f>
        <v>4632564.0660000006</v>
      </c>
      <c r="K81" s="1696">
        <v>6809308433.3855104</v>
      </c>
      <c r="L81" s="677"/>
      <c r="M81" s="1687" t="s">
        <v>2707</v>
      </c>
      <c r="N81" s="1687" t="s">
        <v>2716</v>
      </c>
    </row>
    <row r="82" spans="1:14" x14ac:dyDescent="0.45">
      <c r="A82" s="651" t="s">
        <v>179</v>
      </c>
      <c r="B82" s="1691"/>
      <c r="C82" s="98" t="s">
        <v>2709</v>
      </c>
      <c r="D82" s="1685"/>
      <c r="E82" s="1226">
        <v>10809</v>
      </c>
      <c r="F82" s="647" t="s">
        <v>1158</v>
      </c>
      <c r="G82" s="673" t="s">
        <v>214</v>
      </c>
      <c r="H82" s="674">
        <v>56.121000000000002</v>
      </c>
      <c r="I82" s="675"/>
      <c r="J82" s="1230">
        <f>+E82*H82</f>
        <v>606611.88899999997</v>
      </c>
      <c r="K82" s="1697"/>
      <c r="L82" s="679"/>
      <c r="M82" s="1688"/>
      <c r="N82" s="1688"/>
    </row>
    <row r="83" spans="1:14" x14ac:dyDescent="0.45">
      <c r="A83" s="651" t="s">
        <v>179</v>
      </c>
      <c r="B83" s="1692"/>
      <c r="C83" s="98" t="s">
        <v>2710</v>
      </c>
      <c r="D83" s="1686"/>
      <c r="E83" s="1226">
        <v>107364</v>
      </c>
      <c r="F83" s="647" t="s">
        <v>1158</v>
      </c>
      <c r="G83" s="673" t="s">
        <v>214</v>
      </c>
      <c r="H83" s="674">
        <v>56.121000000000002</v>
      </c>
      <c r="I83" s="675"/>
      <c r="J83" s="1230">
        <f>+E83*H83</f>
        <v>6025375.0440000007</v>
      </c>
      <c r="K83" s="1698"/>
      <c r="L83" s="681"/>
      <c r="M83" s="1689"/>
      <c r="N83" s="1689"/>
    </row>
    <row r="84" spans="1:14" x14ac:dyDescent="0.45">
      <c r="A84" s="651" t="s">
        <v>179</v>
      </c>
      <c r="B84" s="1690" t="s">
        <v>2722</v>
      </c>
      <c r="C84" s="98" t="s">
        <v>2723</v>
      </c>
      <c r="D84" s="1684">
        <v>45081</v>
      </c>
      <c r="E84" s="1226">
        <v>621543.22</v>
      </c>
      <c r="F84" s="647" t="s">
        <v>1158</v>
      </c>
      <c r="G84" s="673" t="s">
        <v>235</v>
      </c>
      <c r="H84" s="674">
        <v>73.465999999999994</v>
      </c>
      <c r="I84" s="675"/>
      <c r="J84" s="1230">
        <f>+E84*H84</f>
        <v>45662294.200519994</v>
      </c>
      <c r="K84" s="1696">
        <v>38111586733.937607</v>
      </c>
      <c r="L84" s="677"/>
      <c r="M84" s="1687" t="s">
        <v>1149</v>
      </c>
      <c r="N84" s="1687" t="s">
        <v>2724</v>
      </c>
    </row>
    <row r="85" spans="1:14" x14ac:dyDescent="0.45">
      <c r="A85" s="651" t="s">
        <v>179</v>
      </c>
      <c r="B85" s="1691"/>
      <c r="C85" s="98" t="s">
        <v>2725</v>
      </c>
      <c r="D85" s="1685"/>
      <c r="E85" s="1226">
        <v>72019.7</v>
      </c>
      <c r="F85" s="647" t="s">
        <v>1158</v>
      </c>
      <c r="G85" s="673" t="s">
        <v>235</v>
      </c>
      <c r="H85" s="674">
        <v>73.465999999999994</v>
      </c>
      <c r="I85" s="675"/>
      <c r="J85" s="1230">
        <f t="shared" ref="J85:J93" si="4">+E85*H85</f>
        <v>5290999.280199999</v>
      </c>
      <c r="K85" s="1697"/>
      <c r="L85" s="679"/>
      <c r="M85" s="1688"/>
      <c r="N85" s="1688"/>
    </row>
    <row r="86" spans="1:14" x14ac:dyDescent="0.45">
      <c r="A86" s="651" t="s">
        <v>179</v>
      </c>
      <c r="B86" s="1691"/>
      <c r="C86" s="98" t="s">
        <v>2726</v>
      </c>
      <c r="D86" s="1685"/>
      <c r="E86" s="1226">
        <v>0</v>
      </c>
      <c r="F86" s="647" t="s">
        <v>1158</v>
      </c>
      <c r="G86" s="673" t="s">
        <v>235</v>
      </c>
      <c r="H86" s="674">
        <v>73.465999999999994</v>
      </c>
      <c r="I86" s="675"/>
      <c r="J86" s="1230">
        <f t="shared" si="4"/>
        <v>0</v>
      </c>
      <c r="K86" s="1697"/>
      <c r="L86" s="679"/>
      <c r="M86" s="1688"/>
      <c r="N86" s="1688"/>
    </row>
    <row r="87" spans="1:14" x14ac:dyDescent="0.45">
      <c r="A87" s="651" t="s">
        <v>179</v>
      </c>
      <c r="B87" s="1691"/>
      <c r="C87" s="98" t="s">
        <v>211</v>
      </c>
      <c r="D87" s="1685"/>
      <c r="E87" s="1226">
        <v>60099.08</v>
      </c>
      <c r="F87" s="647" t="s">
        <v>1158</v>
      </c>
      <c r="G87" s="673" t="s">
        <v>235</v>
      </c>
      <c r="H87" s="674">
        <v>73.465999999999994</v>
      </c>
      <c r="I87" s="675"/>
      <c r="J87" s="1230">
        <f t="shared" si="4"/>
        <v>4415239.0112800002</v>
      </c>
      <c r="K87" s="1697"/>
      <c r="L87" s="679"/>
      <c r="M87" s="1688"/>
      <c r="N87" s="1688"/>
    </row>
    <row r="88" spans="1:14" x14ac:dyDescent="0.45">
      <c r="A88" s="651" t="s">
        <v>179</v>
      </c>
      <c r="B88" s="1691"/>
      <c r="C88" s="98" t="s">
        <v>236</v>
      </c>
      <c r="D88" s="1685"/>
      <c r="E88" s="1226">
        <v>17000</v>
      </c>
      <c r="F88" s="647" t="s">
        <v>1158</v>
      </c>
      <c r="G88" s="673" t="s">
        <v>235</v>
      </c>
      <c r="H88" s="674">
        <v>73.465999999999994</v>
      </c>
      <c r="I88" s="675"/>
      <c r="J88" s="1230">
        <f t="shared" si="4"/>
        <v>1248922</v>
      </c>
      <c r="K88" s="1697"/>
      <c r="L88" s="679"/>
      <c r="M88" s="1688"/>
      <c r="N88" s="1688"/>
    </row>
    <row r="89" spans="1:14" x14ac:dyDescent="0.45">
      <c r="A89" s="651" t="s">
        <v>179</v>
      </c>
      <c r="B89" s="1691"/>
      <c r="C89" s="98" t="s">
        <v>215</v>
      </c>
      <c r="D89" s="1685"/>
      <c r="E89" s="1226">
        <v>39500</v>
      </c>
      <c r="F89" s="647" t="s">
        <v>1158</v>
      </c>
      <c r="G89" s="673" t="s">
        <v>235</v>
      </c>
      <c r="H89" s="674">
        <v>73.465999999999994</v>
      </c>
      <c r="I89" s="675"/>
      <c r="J89" s="1230">
        <f t="shared" si="4"/>
        <v>2901906.9999999995</v>
      </c>
      <c r="K89" s="1697"/>
      <c r="L89" s="679"/>
      <c r="M89" s="1688"/>
      <c r="N89" s="1688"/>
    </row>
    <row r="90" spans="1:14" x14ac:dyDescent="0.45">
      <c r="A90" s="651" t="s">
        <v>179</v>
      </c>
      <c r="B90" s="1692"/>
      <c r="C90" s="98" t="s">
        <v>212</v>
      </c>
      <c r="D90" s="1686"/>
      <c r="E90" s="1226">
        <v>43000</v>
      </c>
      <c r="F90" s="647" t="s">
        <v>1158</v>
      </c>
      <c r="G90" s="673" t="s">
        <v>235</v>
      </c>
      <c r="H90" s="674">
        <v>73.465999999999994</v>
      </c>
      <c r="I90" s="675"/>
      <c r="J90" s="1230">
        <f t="shared" si="4"/>
        <v>3159037.9999999995</v>
      </c>
      <c r="K90" s="1698"/>
      <c r="L90" s="681"/>
      <c r="M90" s="1689"/>
      <c r="N90" s="1689"/>
    </row>
    <row r="91" spans="1:14" x14ac:dyDescent="0.45">
      <c r="A91" s="651" t="s">
        <v>179</v>
      </c>
      <c r="B91" s="1690" t="s">
        <v>2727</v>
      </c>
      <c r="C91" s="98" t="s">
        <v>2718</v>
      </c>
      <c r="D91" s="1684">
        <v>45096</v>
      </c>
      <c r="E91" s="1226">
        <v>443493</v>
      </c>
      <c r="F91" s="647" t="s">
        <v>1158</v>
      </c>
      <c r="G91" s="673" t="s">
        <v>235</v>
      </c>
      <c r="H91" s="674">
        <v>73.945999999999998</v>
      </c>
      <c r="I91" s="675"/>
      <c r="J91" s="1230">
        <f t="shared" si="4"/>
        <v>32794533.377999999</v>
      </c>
      <c r="K91" s="1696">
        <v>28721897860.783504</v>
      </c>
      <c r="L91" s="677"/>
      <c r="M91" s="1687" t="s">
        <v>731</v>
      </c>
      <c r="N91" s="1687" t="s">
        <v>2705</v>
      </c>
    </row>
    <row r="92" spans="1:14" x14ac:dyDescent="0.45">
      <c r="A92" s="651" t="s">
        <v>179</v>
      </c>
      <c r="B92" s="1691"/>
      <c r="C92" s="98" t="s">
        <v>2720</v>
      </c>
      <c r="D92" s="1685"/>
      <c r="E92" s="1226">
        <v>90329</v>
      </c>
      <c r="F92" s="647" t="s">
        <v>1158</v>
      </c>
      <c r="G92" s="673" t="s">
        <v>235</v>
      </c>
      <c r="H92" s="674">
        <v>73.945999999999998</v>
      </c>
      <c r="I92" s="675"/>
      <c r="J92" s="1230">
        <f t="shared" si="4"/>
        <v>6679468.2340000002</v>
      </c>
      <c r="K92" s="1697"/>
      <c r="L92" s="679"/>
      <c r="M92" s="1688"/>
      <c r="N92" s="1688"/>
    </row>
    <row r="93" spans="1:14" x14ac:dyDescent="0.45">
      <c r="A93" s="651" t="s">
        <v>179</v>
      </c>
      <c r="B93" s="1692"/>
      <c r="C93" s="98" t="s">
        <v>77</v>
      </c>
      <c r="D93" s="1686"/>
      <c r="E93" s="1226">
        <v>108187</v>
      </c>
      <c r="F93" s="647" t="s">
        <v>1158</v>
      </c>
      <c r="G93" s="673" t="s">
        <v>235</v>
      </c>
      <c r="H93" s="674">
        <v>73.945999999999998</v>
      </c>
      <c r="I93" s="675"/>
      <c r="J93" s="1230">
        <f t="shared" si="4"/>
        <v>7999995.9019999998</v>
      </c>
      <c r="K93" s="1698"/>
      <c r="L93" s="681"/>
      <c r="M93" s="1689"/>
      <c r="N93" s="1689"/>
    </row>
    <row r="94" spans="1:14" x14ac:dyDescent="0.45">
      <c r="A94" s="651" t="s">
        <v>179</v>
      </c>
      <c r="B94" s="1690" t="s">
        <v>2728</v>
      </c>
      <c r="C94" s="98" t="s">
        <v>2723</v>
      </c>
      <c r="D94" s="1684">
        <v>45104</v>
      </c>
      <c r="E94" s="1226">
        <v>625388.78</v>
      </c>
      <c r="F94" s="647" t="s">
        <v>1158</v>
      </c>
      <c r="G94" s="673" t="s">
        <v>235</v>
      </c>
      <c r="H94" s="674">
        <v>74.215999999999994</v>
      </c>
      <c r="I94" s="675"/>
      <c r="J94" s="1230">
        <f>+H94*E94</f>
        <v>46413853.696479999</v>
      </c>
      <c r="K94" s="1696">
        <v>39682352572.459999</v>
      </c>
      <c r="L94" s="677"/>
      <c r="M94" s="1687" t="s">
        <v>2699</v>
      </c>
      <c r="N94" s="1687" t="s">
        <v>2608</v>
      </c>
    </row>
    <row r="95" spans="1:14" x14ac:dyDescent="0.45">
      <c r="A95" s="651" t="s">
        <v>179</v>
      </c>
      <c r="B95" s="1691"/>
      <c r="C95" s="98" t="s">
        <v>2725</v>
      </c>
      <c r="D95" s="1685"/>
      <c r="E95" s="1226">
        <v>72465.3</v>
      </c>
      <c r="F95" s="647" t="s">
        <v>1158</v>
      </c>
      <c r="G95" s="673" t="s">
        <v>235</v>
      </c>
      <c r="H95" s="674">
        <v>74.215999999999994</v>
      </c>
      <c r="I95" s="675"/>
      <c r="J95" s="1230">
        <f t="shared" ref="J95:J146" si="5">+H95*E95</f>
        <v>5378084.7047999995</v>
      </c>
      <c r="K95" s="1697"/>
      <c r="L95" s="679"/>
      <c r="M95" s="1688"/>
      <c r="N95" s="1688"/>
    </row>
    <row r="96" spans="1:14" x14ac:dyDescent="0.45">
      <c r="A96" s="651" t="s">
        <v>179</v>
      </c>
      <c r="B96" s="1691"/>
      <c r="C96" s="98" t="s">
        <v>2702</v>
      </c>
      <c r="D96" s="1685"/>
      <c r="E96" s="1226">
        <v>0</v>
      </c>
      <c r="F96" s="647" t="s">
        <v>1158</v>
      </c>
      <c r="G96" s="673" t="s">
        <v>235</v>
      </c>
      <c r="H96" s="674">
        <v>74.215999999999994</v>
      </c>
      <c r="I96" s="675"/>
      <c r="J96" s="1230">
        <f t="shared" si="5"/>
        <v>0</v>
      </c>
      <c r="K96" s="1697"/>
      <c r="L96" s="679"/>
      <c r="M96" s="1688"/>
      <c r="N96" s="1688"/>
    </row>
    <row r="97" spans="1:14" x14ac:dyDescent="0.45">
      <c r="A97" s="651" t="s">
        <v>179</v>
      </c>
      <c r="B97" s="1691"/>
      <c r="C97" s="98" t="s">
        <v>211</v>
      </c>
      <c r="D97" s="1685"/>
      <c r="E97" s="1226">
        <v>60470.92</v>
      </c>
      <c r="F97" s="647" t="s">
        <v>1158</v>
      </c>
      <c r="G97" s="673" t="s">
        <v>235</v>
      </c>
      <c r="H97" s="674">
        <v>74.215999999999994</v>
      </c>
      <c r="I97" s="675"/>
      <c r="J97" s="1230">
        <f t="shared" si="5"/>
        <v>4487909.7987199994</v>
      </c>
      <c r="K97" s="1697"/>
      <c r="L97" s="679"/>
      <c r="M97" s="1688"/>
      <c r="N97" s="1688"/>
    </row>
    <row r="98" spans="1:14" x14ac:dyDescent="0.45">
      <c r="A98" s="651" t="s">
        <v>179</v>
      </c>
      <c r="B98" s="1691"/>
      <c r="C98" s="98" t="s">
        <v>236</v>
      </c>
      <c r="D98" s="1685"/>
      <c r="E98" s="1226">
        <v>19000</v>
      </c>
      <c r="F98" s="647" t="s">
        <v>1158</v>
      </c>
      <c r="G98" s="673" t="s">
        <v>235</v>
      </c>
      <c r="H98" s="674">
        <v>74.215999999999994</v>
      </c>
      <c r="I98" s="675"/>
      <c r="J98" s="1230">
        <f t="shared" si="5"/>
        <v>1410104</v>
      </c>
      <c r="K98" s="1697"/>
      <c r="L98" s="679"/>
      <c r="M98" s="1688"/>
      <c r="N98" s="1688"/>
    </row>
    <row r="99" spans="1:14" x14ac:dyDescent="0.45">
      <c r="A99" s="651" t="s">
        <v>179</v>
      </c>
      <c r="B99" s="1691"/>
      <c r="C99" s="98" t="s">
        <v>215</v>
      </c>
      <c r="D99" s="1685"/>
      <c r="E99" s="1226">
        <v>69000</v>
      </c>
      <c r="F99" s="647" t="s">
        <v>1158</v>
      </c>
      <c r="G99" s="673" t="s">
        <v>235</v>
      </c>
      <c r="H99" s="674">
        <v>74.215999999999994</v>
      </c>
      <c r="I99" s="675"/>
      <c r="J99" s="1230">
        <f t="shared" si="5"/>
        <v>5120904</v>
      </c>
      <c r="K99" s="1697"/>
      <c r="L99" s="679"/>
      <c r="M99" s="1688"/>
      <c r="N99" s="1688"/>
    </row>
    <row r="100" spans="1:14" x14ac:dyDescent="0.45">
      <c r="A100" s="651" t="s">
        <v>179</v>
      </c>
      <c r="B100" s="1692"/>
      <c r="C100" s="98" t="s">
        <v>212</v>
      </c>
      <c r="D100" s="1686"/>
      <c r="E100" s="1226">
        <v>42000</v>
      </c>
      <c r="F100" s="647" t="s">
        <v>1158</v>
      </c>
      <c r="G100" s="673" t="s">
        <v>235</v>
      </c>
      <c r="H100" s="674">
        <v>74.215999999999994</v>
      </c>
      <c r="I100" s="675"/>
      <c r="J100" s="1230">
        <f t="shared" si="5"/>
        <v>3117071.9999999995</v>
      </c>
      <c r="K100" s="1698"/>
      <c r="L100" s="681"/>
      <c r="M100" s="1689"/>
      <c r="N100" s="1689"/>
    </row>
    <row r="101" spans="1:14" x14ac:dyDescent="0.45">
      <c r="A101" s="651" t="s">
        <v>179</v>
      </c>
      <c r="B101" s="1690" t="s">
        <v>2729</v>
      </c>
      <c r="C101" s="98" t="s">
        <v>2723</v>
      </c>
      <c r="D101" s="1684">
        <v>45124</v>
      </c>
      <c r="E101" s="1226">
        <v>692940</v>
      </c>
      <c r="F101" s="647" t="s">
        <v>1158</v>
      </c>
      <c r="G101" s="673" t="s">
        <v>235</v>
      </c>
      <c r="H101" s="674">
        <v>78.581000000000003</v>
      </c>
      <c r="I101" s="675"/>
      <c r="J101" s="1230">
        <f t="shared" si="5"/>
        <v>54451918.140000001</v>
      </c>
      <c r="K101" s="1696">
        <v>40961066840.601601</v>
      </c>
      <c r="L101" s="677"/>
      <c r="M101" s="1687" t="s">
        <v>1149</v>
      </c>
      <c r="N101" s="1687" t="s">
        <v>2599</v>
      </c>
    </row>
    <row r="102" spans="1:14" x14ac:dyDescent="0.45">
      <c r="A102" s="651" t="s">
        <v>179</v>
      </c>
      <c r="B102" s="1691"/>
      <c r="C102" s="98" t="s">
        <v>2725</v>
      </c>
      <c r="D102" s="1685"/>
      <c r="E102" s="1226">
        <v>73160</v>
      </c>
      <c r="F102" s="647" t="s">
        <v>1158</v>
      </c>
      <c r="G102" s="673" t="s">
        <v>235</v>
      </c>
      <c r="H102" s="674">
        <v>78.581000000000003</v>
      </c>
      <c r="I102" s="675"/>
      <c r="J102" s="1230">
        <f t="shared" si="5"/>
        <v>5748985.96</v>
      </c>
      <c r="K102" s="1697"/>
      <c r="L102" s="679"/>
      <c r="M102" s="1688"/>
      <c r="N102" s="1688"/>
    </row>
    <row r="103" spans="1:14" x14ac:dyDescent="0.45">
      <c r="A103" s="651" t="s">
        <v>179</v>
      </c>
      <c r="B103" s="1691"/>
      <c r="C103" s="98" t="s">
        <v>2702</v>
      </c>
      <c r="D103" s="1685"/>
      <c r="E103" s="1226">
        <v>0</v>
      </c>
      <c r="F103" s="647" t="s">
        <v>1158</v>
      </c>
      <c r="G103" s="673" t="s">
        <v>235</v>
      </c>
      <c r="H103" s="674">
        <v>78.581000000000003</v>
      </c>
      <c r="I103" s="675"/>
      <c r="J103" s="1230">
        <f t="shared" si="5"/>
        <v>0</v>
      </c>
      <c r="K103" s="1697"/>
      <c r="L103" s="679"/>
      <c r="M103" s="1688"/>
      <c r="N103" s="1688"/>
    </row>
    <row r="104" spans="1:14" x14ac:dyDescent="0.45">
      <c r="A104" s="651" t="s">
        <v>179</v>
      </c>
      <c r="B104" s="1691"/>
      <c r="C104" s="98" t="s">
        <v>211</v>
      </c>
      <c r="D104" s="1685"/>
      <c r="E104" s="1226">
        <v>42928</v>
      </c>
      <c r="F104" s="647" t="s">
        <v>1158</v>
      </c>
      <c r="G104" s="673" t="s">
        <v>235</v>
      </c>
      <c r="H104" s="674">
        <v>78.581000000000003</v>
      </c>
      <c r="I104" s="675"/>
      <c r="J104" s="1230">
        <f t="shared" si="5"/>
        <v>3373325.1680000001</v>
      </c>
      <c r="K104" s="1697"/>
      <c r="L104" s="679"/>
      <c r="M104" s="1688"/>
      <c r="N104" s="1688"/>
    </row>
    <row r="105" spans="1:14" x14ac:dyDescent="0.45">
      <c r="A105" s="651" t="s">
        <v>179</v>
      </c>
      <c r="B105" s="1691"/>
      <c r="C105" s="98" t="s">
        <v>236</v>
      </c>
      <c r="D105" s="1685"/>
      <c r="E105" s="1226">
        <v>13500</v>
      </c>
      <c r="F105" s="647" t="s">
        <v>1158</v>
      </c>
      <c r="G105" s="673" t="s">
        <v>235</v>
      </c>
      <c r="H105" s="674">
        <v>78.581000000000003</v>
      </c>
      <c r="I105" s="675"/>
      <c r="J105" s="1230">
        <f t="shared" si="5"/>
        <v>1060843.5</v>
      </c>
      <c r="K105" s="1697"/>
      <c r="L105" s="679"/>
      <c r="M105" s="1688"/>
      <c r="N105" s="1688"/>
    </row>
    <row r="106" spans="1:14" x14ac:dyDescent="0.45">
      <c r="A106" s="651" t="s">
        <v>179</v>
      </c>
      <c r="B106" s="1691"/>
      <c r="C106" s="98" t="s">
        <v>215</v>
      </c>
      <c r="D106" s="1685"/>
      <c r="E106" s="1226">
        <v>29000</v>
      </c>
      <c r="F106" s="647" t="s">
        <v>1158</v>
      </c>
      <c r="G106" s="673" t="s">
        <v>235</v>
      </c>
      <c r="H106" s="674">
        <v>78.581000000000003</v>
      </c>
      <c r="I106" s="675"/>
      <c r="J106" s="1230">
        <f t="shared" si="5"/>
        <v>2278849</v>
      </c>
      <c r="K106" s="1697"/>
      <c r="L106" s="679"/>
      <c r="M106" s="1688"/>
      <c r="N106" s="1688"/>
    </row>
    <row r="107" spans="1:14" x14ac:dyDescent="0.45">
      <c r="A107" s="651" t="s">
        <v>179</v>
      </c>
      <c r="B107" s="1692"/>
      <c r="C107" s="98" t="s">
        <v>212</v>
      </c>
      <c r="D107" s="1686"/>
      <c r="E107" s="1226">
        <v>27000</v>
      </c>
      <c r="F107" s="647" t="s">
        <v>1158</v>
      </c>
      <c r="G107" s="673" t="s">
        <v>235</v>
      </c>
      <c r="H107" s="674">
        <v>78.581000000000003</v>
      </c>
      <c r="I107" s="675"/>
      <c r="J107" s="1230">
        <f t="shared" si="5"/>
        <v>2121687</v>
      </c>
      <c r="K107" s="1698"/>
      <c r="L107" s="681"/>
      <c r="M107" s="1689"/>
      <c r="N107" s="1689"/>
    </row>
    <row r="108" spans="1:14" x14ac:dyDescent="0.45">
      <c r="A108" s="651" t="s">
        <v>179</v>
      </c>
      <c r="B108" s="1690" t="s">
        <v>2730</v>
      </c>
      <c r="C108" s="98" t="s">
        <v>61</v>
      </c>
      <c r="D108" s="1684">
        <v>45162</v>
      </c>
      <c r="E108" s="1226">
        <v>86403.4</v>
      </c>
      <c r="F108" s="647" t="s">
        <v>1158</v>
      </c>
      <c r="G108" s="673"/>
      <c r="H108" s="674">
        <v>72.236999999999995</v>
      </c>
      <c r="I108" s="675"/>
      <c r="J108" s="1230">
        <f t="shared" si="5"/>
        <v>6241522.4057999989</v>
      </c>
      <c r="K108" s="1696">
        <v>6659948501.446085</v>
      </c>
      <c r="L108" s="677"/>
      <c r="M108" s="1687" t="s">
        <v>2699</v>
      </c>
      <c r="N108" s="1687" t="s">
        <v>2716</v>
      </c>
    </row>
    <row r="109" spans="1:14" x14ac:dyDescent="0.45">
      <c r="A109" s="651" t="s">
        <v>179</v>
      </c>
      <c r="B109" s="1691"/>
      <c r="C109" s="98" t="s">
        <v>2709</v>
      </c>
      <c r="D109" s="1685"/>
      <c r="E109" s="1226">
        <v>7143</v>
      </c>
      <c r="F109" s="647" t="s">
        <v>1158</v>
      </c>
      <c r="G109" s="673"/>
      <c r="H109" s="674">
        <v>72.236999999999995</v>
      </c>
      <c r="I109" s="675"/>
      <c r="J109" s="1230">
        <f t="shared" si="5"/>
        <v>515988.89099999995</v>
      </c>
      <c r="K109" s="1697"/>
      <c r="L109" s="679"/>
      <c r="M109" s="1688"/>
      <c r="N109" s="1688"/>
    </row>
    <row r="110" spans="1:14" x14ac:dyDescent="0.45">
      <c r="A110" s="651" t="s">
        <v>179</v>
      </c>
      <c r="B110" s="1692"/>
      <c r="C110" s="98" t="s">
        <v>2710</v>
      </c>
      <c r="D110" s="1686"/>
      <c r="E110" s="1226">
        <v>59852</v>
      </c>
      <c r="F110" s="647" t="s">
        <v>1158</v>
      </c>
      <c r="G110" s="673"/>
      <c r="H110" s="674">
        <v>72.236999999999995</v>
      </c>
      <c r="I110" s="675"/>
      <c r="J110" s="1230">
        <f t="shared" si="5"/>
        <v>4323528.9239999996</v>
      </c>
      <c r="K110" s="1698"/>
      <c r="L110" s="681"/>
      <c r="M110" s="1689"/>
      <c r="N110" s="1689"/>
    </row>
    <row r="111" spans="1:14" x14ac:dyDescent="0.45">
      <c r="A111" s="651" t="s">
        <v>179</v>
      </c>
      <c r="B111" s="1690" t="s">
        <v>2731</v>
      </c>
      <c r="C111" s="98" t="s">
        <v>2718</v>
      </c>
      <c r="D111" s="1684">
        <v>45165</v>
      </c>
      <c r="E111" s="1226">
        <v>342872</v>
      </c>
      <c r="F111" s="647" t="s">
        <v>1158</v>
      </c>
      <c r="G111" s="673"/>
      <c r="H111" s="674">
        <v>85.537000000000006</v>
      </c>
      <c r="I111" s="675"/>
      <c r="J111" s="1230">
        <f t="shared" si="5"/>
        <v>29328242.264000002</v>
      </c>
      <c r="K111" s="1696">
        <v>29425280806.630802</v>
      </c>
      <c r="L111" s="677"/>
      <c r="M111" s="1687" t="s">
        <v>2699</v>
      </c>
      <c r="N111" s="1687" t="s">
        <v>2614</v>
      </c>
    </row>
    <row r="112" spans="1:14" x14ac:dyDescent="0.45">
      <c r="A112" s="651" t="s">
        <v>179</v>
      </c>
      <c r="B112" s="1691"/>
      <c r="C112" s="98" t="s">
        <v>2720</v>
      </c>
      <c r="D112" s="1685"/>
      <c r="E112" s="1226">
        <v>126575</v>
      </c>
      <c r="F112" s="647" t="s">
        <v>1158</v>
      </c>
      <c r="G112" s="673"/>
      <c r="H112" s="674">
        <v>85.537000000000006</v>
      </c>
      <c r="I112" s="675"/>
      <c r="J112" s="1230">
        <f t="shared" si="5"/>
        <v>10826845.775</v>
      </c>
      <c r="K112" s="1697"/>
      <c r="L112" s="679"/>
      <c r="M112" s="1688"/>
      <c r="N112" s="1688"/>
    </row>
    <row r="113" spans="1:14" x14ac:dyDescent="0.45">
      <c r="A113" s="651" t="s">
        <v>179</v>
      </c>
      <c r="B113" s="1692"/>
      <c r="C113" s="98" t="s">
        <v>77</v>
      </c>
      <c r="D113" s="1686"/>
      <c r="E113" s="1226">
        <v>102904</v>
      </c>
      <c r="F113" s="647" t="s">
        <v>1158</v>
      </c>
      <c r="G113" s="673"/>
      <c r="H113" s="674">
        <v>85.537000000000006</v>
      </c>
      <c r="I113" s="675"/>
      <c r="J113" s="1230">
        <f t="shared" si="5"/>
        <v>8802099.4480000008</v>
      </c>
      <c r="K113" s="1698"/>
      <c r="L113" s="681"/>
      <c r="M113" s="1689"/>
      <c r="N113" s="1689"/>
    </row>
    <row r="114" spans="1:14" x14ac:dyDescent="0.45">
      <c r="A114" s="651" t="s">
        <v>179</v>
      </c>
      <c r="B114" s="1690" t="s">
        <v>2732</v>
      </c>
      <c r="C114" s="98" t="s">
        <v>2723</v>
      </c>
      <c r="D114" s="1684">
        <v>45176</v>
      </c>
      <c r="E114" s="1226">
        <v>389850</v>
      </c>
      <c r="F114" s="647" t="s">
        <v>1158</v>
      </c>
      <c r="G114" s="673"/>
      <c r="H114" s="674">
        <v>94.882000000000005</v>
      </c>
      <c r="I114" s="675"/>
      <c r="J114" s="1230">
        <f t="shared" si="5"/>
        <v>36989747.700000003</v>
      </c>
      <c r="K114" s="1696">
        <v>47205577357.721603</v>
      </c>
      <c r="L114" s="677"/>
      <c r="M114" s="1687" t="s">
        <v>2699</v>
      </c>
      <c r="N114" s="1687" t="s">
        <v>2608</v>
      </c>
    </row>
    <row r="115" spans="1:14" x14ac:dyDescent="0.45">
      <c r="A115" s="651" t="s">
        <v>179</v>
      </c>
      <c r="B115" s="1691"/>
      <c r="C115" s="98" t="s">
        <v>2725</v>
      </c>
      <c r="D115" s="1685"/>
      <c r="E115" s="1226">
        <v>174571</v>
      </c>
      <c r="F115" s="647" t="s">
        <v>1158</v>
      </c>
      <c r="G115" s="673"/>
      <c r="H115" s="674">
        <v>94.882000000000005</v>
      </c>
      <c r="I115" s="675"/>
      <c r="J115" s="1230">
        <f t="shared" si="5"/>
        <v>16563645.622000001</v>
      </c>
      <c r="K115" s="1697"/>
      <c r="L115" s="679"/>
      <c r="M115" s="1688"/>
      <c r="N115" s="1688"/>
    </row>
    <row r="116" spans="1:14" x14ac:dyDescent="0.45">
      <c r="A116" s="651" t="s">
        <v>179</v>
      </c>
      <c r="B116" s="1691"/>
      <c r="C116" s="98" t="s">
        <v>211</v>
      </c>
      <c r="D116" s="1685"/>
      <c r="E116" s="1226">
        <v>90307</v>
      </c>
      <c r="F116" s="647" t="s">
        <v>1158</v>
      </c>
      <c r="G116" s="673"/>
      <c r="H116" s="674">
        <v>94.882000000000005</v>
      </c>
      <c r="I116" s="675"/>
      <c r="J116" s="1230">
        <f t="shared" si="5"/>
        <v>8568508.7740000002</v>
      </c>
      <c r="K116" s="1697"/>
      <c r="L116" s="679"/>
      <c r="M116" s="1688"/>
      <c r="N116" s="1688"/>
    </row>
    <row r="117" spans="1:14" x14ac:dyDescent="0.45">
      <c r="A117" s="651" t="s">
        <v>179</v>
      </c>
      <c r="B117" s="1691"/>
      <c r="C117" s="98" t="s">
        <v>236</v>
      </c>
      <c r="D117" s="1685"/>
      <c r="E117" s="1226">
        <v>31000</v>
      </c>
      <c r="F117" s="647" t="s">
        <v>1158</v>
      </c>
      <c r="G117" s="673"/>
      <c r="H117" s="674">
        <v>94.882000000000005</v>
      </c>
      <c r="I117" s="675"/>
      <c r="J117" s="1230">
        <f t="shared" si="5"/>
        <v>2941342</v>
      </c>
      <c r="K117" s="1697"/>
      <c r="L117" s="679"/>
      <c r="M117" s="1688"/>
      <c r="N117" s="1688"/>
    </row>
    <row r="118" spans="1:14" x14ac:dyDescent="0.45">
      <c r="A118" s="651" t="s">
        <v>179</v>
      </c>
      <c r="B118" s="1691"/>
      <c r="C118" s="98" t="s">
        <v>215</v>
      </c>
      <c r="D118" s="1685"/>
      <c r="E118" s="1226">
        <v>64000</v>
      </c>
      <c r="F118" s="647" t="s">
        <v>1158</v>
      </c>
      <c r="G118" s="673"/>
      <c r="H118" s="674">
        <v>94.882000000000005</v>
      </c>
      <c r="I118" s="675"/>
      <c r="J118" s="1230">
        <f t="shared" si="5"/>
        <v>6072448</v>
      </c>
      <c r="K118" s="1697"/>
      <c r="L118" s="679"/>
      <c r="M118" s="1688"/>
      <c r="N118" s="1688"/>
    </row>
    <row r="119" spans="1:14" x14ac:dyDescent="0.45">
      <c r="A119" s="651" t="s">
        <v>179</v>
      </c>
      <c r="B119" s="1692"/>
      <c r="C119" s="98" t="s">
        <v>212</v>
      </c>
      <c r="D119" s="1686"/>
      <c r="E119" s="1226">
        <v>60000</v>
      </c>
      <c r="F119" s="647" t="s">
        <v>1158</v>
      </c>
      <c r="G119" s="673"/>
      <c r="H119" s="674">
        <v>94.882000000000005</v>
      </c>
      <c r="I119" s="675"/>
      <c r="J119" s="1230">
        <f t="shared" si="5"/>
        <v>5692920</v>
      </c>
      <c r="K119" s="1698"/>
      <c r="L119" s="681"/>
      <c r="M119" s="1689"/>
      <c r="N119" s="1689"/>
    </row>
    <row r="120" spans="1:14" x14ac:dyDescent="0.45">
      <c r="A120" s="651" t="s">
        <v>179</v>
      </c>
      <c r="B120" s="1690" t="s">
        <v>2733</v>
      </c>
      <c r="C120" s="98" t="s">
        <v>2718</v>
      </c>
      <c r="D120" s="682">
        <v>45194</v>
      </c>
      <c r="E120" s="1226">
        <v>443576</v>
      </c>
      <c r="F120" s="647" t="s">
        <v>1158</v>
      </c>
      <c r="G120" s="673"/>
      <c r="H120" s="674">
        <v>91.522000000000006</v>
      </c>
      <c r="I120" s="675"/>
      <c r="J120" s="1230">
        <f>+H120*E120</f>
        <v>40596962.672000006</v>
      </c>
      <c r="K120" s="1696">
        <v>32792369048.524799</v>
      </c>
      <c r="L120" s="677"/>
      <c r="M120" s="1687" t="s">
        <v>2699</v>
      </c>
      <c r="N120" s="1687" t="s">
        <v>2734</v>
      </c>
    </row>
    <row r="121" spans="1:14" x14ac:dyDescent="0.45">
      <c r="A121" s="651" t="s">
        <v>179</v>
      </c>
      <c r="B121" s="1691"/>
      <c r="C121" s="98" t="s">
        <v>2720</v>
      </c>
      <c r="D121" s="682"/>
      <c r="E121" s="1226">
        <v>68737</v>
      </c>
      <c r="F121" s="647" t="s">
        <v>1158</v>
      </c>
      <c r="G121" s="673"/>
      <c r="H121" s="674">
        <v>91.522000000000006</v>
      </c>
      <c r="I121" s="675"/>
      <c r="J121" s="1230">
        <f t="shared" si="5"/>
        <v>6290947.7140000006</v>
      </c>
      <c r="K121" s="1697"/>
      <c r="L121" s="679"/>
      <c r="M121" s="1688"/>
      <c r="N121" s="1688"/>
    </row>
    <row r="122" spans="1:14" x14ac:dyDescent="0.45">
      <c r="A122" s="651" t="s">
        <v>179</v>
      </c>
      <c r="B122" s="1692"/>
      <c r="C122" s="98" t="s">
        <v>77</v>
      </c>
      <c r="D122" s="682"/>
      <c r="E122" s="1226">
        <v>70833</v>
      </c>
      <c r="F122" s="647" t="s">
        <v>1158</v>
      </c>
      <c r="G122" s="673"/>
      <c r="H122" s="674">
        <v>91.522000000000006</v>
      </c>
      <c r="I122" s="675"/>
      <c r="J122" s="1230">
        <f t="shared" si="5"/>
        <v>6482777.8260000004</v>
      </c>
      <c r="K122" s="1698"/>
      <c r="L122" s="681"/>
      <c r="M122" s="1689"/>
      <c r="N122" s="1689"/>
    </row>
    <row r="123" spans="1:14" x14ac:dyDescent="0.45">
      <c r="A123" s="651" t="s">
        <v>179</v>
      </c>
      <c r="B123" s="1690" t="s">
        <v>2735</v>
      </c>
      <c r="C123" s="98" t="s">
        <v>2723</v>
      </c>
      <c r="D123" s="1684">
        <v>45219</v>
      </c>
      <c r="E123" s="1226">
        <v>691620</v>
      </c>
      <c r="F123" s="647" t="s">
        <v>1158</v>
      </c>
      <c r="G123" s="673"/>
      <c r="H123" s="674">
        <v>92.727000000000004</v>
      </c>
      <c r="I123" s="675"/>
      <c r="J123" s="1230">
        <f t="shared" si="5"/>
        <v>64131847.740000002</v>
      </c>
      <c r="K123" s="1703">
        <v>52873290069.484505</v>
      </c>
      <c r="L123" s="677"/>
      <c r="M123" s="1687" t="s">
        <v>2699</v>
      </c>
      <c r="N123" s="1127" t="s">
        <v>2716</v>
      </c>
    </row>
    <row r="124" spans="1:14" x14ac:dyDescent="0.45">
      <c r="A124" s="651" t="s">
        <v>179</v>
      </c>
      <c r="B124" s="1691"/>
      <c r="C124" s="98" t="s">
        <v>2725</v>
      </c>
      <c r="D124" s="1685"/>
      <c r="E124" s="1226">
        <v>116140</v>
      </c>
      <c r="F124" s="647" t="s">
        <v>1158</v>
      </c>
      <c r="G124" s="673"/>
      <c r="H124" s="674">
        <v>92.727000000000004</v>
      </c>
      <c r="I124" s="675"/>
      <c r="J124" s="1230">
        <f t="shared" si="5"/>
        <v>10769313.780000001</v>
      </c>
      <c r="K124" s="1704"/>
      <c r="L124" s="679"/>
      <c r="M124" s="1688"/>
      <c r="N124" s="1127"/>
    </row>
    <row r="125" spans="1:14" x14ac:dyDescent="0.45">
      <c r="A125" s="651" t="s">
        <v>179</v>
      </c>
      <c r="B125" s="1691"/>
      <c r="C125" s="98" t="s">
        <v>211</v>
      </c>
      <c r="D125" s="1685"/>
      <c r="E125" s="1226">
        <v>45709</v>
      </c>
      <c r="F125" s="647" t="s">
        <v>1158</v>
      </c>
      <c r="G125" s="673"/>
      <c r="H125" s="674">
        <v>92.727000000000004</v>
      </c>
      <c r="I125" s="675"/>
      <c r="J125" s="1230">
        <f t="shared" si="5"/>
        <v>4238458.443</v>
      </c>
      <c r="K125" s="1704"/>
      <c r="L125" s="679"/>
      <c r="M125" s="1688"/>
      <c r="N125" s="1127"/>
    </row>
    <row r="126" spans="1:14" x14ac:dyDescent="0.45">
      <c r="A126" s="651" t="s">
        <v>179</v>
      </c>
      <c r="B126" s="1691"/>
      <c r="C126" s="98" t="s">
        <v>236</v>
      </c>
      <c r="D126" s="1685"/>
      <c r="E126" s="1226">
        <v>16500</v>
      </c>
      <c r="F126" s="647" t="s">
        <v>1158</v>
      </c>
      <c r="G126" s="673"/>
      <c r="H126" s="674">
        <v>92.727000000000004</v>
      </c>
      <c r="I126" s="675"/>
      <c r="J126" s="1230">
        <f t="shared" si="5"/>
        <v>1529995.5</v>
      </c>
      <c r="K126" s="1704"/>
      <c r="L126" s="679"/>
      <c r="M126" s="1688"/>
      <c r="N126" s="1127"/>
    </row>
    <row r="127" spans="1:14" x14ac:dyDescent="0.45">
      <c r="A127" s="651" t="s">
        <v>179</v>
      </c>
      <c r="B127" s="1691"/>
      <c r="C127" s="98" t="s">
        <v>215</v>
      </c>
      <c r="D127" s="1685"/>
      <c r="E127" s="1226">
        <v>28650</v>
      </c>
      <c r="F127" s="647" t="s">
        <v>1158</v>
      </c>
      <c r="G127" s="673"/>
      <c r="H127" s="674">
        <v>92.727000000000004</v>
      </c>
      <c r="I127" s="675"/>
      <c r="J127" s="1230">
        <f t="shared" si="5"/>
        <v>2656628.5500000003</v>
      </c>
      <c r="K127" s="1704"/>
      <c r="L127" s="679"/>
      <c r="M127" s="1688"/>
      <c r="N127" s="1127"/>
    </row>
    <row r="128" spans="1:14" x14ac:dyDescent="0.45">
      <c r="A128" s="651" t="s">
        <v>179</v>
      </c>
      <c r="B128" s="1692"/>
      <c r="C128" s="98" t="s">
        <v>212</v>
      </c>
      <c r="D128" s="1686"/>
      <c r="E128" s="1226">
        <v>22000</v>
      </c>
      <c r="F128" s="647" t="s">
        <v>1158</v>
      </c>
      <c r="G128" s="673"/>
      <c r="H128" s="674">
        <v>92.727000000000004</v>
      </c>
      <c r="I128" s="675"/>
      <c r="J128" s="1230">
        <f t="shared" si="5"/>
        <v>2039994</v>
      </c>
      <c r="K128" s="1705"/>
      <c r="L128" s="681"/>
      <c r="M128" s="1689"/>
      <c r="N128" s="1127"/>
    </row>
    <row r="129" spans="1:14" x14ac:dyDescent="0.45">
      <c r="A129" s="651" t="s">
        <v>179</v>
      </c>
      <c r="B129" s="1690" t="s">
        <v>2736</v>
      </c>
      <c r="C129" s="98" t="s">
        <v>2723</v>
      </c>
      <c r="D129" s="682">
        <v>45247</v>
      </c>
      <c r="E129" s="1226">
        <v>702491</v>
      </c>
      <c r="F129" s="647" t="s">
        <v>1158</v>
      </c>
      <c r="G129" s="673"/>
      <c r="H129" s="674">
        <v>84.858000000000004</v>
      </c>
      <c r="I129" s="675"/>
      <c r="J129" s="1230">
        <f t="shared" si="5"/>
        <v>59611981.278000005</v>
      </c>
      <c r="K129" s="1696">
        <v>47192425403.882004</v>
      </c>
      <c r="L129" s="677"/>
      <c r="M129" s="1687" t="s">
        <v>2699</v>
      </c>
      <c r="N129" s="1687" t="s">
        <v>2716</v>
      </c>
    </row>
    <row r="130" spans="1:14" x14ac:dyDescent="0.45">
      <c r="A130" s="651" t="s">
        <v>179</v>
      </c>
      <c r="B130" s="1691"/>
      <c r="C130" s="98" t="s">
        <v>2725</v>
      </c>
      <c r="D130" s="682"/>
      <c r="E130" s="1226">
        <v>117023</v>
      </c>
      <c r="F130" s="647" t="s">
        <v>1158</v>
      </c>
      <c r="G130" s="673"/>
      <c r="H130" s="674">
        <v>84.858000000000004</v>
      </c>
      <c r="I130" s="675"/>
      <c r="J130" s="1230">
        <f t="shared" si="5"/>
        <v>9930337.7340000011</v>
      </c>
      <c r="K130" s="1697"/>
      <c r="L130" s="679"/>
      <c r="M130" s="1688"/>
      <c r="N130" s="1688"/>
    </row>
    <row r="131" spans="1:14" x14ac:dyDescent="0.45">
      <c r="A131" s="651" t="s">
        <v>179</v>
      </c>
      <c r="B131" s="1691"/>
      <c r="C131" s="98" t="s">
        <v>211</v>
      </c>
      <c r="D131" s="682"/>
      <c r="E131" s="1226">
        <v>40208</v>
      </c>
      <c r="F131" s="647" t="s">
        <v>1158</v>
      </c>
      <c r="G131" s="673"/>
      <c r="H131" s="674">
        <v>84.858000000000004</v>
      </c>
      <c r="I131" s="675"/>
      <c r="J131" s="1230">
        <f t="shared" si="5"/>
        <v>3411970.4640000002</v>
      </c>
      <c r="K131" s="1697"/>
      <c r="L131" s="679"/>
      <c r="M131" s="1688"/>
      <c r="N131" s="1688"/>
    </row>
    <row r="132" spans="1:14" x14ac:dyDescent="0.45">
      <c r="A132" s="651" t="s">
        <v>179</v>
      </c>
      <c r="B132" s="1691"/>
      <c r="C132" s="98" t="s">
        <v>236</v>
      </c>
      <c r="D132" s="682"/>
      <c r="E132" s="1226">
        <v>15000</v>
      </c>
      <c r="F132" s="647" t="s">
        <v>1158</v>
      </c>
      <c r="G132" s="673"/>
      <c r="H132" s="674">
        <v>84.858000000000004</v>
      </c>
      <c r="I132" s="675"/>
      <c r="J132" s="1230">
        <f t="shared" si="5"/>
        <v>1272870</v>
      </c>
      <c r="K132" s="1697"/>
      <c r="L132" s="679"/>
      <c r="M132" s="1688"/>
      <c r="N132" s="1688"/>
    </row>
    <row r="133" spans="1:14" x14ac:dyDescent="0.45">
      <c r="A133" s="651" t="s">
        <v>179</v>
      </c>
      <c r="B133" s="1691"/>
      <c r="C133" s="98" t="s">
        <v>215</v>
      </c>
      <c r="D133" s="682"/>
      <c r="E133" s="1226">
        <v>26500</v>
      </c>
      <c r="F133" s="647" t="s">
        <v>1158</v>
      </c>
      <c r="G133" s="673"/>
      <c r="H133" s="674">
        <v>84.858000000000004</v>
      </c>
      <c r="I133" s="675"/>
      <c r="J133" s="1230">
        <f t="shared" si="5"/>
        <v>2248737</v>
      </c>
      <c r="K133" s="1697"/>
      <c r="L133" s="679"/>
      <c r="M133" s="1688"/>
      <c r="N133" s="1688"/>
    </row>
    <row r="134" spans="1:14" x14ac:dyDescent="0.45">
      <c r="A134" s="651" t="s">
        <v>179</v>
      </c>
      <c r="B134" s="1692"/>
      <c r="C134" s="98" t="s">
        <v>212</v>
      </c>
      <c r="D134" s="682"/>
      <c r="E134" s="1226">
        <v>20500</v>
      </c>
      <c r="F134" s="647" t="s">
        <v>1158</v>
      </c>
      <c r="G134" s="673"/>
      <c r="H134" s="674">
        <v>84.858000000000004</v>
      </c>
      <c r="I134" s="675"/>
      <c r="J134" s="1230">
        <f t="shared" si="5"/>
        <v>1739589</v>
      </c>
      <c r="K134" s="1698"/>
      <c r="L134" s="681"/>
      <c r="M134" s="1689"/>
      <c r="N134" s="1689"/>
    </row>
    <row r="135" spans="1:14" x14ac:dyDescent="0.45">
      <c r="A135" s="651" t="s">
        <v>179</v>
      </c>
      <c r="B135" s="1690" t="s">
        <v>2737</v>
      </c>
      <c r="C135" s="98" t="s">
        <v>2738</v>
      </c>
      <c r="D135" s="1684">
        <v>45265</v>
      </c>
      <c r="E135" s="1226">
        <v>151233</v>
      </c>
      <c r="F135" s="647" t="s">
        <v>1158</v>
      </c>
      <c r="G135" s="673"/>
      <c r="H135" s="674">
        <v>74.156000000000006</v>
      </c>
      <c r="I135" s="675"/>
      <c r="J135" s="1230">
        <f>+H135*E135</f>
        <v>11214834.348000001</v>
      </c>
      <c r="K135" s="1696">
        <v>24248977723.523003</v>
      </c>
      <c r="L135" s="677"/>
      <c r="M135" s="1687" t="s">
        <v>2704</v>
      </c>
      <c r="N135" s="1706" t="s">
        <v>2592</v>
      </c>
    </row>
    <row r="136" spans="1:14" x14ac:dyDescent="0.45">
      <c r="A136" s="651" t="s">
        <v>179</v>
      </c>
      <c r="B136" s="1691"/>
      <c r="C136" s="98" t="s">
        <v>2739</v>
      </c>
      <c r="D136" s="1685"/>
      <c r="E136" s="1226">
        <v>0</v>
      </c>
      <c r="F136" s="647" t="s">
        <v>1158</v>
      </c>
      <c r="G136" s="673"/>
      <c r="H136" s="674">
        <v>74.156000000000006</v>
      </c>
      <c r="I136" s="675"/>
      <c r="J136" s="1230">
        <f t="shared" si="5"/>
        <v>0</v>
      </c>
      <c r="K136" s="1697"/>
      <c r="L136" s="679"/>
      <c r="M136" s="1688"/>
      <c r="N136" s="1707"/>
    </row>
    <row r="137" spans="1:14" x14ac:dyDescent="0.45">
      <c r="A137" s="651" t="s">
        <v>179</v>
      </c>
      <c r="B137" s="1692"/>
      <c r="C137" s="98" t="s">
        <v>77</v>
      </c>
      <c r="D137" s="1686"/>
      <c r="E137" s="1226">
        <v>388049</v>
      </c>
      <c r="F137" s="647" t="s">
        <v>1158</v>
      </c>
      <c r="G137" s="673"/>
      <c r="H137" s="674">
        <v>74.156000000000006</v>
      </c>
      <c r="I137" s="675"/>
      <c r="J137" s="1230">
        <f>+H137*E137</f>
        <v>28776161.644000001</v>
      </c>
      <c r="K137" s="1698"/>
      <c r="L137" s="681"/>
      <c r="M137" s="1689"/>
      <c r="N137" s="1708"/>
    </row>
    <row r="138" spans="1:14" x14ac:dyDescent="0.45">
      <c r="A138" s="651" t="s">
        <v>179</v>
      </c>
      <c r="B138" s="1690" t="s">
        <v>2740</v>
      </c>
      <c r="C138" s="98" t="s">
        <v>61</v>
      </c>
      <c r="D138" s="1684">
        <v>45265</v>
      </c>
      <c r="E138" s="1226">
        <v>65208</v>
      </c>
      <c r="F138" s="647" t="s">
        <v>1158</v>
      </c>
      <c r="G138" s="673"/>
      <c r="H138" s="674">
        <v>63.290999999999997</v>
      </c>
      <c r="I138" s="675"/>
      <c r="J138" s="1230">
        <f t="shared" si="5"/>
        <v>4127079.5279999999</v>
      </c>
      <c r="K138" s="1696">
        <v>5832308055.6029091</v>
      </c>
      <c r="L138" s="677"/>
      <c r="M138" s="1687" t="s">
        <v>2707</v>
      </c>
      <c r="N138" s="1706" t="s">
        <v>2716</v>
      </c>
    </row>
    <row r="139" spans="1:14" x14ac:dyDescent="0.45">
      <c r="A139" s="651" t="s">
        <v>179</v>
      </c>
      <c r="B139" s="1691"/>
      <c r="C139" s="98" t="s">
        <v>2709</v>
      </c>
      <c r="D139" s="1685"/>
      <c r="E139" s="1226">
        <v>7413</v>
      </c>
      <c r="F139" s="647" t="s">
        <v>1158</v>
      </c>
      <c r="G139" s="673"/>
      <c r="H139" s="674">
        <v>63.290999999999997</v>
      </c>
      <c r="I139" s="675"/>
      <c r="J139" s="1230">
        <f t="shared" si="5"/>
        <v>469176.18299999996</v>
      </c>
      <c r="K139" s="1697"/>
      <c r="L139" s="679"/>
      <c r="M139" s="1688"/>
      <c r="N139" s="1707"/>
    </row>
    <row r="140" spans="1:14" x14ac:dyDescent="0.45">
      <c r="A140" s="651" t="s">
        <v>179</v>
      </c>
      <c r="B140" s="1692"/>
      <c r="C140" s="98" t="s">
        <v>2710</v>
      </c>
      <c r="D140" s="1686"/>
      <c r="E140" s="1226">
        <v>79340</v>
      </c>
      <c r="F140" s="647" t="s">
        <v>1158</v>
      </c>
      <c r="G140" s="673"/>
      <c r="H140" s="674">
        <v>63.290999999999997</v>
      </c>
      <c r="I140" s="675"/>
      <c r="J140" s="1230">
        <f t="shared" si="5"/>
        <v>5021507.9399999995</v>
      </c>
      <c r="K140" s="1698"/>
      <c r="L140" s="681"/>
      <c r="M140" s="1689"/>
      <c r="N140" s="1708"/>
    </row>
    <row r="141" spans="1:14" x14ac:dyDescent="0.45">
      <c r="A141" s="651" t="s">
        <v>179</v>
      </c>
      <c r="B141" s="1690" t="s">
        <v>2741</v>
      </c>
      <c r="C141" s="98" t="s">
        <v>2723</v>
      </c>
      <c r="D141" s="682">
        <v>45271</v>
      </c>
      <c r="E141" s="1226">
        <v>682737</v>
      </c>
      <c r="F141" s="647" t="s">
        <v>1158</v>
      </c>
      <c r="G141" s="673"/>
      <c r="H141" s="674">
        <v>75.930999999999997</v>
      </c>
      <c r="I141" s="675"/>
      <c r="J141" s="1230">
        <f t="shared" si="5"/>
        <v>51840903.147</v>
      </c>
      <c r="K141" s="1696">
        <v>42856681093.031998</v>
      </c>
      <c r="L141" s="677"/>
      <c r="M141" s="1687" t="s">
        <v>2699</v>
      </c>
      <c r="N141" s="1687" t="s">
        <v>2716</v>
      </c>
    </row>
    <row r="142" spans="1:14" x14ac:dyDescent="0.45">
      <c r="A142" s="651" t="s">
        <v>179</v>
      </c>
      <c r="B142" s="1691"/>
      <c r="C142" s="98" t="s">
        <v>2725</v>
      </c>
      <c r="D142" s="682"/>
      <c r="E142" s="1226">
        <v>135702</v>
      </c>
      <c r="F142" s="647" t="s">
        <v>1158</v>
      </c>
      <c r="G142" s="673"/>
      <c r="H142" s="674">
        <v>75.930999999999997</v>
      </c>
      <c r="I142" s="675"/>
      <c r="J142" s="1230">
        <f t="shared" si="5"/>
        <v>10303988.561999999</v>
      </c>
      <c r="K142" s="1697"/>
      <c r="L142" s="679"/>
      <c r="M142" s="1688"/>
      <c r="N142" s="1688"/>
    </row>
    <row r="143" spans="1:14" x14ac:dyDescent="0.45">
      <c r="A143" s="651" t="s">
        <v>179</v>
      </c>
      <c r="B143" s="1691"/>
      <c r="C143" s="98" t="s">
        <v>211</v>
      </c>
      <c r="D143" s="682"/>
      <c r="E143" s="1226">
        <v>45649</v>
      </c>
      <c r="F143" s="647" t="s">
        <v>1158</v>
      </c>
      <c r="G143" s="673"/>
      <c r="H143" s="674">
        <v>75.930999999999997</v>
      </c>
      <c r="I143" s="675"/>
      <c r="J143" s="1230">
        <f t="shared" si="5"/>
        <v>3466174.219</v>
      </c>
      <c r="K143" s="1697"/>
      <c r="L143" s="679"/>
      <c r="M143" s="1688"/>
      <c r="N143" s="1688"/>
    </row>
    <row r="144" spans="1:14" x14ac:dyDescent="0.45">
      <c r="A144" s="651" t="s">
        <v>179</v>
      </c>
      <c r="B144" s="1691"/>
      <c r="C144" s="98" t="s">
        <v>236</v>
      </c>
      <c r="D144" s="682"/>
      <c r="E144" s="1226">
        <v>15000</v>
      </c>
      <c r="F144" s="647" t="s">
        <v>1158</v>
      </c>
      <c r="G144" s="673"/>
      <c r="H144" s="674">
        <v>75.930999999999997</v>
      </c>
      <c r="I144" s="675"/>
      <c r="J144" s="1230">
        <f t="shared" si="5"/>
        <v>1138965</v>
      </c>
      <c r="K144" s="1697"/>
      <c r="L144" s="679"/>
      <c r="M144" s="1688"/>
      <c r="N144" s="1688"/>
    </row>
    <row r="145" spans="1:14" x14ac:dyDescent="0.45">
      <c r="A145" s="651" t="s">
        <v>179</v>
      </c>
      <c r="B145" s="1691"/>
      <c r="C145" s="98" t="s">
        <v>215</v>
      </c>
      <c r="D145" s="682"/>
      <c r="E145" s="1226">
        <v>26000</v>
      </c>
      <c r="F145" s="647" t="s">
        <v>1158</v>
      </c>
      <c r="G145" s="673"/>
      <c r="H145" s="674">
        <v>75.930999999999997</v>
      </c>
      <c r="I145" s="675"/>
      <c r="J145" s="1230">
        <f t="shared" si="5"/>
        <v>1974206</v>
      </c>
      <c r="K145" s="1697"/>
      <c r="L145" s="679"/>
      <c r="M145" s="1688"/>
      <c r="N145" s="1688"/>
    </row>
    <row r="146" spans="1:14" x14ac:dyDescent="0.45">
      <c r="A146" s="651" t="s">
        <v>179</v>
      </c>
      <c r="B146" s="1692"/>
      <c r="C146" s="98" t="s">
        <v>212</v>
      </c>
      <c r="D146" s="682"/>
      <c r="E146" s="1226">
        <v>20500</v>
      </c>
      <c r="F146" s="647" t="s">
        <v>1158</v>
      </c>
      <c r="G146" s="673"/>
      <c r="H146" s="674">
        <v>75.930999999999997</v>
      </c>
      <c r="I146" s="675"/>
      <c r="J146" s="1230">
        <f t="shared" si="5"/>
        <v>1556585.5</v>
      </c>
      <c r="K146" s="1698"/>
      <c r="L146" s="681"/>
      <c r="M146" s="1689"/>
      <c r="N146" s="1689"/>
    </row>
    <row r="147" spans="1:14" ht="13.5" thickBot="1" x14ac:dyDescent="0.5">
      <c r="A147" s="651" t="s">
        <v>2742</v>
      </c>
      <c r="B147" s="683" t="s">
        <v>2697</v>
      </c>
      <c r="C147" s="98" t="s">
        <v>236</v>
      </c>
      <c r="D147" s="684">
        <v>44946</v>
      </c>
      <c r="E147" s="121">
        <v>2200</v>
      </c>
      <c r="F147" s="647" t="s">
        <v>1158</v>
      </c>
      <c r="G147" s="673" t="s">
        <v>235</v>
      </c>
      <c r="H147" s="674">
        <v>79.697000000000003</v>
      </c>
      <c r="I147" s="675"/>
      <c r="J147" s="1229">
        <v>175333.4</v>
      </c>
      <c r="K147" s="1229">
        <f t="shared" ref="K147:K160" si="6">+J147*604.32</f>
        <v>105957480.288</v>
      </c>
      <c r="L147" s="676"/>
      <c r="M147" s="676" t="s">
        <v>2699</v>
      </c>
      <c r="N147" s="676" t="s">
        <v>2700</v>
      </c>
    </row>
    <row r="148" spans="1:14" x14ac:dyDescent="0.45">
      <c r="A148" s="651" t="s">
        <v>2742</v>
      </c>
      <c r="B148" s="685" t="s">
        <v>2706</v>
      </c>
      <c r="C148" s="98" t="s">
        <v>61</v>
      </c>
      <c r="D148" s="682">
        <v>44969</v>
      </c>
      <c r="E148" s="121">
        <v>23097</v>
      </c>
      <c r="F148" s="647" t="s">
        <v>1158</v>
      </c>
      <c r="G148" s="673" t="s">
        <v>214</v>
      </c>
      <c r="H148" s="674">
        <v>63.756</v>
      </c>
      <c r="I148" s="675"/>
      <c r="J148" s="1229">
        <v>1472572.3319999999</v>
      </c>
      <c r="K148" s="1229">
        <f t="shared" si="6"/>
        <v>889904911.67423999</v>
      </c>
      <c r="L148" s="676"/>
      <c r="M148" s="676" t="s">
        <v>2707</v>
      </c>
      <c r="N148" s="676" t="s">
        <v>2708</v>
      </c>
    </row>
    <row r="149" spans="1:14" x14ac:dyDescent="0.45">
      <c r="A149" s="651" t="s">
        <v>2742</v>
      </c>
      <c r="B149" s="683" t="s">
        <v>2713</v>
      </c>
      <c r="C149" s="98" t="s">
        <v>236</v>
      </c>
      <c r="D149" s="682">
        <v>44993</v>
      </c>
      <c r="E149" s="121">
        <v>2000</v>
      </c>
      <c r="F149" s="647" t="s">
        <v>1158</v>
      </c>
      <c r="G149" s="673" t="s">
        <v>235</v>
      </c>
      <c r="H149" s="674">
        <v>77.680000000000007</v>
      </c>
      <c r="I149" s="675"/>
      <c r="J149" s="1229">
        <v>155360</v>
      </c>
      <c r="K149" s="1229">
        <f t="shared" si="6"/>
        <v>93887155.200000003</v>
      </c>
      <c r="L149" s="676"/>
      <c r="M149" s="676" t="s">
        <v>1149</v>
      </c>
      <c r="N149" s="676" t="s">
        <v>2714</v>
      </c>
    </row>
    <row r="150" spans="1:14" x14ac:dyDescent="0.45">
      <c r="A150" s="651" t="s">
        <v>2742</v>
      </c>
      <c r="B150" s="683" t="s">
        <v>2715</v>
      </c>
      <c r="C150" s="98" t="s">
        <v>236</v>
      </c>
      <c r="D150" s="682">
        <v>45011</v>
      </c>
      <c r="E150" s="121">
        <v>1500</v>
      </c>
      <c r="F150" s="647" t="s">
        <v>1158</v>
      </c>
      <c r="G150" s="673" t="s">
        <v>235</v>
      </c>
      <c r="H150" s="674">
        <v>78.08</v>
      </c>
      <c r="I150" s="675"/>
      <c r="J150" s="1229">
        <v>117120</v>
      </c>
      <c r="K150" s="1229">
        <f t="shared" si="6"/>
        <v>70777958.400000006</v>
      </c>
      <c r="L150" s="676"/>
      <c r="M150" s="676" t="s">
        <v>2699</v>
      </c>
      <c r="N150" s="676" t="s">
        <v>2716</v>
      </c>
    </row>
    <row r="151" spans="1:14" x14ac:dyDescent="0.45">
      <c r="A151" s="651" t="s">
        <v>2742</v>
      </c>
      <c r="B151" s="98" t="s">
        <v>2721</v>
      </c>
      <c r="C151" s="98" t="s">
        <v>61</v>
      </c>
      <c r="D151" s="682">
        <v>45065</v>
      </c>
      <c r="E151" s="121">
        <v>35495</v>
      </c>
      <c r="F151" s="647" t="s">
        <v>1158</v>
      </c>
      <c r="G151" s="673" t="s">
        <v>214</v>
      </c>
      <c r="H151" s="674">
        <v>56.121000000000002</v>
      </c>
      <c r="I151" s="675"/>
      <c r="J151" s="1126">
        <v>1992014.895</v>
      </c>
      <c r="K151" s="1126">
        <f t="shared" si="6"/>
        <v>1203814441.3464</v>
      </c>
      <c r="L151" s="677"/>
      <c r="M151" s="677" t="s">
        <v>2707</v>
      </c>
      <c r="N151" s="677" t="s">
        <v>2716</v>
      </c>
    </row>
    <row r="152" spans="1:14" x14ac:dyDescent="0.45">
      <c r="A152" s="651" t="s">
        <v>2742</v>
      </c>
      <c r="B152" s="98" t="s">
        <v>2722</v>
      </c>
      <c r="C152" s="98" t="s">
        <v>236</v>
      </c>
      <c r="D152" s="682">
        <v>45081</v>
      </c>
      <c r="E152" s="121">
        <v>3500</v>
      </c>
      <c r="F152" s="647" t="s">
        <v>1158</v>
      </c>
      <c r="G152" s="673" t="s">
        <v>235</v>
      </c>
      <c r="H152" s="674">
        <v>73.465999999999994</v>
      </c>
      <c r="I152" s="675"/>
      <c r="J152" s="1126">
        <v>257130.99999999997</v>
      </c>
      <c r="K152" s="1126">
        <f t="shared" si="6"/>
        <v>155389405.91999999</v>
      </c>
      <c r="L152" s="1127"/>
      <c r="M152" s="1127" t="s">
        <v>1149</v>
      </c>
      <c r="N152" s="1127" t="s">
        <v>2724</v>
      </c>
    </row>
    <row r="153" spans="1:14" x14ac:dyDescent="0.45">
      <c r="A153" s="651" t="s">
        <v>2742</v>
      </c>
      <c r="B153" s="98" t="s">
        <v>2728</v>
      </c>
      <c r="C153" s="98" t="s">
        <v>236</v>
      </c>
      <c r="D153" s="682">
        <v>45104</v>
      </c>
      <c r="E153" s="121">
        <v>3500</v>
      </c>
      <c r="F153" s="647" t="s">
        <v>1158</v>
      </c>
      <c r="G153" s="673" t="s">
        <v>235</v>
      </c>
      <c r="H153" s="674">
        <v>74.215999999999994</v>
      </c>
      <c r="I153" s="675"/>
      <c r="J153" s="1126">
        <v>259755.99999999997</v>
      </c>
      <c r="K153" s="1126">
        <f t="shared" si="6"/>
        <v>156975745.91999999</v>
      </c>
      <c r="L153" s="1127"/>
      <c r="M153" s="1127" t="s">
        <v>2699</v>
      </c>
      <c r="N153" s="1127" t="s">
        <v>2608</v>
      </c>
    </row>
    <row r="154" spans="1:14" x14ac:dyDescent="0.45">
      <c r="A154" s="651" t="s">
        <v>2742</v>
      </c>
      <c r="B154" s="98" t="s">
        <v>2729</v>
      </c>
      <c r="C154" s="98" t="s">
        <v>236</v>
      </c>
      <c r="D154" s="682">
        <v>45124</v>
      </c>
      <c r="E154" s="121">
        <v>3000</v>
      </c>
      <c r="F154" s="647" t="s">
        <v>1158</v>
      </c>
      <c r="G154" s="673" t="s">
        <v>235</v>
      </c>
      <c r="H154" s="674">
        <v>78.581000000000003</v>
      </c>
      <c r="I154" s="675"/>
      <c r="J154" s="1126">
        <v>235743</v>
      </c>
      <c r="K154" s="1126">
        <f t="shared" si="6"/>
        <v>142464209.76000002</v>
      </c>
      <c r="L154" s="1127"/>
      <c r="M154" s="1127" t="s">
        <v>1149</v>
      </c>
      <c r="N154" s="1127" t="s">
        <v>2599</v>
      </c>
    </row>
    <row r="155" spans="1:14" x14ac:dyDescent="0.45">
      <c r="A155" s="651" t="s">
        <v>2742</v>
      </c>
      <c r="B155" s="98" t="s">
        <v>2730</v>
      </c>
      <c r="C155" s="98" t="s">
        <v>61</v>
      </c>
      <c r="D155" s="682">
        <v>45162</v>
      </c>
      <c r="E155" s="121">
        <v>37153.5</v>
      </c>
      <c r="F155" s="647" t="s">
        <v>1158</v>
      </c>
      <c r="G155" s="673" t="s">
        <v>214</v>
      </c>
      <c r="H155" s="674">
        <v>72.236999999999995</v>
      </c>
      <c r="I155" s="675"/>
      <c r="J155" s="1126">
        <v>2683857.3794999998</v>
      </c>
      <c r="K155" s="1126">
        <f t="shared" si="6"/>
        <v>1621908691.5794401</v>
      </c>
      <c r="L155" s="1127"/>
      <c r="M155" s="1127" t="s">
        <v>2699</v>
      </c>
      <c r="N155" s="1127" t="s">
        <v>2716</v>
      </c>
    </row>
    <row r="156" spans="1:14" x14ac:dyDescent="0.45">
      <c r="A156" s="651" t="s">
        <v>2742</v>
      </c>
      <c r="B156" s="98" t="s">
        <v>2732</v>
      </c>
      <c r="C156" s="98" t="s">
        <v>236</v>
      </c>
      <c r="D156" s="682">
        <v>45176</v>
      </c>
      <c r="E156" s="121">
        <v>6100</v>
      </c>
      <c r="F156" s="647" t="s">
        <v>1158</v>
      </c>
      <c r="G156" s="673" t="s">
        <v>235</v>
      </c>
      <c r="H156" s="674">
        <v>94.882000000000005</v>
      </c>
      <c r="I156" s="675"/>
      <c r="J156" s="1126">
        <v>578780.20000000007</v>
      </c>
      <c r="K156" s="1126">
        <f t="shared" si="6"/>
        <v>349768450.46400005</v>
      </c>
      <c r="L156" s="1127"/>
      <c r="M156" s="1127" t="s">
        <v>2699</v>
      </c>
      <c r="N156" s="1127" t="s">
        <v>2608</v>
      </c>
    </row>
    <row r="157" spans="1:14" x14ac:dyDescent="0.45">
      <c r="A157" s="651" t="s">
        <v>2742</v>
      </c>
      <c r="B157" s="98" t="s">
        <v>2735</v>
      </c>
      <c r="C157" s="98" t="s">
        <v>236</v>
      </c>
      <c r="D157" s="682">
        <v>45219</v>
      </c>
      <c r="E157" s="121">
        <v>3400</v>
      </c>
      <c r="F157" s="647" t="s">
        <v>1158</v>
      </c>
      <c r="G157" s="673" t="s">
        <v>235</v>
      </c>
      <c r="H157" s="674">
        <v>92.727000000000004</v>
      </c>
      <c r="I157" s="675"/>
      <c r="J157" s="1126">
        <v>315271.8</v>
      </c>
      <c r="K157" s="1126">
        <f t="shared" si="6"/>
        <v>190525054.176</v>
      </c>
      <c r="L157" s="1127"/>
      <c r="M157" s="1127" t="s">
        <v>2699</v>
      </c>
      <c r="N157" s="1127" t="s">
        <v>2716</v>
      </c>
    </row>
    <row r="158" spans="1:14" x14ac:dyDescent="0.45">
      <c r="A158" s="651" t="s">
        <v>2742</v>
      </c>
      <c r="B158" s="98" t="s">
        <v>2736</v>
      </c>
      <c r="C158" s="98" t="s">
        <v>236</v>
      </c>
      <c r="D158" s="682">
        <v>45247</v>
      </c>
      <c r="E158" s="121">
        <v>3000</v>
      </c>
      <c r="F158" s="647" t="s">
        <v>1158</v>
      </c>
      <c r="G158" s="673" t="s">
        <v>235</v>
      </c>
      <c r="H158" s="674">
        <v>84.858000000000004</v>
      </c>
      <c r="I158" s="675"/>
      <c r="J158" s="1126">
        <v>254574</v>
      </c>
      <c r="K158" s="1126">
        <f t="shared" si="6"/>
        <v>153844159.68000001</v>
      </c>
      <c r="L158" s="1127"/>
      <c r="M158" s="1127" t="s">
        <v>2699</v>
      </c>
      <c r="N158" s="1127" t="s">
        <v>2716</v>
      </c>
    </row>
    <row r="159" spans="1:14" x14ac:dyDescent="0.45">
      <c r="A159" s="651" t="s">
        <v>2742</v>
      </c>
      <c r="B159" s="98" t="s">
        <v>2740</v>
      </c>
      <c r="C159" s="98" t="s">
        <v>61</v>
      </c>
      <c r="D159" s="682">
        <v>45265</v>
      </c>
      <c r="E159" s="121">
        <v>28039</v>
      </c>
      <c r="F159" s="647" t="s">
        <v>1158</v>
      </c>
      <c r="G159" s="673" t="s">
        <v>214</v>
      </c>
      <c r="H159" s="674">
        <v>63.290999999999997</v>
      </c>
      <c r="I159" s="675"/>
      <c r="J159" s="1126">
        <v>1774616.3489999999</v>
      </c>
      <c r="K159" s="1126">
        <f t="shared" si="6"/>
        <v>1072436152.02768</v>
      </c>
      <c r="L159" s="1127"/>
      <c r="M159" s="1127" t="s">
        <v>2707</v>
      </c>
      <c r="N159" s="1127" t="s">
        <v>2716</v>
      </c>
    </row>
    <row r="160" spans="1:14" x14ac:dyDescent="0.45">
      <c r="A160" s="651" t="s">
        <v>2742</v>
      </c>
      <c r="B160" s="98" t="s">
        <v>2741</v>
      </c>
      <c r="C160" s="98" t="s">
        <v>236</v>
      </c>
      <c r="D160" s="682">
        <v>45271</v>
      </c>
      <c r="E160" s="121">
        <v>3000</v>
      </c>
      <c r="F160" s="647" t="s">
        <v>1158</v>
      </c>
      <c r="G160" s="673" t="s">
        <v>235</v>
      </c>
      <c r="H160" s="674">
        <v>75.930999999999997</v>
      </c>
      <c r="I160" s="675"/>
      <c r="J160" s="1126">
        <v>227793</v>
      </c>
      <c r="K160" s="1126">
        <f t="shared" si="6"/>
        <v>137659865.76000002</v>
      </c>
      <c r="L160" s="1127"/>
      <c r="M160" s="1127" t="s">
        <v>2699</v>
      </c>
      <c r="N160" s="1127" t="s">
        <v>2716</v>
      </c>
    </row>
    <row r="161" spans="4:11" ht="14.5" x14ac:dyDescent="0.6">
      <c r="D161" s="1128" t="s">
        <v>102</v>
      </c>
      <c r="E161" s="1129">
        <f>SUM(E5:E160)</f>
        <v>21249726.740019515</v>
      </c>
      <c r="J161" s="1129">
        <f t="shared" ref="J161:K161" si="7">SUM(J5:J160)</f>
        <v>1694574349.7042072</v>
      </c>
      <c r="K161" s="1129">
        <f t="shared" si="7"/>
        <v>1028423729998.7833</v>
      </c>
    </row>
    <row r="162" spans="4:11" x14ac:dyDescent="0.35">
      <c r="K162" s="119">
        <f>+K161/1000000000</f>
        <v>1028.4237299987833</v>
      </c>
    </row>
    <row r="188" spans="8:9" ht="13.5" thickBot="1" x14ac:dyDescent="0.4"/>
    <row r="189" spans="8:9" ht="16" thickBot="1" x14ac:dyDescent="0.4">
      <c r="H189" s="1231">
        <v>654.01</v>
      </c>
      <c r="I189" s="1232"/>
    </row>
    <row r="190" spans="8:9" ht="16" thickBot="1" x14ac:dyDescent="0.4">
      <c r="H190" s="1233">
        <v>112.21</v>
      </c>
      <c r="I190" s="1232"/>
    </row>
    <row r="191" spans="8:9" ht="16" thickBot="1" x14ac:dyDescent="0.4">
      <c r="H191" s="1233">
        <v>4.24</v>
      </c>
      <c r="I191" s="1232"/>
    </row>
    <row r="192" spans="8:9" ht="16" thickBot="1" x14ac:dyDescent="0.4">
      <c r="H192" s="1234">
        <v>2.9</v>
      </c>
      <c r="I192" s="1232"/>
    </row>
    <row r="193" spans="8:9" ht="15.5" x14ac:dyDescent="0.35">
      <c r="H193" s="1709">
        <v>1.53</v>
      </c>
      <c r="I193" s="1232"/>
    </row>
    <row r="194" spans="8:9" ht="16" thickBot="1" x14ac:dyDescent="0.4">
      <c r="H194" s="1710"/>
      <c r="I194" s="1232"/>
    </row>
  </sheetData>
  <autoFilter ref="A4:O161" xr:uid="{A70290F5-68BB-413E-AD91-EE7C6CB82258}"/>
  <mergeCells count="99">
    <mergeCell ref="H193:H194"/>
    <mergeCell ref="B141:B146"/>
    <mergeCell ref="M141:M146"/>
    <mergeCell ref="N141:N146"/>
    <mergeCell ref="B138:B140"/>
    <mergeCell ref="D138:D140"/>
    <mergeCell ref="M138:M140"/>
    <mergeCell ref="N138:N140"/>
    <mergeCell ref="K138:K140"/>
    <mergeCell ref="K141:K146"/>
    <mergeCell ref="B129:B134"/>
    <mergeCell ref="M129:M134"/>
    <mergeCell ref="N129:N134"/>
    <mergeCell ref="B135:B137"/>
    <mergeCell ref="D135:D137"/>
    <mergeCell ref="M135:M137"/>
    <mergeCell ref="N135:N137"/>
    <mergeCell ref="K129:K134"/>
    <mergeCell ref="K135:K137"/>
    <mergeCell ref="B120:B122"/>
    <mergeCell ref="M120:M122"/>
    <mergeCell ref="N120:N122"/>
    <mergeCell ref="B123:B128"/>
    <mergeCell ref="D123:D128"/>
    <mergeCell ref="M123:M128"/>
    <mergeCell ref="K120:K122"/>
    <mergeCell ref="K123:K128"/>
    <mergeCell ref="B114:B119"/>
    <mergeCell ref="D114:D119"/>
    <mergeCell ref="M114:M119"/>
    <mergeCell ref="N114:N119"/>
    <mergeCell ref="B111:B113"/>
    <mergeCell ref="D111:D113"/>
    <mergeCell ref="M111:M113"/>
    <mergeCell ref="N111:N113"/>
    <mergeCell ref="K111:K113"/>
    <mergeCell ref="K114:K119"/>
    <mergeCell ref="B108:B110"/>
    <mergeCell ref="D108:D110"/>
    <mergeCell ref="M108:M110"/>
    <mergeCell ref="N108:N110"/>
    <mergeCell ref="B101:B107"/>
    <mergeCell ref="D101:D107"/>
    <mergeCell ref="M101:M107"/>
    <mergeCell ref="N101:N107"/>
    <mergeCell ref="K101:K107"/>
    <mergeCell ref="K108:K110"/>
    <mergeCell ref="B94:B100"/>
    <mergeCell ref="D94:D100"/>
    <mergeCell ref="M94:M100"/>
    <mergeCell ref="N94:N100"/>
    <mergeCell ref="B91:B93"/>
    <mergeCell ref="D91:D93"/>
    <mergeCell ref="M91:M93"/>
    <mergeCell ref="N91:N93"/>
    <mergeCell ref="K91:K93"/>
    <mergeCell ref="K94:K100"/>
    <mergeCell ref="B84:B90"/>
    <mergeCell ref="D84:D90"/>
    <mergeCell ref="M84:M90"/>
    <mergeCell ref="N84:N90"/>
    <mergeCell ref="B81:B83"/>
    <mergeCell ref="D81:D83"/>
    <mergeCell ref="M81:M83"/>
    <mergeCell ref="N81:N83"/>
    <mergeCell ref="K81:K83"/>
    <mergeCell ref="K84:K90"/>
    <mergeCell ref="B78:B80"/>
    <mergeCell ref="D78:D80"/>
    <mergeCell ref="M78:M80"/>
    <mergeCell ref="N78:N80"/>
    <mergeCell ref="B64:B70"/>
    <mergeCell ref="M64:M70"/>
    <mergeCell ref="N64:N70"/>
    <mergeCell ref="B71:B77"/>
    <mergeCell ref="M71:M77"/>
    <mergeCell ref="N71:N77"/>
    <mergeCell ref="K64:K70"/>
    <mergeCell ref="K71:K77"/>
    <mergeCell ref="K78:K80"/>
    <mergeCell ref="B58:B60"/>
    <mergeCell ref="M58:M60"/>
    <mergeCell ref="N58:N60"/>
    <mergeCell ref="B61:B63"/>
    <mergeCell ref="M61:M63"/>
    <mergeCell ref="N61:N63"/>
    <mergeCell ref="D61:D63"/>
    <mergeCell ref="K58:K60"/>
    <mergeCell ref="K61:K63"/>
    <mergeCell ref="B55:B57"/>
    <mergeCell ref="D55:D57"/>
    <mergeCell ref="M55:M57"/>
    <mergeCell ref="N55:N57"/>
    <mergeCell ref="B48:B54"/>
    <mergeCell ref="D48:D54"/>
    <mergeCell ref="M48:M54"/>
    <mergeCell ref="N48:N54"/>
    <mergeCell ref="K48:K54"/>
    <mergeCell ref="K55:K57"/>
  </mergeCell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6A212B-9399-4EDF-9FAD-1A0BC64AE344}">
  <sheetPr>
    <tabColor rgb="FF00B050"/>
  </sheetPr>
  <dimension ref="A1:Q36"/>
  <sheetViews>
    <sheetView topLeftCell="C1" workbookViewId="0">
      <selection activeCell="M2" sqref="M2:M3"/>
    </sheetView>
  </sheetViews>
  <sheetFormatPr baseColWidth="10" defaultColWidth="11.54296875" defaultRowHeight="12" x14ac:dyDescent="0.35"/>
  <cols>
    <col min="1" max="1" width="11.1796875" style="747" bestFit="1" customWidth="1"/>
    <col min="2" max="2" width="26.08984375" style="747" bestFit="1" customWidth="1"/>
    <col min="3" max="3" width="21.6328125" style="747" bestFit="1" customWidth="1"/>
    <col min="4" max="4" width="21.08984375" style="747" bestFit="1" customWidth="1"/>
    <col min="5" max="5" width="27.1796875" style="747" bestFit="1" customWidth="1"/>
    <col min="6" max="8" width="11.54296875" style="747"/>
    <col min="9" max="9" width="11.81640625" style="747" bestFit="1" customWidth="1"/>
    <col min="10" max="10" width="13.54296875" style="747" bestFit="1" customWidth="1"/>
    <col min="11" max="11" width="11.54296875" style="747"/>
    <col min="12" max="12" width="13.54296875" style="747" bestFit="1" customWidth="1"/>
    <col min="13" max="13" width="17.08984375" style="747" bestFit="1" customWidth="1"/>
    <col min="14" max="14" width="11.81640625" style="747" bestFit="1" customWidth="1"/>
    <col min="15" max="15" width="10.453125" style="747" bestFit="1" customWidth="1"/>
    <col min="16" max="16" width="12.08984375" style="747" bestFit="1" customWidth="1"/>
    <col min="17" max="17" width="11.1796875" style="747" bestFit="1" customWidth="1"/>
    <col min="18" max="16384" width="11.54296875" style="747"/>
  </cols>
  <sheetData>
    <row r="1" spans="1:17" ht="12.5" thickBot="1" x14ac:dyDescent="0.4">
      <c r="A1" s="1218" t="s">
        <v>9</v>
      </c>
      <c r="B1" s="1218" t="s">
        <v>828</v>
      </c>
      <c r="C1" s="747" t="s">
        <v>3579</v>
      </c>
      <c r="D1" s="747" t="s">
        <v>3580</v>
      </c>
      <c r="E1" s="747" t="s">
        <v>3581</v>
      </c>
    </row>
    <row r="2" spans="1:17" x14ac:dyDescent="0.35">
      <c r="A2" s="747" t="s">
        <v>14</v>
      </c>
      <c r="B2" s="747" t="s">
        <v>1153</v>
      </c>
      <c r="C2" s="1219">
        <v>1950795</v>
      </c>
      <c r="D2" s="1220">
        <v>161570130.41</v>
      </c>
      <c r="E2" s="1220">
        <v>97640061209.371216</v>
      </c>
      <c r="M2" s="1714" t="s">
        <v>2990</v>
      </c>
      <c r="N2" s="1714" t="s">
        <v>2991</v>
      </c>
      <c r="O2" s="1205" t="s">
        <v>3574</v>
      </c>
      <c r="P2" s="1205" t="s">
        <v>3576</v>
      </c>
      <c r="Q2" s="1205" t="s">
        <v>3576</v>
      </c>
    </row>
    <row r="3" spans="1:17" ht="12.5" thickBot="1" x14ac:dyDescent="0.4">
      <c r="B3" s="747" t="s">
        <v>1150</v>
      </c>
      <c r="C3" s="1219">
        <v>657223</v>
      </c>
      <c r="D3" s="1220">
        <v>50441865.25</v>
      </c>
      <c r="E3" s="1220">
        <v>30483028007.880001</v>
      </c>
      <c r="M3" s="1715"/>
      <c r="N3" s="1715"/>
      <c r="O3" s="1207" t="s">
        <v>3575</v>
      </c>
      <c r="P3" s="1207" t="s">
        <v>3577</v>
      </c>
      <c r="Q3" s="1207" t="s">
        <v>3578</v>
      </c>
    </row>
    <row r="4" spans="1:17" ht="12.5" thickBot="1" x14ac:dyDescent="0.4">
      <c r="A4" s="747" t="s">
        <v>16</v>
      </c>
      <c r="B4" s="747" t="s">
        <v>591</v>
      </c>
      <c r="C4" s="1219">
        <v>1331325</v>
      </c>
      <c r="D4" s="1220">
        <v>110653955.37</v>
      </c>
      <c r="E4" s="1220">
        <v>66870398309.198402</v>
      </c>
      <c r="M4" s="1711" t="s">
        <v>14</v>
      </c>
      <c r="N4" s="1208" t="s">
        <v>235</v>
      </c>
      <c r="O4" s="1209">
        <v>1950795</v>
      </c>
      <c r="P4" s="1210">
        <v>161.57</v>
      </c>
      <c r="Q4" s="1210">
        <v>97.64</v>
      </c>
    </row>
    <row r="5" spans="1:17" ht="12.5" thickBot="1" x14ac:dyDescent="0.4">
      <c r="A5" s="747" t="s">
        <v>302</v>
      </c>
      <c r="B5" s="747" t="s">
        <v>1162</v>
      </c>
      <c r="C5" s="1219">
        <v>726850</v>
      </c>
      <c r="D5" s="1220">
        <v>59042141.5</v>
      </c>
      <c r="E5" s="1220">
        <v>35680346951.279999</v>
      </c>
      <c r="M5" s="1713"/>
      <c r="N5" s="1208" t="s">
        <v>237</v>
      </c>
      <c r="O5" s="1209">
        <v>657223</v>
      </c>
      <c r="P5" s="1210">
        <v>50.44</v>
      </c>
      <c r="Q5" s="1210">
        <v>30.48</v>
      </c>
    </row>
    <row r="6" spans="1:17" ht="12.5" thickBot="1" x14ac:dyDescent="0.4">
      <c r="B6" s="747" t="s">
        <v>1164</v>
      </c>
      <c r="C6" s="1219">
        <v>706172</v>
      </c>
      <c r="D6" s="1220">
        <v>45435248.218964115</v>
      </c>
      <c r="E6" s="1220">
        <v>27457429203.684399</v>
      </c>
      <c r="M6" s="1211" t="s">
        <v>16</v>
      </c>
      <c r="N6" s="1212" t="s">
        <v>77</v>
      </c>
      <c r="O6" s="1213">
        <v>1331325</v>
      </c>
      <c r="P6" s="1214">
        <v>110.65</v>
      </c>
      <c r="Q6" s="1214">
        <v>66.87</v>
      </c>
    </row>
    <row r="7" spans="1:17" ht="12.5" thickBot="1" x14ac:dyDescent="0.4">
      <c r="B7" s="747" t="s">
        <v>214</v>
      </c>
      <c r="C7" s="1219">
        <v>130654</v>
      </c>
      <c r="D7" s="1220">
        <v>8158309.5577344503</v>
      </c>
      <c r="E7" s="1220">
        <v>4930229631.9300833</v>
      </c>
      <c r="M7" s="1711" t="s">
        <v>300</v>
      </c>
      <c r="N7" s="1208" t="s">
        <v>212</v>
      </c>
      <c r="O7" s="1209">
        <v>488500</v>
      </c>
      <c r="P7" s="1210">
        <v>40</v>
      </c>
      <c r="Q7" s="1210">
        <v>24.17</v>
      </c>
    </row>
    <row r="8" spans="1:17" ht="12.5" thickBot="1" x14ac:dyDescent="0.4">
      <c r="B8" s="747" t="s">
        <v>56</v>
      </c>
      <c r="C8" s="1219">
        <v>124400</v>
      </c>
      <c r="D8" s="1220">
        <v>10274240</v>
      </c>
      <c r="E8" s="1220">
        <v>6208928716.8000002</v>
      </c>
      <c r="M8" s="1712"/>
      <c r="N8" s="1208" t="s">
        <v>211</v>
      </c>
      <c r="O8" s="1209">
        <v>138686</v>
      </c>
      <c r="P8" s="1210">
        <v>11.44</v>
      </c>
      <c r="Q8" s="1210">
        <v>6.91</v>
      </c>
    </row>
    <row r="9" spans="1:17" ht="12.5" thickBot="1" x14ac:dyDescent="0.4">
      <c r="A9" s="747" t="s">
        <v>300</v>
      </c>
      <c r="B9" s="747" t="s">
        <v>212</v>
      </c>
      <c r="C9" s="1219">
        <v>488500</v>
      </c>
      <c r="D9" s="1220">
        <v>39996402</v>
      </c>
      <c r="E9" s="1220">
        <v>24170625656.639999</v>
      </c>
      <c r="M9" s="1713"/>
      <c r="N9" s="1208" t="s">
        <v>210</v>
      </c>
      <c r="O9" s="1209">
        <v>1312172</v>
      </c>
      <c r="P9" s="1210">
        <v>112.05</v>
      </c>
      <c r="Q9" s="1210">
        <v>67.709999999999994</v>
      </c>
    </row>
    <row r="10" spans="1:17" ht="12.5" thickBot="1" x14ac:dyDescent="0.4">
      <c r="B10" s="747" t="s">
        <v>211</v>
      </c>
      <c r="C10" s="1219">
        <v>138685.99999398852</v>
      </c>
      <c r="D10" s="1220">
        <v>11437289.54999223</v>
      </c>
      <c r="E10" s="1220">
        <v>6911782820.851305</v>
      </c>
      <c r="M10" s="1716" t="s">
        <v>2994</v>
      </c>
      <c r="N10" s="1212" t="s">
        <v>214</v>
      </c>
      <c r="O10" s="1213">
        <v>123785</v>
      </c>
      <c r="P10" s="1214">
        <v>7.92</v>
      </c>
      <c r="Q10" s="1214">
        <v>4.79</v>
      </c>
    </row>
    <row r="11" spans="1:17" ht="12.5" thickBot="1" x14ac:dyDescent="0.4">
      <c r="B11" s="747" t="s">
        <v>210</v>
      </c>
      <c r="C11" s="1219">
        <v>1312172.0000255271</v>
      </c>
      <c r="D11" s="1220">
        <v>112048836.06001553</v>
      </c>
      <c r="E11" s="1220">
        <v>67713352607.788589</v>
      </c>
      <c r="M11" s="1717"/>
      <c r="N11" s="1212" t="s">
        <v>235</v>
      </c>
      <c r="O11" s="1213">
        <v>31200</v>
      </c>
      <c r="P11" s="1214">
        <v>2.58</v>
      </c>
      <c r="Q11" s="1214">
        <v>1.56</v>
      </c>
    </row>
    <row r="12" spans="1:17" ht="12.5" thickBot="1" x14ac:dyDescent="0.4">
      <c r="A12" s="747" t="s">
        <v>2742</v>
      </c>
      <c r="B12" s="747" t="s">
        <v>236</v>
      </c>
      <c r="C12" s="1219">
        <v>31200</v>
      </c>
      <c r="D12" s="1220">
        <v>2576862.4000000004</v>
      </c>
      <c r="E12" s="1220">
        <v>1557249485.5679998</v>
      </c>
      <c r="M12" s="1711" t="s">
        <v>2995</v>
      </c>
      <c r="N12" s="1208" t="s">
        <v>212</v>
      </c>
      <c r="O12" s="1209">
        <v>334500</v>
      </c>
      <c r="P12" s="1210">
        <v>27.24</v>
      </c>
      <c r="Q12" s="1210">
        <v>16.46</v>
      </c>
    </row>
    <row r="13" spans="1:17" ht="12.5" thickBot="1" x14ac:dyDescent="0.4">
      <c r="B13" s="747" t="s">
        <v>61</v>
      </c>
      <c r="C13" s="1219">
        <v>123784.5</v>
      </c>
      <c r="D13" s="1220">
        <v>7923060.9554999992</v>
      </c>
      <c r="E13" s="1220">
        <v>4788064196.6277599</v>
      </c>
      <c r="M13" s="1712"/>
      <c r="N13" s="1208" t="s">
        <v>1162</v>
      </c>
      <c r="O13" s="1209">
        <v>726850</v>
      </c>
      <c r="P13" s="1210">
        <v>59.04</v>
      </c>
      <c r="Q13" s="1210">
        <v>35.68</v>
      </c>
    </row>
    <row r="14" spans="1:17" ht="12.5" thickBot="1" x14ac:dyDescent="0.4">
      <c r="A14" s="747" t="s">
        <v>179</v>
      </c>
      <c r="B14" s="747" t="s">
        <v>212</v>
      </c>
      <c r="C14" s="1219">
        <v>334500</v>
      </c>
      <c r="D14" s="1220">
        <v>27241632</v>
      </c>
      <c r="E14" s="1220">
        <v>16462663050.24</v>
      </c>
      <c r="M14" s="1712"/>
      <c r="N14" s="1208" t="s">
        <v>1164</v>
      </c>
      <c r="O14" s="1209">
        <v>706172</v>
      </c>
      <c r="P14" s="1210">
        <v>45.44</v>
      </c>
      <c r="Q14" s="1210">
        <v>27.46</v>
      </c>
    </row>
    <row r="15" spans="1:17" ht="12.5" thickBot="1" x14ac:dyDescent="0.4">
      <c r="B15" s="747" t="s">
        <v>2710</v>
      </c>
      <c r="C15" s="1219">
        <v>322526</v>
      </c>
      <c r="D15" s="1220">
        <v>20213955.228</v>
      </c>
      <c r="E15" s="1220">
        <v>12215697423.38496</v>
      </c>
      <c r="M15" s="1712"/>
      <c r="N15" s="1208" t="s">
        <v>211</v>
      </c>
      <c r="O15" s="1209">
        <v>521793</v>
      </c>
      <c r="P15" s="1210">
        <v>42.67</v>
      </c>
      <c r="Q15" s="1210">
        <v>25.79</v>
      </c>
    </row>
    <row r="16" spans="1:17" ht="12.5" thickBot="1" x14ac:dyDescent="0.4">
      <c r="B16" s="747" t="s">
        <v>2709</v>
      </c>
      <c r="C16" s="1219">
        <v>36075</v>
      </c>
      <c r="D16" s="1220">
        <v>2274603.7230000002</v>
      </c>
      <c r="E16" s="1220">
        <v>1374588521.8833599</v>
      </c>
      <c r="M16" s="1712"/>
      <c r="N16" s="1208" t="s">
        <v>214</v>
      </c>
      <c r="O16" s="1209">
        <v>418524</v>
      </c>
      <c r="P16" s="1210">
        <v>26.58</v>
      </c>
      <c r="Q16" s="1210">
        <v>16.059999999999999</v>
      </c>
    </row>
    <row r="17" spans="2:17" ht="12.5" thickBot="1" x14ac:dyDescent="0.4">
      <c r="B17" s="747" t="s">
        <v>236</v>
      </c>
      <c r="C17" s="1219">
        <v>155400</v>
      </c>
      <c r="D17" s="1220">
        <v>12832530.800000001</v>
      </c>
      <c r="E17" s="1220">
        <v>7754955013.0560007</v>
      </c>
      <c r="M17" s="1712"/>
      <c r="N17" s="1208" t="s">
        <v>591</v>
      </c>
      <c r="O17" s="1209">
        <v>1246997</v>
      </c>
      <c r="P17" s="1210">
        <v>95.02</v>
      </c>
      <c r="Q17" s="1210">
        <v>57.42</v>
      </c>
    </row>
    <row r="18" spans="2:17" ht="12.5" thickBot="1" x14ac:dyDescent="0.4">
      <c r="B18" s="747" t="s">
        <v>211</v>
      </c>
      <c r="C18" s="1219">
        <v>521792.83999999997</v>
      </c>
      <c r="D18" s="1220">
        <v>42674429.809200004</v>
      </c>
      <c r="E18" s="1220">
        <v>25789011422.29575</v>
      </c>
      <c r="M18" s="1712"/>
      <c r="N18" s="1208" t="s">
        <v>235</v>
      </c>
      <c r="O18" s="1209">
        <v>2353829</v>
      </c>
      <c r="P18" s="1210">
        <v>185.47</v>
      </c>
      <c r="Q18" s="1210">
        <v>112.08</v>
      </c>
    </row>
    <row r="19" spans="2:17" ht="12.5" thickBot="1" x14ac:dyDescent="0.4">
      <c r="B19" s="747" t="s">
        <v>61</v>
      </c>
      <c r="C19" s="1219">
        <v>287870.40000000002</v>
      </c>
      <c r="D19" s="1220">
        <v>18425692.027800001</v>
      </c>
      <c r="E19" s="1220">
        <v>11135014206.240097</v>
      </c>
      <c r="I19" s="1221">
        <v>1630562</v>
      </c>
      <c r="J19" s="1221">
        <v>1630562</v>
      </c>
      <c r="K19" s="1219">
        <f>+I19-J19</f>
        <v>0</v>
      </c>
      <c r="M19" s="1712"/>
      <c r="N19" s="1208" t="s">
        <v>215</v>
      </c>
      <c r="O19" s="1209">
        <v>375350</v>
      </c>
      <c r="P19" s="1210">
        <v>30.53</v>
      </c>
      <c r="Q19" s="1210">
        <v>18.45</v>
      </c>
    </row>
    <row r="20" spans="2:17" ht="12.5" thickBot="1" x14ac:dyDescent="0.4">
      <c r="B20" s="747" t="s">
        <v>591</v>
      </c>
      <c r="C20" s="1219">
        <v>1246997</v>
      </c>
      <c r="D20" s="1220">
        <v>95021988.409000009</v>
      </c>
      <c r="E20" s="1220">
        <v>57423688035.326889</v>
      </c>
      <c r="I20" s="1222">
        <v>5770173.1100000003</v>
      </c>
      <c r="J20" s="1222">
        <v>5777345.7199999997</v>
      </c>
      <c r="K20" s="1219">
        <f t="shared" ref="K20:K28" si="0">+I20-J20</f>
        <v>-7172.609999999404</v>
      </c>
      <c r="M20" s="1712"/>
      <c r="N20" s="1208" t="s">
        <v>54</v>
      </c>
      <c r="O20" s="1209">
        <v>2706616</v>
      </c>
      <c r="P20" s="1210">
        <v>216.53</v>
      </c>
      <c r="Q20" s="1210">
        <v>130.85</v>
      </c>
    </row>
    <row r="21" spans="2:17" ht="12.5" thickBot="1" x14ac:dyDescent="0.4">
      <c r="B21" s="747" t="s">
        <v>2702</v>
      </c>
      <c r="C21" s="1219">
        <v>20556</v>
      </c>
      <c r="D21" s="1220">
        <v>1613399.362</v>
      </c>
      <c r="E21" s="1220">
        <v>975009502.44384003</v>
      </c>
      <c r="I21" s="1221">
        <v>539315</v>
      </c>
      <c r="J21" s="1221">
        <v>539315</v>
      </c>
      <c r="K21" s="1219">
        <f t="shared" si="0"/>
        <v>0</v>
      </c>
      <c r="M21" s="1712"/>
      <c r="N21" s="1208" t="s">
        <v>1224</v>
      </c>
      <c r="O21" s="1209">
        <v>174758</v>
      </c>
      <c r="P21" s="1210">
        <v>13.55</v>
      </c>
      <c r="Q21" s="1210">
        <v>8.19</v>
      </c>
    </row>
    <row r="22" spans="2:17" ht="12.5" thickBot="1" x14ac:dyDescent="0.4">
      <c r="B22" s="747" t="s">
        <v>2698</v>
      </c>
      <c r="C22" s="1219">
        <v>1876080</v>
      </c>
      <c r="D22" s="1220">
        <v>147318463.63200003</v>
      </c>
      <c r="E22" s="1220">
        <v>89027493942.090256</v>
      </c>
      <c r="I22" s="1222">
        <v>383170</v>
      </c>
      <c r="J22" s="1222">
        <v>383170</v>
      </c>
      <c r="K22" s="1219">
        <f t="shared" si="0"/>
        <v>0</v>
      </c>
      <c r="M22" s="1712"/>
      <c r="N22" s="1208" t="s">
        <v>56</v>
      </c>
      <c r="O22" s="1209">
        <v>124400</v>
      </c>
      <c r="P22" s="1210">
        <v>10.27</v>
      </c>
      <c r="Q22" s="1210">
        <v>6.21</v>
      </c>
    </row>
    <row r="23" spans="2:17" ht="12.5" thickBot="1" x14ac:dyDescent="0.4">
      <c r="B23" s="747" t="s">
        <v>2701</v>
      </c>
      <c r="C23" s="1219">
        <v>301793</v>
      </c>
      <c r="D23" s="1220">
        <v>23706795.414999999</v>
      </c>
      <c r="E23" s="1220">
        <v>14326490605.192802</v>
      </c>
      <c r="I23" s="1221">
        <v>821616</v>
      </c>
      <c r="J23" s="1221">
        <v>821616</v>
      </c>
      <c r="K23" s="1219">
        <f t="shared" si="0"/>
        <v>0</v>
      </c>
      <c r="M23" s="1712"/>
      <c r="N23" s="1208" t="s">
        <v>210</v>
      </c>
      <c r="O23" s="1209">
        <v>5167651</v>
      </c>
      <c r="P23" s="1210">
        <v>423.09</v>
      </c>
      <c r="Q23" s="1210">
        <v>255.68</v>
      </c>
    </row>
    <row r="24" spans="2:17" ht="12.5" thickBot="1" x14ac:dyDescent="0.4">
      <c r="B24" s="747" t="s">
        <v>2738</v>
      </c>
      <c r="C24" s="1219">
        <v>151233</v>
      </c>
      <c r="D24" s="1220">
        <v>11214834.348000001</v>
      </c>
      <c r="E24" s="1220">
        <v>6777348693.1833611</v>
      </c>
      <c r="I24" s="1222">
        <v>2546625</v>
      </c>
      <c r="J24" s="1222">
        <v>2546625</v>
      </c>
      <c r="K24" s="1219">
        <f t="shared" si="0"/>
        <v>0</v>
      </c>
      <c r="M24" s="1713"/>
      <c r="N24" s="1208" t="s">
        <v>67</v>
      </c>
      <c r="O24" s="1209">
        <v>358601</v>
      </c>
      <c r="P24" s="1210">
        <v>22.49</v>
      </c>
      <c r="Q24" s="1210">
        <v>13.59</v>
      </c>
    </row>
    <row r="25" spans="2:17" ht="12.5" thickBot="1" x14ac:dyDescent="0.4">
      <c r="B25" s="747" t="s">
        <v>2739</v>
      </c>
      <c r="C25" s="1219">
        <v>0</v>
      </c>
      <c r="D25" s="1220">
        <v>0</v>
      </c>
      <c r="E25" s="1220">
        <v>0</v>
      </c>
      <c r="I25" s="1221">
        <v>1199774</v>
      </c>
      <c r="J25" s="1221">
        <v>1202969.73</v>
      </c>
      <c r="K25" s="1219">
        <f t="shared" si="0"/>
        <v>-3195.7299999999814</v>
      </c>
      <c r="M25" s="1206" t="s">
        <v>102</v>
      </c>
      <c r="N25" s="1215"/>
      <c r="O25" s="1216">
        <v>21249727</v>
      </c>
      <c r="P25" s="1217">
        <v>1694.57</v>
      </c>
      <c r="Q25" s="1217">
        <v>1024.07</v>
      </c>
    </row>
    <row r="26" spans="2:17" ht="12.5" thickBot="1" x14ac:dyDescent="0.4">
      <c r="B26" s="747" t="s">
        <v>2718</v>
      </c>
      <c r="C26" s="1219">
        <v>1540705</v>
      </c>
      <c r="D26" s="1220">
        <v>124970751.478</v>
      </c>
      <c r="E26" s="1220">
        <v>75522324533.184967</v>
      </c>
      <c r="I26" s="1222">
        <v>155628</v>
      </c>
      <c r="J26" s="1222">
        <v>155628</v>
      </c>
      <c r="K26" s="1219">
        <f t="shared" si="0"/>
        <v>0</v>
      </c>
    </row>
    <row r="27" spans="2:17" ht="12.5" thickBot="1" x14ac:dyDescent="0.4">
      <c r="B27" s="747" t="s">
        <v>2720</v>
      </c>
      <c r="C27" s="1219">
        <v>285641</v>
      </c>
      <c r="D27" s="1220">
        <v>23797261.723000001</v>
      </c>
      <c r="E27" s="1220">
        <v>14381161204.443361</v>
      </c>
      <c r="I27" s="1221">
        <v>288186</v>
      </c>
      <c r="J27" s="1221">
        <v>288186</v>
      </c>
      <c r="K27" s="1219">
        <f t="shared" si="0"/>
        <v>0</v>
      </c>
    </row>
    <row r="28" spans="2:17" ht="12.5" thickBot="1" x14ac:dyDescent="0.4">
      <c r="B28" s="747" t="s">
        <v>215</v>
      </c>
      <c r="C28" s="1219">
        <v>375350</v>
      </c>
      <c r="D28" s="1220">
        <v>30527145.949999999</v>
      </c>
      <c r="E28" s="1220">
        <v>18448164840.503998</v>
      </c>
      <c r="I28" s="1222">
        <v>358064</v>
      </c>
      <c r="J28" s="1222">
        <v>358064</v>
      </c>
      <c r="K28" s="1219">
        <f t="shared" si="0"/>
        <v>0</v>
      </c>
    </row>
    <row r="29" spans="2:17" x14ac:dyDescent="0.35">
      <c r="B29" s="747" t="s">
        <v>54</v>
      </c>
      <c r="C29" s="1219">
        <v>243238</v>
      </c>
      <c r="D29" s="1220">
        <v>18859701.568</v>
      </c>
      <c r="E29" s="1220">
        <v>11397294851.573761</v>
      </c>
      <c r="I29" s="1223"/>
      <c r="J29" s="1223"/>
    </row>
    <row r="30" spans="2:17" x14ac:dyDescent="0.35">
      <c r="B30" s="747" t="s">
        <v>1224</v>
      </c>
      <c r="C30" s="1219">
        <v>131914</v>
      </c>
      <c r="D30" s="1220">
        <v>10228083.904000001</v>
      </c>
      <c r="E30" s="1220">
        <v>6181035664.8652811</v>
      </c>
      <c r="I30" s="1223">
        <f>SUM(I19:I29)</f>
        <v>13693113.109999999</v>
      </c>
      <c r="J30" s="1223">
        <f>SUM(J19:J29)</f>
        <v>13703481.449999999</v>
      </c>
    </row>
    <row r="31" spans="2:17" x14ac:dyDescent="0.35">
      <c r="B31" s="747" t="s">
        <v>588</v>
      </c>
      <c r="C31" s="1219">
        <v>485799</v>
      </c>
      <c r="D31" s="1220">
        <v>37683428.43</v>
      </c>
      <c r="E31" s="1220">
        <v>22772849468.8176</v>
      </c>
    </row>
    <row r="32" spans="2:17" x14ac:dyDescent="0.35">
      <c r="B32" s="747" t="s">
        <v>589</v>
      </c>
      <c r="C32" s="1219">
        <v>42844</v>
      </c>
      <c r="D32" s="1220">
        <v>3323409.0799999996</v>
      </c>
      <c r="E32" s="1220">
        <v>2008402575.2256</v>
      </c>
    </row>
    <row r="33" spans="1:12" x14ac:dyDescent="0.35">
      <c r="B33" s="747" t="s">
        <v>2726</v>
      </c>
      <c r="C33" s="1219">
        <v>0</v>
      </c>
      <c r="D33" s="1220">
        <v>0</v>
      </c>
      <c r="E33" s="1220">
        <v>0</v>
      </c>
    </row>
    <row r="34" spans="1:12" ht="12.5" x14ac:dyDescent="0.35">
      <c r="B34" s="747" t="s">
        <v>2723</v>
      </c>
      <c r="C34" s="1219">
        <v>4406570</v>
      </c>
      <c r="D34" s="1220">
        <v>359102545.90200001</v>
      </c>
      <c r="E34" s="1220">
        <v>217012850539.49664</v>
      </c>
      <c r="J34" s="1224">
        <v>5867731</v>
      </c>
      <c r="K34" s="1224">
        <v>0</v>
      </c>
      <c r="L34" s="1224">
        <v>8163565.40888598</v>
      </c>
    </row>
    <row r="35" spans="1:12" x14ac:dyDescent="0.35">
      <c r="B35" s="747" t="s">
        <v>2725</v>
      </c>
      <c r="C35" s="1219">
        <v>761081</v>
      </c>
      <c r="D35" s="1220">
        <v>63985355.642999999</v>
      </c>
      <c r="E35" s="1220">
        <v>38667630122.177765</v>
      </c>
      <c r="J35" s="1225">
        <f>-J34</f>
        <v>-5867731</v>
      </c>
      <c r="K35" s="1225">
        <f t="shared" ref="K35:L35" si="1">-K34</f>
        <v>0</v>
      </c>
      <c r="L35" s="1225">
        <f t="shared" si="1"/>
        <v>-8163565.40888598</v>
      </c>
    </row>
    <row r="36" spans="1:12" x14ac:dyDescent="0.35">
      <c r="A36" s="747" t="s">
        <v>3454</v>
      </c>
      <c r="C36" s="1219">
        <v>21249726.740019515</v>
      </c>
      <c r="D36" s="1220">
        <v>1694574349.7042062</v>
      </c>
      <c r="E36" s="1220">
        <v>1024065171013.2458</v>
      </c>
    </row>
  </sheetData>
  <mergeCells count="6">
    <mergeCell ref="M12:M24"/>
    <mergeCell ref="M2:M3"/>
    <mergeCell ref="N2:N3"/>
    <mergeCell ref="M4:M5"/>
    <mergeCell ref="M7:M9"/>
    <mergeCell ref="M10:M11"/>
  </mergeCell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0EE09E-CBD4-4A98-920C-6A1504F68140}">
  <sheetPr codeName="Feuil23">
    <tabColor rgb="FF00B050"/>
  </sheetPr>
  <dimension ref="A1:R44"/>
  <sheetViews>
    <sheetView workbookViewId="0">
      <selection activeCell="I10" sqref="I10"/>
    </sheetView>
  </sheetViews>
  <sheetFormatPr baseColWidth="10" defaultColWidth="11.54296875" defaultRowHeight="13" x14ac:dyDescent="0.45"/>
  <cols>
    <col min="1" max="1" width="11.54296875" style="1"/>
    <col min="2" max="2" width="11.54296875" style="1" bestFit="1" customWidth="1"/>
    <col min="3" max="3" width="14.453125" style="1" customWidth="1"/>
    <col min="4" max="4" width="11.54296875" style="1" bestFit="1" customWidth="1"/>
    <col min="5" max="7" width="11.54296875" style="1"/>
    <col min="8" max="8" width="11.54296875" style="1" bestFit="1" customWidth="1"/>
    <col min="9" max="9" width="11.54296875" style="1"/>
    <col min="10" max="10" width="14.453125" style="1" bestFit="1" customWidth="1"/>
    <col min="11" max="11" width="11.54296875" style="1" bestFit="1" customWidth="1"/>
    <col min="12" max="15" width="11.54296875" style="1"/>
    <col min="16" max="16" width="13" style="1" bestFit="1" customWidth="1"/>
    <col min="17" max="16384" width="11.54296875" style="1"/>
  </cols>
  <sheetData>
    <row r="1" spans="1:18" x14ac:dyDescent="0.45">
      <c r="A1" s="69" t="s">
        <v>1553</v>
      </c>
    </row>
    <row r="4" spans="1:18" ht="54" x14ac:dyDescent="0.45">
      <c r="A4" s="440" t="s">
        <v>9</v>
      </c>
      <c r="B4" s="440" t="s">
        <v>411</v>
      </c>
      <c r="C4" s="440" t="s">
        <v>828</v>
      </c>
      <c r="D4" s="440" t="s">
        <v>1183</v>
      </c>
      <c r="E4" s="440" t="s">
        <v>1184</v>
      </c>
      <c r="F4" s="626" t="s">
        <v>228</v>
      </c>
      <c r="G4" s="630" t="s">
        <v>2674</v>
      </c>
      <c r="H4" s="630" t="s">
        <v>2675</v>
      </c>
      <c r="I4" s="440" t="s">
        <v>2676</v>
      </c>
      <c r="J4" s="440" t="s">
        <v>829</v>
      </c>
      <c r="K4" s="440" t="s">
        <v>2677</v>
      </c>
      <c r="L4" s="440" t="s">
        <v>412</v>
      </c>
      <c r="M4" s="440" t="s">
        <v>231</v>
      </c>
      <c r="N4" s="440" t="s">
        <v>232</v>
      </c>
      <c r="O4" s="635" t="s">
        <v>2532</v>
      </c>
      <c r="P4" s="638" t="s">
        <v>2533</v>
      </c>
      <c r="Q4" s="642" t="s">
        <v>233</v>
      </c>
      <c r="R4" s="625" t="s">
        <v>240</v>
      </c>
    </row>
    <row r="5" spans="1:18" x14ac:dyDescent="0.45">
      <c r="A5" s="115" t="s">
        <v>302</v>
      </c>
      <c r="B5" s="115" t="s">
        <v>2628</v>
      </c>
      <c r="C5" s="115"/>
      <c r="D5" s="115" t="s">
        <v>2629</v>
      </c>
      <c r="E5" s="115"/>
      <c r="F5" s="628">
        <v>44942</v>
      </c>
      <c r="G5" s="632">
        <v>43207769</v>
      </c>
      <c r="H5" s="634">
        <v>2239248</v>
      </c>
      <c r="I5" s="116" t="s">
        <v>2630</v>
      </c>
      <c r="J5" s="116" t="s">
        <v>2631</v>
      </c>
      <c r="K5" s="117" t="s">
        <v>2632</v>
      </c>
      <c r="L5" s="118"/>
      <c r="M5" s="116"/>
      <c r="N5" s="116"/>
      <c r="O5" s="637">
        <v>29916478</v>
      </c>
      <c r="P5" s="640">
        <v>18346878473</v>
      </c>
      <c r="Q5" s="118" t="s">
        <v>2633</v>
      </c>
      <c r="R5" s="117" t="s">
        <v>1181</v>
      </c>
    </row>
    <row r="6" spans="1:18" x14ac:dyDescent="0.45">
      <c r="A6" s="124" t="s">
        <v>302</v>
      </c>
      <c r="B6" s="124" t="s">
        <v>2634</v>
      </c>
      <c r="C6" s="124"/>
      <c r="D6" s="124" t="s">
        <v>2629</v>
      </c>
      <c r="E6" s="124"/>
      <c r="F6" s="627">
        <v>44948</v>
      </c>
      <c r="G6" s="631">
        <v>33011577</v>
      </c>
      <c r="H6" s="633">
        <v>1709176</v>
      </c>
      <c r="I6" s="125" t="s">
        <v>2630</v>
      </c>
      <c r="J6" s="125" t="s">
        <v>2631</v>
      </c>
      <c r="K6" s="126" t="s">
        <v>2632</v>
      </c>
      <c r="L6" s="127"/>
      <c r="M6" s="125"/>
      <c r="N6" s="125"/>
      <c r="O6" s="636">
        <v>22715218</v>
      </c>
      <c r="P6" s="639">
        <v>13930561743</v>
      </c>
      <c r="Q6" s="127" t="s">
        <v>2633</v>
      </c>
      <c r="R6" s="126" t="s">
        <v>1181</v>
      </c>
    </row>
    <row r="7" spans="1:18" x14ac:dyDescent="0.45">
      <c r="A7" s="115" t="s">
        <v>302</v>
      </c>
      <c r="B7" s="115" t="s">
        <v>2635</v>
      </c>
      <c r="C7" s="115"/>
      <c r="D7" s="115" t="s">
        <v>2629</v>
      </c>
      <c r="E7" s="115"/>
      <c r="F7" s="628">
        <v>44959</v>
      </c>
      <c r="G7" s="632">
        <v>42839641</v>
      </c>
      <c r="H7" s="634">
        <v>2220290</v>
      </c>
      <c r="I7" s="116" t="s">
        <v>2630</v>
      </c>
      <c r="J7" s="116" t="s">
        <v>2631</v>
      </c>
      <c r="K7" s="117" t="s">
        <v>2632</v>
      </c>
      <c r="L7" s="118"/>
      <c r="M7" s="116"/>
      <c r="N7" s="116"/>
      <c r="O7" s="637">
        <v>23863186</v>
      </c>
      <c r="P7" s="640">
        <v>14389739790</v>
      </c>
      <c r="Q7" s="118" t="s">
        <v>2633</v>
      </c>
      <c r="R7" s="117" t="s">
        <v>1181</v>
      </c>
    </row>
    <row r="8" spans="1:18" x14ac:dyDescent="0.45">
      <c r="A8" s="124" t="s">
        <v>302</v>
      </c>
      <c r="B8" s="124" t="s">
        <v>2636</v>
      </c>
      <c r="C8" s="124"/>
      <c r="D8" s="124" t="s">
        <v>2629</v>
      </c>
      <c r="E8" s="124"/>
      <c r="F8" s="627">
        <v>44965</v>
      </c>
      <c r="G8" s="631">
        <v>32510416</v>
      </c>
      <c r="H8" s="633">
        <v>1684295</v>
      </c>
      <c r="I8" s="125" t="s">
        <v>2630</v>
      </c>
      <c r="J8" s="125" t="s">
        <v>2631</v>
      </c>
      <c r="K8" s="126" t="s">
        <v>2632</v>
      </c>
      <c r="L8" s="127"/>
      <c r="M8" s="125"/>
      <c r="N8" s="125"/>
      <c r="O8" s="636">
        <v>18108553</v>
      </c>
      <c r="P8" s="639">
        <v>10919638545</v>
      </c>
      <c r="Q8" s="127" t="s">
        <v>2633</v>
      </c>
      <c r="R8" s="126" t="s">
        <v>1180</v>
      </c>
    </row>
    <row r="9" spans="1:18" x14ac:dyDescent="0.45">
      <c r="A9" s="115" t="s">
        <v>302</v>
      </c>
      <c r="B9" s="115" t="s">
        <v>2637</v>
      </c>
      <c r="C9" s="115"/>
      <c r="D9" s="115" t="s">
        <v>2629</v>
      </c>
      <c r="E9" s="115"/>
      <c r="F9" s="628">
        <v>44978</v>
      </c>
      <c r="G9" s="632">
        <v>36044484</v>
      </c>
      <c r="H9" s="634">
        <v>1867938</v>
      </c>
      <c r="I9" s="116" t="s">
        <v>2630</v>
      </c>
      <c r="J9" s="116" t="s">
        <v>2631</v>
      </c>
      <c r="K9" s="117" t="s">
        <v>2632</v>
      </c>
      <c r="L9" s="118"/>
      <c r="M9" s="116"/>
      <c r="N9" s="116"/>
      <c r="O9" s="637">
        <v>20109402</v>
      </c>
      <c r="P9" s="640">
        <v>12339531255</v>
      </c>
      <c r="Q9" s="118" t="s">
        <v>2633</v>
      </c>
      <c r="R9" s="117" t="s">
        <v>1181</v>
      </c>
    </row>
    <row r="10" spans="1:18" x14ac:dyDescent="0.45">
      <c r="A10" s="124" t="s">
        <v>302</v>
      </c>
      <c r="B10" s="124" t="s">
        <v>2638</v>
      </c>
      <c r="C10" s="124"/>
      <c r="D10" s="124" t="s">
        <v>2629</v>
      </c>
      <c r="E10" s="124"/>
      <c r="F10" s="627">
        <v>44981</v>
      </c>
      <c r="G10" s="631">
        <v>30251414</v>
      </c>
      <c r="H10" s="633">
        <v>1566742</v>
      </c>
      <c r="I10" s="125" t="s">
        <v>2630</v>
      </c>
      <c r="J10" s="125" t="s">
        <v>2631</v>
      </c>
      <c r="K10" s="126" t="s">
        <v>2632</v>
      </c>
      <c r="L10" s="127"/>
      <c r="M10" s="125"/>
      <c r="N10" s="125"/>
      <c r="O10" s="636">
        <v>16658370</v>
      </c>
      <c r="P10" s="639">
        <v>10221908999</v>
      </c>
      <c r="Q10" s="127" t="s">
        <v>2633</v>
      </c>
      <c r="R10" s="126" t="s">
        <v>1181</v>
      </c>
    </row>
    <row r="11" spans="1:18" x14ac:dyDescent="0.45">
      <c r="A11" s="115" t="s">
        <v>302</v>
      </c>
      <c r="B11" s="115" t="s">
        <v>2639</v>
      </c>
      <c r="C11" s="115"/>
      <c r="D11" s="115" t="s">
        <v>2629</v>
      </c>
      <c r="E11" s="115"/>
      <c r="F11" s="628">
        <v>44993</v>
      </c>
      <c r="G11" s="632">
        <v>35066237</v>
      </c>
      <c r="H11" s="634">
        <v>1816847</v>
      </c>
      <c r="I11" s="116" t="s">
        <v>2630</v>
      </c>
      <c r="J11" s="116" t="s">
        <v>2631</v>
      </c>
      <c r="K11" s="117" t="s">
        <v>2632</v>
      </c>
      <c r="L11" s="118"/>
      <c r="M11" s="116"/>
      <c r="N11" s="116"/>
      <c r="O11" s="637">
        <v>19546126</v>
      </c>
      <c r="P11" s="640">
        <v>12148308232</v>
      </c>
      <c r="Q11" s="118" t="s">
        <v>2633</v>
      </c>
      <c r="R11" s="117" t="s">
        <v>1181</v>
      </c>
    </row>
    <row r="12" spans="1:18" x14ac:dyDescent="0.45">
      <c r="A12" s="124" t="s">
        <v>302</v>
      </c>
      <c r="B12" s="124" t="s">
        <v>2640</v>
      </c>
      <c r="C12" s="124"/>
      <c r="D12" s="124" t="s">
        <v>2629</v>
      </c>
      <c r="E12" s="124"/>
      <c r="F12" s="627">
        <v>44999</v>
      </c>
      <c r="G12" s="631">
        <v>32239213</v>
      </c>
      <c r="H12" s="633">
        <v>1669282</v>
      </c>
      <c r="I12" s="125" t="s">
        <v>2630</v>
      </c>
      <c r="J12" s="125" t="s">
        <v>2631</v>
      </c>
      <c r="K12" s="126" t="s">
        <v>2632</v>
      </c>
      <c r="L12" s="127"/>
      <c r="M12" s="125"/>
      <c r="N12" s="125"/>
      <c r="O12" s="636">
        <v>14965898</v>
      </c>
      <c r="P12" s="639">
        <v>9301604925</v>
      </c>
      <c r="Q12" s="127" t="s">
        <v>2633</v>
      </c>
      <c r="R12" s="126" t="s">
        <v>1181</v>
      </c>
    </row>
    <row r="13" spans="1:18" x14ac:dyDescent="0.45">
      <c r="A13" s="115" t="s">
        <v>302</v>
      </c>
      <c r="B13" s="115" t="s">
        <v>2641</v>
      </c>
      <c r="C13" s="115"/>
      <c r="D13" s="115" t="s">
        <v>2629</v>
      </c>
      <c r="E13" s="115"/>
      <c r="F13" s="628">
        <v>45009</v>
      </c>
      <c r="G13" s="632">
        <v>42314673</v>
      </c>
      <c r="H13" s="634">
        <v>2191411</v>
      </c>
      <c r="I13" s="116" t="s">
        <v>2630</v>
      </c>
      <c r="J13" s="116" t="s">
        <v>2631</v>
      </c>
      <c r="K13" s="117" t="s">
        <v>2632</v>
      </c>
      <c r="L13" s="118"/>
      <c r="M13" s="116"/>
      <c r="N13" s="116"/>
      <c r="O13" s="637">
        <v>21665630</v>
      </c>
      <c r="P13" s="640">
        <v>13413625015</v>
      </c>
      <c r="Q13" s="118" t="s">
        <v>2633</v>
      </c>
      <c r="R13" s="117" t="s">
        <v>1181</v>
      </c>
    </row>
    <row r="14" spans="1:18" x14ac:dyDescent="0.45">
      <c r="A14" s="124" t="s">
        <v>302</v>
      </c>
      <c r="B14" s="124" t="s">
        <v>2642</v>
      </c>
      <c r="C14" s="124"/>
      <c r="D14" s="124" t="s">
        <v>2629</v>
      </c>
      <c r="E14" s="124"/>
      <c r="F14" s="627">
        <v>45015</v>
      </c>
      <c r="G14" s="631">
        <v>31236119</v>
      </c>
      <c r="H14" s="633">
        <v>1617125</v>
      </c>
      <c r="I14" s="125" t="s">
        <v>2630</v>
      </c>
      <c r="J14" s="125" t="s">
        <v>2631</v>
      </c>
      <c r="K14" s="126" t="s">
        <v>2632</v>
      </c>
      <c r="L14" s="127"/>
      <c r="M14" s="125"/>
      <c r="N14" s="125"/>
      <c r="O14" s="636">
        <v>16099309</v>
      </c>
      <c r="P14" s="639">
        <v>9967403939</v>
      </c>
      <c r="Q14" s="127" t="s">
        <v>2633</v>
      </c>
      <c r="R14" s="126" t="s">
        <v>1181</v>
      </c>
    </row>
    <row r="15" spans="1:18" x14ac:dyDescent="0.45">
      <c r="A15" s="115" t="s">
        <v>302</v>
      </c>
      <c r="B15" s="115" t="s">
        <v>2643</v>
      </c>
      <c r="C15" s="115"/>
      <c r="D15" s="115" t="s">
        <v>2629</v>
      </c>
      <c r="E15" s="115"/>
      <c r="F15" s="628">
        <v>45026</v>
      </c>
      <c r="G15" s="632">
        <v>41906000</v>
      </c>
      <c r="H15" s="634">
        <v>2169594</v>
      </c>
      <c r="I15" s="116" t="s">
        <v>2630</v>
      </c>
      <c r="J15" s="116" t="s">
        <v>2631</v>
      </c>
      <c r="K15" s="117" t="s">
        <v>2632</v>
      </c>
      <c r="L15" s="118"/>
      <c r="M15" s="116"/>
      <c r="N15" s="116"/>
      <c r="O15" s="637">
        <v>20552130</v>
      </c>
      <c r="P15" s="640">
        <v>12367038706</v>
      </c>
      <c r="Q15" s="118" t="s">
        <v>2633</v>
      </c>
      <c r="R15" s="117" t="s">
        <v>1180</v>
      </c>
    </row>
    <row r="16" spans="1:18" x14ac:dyDescent="0.45">
      <c r="A16" s="124" t="s">
        <v>302</v>
      </c>
      <c r="B16" s="124" t="s">
        <v>2644</v>
      </c>
      <c r="C16" s="124"/>
      <c r="D16" s="124" t="s">
        <v>2629</v>
      </c>
      <c r="E16" s="124"/>
      <c r="F16" s="627">
        <v>45033</v>
      </c>
      <c r="G16" s="631">
        <v>31809000</v>
      </c>
      <c r="H16" s="633">
        <v>1646856</v>
      </c>
      <c r="I16" s="125" t="s">
        <v>2630</v>
      </c>
      <c r="J16" s="125" t="s">
        <v>2631</v>
      </c>
      <c r="K16" s="126" t="s">
        <v>2632</v>
      </c>
      <c r="L16" s="127"/>
      <c r="M16" s="125"/>
      <c r="N16" s="125"/>
      <c r="O16" s="636">
        <v>15600338</v>
      </c>
      <c r="P16" s="639">
        <v>9387347388</v>
      </c>
      <c r="Q16" s="127" t="s">
        <v>2633</v>
      </c>
      <c r="R16" s="126" t="s">
        <v>1180</v>
      </c>
    </row>
    <row r="17" spans="1:18" x14ac:dyDescent="0.45">
      <c r="A17" s="115" t="s">
        <v>302</v>
      </c>
      <c r="B17" s="115" t="s">
        <v>2645</v>
      </c>
      <c r="C17" s="115"/>
      <c r="D17" s="115" t="s">
        <v>2629</v>
      </c>
      <c r="E17" s="115"/>
      <c r="F17" s="628">
        <v>45047</v>
      </c>
      <c r="G17" s="632">
        <v>42274000</v>
      </c>
      <c r="H17" s="634">
        <v>2188768</v>
      </c>
      <c r="I17" s="116" t="s">
        <v>2630</v>
      </c>
      <c r="J17" s="116" t="s">
        <v>2631</v>
      </c>
      <c r="K17" s="117" t="s">
        <v>2632</v>
      </c>
      <c r="L17" s="118"/>
      <c r="M17" s="116"/>
      <c r="N17" s="116"/>
      <c r="O17" s="637">
        <v>20780163</v>
      </c>
      <c r="P17" s="640">
        <v>12389549017</v>
      </c>
      <c r="Q17" s="118" t="s">
        <v>2633</v>
      </c>
      <c r="R17" s="117" t="s">
        <v>1181</v>
      </c>
    </row>
    <row r="18" spans="1:18" x14ac:dyDescent="0.45">
      <c r="A18" s="124" t="s">
        <v>302</v>
      </c>
      <c r="B18" s="124" t="s">
        <v>2646</v>
      </c>
      <c r="C18" s="124"/>
      <c r="D18" s="124" t="s">
        <v>2629</v>
      </c>
      <c r="E18" s="124"/>
      <c r="F18" s="627">
        <v>45054</v>
      </c>
      <c r="G18" s="631">
        <v>33662000</v>
      </c>
      <c r="H18" s="633">
        <v>1742874</v>
      </c>
      <c r="I18" s="125" t="s">
        <v>2630</v>
      </c>
      <c r="J18" s="125" t="s">
        <v>2631</v>
      </c>
      <c r="K18" s="126" t="s">
        <v>2632</v>
      </c>
      <c r="L18" s="127"/>
      <c r="M18" s="125"/>
      <c r="N18" s="125"/>
      <c r="O18" s="636">
        <v>16546845</v>
      </c>
      <c r="P18" s="639">
        <v>9865560376</v>
      </c>
      <c r="Q18" s="127" t="s">
        <v>2633</v>
      </c>
      <c r="R18" s="126" t="s">
        <v>1181</v>
      </c>
    </row>
    <row r="19" spans="1:18" x14ac:dyDescent="0.45">
      <c r="A19" s="115" t="s">
        <v>302</v>
      </c>
      <c r="B19" s="115" t="s">
        <v>2647</v>
      </c>
      <c r="C19" s="115"/>
      <c r="D19" s="115" t="s">
        <v>2629</v>
      </c>
      <c r="E19" s="115"/>
      <c r="F19" s="628">
        <v>45066</v>
      </c>
      <c r="G19" s="632">
        <v>40223318</v>
      </c>
      <c r="H19" s="634">
        <v>2085051</v>
      </c>
      <c r="I19" s="116" t="s">
        <v>2630</v>
      </c>
      <c r="J19" s="116" t="s">
        <v>2631</v>
      </c>
      <c r="K19" s="117" t="s">
        <v>2632</v>
      </c>
      <c r="L19" s="118"/>
      <c r="M19" s="116"/>
      <c r="N19" s="116"/>
      <c r="O19" s="637">
        <v>19700420</v>
      </c>
      <c r="P19" s="640">
        <v>11864380941</v>
      </c>
      <c r="Q19" s="118" t="s">
        <v>2633</v>
      </c>
      <c r="R19" s="117" t="s">
        <v>2608</v>
      </c>
    </row>
    <row r="20" spans="1:18" x14ac:dyDescent="0.45">
      <c r="A20" s="124" t="s">
        <v>302</v>
      </c>
      <c r="B20" s="124" t="s">
        <v>2648</v>
      </c>
      <c r="C20" s="124"/>
      <c r="D20" s="124" t="s">
        <v>2629</v>
      </c>
      <c r="E20" s="124"/>
      <c r="F20" s="627">
        <v>45073</v>
      </c>
      <c r="G20" s="631">
        <v>35689272</v>
      </c>
      <c r="H20" s="633">
        <v>1848582</v>
      </c>
      <c r="I20" s="125" t="s">
        <v>2630</v>
      </c>
      <c r="J20" s="125" t="s">
        <v>2631</v>
      </c>
      <c r="K20" s="126" t="s">
        <v>2632</v>
      </c>
      <c r="L20" s="127"/>
      <c r="M20" s="125"/>
      <c r="N20" s="125"/>
      <c r="O20" s="636">
        <v>15322550</v>
      </c>
      <c r="P20" s="639">
        <v>9227852512</v>
      </c>
      <c r="Q20" s="127" t="s">
        <v>2633</v>
      </c>
      <c r="R20" s="126" t="s">
        <v>2608</v>
      </c>
    </row>
    <row r="21" spans="1:18" x14ac:dyDescent="0.45">
      <c r="A21" s="115" t="s">
        <v>302</v>
      </c>
      <c r="B21" s="115" t="s">
        <v>2649</v>
      </c>
      <c r="C21" s="115"/>
      <c r="D21" s="115" t="s">
        <v>2629</v>
      </c>
      <c r="E21" s="115"/>
      <c r="F21" s="628">
        <v>45084</v>
      </c>
      <c r="G21" s="632">
        <v>42190870</v>
      </c>
      <c r="H21" s="634">
        <v>2186523</v>
      </c>
      <c r="I21" s="116" t="s">
        <v>2630</v>
      </c>
      <c r="J21" s="116" t="s">
        <v>2631</v>
      </c>
      <c r="K21" s="117" t="s">
        <v>2632</v>
      </c>
      <c r="L21" s="118"/>
      <c r="M21" s="116"/>
      <c r="N21" s="116"/>
      <c r="O21" s="637">
        <v>19094025</v>
      </c>
      <c r="P21" s="640">
        <v>11724094136</v>
      </c>
      <c r="Q21" s="118" t="s">
        <v>2633</v>
      </c>
      <c r="R21" s="117" t="s">
        <v>2608</v>
      </c>
    </row>
    <row r="22" spans="1:18" x14ac:dyDescent="0.45">
      <c r="A22" s="124" t="s">
        <v>302</v>
      </c>
      <c r="B22" s="124" t="s">
        <v>2650</v>
      </c>
      <c r="C22" s="124"/>
      <c r="D22" s="124" t="s">
        <v>2629</v>
      </c>
      <c r="E22" s="124"/>
      <c r="F22" s="627">
        <v>45091</v>
      </c>
      <c r="G22" s="631">
        <v>33573359</v>
      </c>
      <c r="H22" s="633">
        <v>1739714</v>
      </c>
      <c r="I22" s="125" t="s">
        <v>2630</v>
      </c>
      <c r="J22" s="125" t="s">
        <v>2631</v>
      </c>
      <c r="K22" s="126" t="s">
        <v>2632</v>
      </c>
      <c r="L22" s="127"/>
      <c r="M22" s="125"/>
      <c r="N22" s="125"/>
      <c r="O22" s="636">
        <v>15204204</v>
      </c>
      <c r="P22" s="639">
        <v>9335670136</v>
      </c>
      <c r="Q22" s="127" t="s">
        <v>2633</v>
      </c>
      <c r="R22" s="126" t="s">
        <v>2608</v>
      </c>
    </row>
    <row r="23" spans="1:18" x14ac:dyDescent="0.45">
      <c r="A23" s="115" t="s">
        <v>302</v>
      </c>
      <c r="B23" s="115" t="s">
        <v>2651</v>
      </c>
      <c r="C23" s="115"/>
      <c r="D23" s="115" t="s">
        <v>2629</v>
      </c>
      <c r="E23" s="115"/>
      <c r="F23" s="628">
        <v>45102</v>
      </c>
      <c r="G23" s="632">
        <v>35954602</v>
      </c>
      <c r="H23" s="634">
        <v>1863546</v>
      </c>
      <c r="I23" s="116" t="s">
        <v>2630</v>
      </c>
      <c r="J23" s="116" t="s">
        <v>2631</v>
      </c>
      <c r="K23" s="117" t="s">
        <v>2632</v>
      </c>
      <c r="L23" s="118"/>
      <c r="M23" s="116"/>
      <c r="N23" s="116"/>
      <c r="O23" s="637">
        <v>16248208</v>
      </c>
      <c r="P23" s="640">
        <v>9760724249</v>
      </c>
      <c r="Q23" s="118" t="s">
        <v>2633</v>
      </c>
      <c r="R23" s="117" t="s">
        <v>2608</v>
      </c>
    </row>
    <row r="24" spans="1:18" x14ac:dyDescent="0.45">
      <c r="A24" s="124" t="s">
        <v>302</v>
      </c>
      <c r="B24" s="124" t="s">
        <v>2652</v>
      </c>
      <c r="C24" s="124"/>
      <c r="D24" s="124" t="s">
        <v>2629</v>
      </c>
      <c r="E24" s="124"/>
      <c r="F24" s="627">
        <v>45105</v>
      </c>
      <c r="G24" s="631">
        <v>30208674</v>
      </c>
      <c r="H24" s="633">
        <v>1585359</v>
      </c>
      <c r="I24" s="125" t="s">
        <v>2630</v>
      </c>
      <c r="J24" s="125" t="s">
        <v>2631</v>
      </c>
      <c r="K24" s="126" t="s">
        <v>2632</v>
      </c>
      <c r="L24" s="127"/>
      <c r="M24" s="125"/>
      <c r="N24" s="125"/>
      <c r="O24" s="636">
        <v>13469244</v>
      </c>
      <c r="P24" s="639">
        <v>8091327765</v>
      </c>
      <c r="Q24" s="127" t="s">
        <v>2633</v>
      </c>
      <c r="R24" s="126" t="s">
        <v>2608</v>
      </c>
    </row>
    <row r="25" spans="1:18" x14ac:dyDescent="0.45">
      <c r="A25" s="115" t="s">
        <v>302</v>
      </c>
      <c r="B25" s="115" t="s">
        <v>2653</v>
      </c>
      <c r="C25" s="115"/>
      <c r="D25" s="115" t="s">
        <v>2629</v>
      </c>
      <c r="E25" s="115"/>
      <c r="F25" s="628">
        <v>45120</v>
      </c>
      <c r="G25" s="632">
        <v>36023549</v>
      </c>
      <c r="H25" s="634">
        <v>1867587</v>
      </c>
      <c r="I25" s="116" t="s">
        <v>2630</v>
      </c>
      <c r="J25" s="116" t="s">
        <v>2631</v>
      </c>
      <c r="K25" s="117" t="s">
        <v>2632</v>
      </c>
      <c r="L25" s="118"/>
      <c r="M25" s="116"/>
      <c r="N25" s="116"/>
      <c r="O25" s="637">
        <v>16202930</v>
      </c>
      <c r="P25" s="640">
        <v>9751733421</v>
      </c>
      <c r="Q25" s="118" t="s">
        <v>2633</v>
      </c>
      <c r="R25" s="117" t="s">
        <v>2608</v>
      </c>
    </row>
    <row r="26" spans="1:18" x14ac:dyDescent="0.45">
      <c r="A26" s="124" t="s">
        <v>302</v>
      </c>
      <c r="B26" s="124" t="s">
        <v>2654</v>
      </c>
      <c r="C26" s="124"/>
      <c r="D26" s="124" t="s">
        <v>2629</v>
      </c>
      <c r="E26" s="124"/>
      <c r="F26" s="627">
        <v>45123</v>
      </c>
      <c r="G26" s="631">
        <v>30139676</v>
      </c>
      <c r="H26" s="633">
        <v>1564020</v>
      </c>
      <c r="I26" s="125" t="s">
        <v>2630</v>
      </c>
      <c r="J26" s="125" t="s">
        <v>2631</v>
      </c>
      <c r="K26" s="126" t="s">
        <v>2632</v>
      </c>
      <c r="L26" s="127"/>
      <c r="M26" s="125"/>
      <c r="N26" s="125"/>
      <c r="O26" s="636">
        <v>13429487</v>
      </c>
      <c r="P26" s="639">
        <v>8082536751</v>
      </c>
      <c r="Q26" s="127" t="s">
        <v>2633</v>
      </c>
      <c r="R26" s="126" t="s">
        <v>2608</v>
      </c>
    </row>
    <row r="27" spans="1:18" x14ac:dyDescent="0.45">
      <c r="A27" s="115" t="s">
        <v>302</v>
      </c>
      <c r="B27" s="115" t="s">
        <v>2655</v>
      </c>
      <c r="C27" s="115"/>
      <c r="D27" s="115" t="s">
        <v>2629</v>
      </c>
      <c r="E27" s="115"/>
      <c r="F27" s="628">
        <v>45137</v>
      </c>
      <c r="G27" s="632">
        <v>43225716</v>
      </c>
      <c r="H27" s="634">
        <v>2241726</v>
      </c>
      <c r="I27" s="116" t="s">
        <v>2630</v>
      </c>
      <c r="J27" s="116" t="s">
        <v>2631</v>
      </c>
      <c r="K27" s="117" t="s">
        <v>2632</v>
      </c>
      <c r="L27" s="118"/>
      <c r="M27" s="116"/>
      <c r="N27" s="116"/>
      <c r="O27" s="637">
        <v>19482028</v>
      </c>
      <c r="P27" s="640">
        <v>11536697847</v>
      </c>
      <c r="Q27" s="118" t="s">
        <v>2633</v>
      </c>
      <c r="R27" s="117" t="s">
        <v>1181</v>
      </c>
    </row>
    <row r="28" spans="1:18" x14ac:dyDescent="0.45">
      <c r="A28" s="124" t="s">
        <v>302</v>
      </c>
      <c r="B28" s="124" t="s">
        <v>2656</v>
      </c>
      <c r="C28" s="124"/>
      <c r="D28" s="124" t="s">
        <v>2629</v>
      </c>
      <c r="E28" s="124"/>
      <c r="F28" s="627">
        <v>45143</v>
      </c>
      <c r="G28" s="631">
        <v>32880837</v>
      </c>
      <c r="H28" s="633">
        <v>1705060</v>
      </c>
      <c r="I28" s="125" t="s">
        <v>2630</v>
      </c>
      <c r="J28" s="125" t="s">
        <v>2631</v>
      </c>
      <c r="K28" s="126" t="s">
        <v>2632</v>
      </c>
      <c r="L28" s="127"/>
      <c r="M28" s="125"/>
      <c r="N28" s="125"/>
      <c r="O28" s="636">
        <v>14661731</v>
      </c>
      <c r="P28" s="639">
        <v>8682256306</v>
      </c>
      <c r="Q28" s="127" t="s">
        <v>2633</v>
      </c>
      <c r="R28" s="126" t="s">
        <v>1181</v>
      </c>
    </row>
    <row r="29" spans="1:18" x14ac:dyDescent="0.45">
      <c r="A29" s="115" t="s">
        <v>302</v>
      </c>
      <c r="B29" s="115" t="s">
        <v>2657</v>
      </c>
      <c r="C29" s="115"/>
      <c r="D29" s="115" t="s">
        <v>2629</v>
      </c>
      <c r="E29" s="115"/>
      <c r="F29" s="628">
        <v>45159</v>
      </c>
      <c r="G29" s="632">
        <v>41551321</v>
      </c>
      <c r="H29" s="634">
        <v>2157789</v>
      </c>
      <c r="I29" s="116" t="s">
        <v>2630</v>
      </c>
      <c r="J29" s="116" t="s">
        <v>2631</v>
      </c>
      <c r="K29" s="117" t="s">
        <v>2632</v>
      </c>
      <c r="L29" s="118"/>
      <c r="M29" s="116"/>
      <c r="N29" s="116"/>
      <c r="O29" s="637">
        <v>18010913</v>
      </c>
      <c r="P29" s="640">
        <v>10834412484</v>
      </c>
      <c r="Q29" s="118" t="s">
        <v>2633</v>
      </c>
      <c r="R29" s="117" t="s">
        <v>1181</v>
      </c>
    </row>
    <row r="30" spans="1:18" x14ac:dyDescent="0.45">
      <c r="A30" s="124" t="s">
        <v>302</v>
      </c>
      <c r="B30" s="124" t="s">
        <v>2658</v>
      </c>
      <c r="C30" s="124"/>
      <c r="D30" s="124" t="s">
        <v>2629</v>
      </c>
      <c r="E30" s="124"/>
      <c r="F30" s="627">
        <v>45163</v>
      </c>
      <c r="G30" s="631">
        <v>31155059</v>
      </c>
      <c r="H30" s="633">
        <v>1615952</v>
      </c>
      <c r="I30" s="125" t="s">
        <v>2630</v>
      </c>
      <c r="J30" s="125" t="s">
        <v>2631</v>
      </c>
      <c r="K30" s="126" t="s">
        <v>2632</v>
      </c>
      <c r="L30" s="127"/>
      <c r="M30" s="125"/>
      <c r="N30" s="125"/>
      <c r="O30" s="636">
        <v>13508233</v>
      </c>
      <c r="P30" s="639">
        <v>8125838387</v>
      </c>
      <c r="Q30" s="127" t="s">
        <v>2633</v>
      </c>
      <c r="R30" s="126" t="s">
        <v>1181</v>
      </c>
    </row>
    <row r="31" spans="1:18" x14ac:dyDescent="0.45">
      <c r="A31" s="115" t="s">
        <v>302</v>
      </c>
      <c r="B31" s="115" t="s">
        <v>2659</v>
      </c>
      <c r="C31" s="115"/>
      <c r="D31" s="115" t="s">
        <v>2629</v>
      </c>
      <c r="E31" s="115"/>
      <c r="F31" s="628">
        <v>45175</v>
      </c>
      <c r="G31" s="632">
        <v>43363045</v>
      </c>
      <c r="H31" s="634">
        <v>2247381</v>
      </c>
      <c r="I31" s="116" t="s">
        <v>2630</v>
      </c>
      <c r="J31" s="116" t="s">
        <v>2631</v>
      </c>
      <c r="K31" s="117" t="s">
        <v>2632</v>
      </c>
      <c r="L31" s="118"/>
      <c r="M31" s="116"/>
      <c r="N31" s="116"/>
      <c r="O31" s="637">
        <v>20306526</v>
      </c>
      <c r="P31" s="640">
        <v>12324396553</v>
      </c>
      <c r="Q31" s="118" t="s">
        <v>2633</v>
      </c>
      <c r="R31" s="117" t="s">
        <v>1180</v>
      </c>
    </row>
    <row r="32" spans="1:18" x14ac:dyDescent="0.45">
      <c r="A32" s="124" t="s">
        <v>302</v>
      </c>
      <c r="B32" s="124" t="s">
        <v>2660</v>
      </c>
      <c r="C32" s="124"/>
      <c r="D32" s="124" t="s">
        <v>2629</v>
      </c>
      <c r="E32" s="124"/>
      <c r="F32" s="627">
        <v>45175</v>
      </c>
      <c r="G32" s="631">
        <v>32978617</v>
      </c>
      <c r="H32" s="633">
        <v>1707933</v>
      </c>
      <c r="I32" s="125" t="s">
        <v>2630</v>
      </c>
      <c r="J32" s="125" t="s">
        <v>2631</v>
      </c>
      <c r="K32" s="126" t="s">
        <v>2632</v>
      </c>
      <c r="L32" s="127"/>
      <c r="M32" s="125"/>
      <c r="N32" s="125"/>
      <c r="O32" s="636">
        <v>15282231</v>
      </c>
      <c r="P32" s="639">
        <v>9237061380</v>
      </c>
      <c r="Q32" s="127" t="s">
        <v>2633</v>
      </c>
      <c r="R32" s="126" t="s">
        <v>1180</v>
      </c>
    </row>
    <row r="33" spans="1:18" x14ac:dyDescent="0.45">
      <c r="A33" s="115" t="s">
        <v>302</v>
      </c>
      <c r="B33" s="115" t="s">
        <v>2661</v>
      </c>
      <c r="C33" s="115"/>
      <c r="D33" s="115" t="s">
        <v>2629</v>
      </c>
      <c r="E33" s="115"/>
      <c r="F33" s="628">
        <v>45205</v>
      </c>
      <c r="G33" s="632">
        <v>42901298</v>
      </c>
      <c r="H33" s="634">
        <v>2227472</v>
      </c>
      <c r="I33" s="116" t="s">
        <v>2630</v>
      </c>
      <c r="J33" s="116" t="s">
        <v>2631</v>
      </c>
      <c r="K33" s="117" t="s">
        <v>2632</v>
      </c>
      <c r="L33" s="118"/>
      <c r="M33" s="116"/>
      <c r="N33" s="116"/>
      <c r="O33" s="637">
        <v>21505878</v>
      </c>
      <c r="P33" s="640">
        <v>13385455246</v>
      </c>
      <c r="Q33" s="118" t="s">
        <v>2633</v>
      </c>
      <c r="R33" s="117" t="s">
        <v>2608</v>
      </c>
    </row>
    <row r="34" spans="1:18" x14ac:dyDescent="0.45">
      <c r="A34" s="124" t="s">
        <v>302</v>
      </c>
      <c r="B34" s="124" t="s">
        <v>2662</v>
      </c>
      <c r="C34" s="124"/>
      <c r="D34" s="124" t="s">
        <v>2629</v>
      </c>
      <c r="E34" s="124"/>
      <c r="F34" s="627">
        <v>45210</v>
      </c>
      <c r="G34" s="631">
        <v>33043635</v>
      </c>
      <c r="H34" s="633">
        <v>1717050</v>
      </c>
      <c r="I34" s="125" t="s">
        <v>2630</v>
      </c>
      <c r="J34" s="125" t="s">
        <v>2631</v>
      </c>
      <c r="K34" s="126" t="s">
        <v>2632</v>
      </c>
      <c r="L34" s="127"/>
      <c r="M34" s="125"/>
      <c r="N34" s="125"/>
      <c r="O34" s="636">
        <v>16274200</v>
      </c>
      <c r="P34" s="639">
        <v>10129210989</v>
      </c>
      <c r="Q34" s="127" t="s">
        <v>2633</v>
      </c>
      <c r="R34" s="126" t="s">
        <v>2608</v>
      </c>
    </row>
    <row r="35" spans="1:18" x14ac:dyDescent="0.45">
      <c r="A35" s="115" t="s">
        <v>302</v>
      </c>
      <c r="B35" s="115" t="s">
        <v>2663</v>
      </c>
      <c r="C35" s="115"/>
      <c r="D35" s="115" t="s">
        <v>2629</v>
      </c>
      <c r="E35" s="115"/>
      <c r="F35" s="628">
        <v>45223</v>
      </c>
      <c r="G35" s="632">
        <v>35119798</v>
      </c>
      <c r="H35" s="634">
        <v>1821236</v>
      </c>
      <c r="I35" s="116" t="s">
        <v>2630</v>
      </c>
      <c r="J35" s="116" t="s">
        <v>2631</v>
      </c>
      <c r="K35" s="117" t="s">
        <v>2632</v>
      </c>
      <c r="L35" s="118"/>
      <c r="M35" s="116"/>
      <c r="N35" s="116"/>
      <c r="O35" s="637">
        <v>17509257</v>
      </c>
      <c r="P35" s="640">
        <v>10860410809</v>
      </c>
      <c r="Q35" s="118" t="s">
        <v>2633</v>
      </c>
      <c r="R35" s="117" t="s">
        <v>2608</v>
      </c>
    </row>
    <row r="36" spans="1:18" x14ac:dyDescent="0.45">
      <c r="A36" s="124" t="s">
        <v>302</v>
      </c>
      <c r="B36" s="124" t="s">
        <v>2664</v>
      </c>
      <c r="C36" s="124"/>
      <c r="D36" s="124" t="s">
        <v>2629</v>
      </c>
      <c r="E36" s="124"/>
      <c r="F36" s="627">
        <v>45223</v>
      </c>
      <c r="G36" s="631">
        <v>30315241</v>
      </c>
      <c r="H36" s="633">
        <v>1570936</v>
      </c>
      <c r="I36" s="125" t="s">
        <v>2630</v>
      </c>
      <c r="J36" s="125" t="s">
        <v>2631</v>
      </c>
      <c r="K36" s="126" t="s">
        <v>2632</v>
      </c>
      <c r="L36" s="127"/>
      <c r="M36" s="125"/>
      <c r="N36" s="125"/>
      <c r="O36" s="636">
        <v>14852030</v>
      </c>
      <c r="P36" s="639">
        <v>9212221122</v>
      </c>
      <c r="Q36" s="127" t="s">
        <v>2633</v>
      </c>
      <c r="R36" s="126" t="s">
        <v>2608</v>
      </c>
    </row>
    <row r="37" spans="1:18" x14ac:dyDescent="0.45">
      <c r="A37" s="115" t="s">
        <v>302</v>
      </c>
      <c r="B37" s="115" t="s">
        <v>2665</v>
      </c>
      <c r="C37" s="115"/>
      <c r="D37" s="115" t="s">
        <v>2629</v>
      </c>
      <c r="E37" s="115"/>
      <c r="F37" s="628">
        <v>45237</v>
      </c>
      <c r="G37" s="632">
        <v>43114000</v>
      </c>
      <c r="H37" s="634">
        <v>2234870</v>
      </c>
      <c r="I37" s="116" t="s">
        <v>2630</v>
      </c>
      <c r="J37" s="116" t="s">
        <v>2631</v>
      </c>
      <c r="K37" s="117" t="s">
        <v>2632</v>
      </c>
      <c r="L37" s="118"/>
      <c r="M37" s="116"/>
      <c r="N37" s="116"/>
      <c r="O37" s="637">
        <v>22451679</v>
      </c>
      <c r="P37" s="640">
        <v>13814216338</v>
      </c>
      <c r="Q37" s="118" t="s">
        <v>2633</v>
      </c>
      <c r="R37" s="117" t="s">
        <v>2599</v>
      </c>
    </row>
    <row r="38" spans="1:18" x14ac:dyDescent="0.45">
      <c r="A38" s="124" t="s">
        <v>302</v>
      </c>
      <c r="B38" s="124" t="s">
        <v>2666</v>
      </c>
      <c r="C38" s="124"/>
      <c r="D38" s="124" t="s">
        <v>2629</v>
      </c>
      <c r="E38" s="124"/>
      <c r="F38" s="627">
        <v>45242</v>
      </c>
      <c r="G38" s="631">
        <v>33258301</v>
      </c>
      <c r="H38" s="633">
        <v>1723032</v>
      </c>
      <c r="I38" s="125" t="s">
        <v>2630</v>
      </c>
      <c r="J38" s="125" t="s">
        <v>2631</v>
      </c>
      <c r="K38" s="126" t="s">
        <v>2632</v>
      </c>
      <c r="L38" s="127"/>
      <c r="M38" s="125"/>
      <c r="N38" s="125"/>
      <c r="O38" s="636">
        <v>17301159</v>
      </c>
      <c r="P38" s="639">
        <v>10645170605</v>
      </c>
      <c r="Q38" s="127" t="s">
        <v>2633</v>
      </c>
      <c r="R38" s="126" t="s">
        <v>2599</v>
      </c>
    </row>
    <row r="39" spans="1:18" x14ac:dyDescent="0.45">
      <c r="A39" s="115" t="s">
        <v>302</v>
      </c>
      <c r="B39" s="115" t="s">
        <v>2667</v>
      </c>
      <c r="C39" s="115"/>
      <c r="D39" s="115" t="s">
        <v>2629</v>
      </c>
      <c r="E39" s="115"/>
      <c r="F39" s="628">
        <v>45254</v>
      </c>
      <c r="G39" s="632">
        <v>33644817</v>
      </c>
      <c r="H39" s="634">
        <v>1744667</v>
      </c>
      <c r="I39" s="116" t="s">
        <v>2630</v>
      </c>
      <c r="J39" s="116" t="s">
        <v>2631</v>
      </c>
      <c r="K39" s="117" t="s">
        <v>2632</v>
      </c>
      <c r="L39" s="118"/>
      <c r="M39" s="116"/>
      <c r="N39" s="116"/>
      <c r="O39" s="637">
        <v>19416080</v>
      </c>
      <c r="P39" s="640">
        <v>11714600418</v>
      </c>
      <c r="Q39" s="118" t="s">
        <v>2633</v>
      </c>
      <c r="R39" s="117" t="s">
        <v>2608</v>
      </c>
    </row>
    <row r="40" spans="1:18" x14ac:dyDescent="0.45">
      <c r="A40" s="124" t="s">
        <v>302</v>
      </c>
      <c r="B40" s="124" t="s">
        <v>2668</v>
      </c>
      <c r="C40" s="124"/>
      <c r="D40" s="124" t="s">
        <v>2629</v>
      </c>
      <c r="E40" s="124"/>
      <c r="F40" s="627">
        <v>45258</v>
      </c>
      <c r="G40" s="631">
        <v>28444100</v>
      </c>
      <c r="H40" s="633">
        <v>1474464</v>
      </c>
      <c r="I40" s="125" t="s">
        <v>2630</v>
      </c>
      <c r="J40" s="125" t="s">
        <v>2631</v>
      </c>
      <c r="K40" s="126" t="s">
        <v>2632</v>
      </c>
      <c r="L40" s="127"/>
      <c r="M40" s="125"/>
      <c r="N40" s="125"/>
      <c r="O40" s="636">
        <v>16091807</v>
      </c>
      <c r="P40" s="639">
        <v>9708915961</v>
      </c>
      <c r="Q40" s="127" t="s">
        <v>2633</v>
      </c>
      <c r="R40" s="126" t="s">
        <v>2608</v>
      </c>
    </row>
    <row r="41" spans="1:18" x14ac:dyDescent="0.45">
      <c r="A41" s="115" t="s">
        <v>302</v>
      </c>
      <c r="B41" s="115" t="s">
        <v>2669</v>
      </c>
      <c r="C41" s="115"/>
      <c r="D41" s="115" t="s">
        <v>2629</v>
      </c>
      <c r="E41" s="115"/>
      <c r="F41" s="628">
        <v>45270</v>
      </c>
      <c r="G41" s="632">
        <v>42383879</v>
      </c>
      <c r="H41" s="634">
        <v>2197835</v>
      </c>
      <c r="I41" s="116" t="s">
        <v>2630</v>
      </c>
      <c r="J41" s="116" t="s">
        <v>2631</v>
      </c>
      <c r="K41" s="117" t="s">
        <v>2632</v>
      </c>
      <c r="L41" s="118"/>
      <c r="M41" s="116"/>
      <c r="N41" s="116"/>
      <c r="O41" s="637">
        <v>22733485</v>
      </c>
      <c r="P41" s="640">
        <v>13785881976</v>
      </c>
      <c r="Q41" s="118" t="s">
        <v>2633</v>
      </c>
      <c r="R41" s="117" t="s">
        <v>2670</v>
      </c>
    </row>
    <row r="42" spans="1:18" x14ac:dyDescent="0.45">
      <c r="A42" s="124" t="s">
        <v>302</v>
      </c>
      <c r="B42" s="124" t="s">
        <v>2671</v>
      </c>
      <c r="C42" s="124"/>
      <c r="D42" s="124" t="s">
        <v>2629</v>
      </c>
      <c r="E42" s="124"/>
      <c r="F42" s="627">
        <v>45277</v>
      </c>
      <c r="G42" s="631">
        <v>32752288</v>
      </c>
      <c r="H42" s="633">
        <v>1698546</v>
      </c>
      <c r="I42" s="125" t="s">
        <v>2630</v>
      </c>
      <c r="J42" s="125" t="s">
        <v>2631</v>
      </c>
      <c r="K42" s="126" t="s">
        <v>2632</v>
      </c>
      <c r="L42" s="127"/>
      <c r="M42" s="125"/>
      <c r="N42" s="125"/>
      <c r="O42" s="636">
        <v>17403401</v>
      </c>
      <c r="P42" s="639">
        <v>10553649481</v>
      </c>
      <c r="Q42" s="127" t="s">
        <v>2633</v>
      </c>
      <c r="R42" s="126" t="s">
        <v>2670</v>
      </c>
    </row>
    <row r="43" spans="1:18" x14ac:dyDescent="0.45">
      <c r="A43" s="115" t="s">
        <v>302</v>
      </c>
      <c r="B43" s="115" t="s">
        <v>2672</v>
      </c>
      <c r="C43" s="115"/>
      <c r="D43" s="115" t="s">
        <v>2629</v>
      </c>
      <c r="E43" s="115"/>
      <c r="F43" s="628">
        <v>45291</v>
      </c>
      <c r="G43" s="632">
        <v>43048911</v>
      </c>
      <c r="H43" s="634">
        <v>2231949</v>
      </c>
      <c r="I43" s="116" t="s">
        <v>2630</v>
      </c>
      <c r="J43" s="116" t="s">
        <v>2631</v>
      </c>
      <c r="K43" s="117" t="s">
        <v>2632</v>
      </c>
      <c r="L43" s="118"/>
      <c r="M43" s="116"/>
      <c r="N43" s="116"/>
      <c r="O43" s="637">
        <v>22939425</v>
      </c>
      <c r="P43" s="640">
        <v>13650799681</v>
      </c>
      <c r="Q43" s="118" t="s">
        <v>2633</v>
      </c>
      <c r="R43" s="117" t="s">
        <v>239</v>
      </c>
    </row>
    <row r="44" spans="1:18" x14ac:dyDescent="0.45">
      <c r="A44" s="724"/>
      <c r="B44" s="724"/>
      <c r="C44" s="724"/>
      <c r="D44" s="724"/>
      <c r="E44" s="724"/>
      <c r="F44" s="725"/>
      <c r="G44" s="726"/>
      <c r="H44" s="727">
        <v>73388726</v>
      </c>
      <c r="I44" s="728"/>
      <c r="J44" s="728"/>
      <c r="K44" s="729"/>
      <c r="L44" s="724"/>
      <c r="M44" s="728"/>
      <c r="N44" s="728"/>
      <c r="O44" s="727">
        <v>715528777</v>
      </c>
      <c r="P44" s="727">
        <v>435028211897</v>
      </c>
      <c r="Q44" s="724"/>
      <c r="R44" s="729"/>
    </row>
  </sheetData>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838A66-CE8D-4020-BFF1-23B3126E4E3F}">
  <sheetPr codeName="Feuil24" filterMode="1">
    <tabColor rgb="FF00B050"/>
  </sheetPr>
  <dimension ref="A1:N62"/>
  <sheetViews>
    <sheetView topLeftCell="B1" zoomScale="85" zoomScaleNormal="85" workbookViewId="0">
      <selection activeCell="B21" sqref="A1:N62"/>
    </sheetView>
  </sheetViews>
  <sheetFormatPr baseColWidth="10" defaultColWidth="11.54296875" defaultRowHeight="13" x14ac:dyDescent="0.45"/>
  <cols>
    <col min="1" max="1" width="17.453125" style="1" customWidth="1"/>
    <col min="2" max="2" width="58" style="1" bestFit="1" customWidth="1"/>
    <col min="3" max="3" width="15.08984375" style="1" bestFit="1" customWidth="1"/>
    <col min="4" max="4" width="11.08984375" style="1" bestFit="1" customWidth="1"/>
    <col min="5" max="5" width="7.08984375" style="1" bestFit="1" customWidth="1"/>
    <col min="6" max="6" width="11.54296875" style="1" bestFit="1" customWidth="1"/>
    <col min="7" max="7" width="7.08984375" style="1" bestFit="1" customWidth="1"/>
    <col min="8" max="8" width="13" style="1" bestFit="1" customWidth="1"/>
    <col min="9" max="9" width="37.08984375" style="1" customWidth="1"/>
    <col min="10" max="10" width="17.90625" style="1" bestFit="1" customWidth="1"/>
    <col min="11" max="11" width="12.54296875" style="1" bestFit="1" customWidth="1"/>
    <col min="12" max="12" width="13.90625" style="1" bestFit="1" customWidth="1"/>
    <col min="13" max="16384" width="11.54296875" style="1"/>
  </cols>
  <sheetData>
    <row r="1" spans="1:12" ht="16" x14ac:dyDescent="0.55000000000000004">
      <c r="A1" s="195" t="s">
        <v>3248</v>
      </c>
    </row>
    <row r="3" spans="1:12" ht="40.5" x14ac:dyDescent="0.45">
      <c r="A3" s="440" t="s">
        <v>3077</v>
      </c>
      <c r="B3" s="440" t="s">
        <v>3078</v>
      </c>
      <c r="C3" s="440" t="s">
        <v>3079</v>
      </c>
      <c r="D3" s="426" t="s">
        <v>3080</v>
      </c>
      <c r="E3" s="426" t="s">
        <v>3081</v>
      </c>
      <c r="F3" s="440" t="s">
        <v>3082</v>
      </c>
      <c r="G3" s="624" t="s">
        <v>3083</v>
      </c>
      <c r="H3" s="624" t="s">
        <v>3084</v>
      </c>
      <c r="I3" s="440" t="s">
        <v>3085</v>
      </c>
      <c r="J3" s="441" t="s">
        <v>3086</v>
      </c>
      <c r="K3" s="441" t="s">
        <v>3087</v>
      </c>
      <c r="L3" s="440" t="s">
        <v>3088</v>
      </c>
    </row>
    <row r="4" spans="1:12" ht="13.5" x14ac:dyDescent="0.45">
      <c r="A4" s="852" t="s">
        <v>3089</v>
      </c>
      <c r="B4" s="852" t="s">
        <v>2847</v>
      </c>
      <c r="C4" s="852" t="s">
        <v>3090</v>
      </c>
      <c r="D4" s="852" t="s">
        <v>3091</v>
      </c>
      <c r="E4" s="852" t="s">
        <v>3092</v>
      </c>
      <c r="F4" s="853" t="s">
        <v>1185</v>
      </c>
      <c r="G4" s="853" t="s">
        <v>1186</v>
      </c>
      <c r="H4" s="853" t="s">
        <v>3093</v>
      </c>
      <c r="I4" s="853" t="s">
        <v>3094</v>
      </c>
      <c r="J4" s="853" t="s">
        <v>3095</v>
      </c>
      <c r="K4" s="854">
        <v>10852</v>
      </c>
      <c r="L4" s="854">
        <v>1484436</v>
      </c>
    </row>
    <row r="5" spans="1:12" ht="13.5" x14ac:dyDescent="0.45">
      <c r="A5" s="855" t="s">
        <v>3096</v>
      </c>
      <c r="B5" s="855" t="s">
        <v>2766</v>
      </c>
      <c r="C5" s="855" t="s">
        <v>3090</v>
      </c>
      <c r="D5" s="855" t="s">
        <v>3097</v>
      </c>
      <c r="E5" s="855" t="s">
        <v>3092</v>
      </c>
      <c r="F5" s="856" t="s">
        <v>1185</v>
      </c>
      <c r="G5" s="856" t="s">
        <v>1186</v>
      </c>
      <c r="H5" s="856" t="s">
        <v>3093</v>
      </c>
      <c r="I5" s="856" t="s">
        <v>3094</v>
      </c>
      <c r="J5" s="856" t="s">
        <v>3095</v>
      </c>
      <c r="K5" s="857">
        <v>5022</v>
      </c>
      <c r="L5" s="857">
        <v>624000</v>
      </c>
    </row>
    <row r="6" spans="1:12" ht="13.5" x14ac:dyDescent="0.45">
      <c r="A6" s="852" t="s">
        <v>3096</v>
      </c>
      <c r="B6" s="852" t="s">
        <v>2766</v>
      </c>
      <c r="C6" s="852" t="s">
        <v>3090</v>
      </c>
      <c r="D6" s="852" t="s">
        <v>3098</v>
      </c>
      <c r="E6" s="852" t="s">
        <v>3092</v>
      </c>
      <c r="F6" s="853" t="s">
        <v>1185</v>
      </c>
      <c r="G6" s="853" t="s">
        <v>1186</v>
      </c>
      <c r="H6" s="853" t="s">
        <v>3093</v>
      </c>
      <c r="I6" s="853" t="s">
        <v>3094</v>
      </c>
      <c r="J6" s="853" t="s">
        <v>3095</v>
      </c>
      <c r="K6" s="854">
        <v>3740</v>
      </c>
      <c r="L6" s="854">
        <v>557000</v>
      </c>
    </row>
    <row r="7" spans="1:12" ht="13.5" x14ac:dyDescent="0.45">
      <c r="A7" s="855" t="s">
        <v>3096</v>
      </c>
      <c r="B7" s="855" t="s">
        <v>2766</v>
      </c>
      <c r="C7" s="855" t="s">
        <v>3090</v>
      </c>
      <c r="D7" s="855" t="s">
        <v>1539</v>
      </c>
      <c r="E7" s="855" t="s">
        <v>3092</v>
      </c>
      <c r="F7" s="856" t="s">
        <v>1185</v>
      </c>
      <c r="G7" s="856" t="s">
        <v>1186</v>
      </c>
      <c r="H7" s="856" t="s">
        <v>3093</v>
      </c>
      <c r="I7" s="856" t="s">
        <v>3094</v>
      </c>
      <c r="J7" s="856" t="s">
        <v>3095</v>
      </c>
      <c r="K7" s="857">
        <v>3600</v>
      </c>
      <c r="L7" s="857">
        <v>500000</v>
      </c>
    </row>
    <row r="8" spans="1:12" ht="13.5" x14ac:dyDescent="0.45">
      <c r="A8" s="852" t="s">
        <v>3096</v>
      </c>
      <c r="B8" s="852" t="s">
        <v>2766</v>
      </c>
      <c r="C8" s="852" t="s">
        <v>3090</v>
      </c>
      <c r="D8" s="852" t="s">
        <v>3091</v>
      </c>
      <c r="E8" s="852" t="s">
        <v>3092</v>
      </c>
      <c r="F8" s="853" t="s">
        <v>1185</v>
      </c>
      <c r="G8" s="853" t="s">
        <v>1186</v>
      </c>
      <c r="H8" s="853" t="s">
        <v>3093</v>
      </c>
      <c r="I8" s="853" t="s">
        <v>3094</v>
      </c>
      <c r="J8" s="853" t="s">
        <v>3095</v>
      </c>
      <c r="K8" s="854">
        <v>17336.8</v>
      </c>
      <c r="L8" s="854">
        <v>1174000</v>
      </c>
    </row>
    <row r="9" spans="1:12" ht="13.5" x14ac:dyDescent="0.45">
      <c r="A9" s="855" t="s">
        <v>3099</v>
      </c>
      <c r="B9" s="855" t="s">
        <v>2845</v>
      </c>
      <c r="C9" s="855" t="s">
        <v>3090</v>
      </c>
      <c r="D9" s="855" t="s">
        <v>1539</v>
      </c>
      <c r="E9" s="855" t="s">
        <v>3092</v>
      </c>
      <c r="F9" s="856" t="s">
        <v>1185</v>
      </c>
      <c r="G9" s="856" t="s">
        <v>1186</v>
      </c>
      <c r="H9" s="856" t="s">
        <v>3093</v>
      </c>
      <c r="I9" s="856" t="s">
        <v>3094</v>
      </c>
      <c r="J9" s="856" t="s">
        <v>3095</v>
      </c>
      <c r="K9" s="857">
        <v>1206</v>
      </c>
      <c r="L9" s="857">
        <v>100500</v>
      </c>
    </row>
    <row r="10" spans="1:12" ht="13.5" x14ac:dyDescent="0.45">
      <c r="A10" s="852" t="s">
        <v>3100</v>
      </c>
      <c r="B10" s="852" t="s">
        <v>2813</v>
      </c>
      <c r="C10" s="852" t="s">
        <v>3090</v>
      </c>
      <c r="D10" s="852" t="s">
        <v>3097</v>
      </c>
      <c r="E10" s="852" t="s">
        <v>3092</v>
      </c>
      <c r="F10" s="853" t="s">
        <v>1185</v>
      </c>
      <c r="G10" s="853" t="s">
        <v>1186</v>
      </c>
      <c r="H10" s="853" t="s">
        <v>3093</v>
      </c>
      <c r="I10" s="853" t="s">
        <v>3094</v>
      </c>
      <c r="J10" s="853" t="s">
        <v>3095</v>
      </c>
      <c r="K10" s="854">
        <v>4530</v>
      </c>
      <c r="L10" s="854">
        <v>2127925</v>
      </c>
    </row>
    <row r="11" spans="1:12" ht="13.5" x14ac:dyDescent="0.45">
      <c r="A11" s="855" t="s">
        <v>3101</v>
      </c>
      <c r="B11" s="855" t="s">
        <v>2804</v>
      </c>
      <c r="C11" s="855" t="s">
        <v>3090</v>
      </c>
      <c r="D11" s="855" t="s">
        <v>1539</v>
      </c>
      <c r="E11" s="855" t="s">
        <v>3092</v>
      </c>
      <c r="F11" s="856" t="s">
        <v>1185</v>
      </c>
      <c r="G11" s="856" t="s">
        <v>1186</v>
      </c>
      <c r="H11" s="856" t="s">
        <v>3093</v>
      </c>
      <c r="I11" s="856" t="s">
        <v>3094</v>
      </c>
      <c r="J11" s="856" t="s">
        <v>3095</v>
      </c>
      <c r="K11" s="857">
        <v>3050</v>
      </c>
      <c r="L11" s="857">
        <v>170000</v>
      </c>
    </row>
    <row r="12" spans="1:12" ht="13.5" x14ac:dyDescent="0.45">
      <c r="A12" s="852" t="s">
        <v>3101</v>
      </c>
      <c r="B12" s="852" t="s">
        <v>2804</v>
      </c>
      <c r="C12" s="852" t="s">
        <v>3090</v>
      </c>
      <c r="D12" s="852" t="s">
        <v>3102</v>
      </c>
      <c r="E12" s="852" t="s">
        <v>3092</v>
      </c>
      <c r="F12" s="853" t="s">
        <v>1185</v>
      </c>
      <c r="G12" s="853" t="s">
        <v>1186</v>
      </c>
      <c r="H12" s="853" t="s">
        <v>3093</v>
      </c>
      <c r="I12" s="853" t="s">
        <v>3094</v>
      </c>
      <c r="J12" s="853" t="s">
        <v>3095</v>
      </c>
      <c r="K12" s="854">
        <v>500</v>
      </c>
      <c r="L12" s="854">
        <v>30000</v>
      </c>
    </row>
    <row r="13" spans="1:12" ht="13.5" x14ac:dyDescent="0.45">
      <c r="A13" s="855" t="s">
        <v>3103</v>
      </c>
      <c r="B13" s="855" t="s">
        <v>3104</v>
      </c>
      <c r="C13" s="855" t="s">
        <v>3090</v>
      </c>
      <c r="D13" s="855" t="s">
        <v>3105</v>
      </c>
      <c r="E13" s="855" t="s">
        <v>3092</v>
      </c>
      <c r="F13" s="856" t="s">
        <v>1185</v>
      </c>
      <c r="G13" s="856" t="s">
        <v>1186</v>
      </c>
      <c r="H13" s="856" t="s">
        <v>3106</v>
      </c>
      <c r="I13" s="856" t="s">
        <v>3107</v>
      </c>
      <c r="J13" s="856" t="s">
        <v>3108</v>
      </c>
      <c r="K13" s="857">
        <v>6022</v>
      </c>
      <c r="L13" s="857">
        <v>3571000</v>
      </c>
    </row>
    <row r="14" spans="1:12" ht="13.5" x14ac:dyDescent="0.45">
      <c r="A14" s="852" t="s">
        <v>3103</v>
      </c>
      <c r="B14" s="852" t="s">
        <v>3104</v>
      </c>
      <c r="C14" s="852" t="s">
        <v>3090</v>
      </c>
      <c r="D14" s="852" t="s">
        <v>3105</v>
      </c>
      <c r="E14" s="852" t="s">
        <v>3092</v>
      </c>
      <c r="F14" s="853" t="s">
        <v>1185</v>
      </c>
      <c r="G14" s="853" t="s">
        <v>1186</v>
      </c>
      <c r="H14" s="853" t="s">
        <v>3093</v>
      </c>
      <c r="I14" s="853" t="s">
        <v>3094</v>
      </c>
      <c r="J14" s="853" t="s">
        <v>3095</v>
      </c>
      <c r="K14" s="854">
        <v>5450</v>
      </c>
      <c r="L14" s="854">
        <v>5161150</v>
      </c>
    </row>
    <row r="15" spans="1:12" ht="13.5" x14ac:dyDescent="0.45">
      <c r="A15" s="855" t="s">
        <v>3109</v>
      </c>
      <c r="B15" s="855" t="s">
        <v>3110</v>
      </c>
      <c r="C15" s="855" t="s">
        <v>3090</v>
      </c>
      <c r="D15" s="855" t="s">
        <v>3105</v>
      </c>
      <c r="E15" s="855" t="s">
        <v>3092</v>
      </c>
      <c r="F15" s="856" t="s">
        <v>1185</v>
      </c>
      <c r="G15" s="856" t="s">
        <v>1186</v>
      </c>
      <c r="H15" s="856" t="s">
        <v>3111</v>
      </c>
      <c r="I15" s="856" t="s">
        <v>3112</v>
      </c>
      <c r="J15" s="856" t="s">
        <v>3113</v>
      </c>
      <c r="K15" s="857">
        <v>252</v>
      </c>
      <c r="L15" s="857">
        <v>92500</v>
      </c>
    </row>
    <row r="16" spans="1:12" ht="13.5" x14ac:dyDescent="0.45">
      <c r="A16" s="852" t="s">
        <v>3114</v>
      </c>
      <c r="B16" s="852" t="s">
        <v>2836</v>
      </c>
      <c r="C16" s="852" t="s">
        <v>3090</v>
      </c>
      <c r="D16" s="852" t="s">
        <v>1539</v>
      </c>
      <c r="E16" s="852" t="s">
        <v>3092</v>
      </c>
      <c r="F16" s="853" t="s">
        <v>1185</v>
      </c>
      <c r="G16" s="853" t="s">
        <v>1186</v>
      </c>
      <c r="H16" s="853" t="s">
        <v>3093</v>
      </c>
      <c r="I16" s="853" t="s">
        <v>3094</v>
      </c>
      <c r="J16" s="853" t="s">
        <v>3095</v>
      </c>
      <c r="K16" s="854">
        <v>2000</v>
      </c>
      <c r="L16" s="854">
        <v>40000</v>
      </c>
    </row>
    <row r="17" spans="1:12" ht="13.5" x14ac:dyDescent="0.45">
      <c r="A17" s="855" t="s">
        <v>3115</v>
      </c>
      <c r="B17" s="855" t="s">
        <v>2776</v>
      </c>
      <c r="C17" s="855" t="s">
        <v>3090</v>
      </c>
      <c r="D17" s="855" t="s">
        <v>3097</v>
      </c>
      <c r="E17" s="855" t="s">
        <v>3092</v>
      </c>
      <c r="F17" s="856" t="s">
        <v>1185</v>
      </c>
      <c r="G17" s="856" t="s">
        <v>1186</v>
      </c>
      <c r="H17" s="856" t="s">
        <v>3093</v>
      </c>
      <c r="I17" s="856" t="s">
        <v>3094</v>
      </c>
      <c r="J17" s="856" t="s">
        <v>3095</v>
      </c>
      <c r="K17" s="857">
        <v>2400</v>
      </c>
      <c r="L17" s="857">
        <v>60000</v>
      </c>
    </row>
    <row r="18" spans="1:12" ht="13.5" x14ac:dyDescent="0.45">
      <c r="A18" s="852" t="s">
        <v>3115</v>
      </c>
      <c r="B18" s="852" t="s">
        <v>2776</v>
      </c>
      <c r="C18" s="852" t="s">
        <v>3090</v>
      </c>
      <c r="D18" s="852" t="s">
        <v>3098</v>
      </c>
      <c r="E18" s="852" t="s">
        <v>3092</v>
      </c>
      <c r="F18" s="853" t="s">
        <v>1185</v>
      </c>
      <c r="G18" s="853" t="s">
        <v>1186</v>
      </c>
      <c r="H18" s="853" t="s">
        <v>3093</v>
      </c>
      <c r="I18" s="853" t="s">
        <v>3094</v>
      </c>
      <c r="J18" s="853" t="s">
        <v>3095</v>
      </c>
      <c r="K18" s="854">
        <v>100</v>
      </c>
      <c r="L18" s="854">
        <v>10000</v>
      </c>
    </row>
    <row r="19" spans="1:12" ht="13.5" x14ac:dyDescent="0.45">
      <c r="A19" s="855" t="s">
        <v>3115</v>
      </c>
      <c r="B19" s="855" t="s">
        <v>2776</v>
      </c>
      <c r="C19" s="855" t="s">
        <v>3090</v>
      </c>
      <c r="D19" s="855" t="s">
        <v>1539</v>
      </c>
      <c r="E19" s="855" t="s">
        <v>3092</v>
      </c>
      <c r="F19" s="856" t="s">
        <v>1185</v>
      </c>
      <c r="G19" s="856" t="s">
        <v>1186</v>
      </c>
      <c r="H19" s="856" t="s">
        <v>3093</v>
      </c>
      <c r="I19" s="856" t="s">
        <v>3094</v>
      </c>
      <c r="J19" s="856" t="s">
        <v>3095</v>
      </c>
      <c r="K19" s="857">
        <v>15375</v>
      </c>
      <c r="L19" s="857">
        <v>1025000</v>
      </c>
    </row>
    <row r="20" spans="1:12" ht="13.5" x14ac:dyDescent="0.45">
      <c r="A20" s="852" t="s">
        <v>3116</v>
      </c>
      <c r="B20" s="852" t="s">
        <v>2751</v>
      </c>
      <c r="C20" s="852" t="s">
        <v>3090</v>
      </c>
      <c r="D20" s="852" t="s">
        <v>3097</v>
      </c>
      <c r="E20" s="852" t="s">
        <v>3092</v>
      </c>
      <c r="F20" s="853" t="s">
        <v>1185</v>
      </c>
      <c r="G20" s="853" t="s">
        <v>1186</v>
      </c>
      <c r="H20" s="853" t="s">
        <v>3093</v>
      </c>
      <c r="I20" s="853" t="s">
        <v>3094</v>
      </c>
      <c r="J20" s="853" t="s">
        <v>3095</v>
      </c>
      <c r="K20" s="854">
        <v>37</v>
      </c>
      <c r="L20" s="854">
        <v>22893</v>
      </c>
    </row>
    <row r="21" spans="1:12" ht="13.5" x14ac:dyDescent="0.45">
      <c r="A21" s="855" t="s">
        <v>3117</v>
      </c>
      <c r="B21" s="855" t="s">
        <v>2792</v>
      </c>
      <c r="C21" s="855" t="s">
        <v>3090</v>
      </c>
      <c r="D21" s="855" t="s">
        <v>1539</v>
      </c>
      <c r="E21" s="855" t="s">
        <v>3092</v>
      </c>
      <c r="F21" s="856" t="s">
        <v>1185</v>
      </c>
      <c r="G21" s="856" t="s">
        <v>1186</v>
      </c>
      <c r="H21" s="856" t="s">
        <v>3093</v>
      </c>
      <c r="I21" s="856" t="s">
        <v>3094</v>
      </c>
      <c r="J21" s="856" t="s">
        <v>3095</v>
      </c>
      <c r="K21" s="857">
        <v>20</v>
      </c>
      <c r="L21" s="857">
        <v>1000</v>
      </c>
    </row>
    <row r="22" spans="1:12" ht="13.5" hidden="1" x14ac:dyDescent="0.45">
      <c r="A22" s="852" t="s">
        <v>3118</v>
      </c>
      <c r="B22" s="852" t="s">
        <v>2791</v>
      </c>
      <c r="C22" s="852" t="s">
        <v>3119</v>
      </c>
      <c r="D22" s="852" t="s">
        <v>3120</v>
      </c>
      <c r="E22" s="852" t="s">
        <v>3092</v>
      </c>
      <c r="F22" s="853" t="s">
        <v>1185</v>
      </c>
      <c r="G22" s="853" t="s">
        <v>1186</v>
      </c>
      <c r="H22" s="853" t="s">
        <v>3121</v>
      </c>
      <c r="I22" s="853" t="s">
        <v>3122</v>
      </c>
      <c r="J22" s="853" t="s">
        <v>442</v>
      </c>
      <c r="K22" s="854">
        <v>93810</v>
      </c>
      <c r="L22" s="854">
        <v>32000000</v>
      </c>
    </row>
    <row r="23" spans="1:12" ht="13.5" x14ac:dyDescent="0.45">
      <c r="A23" s="855" t="s">
        <v>3123</v>
      </c>
      <c r="B23" s="855" t="s">
        <v>3124</v>
      </c>
      <c r="C23" s="855" t="s">
        <v>3090</v>
      </c>
      <c r="D23" s="855" t="s">
        <v>3125</v>
      </c>
      <c r="E23" s="855" t="s">
        <v>3092</v>
      </c>
      <c r="F23" s="856" t="s">
        <v>1185</v>
      </c>
      <c r="G23" s="856" t="s">
        <v>1186</v>
      </c>
      <c r="H23" s="856" t="s">
        <v>3126</v>
      </c>
      <c r="I23" s="856" t="s">
        <v>3127</v>
      </c>
      <c r="J23" s="856" t="s">
        <v>3128</v>
      </c>
      <c r="K23" s="857">
        <v>78000</v>
      </c>
      <c r="L23" s="857">
        <v>17279999</v>
      </c>
    </row>
    <row r="24" spans="1:12" ht="13.5" x14ac:dyDescent="0.45">
      <c r="A24" s="852" t="s">
        <v>3129</v>
      </c>
      <c r="B24" s="852" t="s">
        <v>3130</v>
      </c>
      <c r="C24" s="852" t="s">
        <v>3090</v>
      </c>
      <c r="D24" s="852" t="s">
        <v>3091</v>
      </c>
      <c r="E24" s="852" t="s">
        <v>3092</v>
      </c>
      <c r="F24" s="853" t="s">
        <v>1185</v>
      </c>
      <c r="G24" s="853" t="s">
        <v>1186</v>
      </c>
      <c r="H24" s="853" t="s">
        <v>3093</v>
      </c>
      <c r="I24" s="853" t="s">
        <v>3094</v>
      </c>
      <c r="J24" s="853" t="s">
        <v>3095</v>
      </c>
      <c r="K24" s="854">
        <v>100</v>
      </c>
      <c r="L24" s="854">
        <v>95000</v>
      </c>
    </row>
    <row r="25" spans="1:12" ht="13.5" x14ac:dyDescent="0.45">
      <c r="A25" s="855" t="s">
        <v>3129</v>
      </c>
      <c r="B25" s="855" t="s">
        <v>3130</v>
      </c>
      <c r="C25" s="855" t="s">
        <v>3090</v>
      </c>
      <c r="D25" s="855" t="s">
        <v>3131</v>
      </c>
      <c r="E25" s="855" t="s">
        <v>3092</v>
      </c>
      <c r="F25" s="856" t="s">
        <v>1185</v>
      </c>
      <c r="G25" s="856" t="s">
        <v>1186</v>
      </c>
      <c r="H25" s="856" t="s">
        <v>3093</v>
      </c>
      <c r="I25" s="856" t="s">
        <v>3094</v>
      </c>
      <c r="J25" s="856" t="s">
        <v>3095</v>
      </c>
      <c r="K25" s="857">
        <v>10892</v>
      </c>
      <c r="L25" s="857">
        <v>875250</v>
      </c>
    </row>
    <row r="26" spans="1:12" ht="13.5" x14ac:dyDescent="0.45">
      <c r="A26" s="852" t="s">
        <v>3132</v>
      </c>
      <c r="B26" s="852" t="s">
        <v>3133</v>
      </c>
      <c r="C26" s="852" t="s">
        <v>3090</v>
      </c>
      <c r="D26" s="852" t="s">
        <v>3134</v>
      </c>
      <c r="E26" s="852" t="s">
        <v>3092</v>
      </c>
      <c r="F26" s="853" t="s">
        <v>1185</v>
      </c>
      <c r="G26" s="853" t="s">
        <v>1186</v>
      </c>
      <c r="H26" s="853" t="s">
        <v>3135</v>
      </c>
      <c r="I26" s="853" t="s">
        <v>3136</v>
      </c>
      <c r="J26" s="853" t="s">
        <v>3137</v>
      </c>
      <c r="K26" s="854">
        <v>1377905</v>
      </c>
      <c r="L26" s="854">
        <v>37961688</v>
      </c>
    </row>
    <row r="27" spans="1:12" ht="13.5" x14ac:dyDescent="0.45">
      <c r="A27" s="855" t="s">
        <v>3138</v>
      </c>
      <c r="B27" s="855" t="s">
        <v>2814</v>
      </c>
      <c r="C27" s="855" t="s">
        <v>3090</v>
      </c>
      <c r="D27" s="855" t="s">
        <v>1539</v>
      </c>
      <c r="E27" s="855" t="s">
        <v>3092</v>
      </c>
      <c r="F27" s="856" t="s">
        <v>1185</v>
      </c>
      <c r="G27" s="856" t="s">
        <v>1186</v>
      </c>
      <c r="H27" s="856" t="s">
        <v>3093</v>
      </c>
      <c r="I27" s="856" t="s">
        <v>3094</v>
      </c>
      <c r="J27" s="856" t="s">
        <v>3095</v>
      </c>
      <c r="K27" s="857">
        <v>4000</v>
      </c>
      <c r="L27" s="857">
        <v>80000</v>
      </c>
    </row>
    <row r="28" spans="1:12" ht="13.5" x14ac:dyDescent="0.45">
      <c r="A28" s="852" t="s">
        <v>3139</v>
      </c>
      <c r="B28" s="852" t="s">
        <v>2819</v>
      </c>
      <c r="C28" s="852" t="s">
        <v>3090</v>
      </c>
      <c r="D28" s="852" t="s">
        <v>3097</v>
      </c>
      <c r="E28" s="852" t="s">
        <v>3092</v>
      </c>
      <c r="F28" s="853" t="s">
        <v>1185</v>
      </c>
      <c r="G28" s="853" t="s">
        <v>1186</v>
      </c>
      <c r="H28" s="853" t="s">
        <v>3093</v>
      </c>
      <c r="I28" s="853" t="s">
        <v>3094</v>
      </c>
      <c r="J28" s="853" t="s">
        <v>3095</v>
      </c>
      <c r="K28" s="854">
        <v>30</v>
      </c>
      <c r="L28" s="854">
        <v>30000</v>
      </c>
    </row>
    <row r="29" spans="1:12" ht="13.5" x14ac:dyDescent="0.45">
      <c r="A29" s="855" t="s">
        <v>3140</v>
      </c>
      <c r="B29" s="855" t="s">
        <v>347</v>
      </c>
      <c r="C29" s="855" t="s">
        <v>3090</v>
      </c>
      <c r="D29" s="855" t="s">
        <v>1539</v>
      </c>
      <c r="E29" s="855" t="s">
        <v>3092</v>
      </c>
      <c r="F29" s="856" t="s">
        <v>1185</v>
      </c>
      <c r="G29" s="856" t="s">
        <v>1186</v>
      </c>
      <c r="H29" s="856" t="s">
        <v>2747</v>
      </c>
      <c r="I29" s="856" t="s">
        <v>2748</v>
      </c>
      <c r="J29" s="856" t="s">
        <v>3108</v>
      </c>
      <c r="K29" s="857">
        <v>110</v>
      </c>
      <c r="L29" s="857">
        <v>20000</v>
      </c>
    </row>
    <row r="30" spans="1:12" ht="13.5" x14ac:dyDescent="0.45">
      <c r="A30" s="852" t="s">
        <v>3140</v>
      </c>
      <c r="B30" s="852" t="s">
        <v>347</v>
      </c>
      <c r="C30" s="852" t="s">
        <v>3090</v>
      </c>
      <c r="D30" s="852" t="s">
        <v>1539</v>
      </c>
      <c r="E30" s="852" t="s">
        <v>3092</v>
      </c>
      <c r="F30" s="853" t="s">
        <v>1185</v>
      </c>
      <c r="G30" s="853" t="s">
        <v>1186</v>
      </c>
      <c r="H30" s="853" t="s">
        <v>2743</v>
      </c>
      <c r="I30" s="853" t="s">
        <v>2744</v>
      </c>
      <c r="J30" s="853" t="s">
        <v>3561</v>
      </c>
      <c r="K30" s="854">
        <v>180</v>
      </c>
      <c r="L30" s="854">
        <v>35000</v>
      </c>
    </row>
    <row r="31" spans="1:12" ht="13.5" x14ac:dyDescent="0.45">
      <c r="A31" s="855" t="s">
        <v>3140</v>
      </c>
      <c r="B31" s="855" t="s">
        <v>347</v>
      </c>
      <c r="C31" s="855" t="s">
        <v>3090</v>
      </c>
      <c r="D31" s="855" t="s">
        <v>1539</v>
      </c>
      <c r="E31" s="855" t="s">
        <v>3092</v>
      </c>
      <c r="F31" s="856" t="s">
        <v>1185</v>
      </c>
      <c r="G31" s="856" t="s">
        <v>1186</v>
      </c>
      <c r="H31" s="856" t="s">
        <v>2745</v>
      </c>
      <c r="I31" s="856" t="s">
        <v>2746</v>
      </c>
      <c r="J31" s="856" t="s">
        <v>3137</v>
      </c>
      <c r="K31" s="857">
        <v>1380</v>
      </c>
      <c r="L31" s="857">
        <v>100000</v>
      </c>
    </row>
    <row r="32" spans="1:12" ht="13.5" x14ac:dyDescent="0.45">
      <c r="A32" s="852" t="s">
        <v>3141</v>
      </c>
      <c r="B32" s="852" t="s">
        <v>2768</v>
      </c>
      <c r="C32" s="852" t="s">
        <v>3090</v>
      </c>
      <c r="D32" s="852" t="s">
        <v>1539</v>
      </c>
      <c r="E32" s="852" t="s">
        <v>3092</v>
      </c>
      <c r="F32" s="853" t="s">
        <v>1185</v>
      </c>
      <c r="G32" s="853" t="s">
        <v>1186</v>
      </c>
      <c r="H32" s="853" t="s">
        <v>3093</v>
      </c>
      <c r="I32" s="853" t="s">
        <v>3094</v>
      </c>
      <c r="J32" s="853" t="s">
        <v>3095</v>
      </c>
      <c r="K32" s="854">
        <v>2330</v>
      </c>
      <c r="L32" s="854">
        <v>741230</v>
      </c>
    </row>
    <row r="33" spans="1:14" ht="13.5" x14ac:dyDescent="0.45">
      <c r="A33" s="855" t="s">
        <v>3142</v>
      </c>
      <c r="B33" s="855" t="s">
        <v>2781</v>
      </c>
      <c r="C33" s="855" t="s">
        <v>3090</v>
      </c>
      <c r="D33" s="855" t="s">
        <v>3091</v>
      </c>
      <c r="E33" s="855" t="s">
        <v>3092</v>
      </c>
      <c r="F33" s="856" t="s">
        <v>1185</v>
      </c>
      <c r="G33" s="856" t="s">
        <v>1186</v>
      </c>
      <c r="H33" s="856" t="s">
        <v>3093</v>
      </c>
      <c r="I33" s="856" t="s">
        <v>3094</v>
      </c>
      <c r="J33" s="856" t="s">
        <v>3095</v>
      </c>
      <c r="K33" s="857">
        <v>280</v>
      </c>
      <c r="L33" s="857">
        <v>300000</v>
      </c>
      <c r="N33" s="27">
        <f>92500/1000000</f>
        <v>9.2499999999999999E-2</v>
      </c>
    </row>
    <row r="34" spans="1:14" ht="13.5" x14ac:dyDescent="0.45">
      <c r="A34" s="852" t="s">
        <v>3143</v>
      </c>
      <c r="B34" s="852" t="s">
        <v>2761</v>
      </c>
      <c r="C34" s="852" t="s">
        <v>3090</v>
      </c>
      <c r="D34" s="852" t="s">
        <v>1539</v>
      </c>
      <c r="E34" s="852" t="s">
        <v>3092</v>
      </c>
      <c r="F34" s="853" t="s">
        <v>1185</v>
      </c>
      <c r="G34" s="853" t="s">
        <v>1186</v>
      </c>
      <c r="H34" s="853" t="s">
        <v>3093</v>
      </c>
      <c r="I34" s="853" t="s">
        <v>3094</v>
      </c>
      <c r="J34" s="853" t="s">
        <v>3095</v>
      </c>
      <c r="K34" s="854">
        <v>18750</v>
      </c>
      <c r="L34" s="854">
        <v>2000000</v>
      </c>
    </row>
    <row r="35" spans="1:14" ht="13.5" x14ac:dyDescent="0.45">
      <c r="A35" s="855" t="s">
        <v>3144</v>
      </c>
      <c r="B35" s="855" t="s">
        <v>2851</v>
      </c>
      <c r="C35" s="855" t="s">
        <v>3090</v>
      </c>
      <c r="D35" s="855" t="s">
        <v>3097</v>
      </c>
      <c r="E35" s="855" t="s">
        <v>3092</v>
      </c>
      <c r="F35" s="856" t="s">
        <v>1185</v>
      </c>
      <c r="G35" s="856" t="s">
        <v>1186</v>
      </c>
      <c r="H35" s="856" t="s">
        <v>3093</v>
      </c>
      <c r="I35" s="856" t="s">
        <v>3094</v>
      </c>
      <c r="J35" s="856" t="s">
        <v>3095</v>
      </c>
      <c r="K35" s="857">
        <v>1000</v>
      </c>
      <c r="L35" s="857">
        <v>100000</v>
      </c>
    </row>
    <row r="36" spans="1:14" ht="13.5" x14ac:dyDescent="0.45">
      <c r="A36" s="852" t="s">
        <v>3145</v>
      </c>
      <c r="B36" s="852" t="s">
        <v>2831</v>
      </c>
      <c r="C36" s="852" t="s">
        <v>3090</v>
      </c>
      <c r="D36" s="852" t="s">
        <v>1539</v>
      </c>
      <c r="E36" s="852" t="s">
        <v>3092</v>
      </c>
      <c r="F36" s="853" t="s">
        <v>1185</v>
      </c>
      <c r="G36" s="853" t="s">
        <v>1186</v>
      </c>
      <c r="H36" s="853" t="s">
        <v>3093</v>
      </c>
      <c r="I36" s="853" t="s">
        <v>3094</v>
      </c>
      <c r="J36" s="853" t="s">
        <v>3095</v>
      </c>
      <c r="K36" s="854">
        <v>210</v>
      </c>
      <c r="L36" s="854">
        <v>170549</v>
      </c>
    </row>
    <row r="37" spans="1:14" ht="13.5" x14ac:dyDescent="0.45">
      <c r="A37" s="855" t="s">
        <v>3146</v>
      </c>
      <c r="B37" s="855" t="s">
        <v>2772</v>
      </c>
      <c r="C37" s="855" t="s">
        <v>3090</v>
      </c>
      <c r="D37" s="855" t="s">
        <v>3097</v>
      </c>
      <c r="E37" s="855" t="s">
        <v>3092</v>
      </c>
      <c r="F37" s="856" t="s">
        <v>1185</v>
      </c>
      <c r="G37" s="856" t="s">
        <v>1186</v>
      </c>
      <c r="H37" s="856" t="s">
        <v>3093</v>
      </c>
      <c r="I37" s="856" t="s">
        <v>3094</v>
      </c>
      <c r="J37" s="856" t="s">
        <v>3095</v>
      </c>
      <c r="K37" s="857">
        <v>5200</v>
      </c>
      <c r="L37" s="857">
        <v>520000</v>
      </c>
    </row>
    <row r="38" spans="1:14" ht="13.5" x14ac:dyDescent="0.45">
      <c r="A38" s="852" t="s">
        <v>3146</v>
      </c>
      <c r="B38" s="852" t="s">
        <v>2772</v>
      </c>
      <c r="C38" s="852" t="s">
        <v>3090</v>
      </c>
      <c r="D38" s="852" t="s">
        <v>3147</v>
      </c>
      <c r="E38" s="852" t="s">
        <v>3092</v>
      </c>
      <c r="F38" s="853" t="s">
        <v>1185</v>
      </c>
      <c r="G38" s="853" t="s">
        <v>1186</v>
      </c>
      <c r="H38" s="853" t="s">
        <v>3093</v>
      </c>
      <c r="I38" s="853" t="s">
        <v>3094</v>
      </c>
      <c r="J38" s="853" t="s">
        <v>3095</v>
      </c>
      <c r="K38" s="854">
        <v>6780</v>
      </c>
      <c r="L38" s="854">
        <v>678000</v>
      </c>
    </row>
    <row r="39" spans="1:14" ht="13.5" x14ac:dyDescent="0.45">
      <c r="A39" s="855" t="s">
        <v>3148</v>
      </c>
      <c r="B39" s="855" t="s">
        <v>2824</v>
      </c>
      <c r="C39" s="855" t="s">
        <v>3090</v>
      </c>
      <c r="D39" s="855" t="s">
        <v>1539</v>
      </c>
      <c r="E39" s="855" t="s">
        <v>3092</v>
      </c>
      <c r="F39" s="856" t="s">
        <v>1185</v>
      </c>
      <c r="G39" s="856" t="s">
        <v>1186</v>
      </c>
      <c r="H39" s="856" t="s">
        <v>3093</v>
      </c>
      <c r="I39" s="856" t="s">
        <v>3094</v>
      </c>
      <c r="J39" s="856" t="s">
        <v>3095</v>
      </c>
      <c r="K39" s="857">
        <v>10</v>
      </c>
      <c r="L39" s="857">
        <v>1000</v>
      </c>
    </row>
    <row r="40" spans="1:14" ht="13.5" x14ac:dyDescent="0.45">
      <c r="A40" s="852" t="s">
        <v>3149</v>
      </c>
      <c r="B40" s="852" t="s">
        <v>3150</v>
      </c>
      <c r="C40" s="852" t="s">
        <v>3119</v>
      </c>
      <c r="D40" s="852" t="s">
        <v>3134</v>
      </c>
      <c r="E40" s="852" t="s">
        <v>3092</v>
      </c>
      <c r="F40" s="853" t="s">
        <v>1185</v>
      </c>
      <c r="G40" s="853" t="s">
        <v>1186</v>
      </c>
      <c r="H40" s="853" t="s">
        <v>3151</v>
      </c>
      <c r="I40" s="853" t="s">
        <v>3152</v>
      </c>
      <c r="J40" s="853" t="s">
        <v>3560</v>
      </c>
      <c r="K40" s="854">
        <v>54000</v>
      </c>
      <c r="L40" s="854">
        <v>1883547</v>
      </c>
    </row>
    <row r="41" spans="1:14" ht="13.5" x14ac:dyDescent="0.45">
      <c r="A41" s="855" t="s">
        <v>3153</v>
      </c>
      <c r="B41" s="855" t="s">
        <v>2754</v>
      </c>
      <c r="C41" s="855" t="s">
        <v>3090</v>
      </c>
      <c r="D41" s="855" t="s">
        <v>3097</v>
      </c>
      <c r="E41" s="855" t="s">
        <v>3092</v>
      </c>
      <c r="F41" s="856" t="s">
        <v>1185</v>
      </c>
      <c r="G41" s="856" t="s">
        <v>1186</v>
      </c>
      <c r="H41" s="856" t="s">
        <v>3093</v>
      </c>
      <c r="I41" s="856" t="s">
        <v>3094</v>
      </c>
      <c r="J41" s="856" t="s">
        <v>3095</v>
      </c>
      <c r="K41" s="857">
        <v>420</v>
      </c>
      <c r="L41" s="857">
        <v>196787</v>
      </c>
    </row>
    <row r="42" spans="1:14" ht="13.5" x14ac:dyDescent="0.45">
      <c r="A42" s="852" t="s">
        <v>3154</v>
      </c>
      <c r="B42" s="852" t="s">
        <v>2794</v>
      </c>
      <c r="C42" s="852" t="s">
        <v>3090</v>
      </c>
      <c r="D42" s="852" t="s">
        <v>1539</v>
      </c>
      <c r="E42" s="852" t="s">
        <v>3092</v>
      </c>
      <c r="F42" s="853" t="s">
        <v>1185</v>
      </c>
      <c r="G42" s="853" t="s">
        <v>1186</v>
      </c>
      <c r="H42" s="853" t="s">
        <v>3093</v>
      </c>
      <c r="I42" s="853" t="s">
        <v>3094</v>
      </c>
      <c r="J42" s="853" t="s">
        <v>3095</v>
      </c>
      <c r="K42" s="854">
        <v>8000</v>
      </c>
      <c r="L42" s="854">
        <v>160000</v>
      </c>
    </row>
    <row r="43" spans="1:14" ht="13.5" x14ac:dyDescent="0.45">
      <c r="A43" s="855" t="s">
        <v>3155</v>
      </c>
      <c r="B43" s="855" t="s">
        <v>2846</v>
      </c>
      <c r="C43" s="855" t="s">
        <v>3090</v>
      </c>
      <c r="D43" s="855" t="s">
        <v>3097</v>
      </c>
      <c r="E43" s="855" t="s">
        <v>3092</v>
      </c>
      <c r="F43" s="856" t="s">
        <v>1185</v>
      </c>
      <c r="G43" s="856" t="s">
        <v>1186</v>
      </c>
      <c r="H43" s="856" t="s">
        <v>3093</v>
      </c>
      <c r="I43" s="856" t="s">
        <v>3094</v>
      </c>
      <c r="J43" s="856" t="s">
        <v>3095</v>
      </c>
      <c r="K43" s="857">
        <v>1200</v>
      </c>
      <c r="L43" s="857">
        <v>30000</v>
      </c>
    </row>
    <row r="44" spans="1:14" ht="13.5" x14ac:dyDescent="0.45">
      <c r="A44" s="852" t="s">
        <v>3156</v>
      </c>
      <c r="B44" s="852" t="s">
        <v>2789</v>
      </c>
      <c r="C44" s="852" t="s">
        <v>3090</v>
      </c>
      <c r="D44" s="852" t="s">
        <v>1539</v>
      </c>
      <c r="E44" s="852" t="s">
        <v>3092</v>
      </c>
      <c r="F44" s="853" t="s">
        <v>1185</v>
      </c>
      <c r="G44" s="853" t="s">
        <v>1186</v>
      </c>
      <c r="H44" s="853" t="s">
        <v>3093</v>
      </c>
      <c r="I44" s="853" t="s">
        <v>3094</v>
      </c>
      <c r="J44" s="853" t="s">
        <v>3095</v>
      </c>
      <c r="K44" s="854">
        <v>156</v>
      </c>
      <c r="L44" s="854">
        <v>98393</v>
      </c>
    </row>
    <row r="45" spans="1:14" ht="13.5" x14ac:dyDescent="0.45">
      <c r="A45" s="855" t="s">
        <v>3157</v>
      </c>
      <c r="B45" s="855" t="s">
        <v>2842</v>
      </c>
      <c r="C45" s="855" t="s">
        <v>3090</v>
      </c>
      <c r="D45" s="855" t="s">
        <v>3098</v>
      </c>
      <c r="E45" s="855" t="s">
        <v>3092</v>
      </c>
      <c r="F45" s="856" t="s">
        <v>1185</v>
      </c>
      <c r="G45" s="856" t="s">
        <v>1186</v>
      </c>
      <c r="H45" s="856" t="s">
        <v>3093</v>
      </c>
      <c r="I45" s="856" t="s">
        <v>3094</v>
      </c>
      <c r="J45" s="856" t="s">
        <v>3095</v>
      </c>
      <c r="K45" s="857">
        <v>1250</v>
      </c>
      <c r="L45" s="857">
        <v>200000</v>
      </c>
    </row>
    <row r="46" spans="1:14" ht="13.5" x14ac:dyDescent="0.45">
      <c r="A46" s="852" t="s">
        <v>3158</v>
      </c>
      <c r="B46" s="852" t="s">
        <v>3159</v>
      </c>
      <c r="C46" s="852" t="s">
        <v>3090</v>
      </c>
      <c r="D46" s="852" t="s">
        <v>3098</v>
      </c>
      <c r="E46" s="852" t="s">
        <v>3092</v>
      </c>
      <c r="F46" s="853" t="s">
        <v>1185</v>
      </c>
      <c r="G46" s="853" t="s">
        <v>1186</v>
      </c>
      <c r="H46" s="853" t="s">
        <v>3093</v>
      </c>
      <c r="I46" s="853" t="s">
        <v>3094</v>
      </c>
      <c r="J46" s="853" t="s">
        <v>3095</v>
      </c>
      <c r="K46" s="854">
        <v>3000</v>
      </c>
      <c r="L46" s="854">
        <v>200000</v>
      </c>
    </row>
    <row r="47" spans="1:14" ht="13.5" x14ac:dyDescent="0.45">
      <c r="A47" s="855" t="s">
        <v>3158</v>
      </c>
      <c r="B47" s="855" t="s">
        <v>3159</v>
      </c>
      <c r="C47" s="855" t="s">
        <v>3090</v>
      </c>
      <c r="D47" s="855" t="s">
        <v>1539</v>
      </c>
      <c r="E47" s="855" t="s">
        <v>3092</v>
      </c>
      <c r="F47" s="856" t="s">
        <v>1185</v>
      </c>
      <c r="G47" s="856" t="s">
        <v>1186</v>
      </c>
      <c r="H47" s="856" t="s">
        <v>3093</v>
      </c>
      <c r="I47" s="856" t="s">
        <v>3094</v>
      </c>
      <c r="J47" s="856" t="s">
        <v>3095</v>
      </c>
      <c r="K47" s="857">
        <v>34045</v>
      </c>
      <c r="L47" s="857">
        <v>4015000</v>
      </c>
    </row>
    <row r="48" spans="1:14" ht="13.5" x14ac:dyDescent="0.45">
      <c r="A48" s="852" t="s">
        <v>3158</v>
      </c>
      <c r="B48" s="852" t="s">
        <v>2808</v>
      </c>
      <c r="C48" s="852" t="s">
        <v>3090</v>
      </c>
      <c r="D48" s="852" t="s">
        <v>3097</v>
      </c>
      <c r="E48" s="852" t="s">
        <v>3092</v>
      </c>
      <c r="F48" s="853" t="s">
        <v>1185</v>
      </c>
      <c r="G48" s="853" t="s">
        <v>1186</v>
      </c>
      <c r="H48" s="853" t="s">
        <v>3093</v>
      </c>
      <c r="I48" s="853" t="s">
        <v>3094</v>
      </c>
      <c r="J48" s="853" t="s">
        <v>3095</v>
      </c>
      <c r="K48" s="854">
        <v>2000</v>
      </c>
      <c r="L48" s="854">
        <v>300000</v>
      </c>
    </row>
    <row r="49" spans="1:12" ht="13.5" x14ac:dyDescent="0.45">
      <c r="A49" s="855" t="s">
        <v>3158</v>
      </c>
      <c r="B49" s="855" t="s">
        <v>2808</v>
      </c>
      <c r="C49" s="855" t="s">
        <v>3090</v>
      </c>
      <c r="D49" s="855" t="s">
        <v>3160</v>
      </c>
      <c r="E49" s="855" t="s">
        <v>3092</v>
      </c>
      <c r="F49" s="856" t="s">
        <v>1185</v>
      </c>
      <c r="G49" s="856" t="s">
        <v>1186</v>
      </c>
      <c r="H49" s="856" t="s">
        <v>3093</v>
      </c>
      <c r="I49" s="856" t="s">
        <v>3094</v>
      </c>
      <c r="J49" s="856" t="s">
        <v>3095</v>
      </c>
      <c r="K49" s="857">
        <v>387</v>
      </c>
      <c r="L49" s="857">
        <v>25000</v>
      </c>
    </row>
    <row r="50" spans="1:12" ht="13.5" x14ac:dyDescent="0.45">
      <c r="A50" s="852" t="s">
        <v>3158</v>
      </c>
      <c r="B50" s="852" t="s">
        <v>2808</v>
      </c>
      <c r="C50" s="852" t="s">
        <v>3090</v>
      </c>
      <c r="D50" s="852" t="s">
        <v>1539</v>
      </c>
      <c r="E50" s="852" t="s">
        <v>3092</v>
      </c>
      <c r="F50" s="853" t="s">
        <v>1185</v>
      </c>
      <c r="G50" s="853" t="s">
        <v>1186</v>
      </c>
      <c r="H50" s="853" t="s">
        <v>3093</v>
      </c>
      <c r="I50" s="853" t="s">
        <v>3094</v>
      </c>
      <c r="J50" s="853" t="s">
        <v>3095</v>
      </c>
      <c r="K50" s="854">
        <v>12021</v>
      </c>
      <c r="L50" s="854">
        <v>763500</v>
      </c>
    </row>
    <row r="51" spans="1:12" ht="13.5" x14ac:dyDescent="0.45">
      <c r="A51" s="855" t="s">
        <v>3158</v>
      </c>
      <c r="B51" s="855" t="s">
        <v>2808</v>
      </c>
      <c r="C51" s="855" t="s">
        <v>3090</v>
      </c>
      <c r="D51" s="855" t="s">
        <v>3091</v>
      </c>
      <c r="E51" s="855" t="s">
        <v>3092</v>
      </c>
      <c r="F51" s="856" t="s">
        <v>1185</v>
      </c>
      <c r="G51" s="856" t="s">
        <v>1186</v>
      </c>
      <c r="H51" s="856" t="s">
        <v>3093</v>
      </c>
      <c r="I51" s="856" t="s">
        <v>3094</v>
      </c>
      <c r="J51" s="856" t="s">
        <v>3095</v>
      </c>
      <c r="K51" s="857">
        <v>200</v>
      </c>
      <c r="L51" s="857">
        <v>10000</v>
      </c>
    </row>
    <row r="52" spans="1:12" ht="13.5" x14ac:dyDescent="0.45">
      <c r="A52" s="852" t="s">
        <v>3161</v>
      </c>
      <c r="B52" s="852" t="s">
        <v>2815</v>
      </c>
      <c r="C52" s="852" t="s">
        <v>3090</v>
      </c>
      <c r="D52" s="852" t="s">
        <v>1539</v>
      </c>
      <c r="E52" s="852" t="s">
        <v>3092</v>
      </c>
      <c r="F52" s="853" t="s">
        <v>1185</v>
      </c>
      <c r="G52" s="853" t="s">
        <v>1186</v>
      </c>
      <c r="H52" s="853" t="s">
        <v>3093</v>
      </c>
      <c r="I52" s="853" t="s">
        <v>3094</v>
      </c>
      <c r="J52" s="853" t="s">
        <v>3095</v>
      </c>
      <c r="K52" s="854">
        <v>50</v>
      </c>
      <c r="L52" s="854">
        <v>15000</v>
      </c>
    </row>
    <row r="53" spans="1:12" ht="13.5" x14ac:dyDescent="0.45">
      <c r="A53" s="855" t="s">
        <v>3162</v>
      </c>
      <c r="B53" s="855" t="s">
        <v>2841</v>
      </c>
      <c r="C53" s="855" t="s">
        <v>3090</v>
      </c>
      <c r="D53" s="855" t="s">
        <v>1539</v>
      </c>
      <c r="E53" s="855" t="s">
        <v>3092</v>
      </c>
      <c r="F53" s="856" t="s">
        <v>1185</v>
      </c>
      <c r="G53" s="856" t="s">
        <v>1186</v>
      </c>
      <c r="H53" s="856" t="s">
        <v>3093</v>
      </c>
      <c r="I53" s="856" t="s">
        <v>3094</v>
      </c>
      <c r="J53" s="856" t="s">
        <v>3095</v>
      </c>
      <c r="K53" s="857">
        <v>530</v>
      </c>
      <c r="L53" s="857">
        <v>20000</v>
      </c>
    </row>
    <row r="54" spans="1:12" ht="13.5" x14ac:dyDescent="0.45">
      <c r="A54" s="852" t="s">
        <v>3163</v>
      </c>
      <c r="B54" s="852" t="s">
        <v>2844</v>
      </c>
      <c r="C54" s="852" t="s">
        <v>3090</v>
      </c>
      <c r="D54" s="852" t="s">
        <v>3097</v>
      </c>
      <c r="E54" s="852" t="s">
        <v>3092</v>
      </c>
      <c r="F54" s="853" t="s">
        <v>1185</v>
      </c>
      <c r="G54" s="853" t="s">
        <v>1186</v>
      </c>
      <c r="H54" s="853" t="s">
        <v>3093</v>
      </c>
      <c r="I54" s="853" t="s">
        <v>3094</v>
      </c>
      <c r="J54" s="853" t="s">
        <v>3095</v>
      </c>
      <c r="K54" s="854">
        <v>451</v>
      </c>
      <c r="L54" s="854">
        <v>20000</v>
      </c>
    </row>
    <row r="55" spans="1:12" ht="13.5" x14ac:dyDescent="0.45">
      <c r="A55" s="855" t="s">
        <v>3163</v>
      </c>
      <c r="B55" s="855" t="s">
        <v>2844</v>
      </c>
      <c r="C55" s="855" t="s">
        <v>3090</v>
      </c>
      <c r="D55" s="855" t="s">
        <v>3102</v>
      </c>
      <c r="E55" s="855" t="s">
        <v>3092</v>
      </c>
      <c r="F55" s="856" t="s">
        <v>1185</v>
      </c>
      <c r="G55" s="856" t="s">
        <v>1186</v>
      </c>
      <c r="H55" s="856" t="s">
        <v>3093</v>
      </c>
      <c r="I55" s="856" t="s">
        <v>3094</v>
      </c>
      <c r="J55" s="856" t="s">
        <v>3095</v>
      </c>
      <c r="K55" s="857">
        <v>72</v>
      </c>
      <c r="L55" s="857">
        <v>9000</v>
      </c>
    </row>
    <row r="56" spans="1:12" ht="13.5" x14ac:dyDescent="0.45">
      <c r="A56" s="852" t="s">
        <v>3164</v>
      </c>
      <c r="B56" s="852" t="s">
        <v>3165</v>
      </c>
      <c r="C56" s="852" t="s">
        <v>3090</v>
      </c>
      <c r="D56" s="852" t="s">
        <v>1539</v>
      </c>
      <c r="E56" s="852" t="s">
        <v>3092</v>
      </c>
      <c r="F56" s="853" t="s">
        <v>1185</v>
      </c>
      <c r="G56" s="853" t="s">
        <v>1186</v>
      </c>
      <c r="H56" s="853" t="s">
        <v>3093</v>
      </c>
      <c r="I56" s="853" t="s">
        <v>3094</v>
      </c>
      <c r="J56" s="853" t="s">
        <v>3095</v>
      </c>
      <c r="K56" s="854">
        <v>400</v>
      </c>
      <c r="L56" s="854">
        <v>30000</v>
      </c>
    </row>
    <row r="57" spans="1:12" ht="13.5" x14ac:dyDescent="0.45">
      <c r="A57" s="855" t="s">
        <v>3166</v>
      </c>
      <c r="B57" s="855" t="s">
        <v>2771</v>
      </c>
      <c r="C57" s="855" t="s">
        <v>3090</v>
      </c>
      <c r="D57" s="855" t="s">
        <v>3097</v>
      </c>
      <c r="E57" s="855" t="s">
        <v>3092</v>
      </c>
      <c r="F57" s="856" t="s">
        <v>1185</v>
      </c>
      <c r="G57" s="856" t="s">
        <v>1186</v>
      </c>
      <c r="H57" s="856" t="s">
        <v>3093</v>
      </c>
      <c r="I57" s="856" t="s">
        <v>3094</v>
      </c>
      <c r="J57" s="856" t="s">
        <v>3095</v>
      </c>
      <c r="K57" s="857">
        <v>7000</v>
      </c>
      <c r="L57" s="857">
        <v>1169000</v>
      </c>
    </row>
    <row r="58" spans="1:12" ht="13.5" x14ac:dyDescent="0.45">
      <c r="A58" s="852" t="s">
        <v>3167</v>
      </c>
      <c r="B58" s="852" t="s">
        <v>2773</v>
      </c>
      <c r="C58" s="852" t="s">
        <v>3090</v>
      </c>
      <c r="D58" s="852" t="s">
        <v>3091</v>
      </c>
      <c r="E58" s="852" t="s">
        <v>3092</v>
      </c>
      <c r="F58" s="853" t="s">
        <v>1185</v>
      </c>
      <c r="G58" s="853" t="s">
        <v>1186</v>
      </c>
      <c r="H58" s="853" t="s">
        <v>3093</v>
      </c>
      <c r="I58" s="853" t="s">
        <v>3094</v>
      </c>
      <c r="J58" s="853" t="s">
        <v>3095</v>
      </c>
      <c r="K58" s="854">
        <v>558</v>
      </c>
      <c r="L58" s="854">
        <v>1792571</v>
      </c>
    </row>
    <row r="59" spans="1:12" ht="13.5" x14ac:dyDescent="0.45">
      <c r="A59" s="855" t="s">
        <v>3168</v>
      </c>
      <c r="B59" s="855" t="s">
        <v>2811</v>
      </c>
      <c r="C59" s="855" t="s">
        <v>3090</v>
      </c>
      <c r="D59" s="855" t="s">
        <v>1539</v>
      </c>
      <c r="E59" s="855" t="s">
        <v>3092</v>
      </c>
      <c r="F59" s="856" t="s">
        <v>1185</v>
      </c>
      <c r="G59" s="856" t="s">
        <v>1186</v>
      </c>
      <c r="H59" s="856" t="s">
        <v>3093</v>
      </c>
      <c r="I59" s="856" t="s">
        <v>3094</v>
      </c>
      <c r="J59" s="856" t="s">
        <v>3095</v>
      </c>
      <c r="K59" s="857">
        <v>9186</v>
      </c>
      <c r="L59" s="857">
        <v>902600</v>
      </c>
    </row>
    <row r="60" spans="1:12" ht="13.5" x14ac:dyDescent="0.45">
      <c r="A60" s="852" t="s">
        <v>3169</v>
      </c>
      <c r="B60" s="852" t="s">
        <v>2764</v>
      </c>
      <c r="C60" s="852" t="s">
        <v>3090</v>
      </c>
      <c r="D60" s="852" t="s">
        <v>1539</v>
      </c>
      <c r="E60" s="852" t="s">
        <v>3092</v>
      </c>
      <c r="F60" s="853" t="s">
        <v>1185</v>
      </c>
      <c r="G60" s="853" t="s">
        <v>1186</v>
      </c>
      <c r="H60" s="853" t="s">
        <v>3093</v>
      </c>
      <c r="I60" s="853" t="s">
        <v>3094</v>
      </c>
      <c r="J60" s="853" t="s">
        <v>3095</v>
      </c>
      <c r="K60" s="854">
        <v>1600</v>
      </c>
      <c r="L60" s="854">
        <v>160000</v>
      </c>
    </row>
    <row r="62" spans="1:12" ht="17.5" x14ac:dyDescent="0.45">
      <c r="L62" s="896">
        <f>SUM(L4:L61)</f>
        <v>121739518</v>
      </c>
    </row>
  </sheetData>
  <autoFilter ref="A3:L60" xr:uid="{9A838A66-CE8D-4020-BFF1-23B3126E4E3F}">
    <filterColumn colId="9">
      <filters>
        <filter val="Argile"/>
        <filter val="Calcaire"/>
        <filter val="Granulats"/>
        <filter val="Pierres gemmes"/>
        <filter val="Pierres synthétiques"/>
        <filter val="Sable"/>
        <filter val="Sulfate de baryum naturel"/>
      </filters>
    </filterColumn>
  </autoFilter>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C1EF56-5283-44C4-9D20-40DBC27FEEAB}">
  <sheetPr codeName="Feuil2">
    <tabColor rgb="FF00B050"/>
  </sheetPr>
  <dimension ref="A2:O49"/>
  <sheetViews>
    <sheetView showGridLines="0" zoomScaleNormal="100" zoomScaleSheetLayoutView="70" workbookViewId="0">
      <selection activeCell="O23" sqref="O23"/>
    </sheetView>
  </sheetViews>
  <sheetFormatPr baseColWidth="10" defaultColWidth="9.453125" defaultRowHeight="13" x14ac:dyDescent="0.35"/>
  <cols>
    <col min="1" max="1" width="27.54296875" style="113" customWidth="1"/>
    <col min="2" max="2" width="1.54296875" style="113" customWidth="1"/>
    <col min="3" max="3" width="30.453125" style="113" customWidth="1"/>
    <col min="4" max="4" width="2.08984375" style="113" customWidth="1"/>
    <col min="5" max="5" width="4.08984375" style="113" customWidth="1"/>
    <col min="6" max="6" width="18.453125" style="113" customWidth="1"/>
    <col min="7" max="7" width="2.08984375" style="113" customWidth="1"/>
    <col min="8" max="8" width="2.54296875" style="114" customWidth="1"/>
    <col min="9" max="9" width="29.54296875" style="113" customWidth="1"/>
    <col min="10" max="10" width="2.54296875" style="113" customWidth="1"/>
    <col min="11" max="11" width="2.54296875" style="113" bestFit="1" customWidth="1"/>
    <col min="12" max="12" width="26.54296875" style="113" customWidth="1"/>
    <col min="13" max="13" width="2.453125" style="2" customWidth="1"/>
    <col min="14" max="14" width="3.453125" style="2" customWidth="1"/>
    <col min="15" max="15" width="24.90625" style="2" customWidth="1"/>
    <col min="16" max="16" width="2.453125" style="2" customWidth="1"/>
    <col min="17" max="17" width="3.54296875" style="2" customWidth="1"/>
    <col min="18" max="18" width="27" style="2" customWidth="1"/>
    <col min="19" max="16384" width="9.453125" style="2"/>
  </cols>
  <sheetData>
    <row r="2" spans="1:15" x14ac:dyDescent="0.45">
      <c r="A2" s="69" t="s">
        <v>1545</v>
      </c>
    </row>
    <row r="4" spans="1:15" ht="13.5" x14ac:dyDescent="0.35">
      <c r="A4" s="1718" t="s">
        <v>558</v>
      </c>
      <c r="B4" s="1718"/>
      <c r="C4" s="1718"/>
      <c r="D4" s="549"/>
      <c r="E4" s="1718" t="s">
        <v>597</v>
      </c>
      <c r="F4" s="1718"/>
      <c r="G4" s="1718"/>
      <c r="H4" s="1718"/>
      <c r="I4" s="1718"/>
      <c r="J4" s="1718"/>
      <c r="K4" s="1718"/>
      <c r="L4" s="1718"/>
      <c r="M4" s="1718"/>
      <c r="N4" s="1718"/>
      <c r="O4" s="1718"/>
    </row>
    <row r="5" spans="1:15" ht="27" x14ac:dyDescent="0.35">
      <c r="A5" s="688" t="s">
        <v>559</v>
      </c>
      <c r="B5" s="549"/>
      <c r="C5" s="689" t="s">
        <v>560</v>
      </c>
      <c r="D5" s="549"/>
      <c r="E5" s="549"/>
      <c r="F5" s="688" t="s">
        <v>559</v>
      </c>
      <c r="G5" s="549"/>
      <c r="H5" s="1719" t="s">
        <v>560</v>
      </c>
      <c r="I5" s="1719"/>
      <c r="J5" s="549"/>
      <c r="K5" s="1719" t="s">
        <v>598</v>
      </c>
      <c r="L5" s="1719"/>
      <c r="M5" s="549"/>
      <c r="N5" s="1719" t="s">
        <v>598</v>
      </c>
      <c r="O5" s="1719"/>
    </row>
    <row r="6" spans="1:15" ht="13.5" x14ac:dyDescent="0.35">
      <c r="A6" s="690" t="s">
        <v>561</v>
      </c>
      <c r="B6" s="688"/>
      <c r="C6" s="691" t="s">
        <v>1</v>
      </c>
      <c r="D6" s="688"/>
      <c r="E6" s="692" t="s">
        <v>0</v>
      </c>
      <c r="F6" s="690" t="s">
        <v>562</v>
      </c>
      <c r="G6" s="549"/>
      <c r="H6" s="693" t="s">
        <v>0</v>
      </c>
      <c r="I6" s="693" t="s">
        <v>599</v>
      </c>
      <c r="J6" s="694"/>
      <c r="K6" s="693" t="s">
        <v>0</v>
      </c>
      <c r="L6" s="693" t="s">
        <v>599</v>
      </c>
      <c r="M6" s="694"/>
      <c r="N6" s="693" t="s">
        <v>0</v>
      </c>
      <c r="O6" s="693" t="s">
        <v>599</v>
      </c>
    </row>
    <row r="7" spans="1:15" ht="13.5" x14ac:dyDescent="0.35">
      <c r="A7" s="695" t="s">
        <v>563</v>
      </c>
      <c r="B7" s="549"/>
      <c r="C7" s="696" t="s">
        <v>600</v>
      </c>
      <c r="D7" s="549"/>
      <c r="E7" s="696">
        <v>1</v>
      </c>
      <c r="F7" s="695" t="s">
        <v>596</v>
      </c>
      <c r="G7" s="549"/>
      <c r="H7" s="697">
        <v>1</v>
      </c>
      <c r="I7" s="698" t="s">
        <v>2749</v>
      </c>
      <c r="J7" s="694"/>
      <c r="K7" s="697">
        <v>44</v>
      </c>
      <c r="L7" s="698" t="s">
        <v>2750</v>
      </c>
      <c r="M7" s="694"/>
      <c r="N7" s="697">
        <v>87</v>
      </c>
      <c r="O7" s="698" t="s">
        <v>2751</v>
      </c>
    </row>
    <row r="8" spans="1:15" ht="13.5" x14ac:dyDescent="0.35">
      <c r="A8" s="690" t="s">
        <v>241</v>
      </c>
      <c r="B8" s="549"/>
      <c r="C8" s="699" t="s">
        <v>601</v>
      </c>
      <c r="D8" s="549"/>
      <c r="E8" s="699">
        <v>2</v>
      </c>
      <c r="F8" s="700" t="s">
        <v>716</v>
      </c>
      <c r="G8" s="549"/>
      <c r="H8" s="701">
        <v>2</v>
      </c>
      <c r="I8" s="702" t="s">
        <v>2752</v>
      </c>
      <c r="J8" s="694"/>
      <c r="K8" s="701">
        <v>45</v>
      </c>
      <c r="L8" s="702" t="s">
        <v>2753</v>
      </c>
      <c r="M8" s="694"/>
      <c r="N8" s="701">
        <v>88</v>
      </c>
      <c r="O8" s="702" t="s">
        <v>2754</v>
      </c>
    </row>
    <row r="9" spans="1:15" ht="13.5" x14ac:dyDescent="0.35">
      <c r="A9" s="695" t="s">
        <v>602</v>
      </c>
      <c r="B9" s="549"/>
      <c r="C9" s="696" t="s">
        <v>603</v>
      </c>
      <c r="D9" s="549"/>
      <c r="E9" s="696">
        <v>3</v>
      </c>
      <c r="F9" s="695" t="s">
        <v>717</v>
      </c>
      <c r="G9" s="549"/>
      <c r="H9" s="697">
        <v>3</v>
      </c>
      <c r="I9" s="698" t="s">
        <v>691</v>
      </c>
      <c r="J9" s="694"/>
      <c r="K9" s="697">
        <v>46</v>
      </c>
      <c r="L9" s="698" t="s">
        <v>694</v>
      </c>
      <c r="M9" s="694"/>
      <c r="N9" s="697">
        <v>89</v>
      </c>
      <c r="O9" s="698" t="s">
        <v>2755</v>
      </c>
    </row>
    <row r="10" spans="1:15" ht="27" x14ac:dyDescent="0.35">
      <c r="A10" s="700" t="s">
        <v>605</v>
      </c>
      <c r="B10" s="549"/>
      <c r="C10" s="699" t="s">
        <v>2756</v>
      </c>
      <c r="D10" s="549"/>
      <c r="E10" s="699">
        <v>4</v>
      </c>
      <c r="F10" s="700" t="s">
        <v>2757</v>
      </c>
      <c r="G10" s="549"/>
      <c r="H10" s="701">
        <v>4</v>
      </c>
      <c r="I10" s="702" t="s">
        <v>2758</v>
      </c>
      <c r="J10" s="694"/>
      <c r="K10" s="701">
        <v>47</v>
      </c>
      <c r="L10" s="702" t="s">
        <v>2759</v>
      </c>
      <c r="M10" s="694"/>
      <c r="N10" s="701">
        <v>90</v>
      </c>
      <c r="O10" s="702" t="s">
        <v>2760</v>
      </c>
    </row>
    <row r="11" spans="1:15" ht="13.5" x14ac:dyDescent="0.35">
      <c r="A11" s="700" t="s">
        <v>564</v>
      </c>
      <c r="B11" s="549"/>
      <c r="C11" s="345"/>
      <c r="D11" s="580"/>
      <c r="E11" s="696">
        <v>5</v>
      </c>
      <c r="F11" s="695" t="s">
        <v>719</v>
      </c>
      <c r="G11" s="549"/>
      <c r="H11" s="697">
        <v>5</v>
      </c>
      <c r="I11" s="698" t="s">
        <v>2761</v>
      </c>
      <c r="J11" s="694"/>
      <c r="K11" s="697">
        <v>48</v>
      </c>
      <c r="L11" s="698" t="s">
        <v>2762</v>
      </c>
      <c r="M11" s="694"/>
      <c r="N11" s="697">
        <v>91</v>
      </c>
      <c r="O11" s="698" t="s">
        <v>700</v>
      </c>
    </row>
    <row r="12" spans="1:15" ht="13.5" x14ac:dyDescent="0.35">
      <c r="A12" s="695" t="s">
        <v>565</v>
      </c>
      <c r="B12" s="549"/>
      <c r="C12" s="345"/>
      <c r="D12" s="549"/>
      <c r="E12" s="699">
        <v>6</v>
      </c>
      <c r="F12" s="700" t="s">
        <v>720</v>
      </c>
      <c r="G12" s="549"/>
      <c r="H12" s="701">
        <v>6</v>
      </c>
      <c r="I12" s="702" t="s">
        <v>2763</v>
      </c>
      <c r="J12" s="694"/>
      <c r="K12" s="701">
        <v>49</v>
      </c>
      <c r="L12" s="702" t="s">
        <v>2764</v>
      </c>
      <c r="M12" s="694"/>
      <c r="N12" s="701">
        <v>92</v>
      </c>
      <c r="O12" s="702" t="s">
        <v>2765</v>
      </c>
    </row>
    <row r="13" spans="1:15" ht="13.5" x14ac:dyDescent="0.35">
      <c r="A13" s="700" t="s">
        <v>566</v>
      </c>
      <c r="B13" s="549"/>
      <c r="C13" s="345"/>
      <c r="D13" s="549"/>
      <c r="E13" s="696">
        <v>7</v>
      </c>
      <c r="F13" s="695" t="s">
        <v>721</v>
      </c>
      <c r="G13" s="549"/>
      <c r="H13" s="697">
        <v>7</v>
      </c>
      <c r="I13" s="698" t="s">
        <v>2766</v>
      </c>
      <c r="J13" s="694"/>
      <c r="K13" s="697">
        <v>50</v>
      </c>
      <c r="L13" s="698" t="s">
        <v>2767</v>
      </c>
      <c r="M13" s="694"/>
      <c r="N13" s="697">
        <v>93</v>
      </c>
      <c r="O13" s="698" t="s">
        <v>2768</v>
      </c>
    </row>
    <row r="14" spans="1:15" ht="13.5" x14ac:dyDescent="0.35">
      <c r="A14" s="695" t="s">
        <v>567</v>
      </c>
      <c r="B14" s="549"/>
      <c r="C14" s="345"/>
      <c r="D14" s="549"/>
      <c r="E14" s="699">
        <v>8</v>
      </c>
      <c r="F14" s="700" t="s">
        <v>722</v>
      </c>
      <c r="G14" s="549"/>
      <c r="H14" s="701">
        <v>8</v>
      </c>
      <c r="I14" s="702" t="s">
        <v>2769</v>
      </c>
      <c r="J14" s="694"/>
      <c r="K14" s="701">
        <v>51</v>
      </c>
      <c r="L14" s="702" t="s">
        <v>2770</v>
      </c>
      <c r="M14" s="694"/>
      <c r="N14" s="701">
        <v>94</v>
      </c>
      <c r="O14" s="702" t="s">
        <v>2771</v>
      </c>
    </row>
    <row r="15" spans="1:15" ht="13.5" x14ac:dyDescent="0.35">
      <c r="A15" s="690" t="s">
        <v>2</v>
      </c>
      <c r="B15" s="549"/>
      <c r="C15" s="345"/>
      <c r="D15" s="549"/>
      <c r="E15" s="696">
        <v>9</v>
      </c>
      <c r="F15" s="695" t="s">
        <v>23</v>
      </c>
      <c r="G15" s="549"/>
      <c r="H15" s="697">
        <v>9</v>
      </c>
      <c r="I15" s="698" t="s">
        <v>697</v>
      </c>
      <c r="J15" s="694"/>
      <c r="K15" s="697">
        <v>52</v>
      </c>
      <c r="L15" s="698" t="s">
        <v>2772</v>
      </c>
      <c r="M15" s="694"/>
      <c r="N15" s="697">
        <v>95</v>
      </c>
      <c r="O15" s="698" t="s">
        <v>2773</v>
      </c>
    </row>
    <row r="16" spans="1:15" ht="13.5" x14ac:dyDescent="0.35">
      <c r="A16" s="695" t="s">
        <v>606</v>
      </c>
      <c r="B16" s="549"/>
      <c r="C16" s="345"/>
      <c r="D16" s="549"/>
      <c r="E16" s="699">
        <v>10</v>
      </c>
      <c r="F16" s="700" t="s">
        <v>661</v>
      </c>
      <c r="G16" s="549"/>
      <c r="H16" s="701">
        <v>10</v>
      </c>
      <c r="I16" s="702" t="s">
        <v>330</v>
      </c>
      <c r="J16" s="694"/>
      <c r="K16" s="701">
        <v>53</v>
      </c>
      <c r="L16" s="702" t="s">
        <v>304</v>
      </c>
      <c r="M16" s="694"/>
      <c r="N16" s="701">
        <v>96</v>
      </c>
      <c r="O16" s="702" t="s">
        <v>312</v>
      </c>
    </row>
    <row r="17" spans="1:15" ht="13.5" x14ac:dyDescent="0.35">
      <c r="A17" s="690" t="s">
        <v>568</v>
      </c>
      <c r="B17" s="549"/>
      <c r="C17" s="345"/>
      <c r="D17" s="549"/>
      <c r="E17" s="696">
        <v>11</v>
      </c>
      <c r="F17" s="695" t="s">
        <v>604</v>
      </c>
      <c r="G17" s="549"/>
      <c r="H17" s="697">
        <v>11</v>
      </c>
      <c r="I17" s="698" t="s">
        <v>2774</v>
      </c>
      <c r="J17" s="694"/>
      <c r="K17" s="697">
        <v>54</v>
      </c>
      <c r="L17" s="698" t="s">
        <v>2775</v>
      </c>
      <c r="M17" s="694"/>
      <c r="N17" s="697">
        <v>97</v>
      </c>
      <c r="O17" s="698" t="s">
        <v>2776</v>
      </c>
    </row>
    <row r="18" spans="1:15" ht="13.5" x14ac:dyDescent="0.35">
      <c r="A18" s="695" t="s">
        <v>607</v>
      </c>
      <c r="B18" s="549"/>
      <c r="C18" s="345"/>
      <c r="D18" s="345"/>
      <c r="E18" s="345"/>
      <c r="F18" s="345"/>
      <c r="G18" s="549"/>
      <c r="H18" s="701">
        <v>12</v>
      </c>
      <c r="I18" s="702" t="s">
        <v>2777</v>
      </c>
      <c r="J18" s="694"/>
      <c r="K18" s="701">
        <v>55</v>
      </c>
      <c r="L18" s="702" t="s">
        <v>2778</v>
      </c>
      <c r="M18" s="694"/>
      <c r="N18" s="701">
        <v>98</v>
      </c>
      <c r="O18" s="702" t="s">
        <v>2779</v>
      </c>
    </row>
    <row r="19" spans="1:15" ht="13.5" x14ac:dyDescent="0.35">
      <c r="A19" s="549"/>
      <c r="B19" s="549"/>
      <c r="C19" s="345"/>
      <c r="D19" s="345"/>
      <c r="E19" s="345"/>
      <c r="F19" s="345"/>
      <c r="G19" s="549"/>
      <c r="H19" s="697">
        <v>13</v>
      </c>
      <c r="I19" s="698" t="s">
        <v>2780</v>
      </c>
      <c r="J19" s="694"/>
      <c r="K19" s="697">
        <v>56</v>
      </c>
      <c r="L19" s="698" t="s">
        <v>2781</v>
      </c>
      <c r="M19" s="694"/>
      <c r="N19" s="697">
        <v>99</v>
      </c>
      <c r="O19" s="698" t="s">
        <v>2782</v>
      </c>
    </row>
    <row r="20" spans="1:15" ht="13.5" x14ac:dyDescent="0.35">
      <c r="A20" s="549"/>
      <c r="B20" s="549"/>
      <c r="C20" s="345"/>
      <c r="D20" s="345"/>
      <c r="E20" s="345"/>
      <c r="F20" s="345"/>
      <c r="G20" s="549"/>
      <c r="H20" s="701">
        <v>14</v>
      </c>
      <c r="I20" s="702" t="s">
        <v>2783</v>
      </c>
      <c r="J20" s="694"/>
      <c r="K20" s="701">
        <v>57</v>
      </c>
      <c r="L20" s="702" t="s">
        <v>698</v>
      </c>
      <c r="M20" s="694"/>
      <c r="N20" s="701">
        <v>100</v>
      </c>
      <c r="O20" s="702" t="s">
        <v>2784</v>
      </c>
    </row>
    <row r="21" spans="1:15" ht="13.5" x14ac:dyDescent="0.35">
      <c r="A21" s="549"/>
      <c r="B21" s="549"/>
      <c r="C21" s="345"/>
      <c r="D21" s="345"/>
      <c r="E21" s="345"/>
      <c r="F21" s="345"/>
      <c r="G21" s="549"/>
      <c r="H21" s="697">
        <v>15</v>
      </c>
      <c r="I21" s="698" t="s">
        <v>2785</v>
      </c>
      <c r="J21" s="694"/>
      <c r="K21" s="697">
        <v>58</v>
      </c>
      <c r="L21" s="698" t="s">
        <v>2786</v>
      </c>
      <c r="M21" s="694"/>
      <c r="N21" s="697">
        <v>101</v>
      </c>
      <c r="O21" s="698" t="s">
        <v>2787</v>
      </c>
    </row>
    <row r="22" spans="1:15" ht="13.5" x14ac:dyDescent="0.35">
      <c r="A22" s="549"/>
      <c r="B22" s="549"/>
      <c r="C22" s="345"/>
      <c r="D22" s="345"/>
      <c r="E22" s="345"/>
      <c r="F22" s="345"/>
      <c r="G22" s="549"/>
      <c r="H22" s="701">
        <v>16</v>
      </c>
      <c r="I22" s="702" t="s">
        <v>2788</v>
      </c>
      <c r="J22" s="694"/>
      <c r="K22" s="701">
        <v>59</v>
      </c>
      <c r="L22" s="702" t="s">
        <v>701</v>
      </c>
      <c r="M22" s="694"/>
      <c r="N22" s="701">
        <v>102</v>
      </c>
      <c r="O22" s="702" t="s">
        <v>2789</v>
      </c>
    </row>
    <row r="23" spans="1:15" ht="13.5" x14ac:dyDescent="0.35">
      <c r="A23" s="549"/>
      <c r="B23" s="549"/>
      <c r="C23" s="345"/>
      <c r="D23" s="345"/>
      <c r="E23" s="345"/>
      <c r="F23" s="345"/>
      <c r="G23" s="549"/>
      <c r="H23" s="697">
        <v>17</v>
      </c>
      <c r="I23" s="698" t="s">
        <v>2790</v>
      </c>
      <c r="J23" s="694"/>
      <c r="K23" s="697">
        <v>60</v>
      </c>
      <c r="L23" s="698" t="s">
        <v>2791</v>
      </c>
      <c r="M23" s="694"/>
      <c r="N23" s="697">
        <v>103</v>
      </c>
      <c r="O23" s="698" t="s">
        <v>2792</v>
      </c>
    </row>
    <row r="24" spans="1:15" ht="13.5" x14ac:dyDescent="0.35">
      <c r="A24" s="549"/>
      <c r="B24" s="549"/>
      <c r="C24" s="345"/>
      <c r="D24" s="345"/>
      <c r="E24" s="345"/>
      <c r="F24" s="345"/>
      <c r="G24" s="549"/>
      <c r="H24" s="701">
        <v>18</v>
      </c>
      <c r="I24" s="702" t="s">
        <v>2793</v>
      </c>
      <c r="J24" s="694"/>
      <c r="K24" s="701">
        <v>61</v>
      </c>
      <c r="L24" s="702" t="s">
        <v>305</v>
      </c>
      <c r="M24" s="694"/>
      <c r="N24" s="701">
        <v>104</v>
      </c>
      <c r="O24" s="702" t="s">
        <v>2794</v>
      </c>
    </row>
    <row r="25" spans="1:15" ht="13.5" x14ac:dyDescent="0.35">
      <c r="A25" s="549"/>
      <c r="B25" s="549"/>
      <c r="C25" s="345"/>
      <c r="D25" s="345"/>
      <c r="E25" s="345"/>
      <c r="F25" s="345"/>
      <c r="G25" s="549"/>
      <c r="H25" s="697">
        <v>19</v>
      </c>
      <c r="I25" s="698" t="s">
        <v>2288</v>
      </c>
      <c r="J25" s="694"/>
      <c r="K25" s="697">
        <v>62</v>
      </c>
      <c r="L25" s="698" t="s">
        <v>2795</v>
      </c>
      <c r="M25" s="694"/>
      <c r="N25" s="697">
        <v>105</v>
      </c>
      <c r="O25" s="698" t="s">
        <v>2796</v>
      </c>
    </row>
    <row r="26" spans="1:15" ht="13.5" x14ac:dyDescent="0.35">
      <c r="A26" s="549"/>
      <c r="B26" s="549"/>
      <c r="C26" s="345"/>
      <c r="D26" s="345"/>
      <c r="E26" s="345"/>
      <c r="F26" s="345"/>
      <c r="G26" s="549"/>
      <c r="H26" s="701">
        <v>20</v>
      </c>
      <c r="I26" s="702" t="s">
        <v>2797</v>
      </c>
      <c r="J26" s="694"/>
      <c r="K26" s="701">
        <v>63</v>
      </c>
      <c r="L26" s="702" t="s">
        <v>2798</v>
      </c>
      <c r="M26" s="694"/>
      <c r="N26" s="701">
        <v>106</v>
      </c>
      <c r="O26" s="702" t="s">
        <v>2799</v>
      </c>
    </row>
    <row r="27" spans="1:15" ht="19" x14ac:dyDescent="0.35">
      <c r="A27" s="549"/>
      <c r="B27" s="549"/>
      <c r="C27" s="345"/>
      <c r="D27" s="549"/>
      <c r="E27" s="703"/>
      <c r="F27" s="704"/>
      <c r="G27" s="549"/>
      <c r="H27" s="697">
        <v>21</v>
      </c>
      <c r="I27" s="698" t="s">
        <v>2800</v>
      </c>
      <c r="J27" s="694"/>
      <c r="K27" s="697">
        <v>64</v>
      </c>
      <c r="L27" s="698" t="s">
        <v>2801</v>
      </c>
      <c r="M27" s="694"/>
      <c r="N27" s="697">
        <v>107</v>
      </c>
      <c r="O27" s="698" t="s">
        <v>2802</v>
      </c>
    </row>
    <row r="28" spans="1:15" ht="13.5" x14ac:dyDescent="0.35">
      <c r="A28" s="549"/>
      <c r="B28" s="549"/>
      <c r="C28" s="345"/>
      <c r="D28" s="549"/>
      <c r="E28" s="549"/>
      <c r="F28" s="549"/>
      <c r="G28" s="549"/>
      <c r="H28" s="701">
        <v>22</v>
      </c>
      <c r="I28" s="702" t="s">
        <v>2803</v>
      </c>
      <c r="J28" s="694"/>
      <c r="K28" s="701">
        <v>65</v>
      </c>
      <c r="L28" s="702" t="s">
        <v>2804</v>
      </c>
      <c r="M28" s="694"/>
      <c r="N28" s="701">
        <v>108</v>
      </c>
      <c r="O28" s="702" t="s">
        <v>2805</v>
      </c>
    </row>
    <row r="29" spans="1:15" ht="13.5" x14ac:dyDescent="0.35">
      <c r="A29" s="549"/>
      <c r="B29" s="549"/>
      <c r="C29" s="345"/>
      <c r="D29" s="549"/>
      <c r="E29" s="549"/>
      <c r="F29" s="549"/>
      <c r="G29" s="549"/>
      <c r="H29" s="697">
        <v>23</v>
      </c>
      <c r="I29" s="698" t="s">
        <v>2806</v>
      </c>
      <c r="J29" s="694"/>
      <c r="K29" s="697">
        <v>66</v>
      </c>
      <c r="L29" s="698" t="s">
        <v>2807</v>
      </c>
      <c r="M29" s="694"/>
      <c r="N29" s="697">
        <v>109</v>
      </c>
      <c r="O29" s="698" t="s">
        <v>696</v>
      </c>
    </row>
    <row r="30" spans="1:15" ht="13.5" x14ac:dyDescent="0.35">
      <c r="A30" s="549"/>
      <c r="B30" s="549"/>
      <c r="C30" s="345"/>
      <c r="D30" s="549"/>
      <c r="E30" s="549"/>
      <c r="F30" s="549"/>
      <c r="G30" s="549"/>
      <c r="H30" s="701">
        <v>24</v>
      </c>
      <c r="I30" s="702" t="s">
        <v>2808</v>
      </c>
      <c r="J30" s="694"/>
      <c r="K30" s="701">
        <v>67</v>
      </c>
      <c r="L30" s="702" t="s">
        <v>2809</v>
      </c>
      <c r="M30" s="694"/>
      <c r="N30" s="701">
        <v>110</v>
      </c>
      <c r="O30" s="702" t="s">
        <v>2810</v>
      </c>
    </row>
    <row r="31" spans="1:15" ht="13.5" x14ac:dyDescent="0.35">
      <c r="A31" s="549"/>
      <c r="B31" s="549"/>
      <c r="C31" s="345"/>
      <c r="D31" s="549"/>
      <c r="E31" s="549"/>
      <c r="F31" s="549"/>
      <c r="G31" s="549"/>
      <c r="H31" s="697">
        <v>25</v>
      </c>
      <c r="I31" s="698" t="s">
        <v>2811</v>
      </c>
      <c r="J31" s="694"/>
      <c r="K31" s="697">
        <v>68</v>
      </c>
      <c r="L31" s="698" t="s">
        <v>224</v>
      </c>
      <c r="M31" s="694"/>
      <c r="N31" s="697">
        <v>111</v>
      </c>
      <c r="O31" s="698" t="s">
        <v>2812</v>
      </c>
    </row>
    <row r="32" spans="1:15" ht="13.5" x14ac:dyDescent="0.35">
      <c r="A32" s="549"/>
      <c r="B32" s="549"/>
      <c r="C32" s="345"/>
      <c r="D32" s="549"/>
      <c r="E32" s="549"/>
      <c r="F32" s="549"/>
      <c r="G32" s="549"/>
      <c r="H32" s="701">
        <v>26</v>
      </c>
      <c r="I32" s="702" t="s">
        <v>693</v>
      </c>
      <c r="J32" s="694"/>
      <c r="K32" s="701">
        <v>69</v>
      </c>
      <c r="L32" s="702" t="s">
        <v>2813</v>
      </c>
      <c r="M32" s="694"/>
      <c r="N32" s="701">
        <v>112</v>
      </c>
      <c r="O32" s="702" t="s">
        <v>2814</v>
      </c>
    </row>
    <row r="33" spans="5:15" ht="13.5" x14ac:dyDescent="0.35">
      <c r="E33" s="549"/>
      <c r="F33" s="549"/>
      <c r="G33" s="549"/>
      <c r="H33" s="697">
        <v>27</v>
      </c>
      <c r="I33" s="698" t="s">
        <v>2815</v>
      </c>
      <c r="J33" s="694"/>
      <c r="K33" s="697">
        <v>70</v>
      </c>
      <c r="L33" s="698" t="s">
        <v>2816</v>
      </c>
      <c r="M33" s="694"/>
      <c r="N33" s="697">
        <v>113</v>
      </c>
      <c r="O33" s="698" t="s">
        <v>2817</v>
      </c>
    </row>
    <row r="34" spans="5:15" ht="13.5" x14ac:dyDescent="0.35">
      <c r="E34" s="549"/>
      <c r="F34" s="549"/>
      <c r="G34" s="549"/>
      <c r="H34" s="701">
        <v>28</v>
      </c>
      <c r="I34" s="702" t="s">
        <v>8</v>
      </c>
      <c r="J34" s="694"/>
      <c r="K34" s="701">
        <v>71</v>
      </c>
      <c r="L34" s="702" t="s">
        <v>2818</v>
      </c>
      <c r="M34" s="694"/>
      <c r="N34" s="701">
        <v>114</v>
      </c>
      <c r="O34" s="702" t="s">
        <v>2819</v>
      </c>
    </row>
    <row r="35" spans="5:15" ht="13.5" x14ac:dyDescent="0.35">
      <c r="E35" s="549"/>
      <c r="F35" s="549"/>
      <c r="G35" s="549"/>
      <c r="H35" s="697">
        <v>29</v>
      </c>
      <c r="I35" s="698" t="s">
        <v>4</v>
      </c>
      <c r="J35" s="694"/>
      <c r="K35" s="697">
        <v>72</v>
      </c>
      <c r="L35" s="698" t="s">
        <v>2820</v>
      </c>
      <c r="M35" s="694"/>
      <c r="N35" s="697">
        <v>115</v>
      </c>
      <c r="O35" s="698" t="s">
        <v>2821</v>
      </c>
    </row>
    <row r="36" spans="5:15" ht="13.5" x14ac:dyDescent="0.35">
      <c r="E36" s="549"/>
      <c r="F36" s="549"/>
      <c r="G36" s="549"/>
      <c r="H36" s="701">
        <v>30</v>
      </c>
      <c r="I36" s="702" t="s">
        <v>688</v>
      </c>
      <c r="J36" s="694"/>
      <c r="K36" s="701">
        <v>73</v>
      </c>
      <c r="L36" s="702" t="s">
        <v>2822</v>
      </c>
      <c r="M36" s="694"/>
      <c r="N36" s="701">
        <v>116</v>
      </c>
      <c r="O36" s="702" t="s">
        <v>2823</v>
      </c>
    </row>
    <row r="37" spans="5:15" ht="13.5" x14ac:dyDescent="0.35">
      <c r="E37" s="549"/>
      <c r="F37" s="549"/>
      <c r="G37" s="549"/>
      <c r="H37" s="697">
        <v>31</v>
      </c>
      <c r="I37" s="698" t="s">
        <v>611</v>
      </c>
      <c r="J37" s="694"/>
      <c r="K37" s="697">
        <v>74</v>
      </c>
      <c r="L37" s="698" t="s">
        <v>2824</v>
      </c>
      <c r="M37" s="694"/>
      <c r="N37" s="697">
        <v>117</v>
      </c>
      <c r="O37" s="698" t="s">
        <v>2825</v>
      </c>
    </row>
    <row r="38" spans="5:15" ht="13.5" x14ac:dyDescent="0.35">
      <c r="E38" s="549"/>
      <c r="F38" s="549"/>
      <c r="G38" s="549"/>
      <c r="H38" s="701">
        <v>32</v>
      </c>
      <c r="I38" s="702" t="s">
        <v>2826</v>
      </c>
      <c r="J38" s="694"/>
      <c r="K38" s="701">
        <v>75</v>
      </c>
      <c r="L38" s="702" t="s">
        <v>2827</v>
      </c>
      <c r="M38" s="694"/>
      <c r="N38" s="701">
        <v>118</v>
      </c>
      <c r="O38" s="702" t="s">
        <v>2828</v>
      </c>
    </row>
    <row r="39" spans="5:15" ht="13.5" x14ac:dyDescent="0.35">
      <c r="E39" s="549"/>
      <c r="F39" s="549"/>
      <c r="G39" s="549"/>
      <c r="H39" s="697">
        <v>33</v>
      </c>
      <c r="I39" s="698" t="s">
        <v>2829</v>
      </c>
      <c r="J39" s="694"/>
      <c r="K39" s="697">
        <v>76</v>
      </c>
      <c r="L39" s="698" t="s">
        <v>2830</v>
      </c>
      <c r="M39" s="694"/>
      <c r="N39" s="697">
        <v>119</v>
      </c>
      <c r="O39" s="698" t="s">
        <v>2831</v>
      </c>
    </row>
    <row r="40" spans="5:15" ht="13.5" x14ac:dyDescent="0.35">
      <c r="E40" s="549"/>
      <c r="F40" s="549"/>
      <c r="G40" s="549"/>
      <c r="H40" s="701">
        <v>34</v>
      </c>
      <c r="I40" s="702" t="s">
        <v>662</v>
      </c>
      <c r="J40" s="694"/>
      <c r="K40" s="701">
        <v>77</v>
      </c>
      <c r="L40" s="702" t="s">
        <v>608</v>
      </c>
      <c r="M40" s="694"/>
      <c r="N40" s="701">
        <v>120</v>
      </c>
      <c r="O40" s="702" t="s">
        <v>695</v>
      </c>
    </row>
    <row r="41" spans="5:15" ht="13.5" x14ac:dyDescent="0.35">
      <c r="E41" s="549"/>
      <c r="F41" s="549"/>
      <c r="G41" s="549"/>
      <c r="H41" s="697">
        <v>35</v>
      </c>
      <c r="I41" s="698" t="s">
        <v>2832</v>
      </c>
      <c r="J41" s="694"/>
      <c r="K41" s="697">
        <v>78</v>
      </c>
      <c r="L41" s="698" t="s">
        <v>2833</v>
      </c>
      <c r="M41" s="694"/>
      <c r="N41" s="697">
        <v>121</v>
      </c>
      <c r="O41" s="698" t="s">
        <v>699</v>
      </c>
    </row>
    <row r="42" spans="5:15" ht="13.5" x14ac:dyDescent="0.35">
      <c r="E42" s="549"/>
      <c r="F42" s="549"/>
      <c r="G42" s="549"/>
      <c r="H42" s="701">
        <v>36</v>
      </c>
      <c r="I42" s="702" t="s">
        <v>2834</v>
      </c>
      <c r="J42" s="694"/>
      <c r="K42" s="701">
        <v>79</v>
      </c>
      <c r="L42" s="702" t="s">
        <v>663</v>
      </c>
      <c r="M42" s="694"/>
      <c r="N42" s="701">
        <v>122</v>
      </c>
      <c r="O42" s="702" t="s">
        <v>2835</v>
      </c>
    </row>
    <row r="43" spans="5:15" ht="13.5" x14ac:dyDescent="0.35">
      <c r="E43" s="549"/>
      <c r="F43" s="549"/>
      <c r="G43" s="549"/>
      <c r="H43" s="697">
        <v>37</v>
      </c>
      <c r="I43" s="698" t="s">
        <v>2836</v>
      </c>
      <c r="J43" s="694"/>
      <c r="K43" s="697">
        <v>80</v>
      </c>
      <c r="L43" s="698" t="s">
        <v>2837</v>
      </c>
      <c r="M43" s="694"/>
      <c r="N43" s="697">
        <v>123</v>
      </c>
      <c r="O43" s="698" t="s">
        <v>2838</v>
      </c>
    </row>
    <row r="44" spans="5:15" ht="13.5" x14ac:dyDescent="0.35">
      <c r="E44" s="549"/>
      <c r="F44" s="549"/>
      <c r="G44" s="549"/>
      <c r="H44" s="701">
        <v>38</v>
      </c>
      <c r="I44" s="702" t="s">
        <v>165</v>
      </c>
      <c r="J44" s="694"/>
      <c r="K44" s="701">
        <v>81</v>
      </c>
      <c r="L44" s="702" t="s">
        <v>2839</v>
      </c>
      <c r="M44" s="694"/>
      <c r="N44" s="701">
        <v>124</v>
      </c>
      <c r="O44" s="702" t="s">
        <v>2840</v>
      </c>
    </row>
    <row r="45" spans="5:15" ht="13.5" x14ac:dyDescent="0.35">
      <c r="E45" s="549"/>
      <c r="F45" s="549"/>
      <c r="G45" s="549"/>
      <c r="H45" s="697">
        <v>39</v>
      </c>
      <c r="I45" s="698" t="s">
        <v>2841</v>
      </c>
      <c r="J45" s="694"/>
      <c r="K45" s="697">
        <v>82</v>
      </c>
      <c r="L45" s="698" t="s">
        <v>2842</v>
      </c>
      <c r="M45" s="694"/>
      <c r="N45" s="697">
        <v>125</v>
      </c>
      <c r="O45" s="698" t="s">
        <v>2843</v>
      </c>
    </row>
    <row r="46" spans="5:15" ht="13.5" x14ac:dyDescent="0.35">
      <c r="E46" s="549"/>
      <c r="F46" s="549"/>
      <c r="G46" s="549"/>
      <c r="H46" s="701">
        <v>40</v>
      </c>
      <c r="I46" s="702" t="s">
        <v>2844</v>
      </c>
      <c r="J46" s="694"/>
      <c r="K46" s="701">
        <v>83</v>
      </c>
      <c r="L46" s="702" t="s">
        <v>2845</v>
      </c>
      <c r="M46" s="694"/>
      <c r="N46" s="701">
        <v>126</v>
      </c>
      <c r="O46" s="702" t="s">
        <v>2846</v>
      </c>
    </row>
    <row r="47" spans="5:15" ht="13.5" x14ac:dyDescent="0.35">
      <c r="E47" s="549"/>
      <c r="F47" s="549"/>
      <c r="G47" s="549"/>
      <c r="H47" s="697">
        <v>41</v>
      </c>
      <c r="I47" s="698" t="s">
        <v>2847</v>
      </c>
      <c r="J47" s="694"/>
      <c r="K47" s="697">
        <v>84</v>
      </c>
      <c r="L47" s="698" t="s">
        <v>2848</v>
      </c>
      <c r="M47" s="694"/>
      <c r="N47" s="697">
        <v>127</v>
      </c>
      <c r="O47" s="698" t="s">
        <v>2849</v>
      </c>
    </row>
    <row r="48" spans="5:15" ht="13.5" x14ac:dyDescent="0.35">
      <c r="E48" s="549"/>
      <c r="F48" s="549"/>
      <c r="G48" s="549"/>
      <c r="H48" s="701">
        <v>42</v>
      </c>
      <c r="I48" s="702" t="s">
        <v>2850</v>
      </c>
      <c r="J48" s="694"/>
      <c r="K48" s="701">
        <v>85</v>
      </c>
      <c r="L48" s="702" t="s">
        <v>2851</v>
      </c>
      <c r="M48" s="694"/>
      <c r="N48" s="701">
        <v>128</v>
      </c>
      <c r="O48" s="702" t="s">
        <v>2852</v>
      </c>
    </row>
    <row r="49" spans="5:15" ht="13.5" x14ac:dyDescent="0.35">
      <c r="E49" s="549"/>
      <c r="F49" s="549"/>
      <c r="G49" s="549"/>
      <c r="H49" s="697">
        <v>43</v>
      </c>
      <c r="I49" s="698" t="s">
        <v>2853</v>
      </c>
      <c r="J49" s="694"/>
      <c r="K49" s="697">
        <v>86</v>
      </c>
      <c r="L49" s="698" t="s">
        <v>2854</v>
      </c>
      <c r="M49" s="694"/>
      <c r="N49" s="1720"/>
      <c r="O49" s="1720"/>
    </row>
  </sheetData>
  <mergeCells count="6">
    <mergeCell ref="E4:O4"/>
    <mergeCell ref="N5:O5"/>
    <mergeCell ref="N49:O49"/>
    <mergeCell ref="A4:C4"/>
    <mergeCell ref="H5:I5"/>
    <mergeCell ref="K5:L5"/>
  </mergeCells>
  <pageMargins left="0.7" right="0.7" top="0.75" bottom="0.75" header="0.3" footer="0.3"/>
  <pageSetup paperSize="9" scale="43"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C30969-D2A0-432F-9568-DDE512E54250}">
  <sheetPr codeName="Feuil18">
    <tabColor rgb="FF00B050"/>
  </sheetPr>
  <dimension ref="A1:G72"/>
  <sheetViews>
    <sheetView topLeftCell="A27" zoomScale="90" zoomScaleNormal="90" workbookViewId="0">
      <selection activeCell="B35" sqref="B35"/>
    </sheetView>
  </sheetViews>
  <sheetFormatPr baseColWidth="10" defaultColWidth="9.453125" defaultRowHeight="13" x14ac:dyDescent="0.45"/>
  <cols>
    <col min="1" max="1" width="9.453125" style="111"/>
    <col min="2" max="2" width="80.453125" style="106" customWidth="1"/>
    <col min="3" max="3" width="14.08984375" style="106" bestFit="1" customWidth="1"/>
    <col min="4" max="4" width="10.08984375" style="106" customWidth="1"/>
    <col min="5" max="5" width="6.453125" style="106" bestFit="1" customWidth="1"/>
    <col min="6" max="6" width="13.54296875" style="112" customWidth="1"/>
    <col min="7" max="7" width="15.54296875" style="106" customWidth="1"/>
    <col min="8" max="16384" width="9.453125" style="106"/>
  </cols>
  <sheetData>
    <row r="1" spans="1:7" ht="13.5" thickBot="1" x14ac:dyDescent="0.5">
      <c r="A1" s="1721" t="s">
        <v>168</v>
      </c>
      <c r="B1" s="1721" t="s">
        <v>169</v>
      </c>
      <c r="C1" s="1721" t="s">
        <v>593</v>
      </c>
      <c r="D1" s="1723" t="s">
        <v>160</v>
      </c>
      <c r="E1" s="1723"/>
      <c r="F1" s="1721" t="s">
        <v>170</v>
      </c>
      <c r="G1" s="1721" t="s">
        <v>171</v>
      </c>
    </row>
    <row r="2" spans="1:7" ht="26.5" thickBot="1" x14ac:dyDescent="0.5">
      <c r="A2" s="1722"/>
      <c r="B2" s="1722"/>
      <c r="C2" s="1722"/>
      <c r="D2" s="29" t="s">
        <v>162</v>
      </c>
      <c r="E2" s="29" t="s">
        <v>569</v>
      </c>
      <c r="F2" s="1722"/>
      <c r="G2" s="1722"/>
    </row>
    <row r="3" spans="1:7" ht="52" x14ac:dyDescent="0.45">
      <c r="A3" s="107" t="s">
        <v>172</v>
      </c>
      <c r="B3" s="75" t="s">
        <v>753</v>
      </c>
      <c r="C3" s="108" t="s">
        <v>173</v>
      </c>
      <c r="D3" s="108" t="s">
        <v>173</v>
      </c>
      <c r="E3" s="108" t="s">
        <v>173</v>
      </c>
      <c r="F3" s="108" t="s">
        <v>174</v>
      </c>
      <c r="G3" s="108" t="s">
        <v>175</v>
      </c>
    </row>
    <row r="4" spans="1:7" ht="26" x14ac:dyDescent="0.45">
      <c r="A4" s="109" t="s">
        <v>172</v>
      </c>
      <c r="B4" s="78" t="s">
        <v>754</v>
      </c>
      <c r="C4" s="110" t="s">
        <v>173</v>
      </c>
      <c r="D4" s="110" t="s">
        <v>173</v>
      </c>
      <c r="E4" s="110" t="s">
        <v>173</v>
      </c>
      <c r="F4" s="110" t="s">
        <v>174</v>
      </c>
      <c r="G4" s="110" t="s">
        <v>176</v>
      </c>
    </row>
    <row r="5" spans="1:7" ht="52" x14ac:dyDescent="0.45">
      <c r="A5" s="107" t="s">
        <v>177</v>
      </c>
      <c r="B5" s="75" t="s">
        <v>755</v>
      </c>
      <c r="C5" s="108" t="s">
        <v>173</v>
      </c>
      <c r="D5" s="108" t="s">
        <v>173</v>
      </c>
      <c r="E5" s="108"/>
      <c r="F5" s="108" t="s">
        <v>178</v>
      </c>
      <c r="G5" s="108" t="s">
        <v>179</v>
      </c>
    </row>
    <row r="6" spans="1:7" ht="65" x14ac:dyDescent="0.45">
      <c r="A6" s="109" t="s">
        <v>180</v>
      </c>
      <c r="B6" s="78" t="s">
        <v>756</v>
      </c>
      <c r="C6" s="110" t="s">
        <v>173</v>
      </c>
      <c r="D6" s="110" t="s">
        <v>173</v>
      </c>
      <c r="E6" s="110"/>
      <c r="F6" s="110" t="s">
        <v>178</v>
      </c>
      <c r="G6" s="110" t="s">
        <v>181</v>
      </c>
    </row>
    <row r="7" spans="1:7" ht="52" x14ac:dyDescent="0.45">
      <c r="A7" s="107" t="s">
        <v>182</v>
      </c>
      <c r="B7" s="75" t="s">
        <v>757</v>
      </c>
      <c r="C7" s="108" t="s">
        <v>173</v>
      </c>
      <c r="D7" s="108" t="s">
        <v>173</v>
      </c>
      <c r="E7" s="108"/>
      <c r="F7" s="108" t="s">
        <v>183</v>
      </c>
      <c r="G7" s="108" t="s">
        <v>179</v>
      </c>
    </row>
    <row r="8" spans="1:7" ht="65" x14ac:dyDescent="0.45">
      <c r="A8" s="109" t="s">
        <v>758</v>
      </c>
      <c r="B8" s="78" t="s">
        <v>759</v>
      </c>
      <c r="C8" s="110" t="s">
        <v>173</v>
      </c>
      <c r="D8" s="110" t="s">
        <v>173</v>
      </c>
      <c r="E8" s="110"/>
      <c r="F8" s="110" t="s">
        <v>183</v>
      </c>
      <c r="G8" s="110" t="s">
        <v>181</v>
      </c>
    </row>
    <row r="9" spans="1:7" ht="52" x14ac:dyDescent="0.45">
      <c r="A9" s="107">
        <v>16</v>
      </c>
      <c r="B9" s="75" t="s">
        <v>760</v>
      </c>
      <c r="C9" s="108"/>
      <c r="D9" s="108" t="s">
        <v>173</v>
      </c>
      <c r="E9" s="108"/>
      <c r="F9" s="108" t="s">
        <v>184</v>
      </c>
      <c r="G9" s="108" t="s">
        <v>185</v>
      </c>
    </row>
    <row r="10" spans="1:7" ht="65" x14ac:dyDescent="0.45">
      <c r="A10" s="109">
        <v>17</v>
      </c>
      <c r="B10" s="78" t="s">
        <v>573</v>
      </c>
      <c r="C10" s="110"/>
      <c r="D10" s="110" t="s">
        <v>173</v>
      </c>
      <c r="E10" s="110"/>
      <c r="F10" s="110" t="s">
        <v>184</v>
      </c>
      <c r="G10" s="110" t="s">
        <v>185</v>
      </c>
    </row>
    <row r="11" spans="1:7" ht="26" x14ac:dyDescent="0.45">
      <c r="A11" s="107">
        <v>18</v>
      </c>
      <c r="B11" s="75" t="s">
        <v>761</v>
      </c>
      <c r="C11" s="108"/>
      <c r="D11" s="108" t="s">
        <v>173</v>
      </c>
      <c r="E11" s="108"/>
      <c r="F11" s="108" t="s">
        <v>184</v>
      </c>
      <c r="G11" s="108" t="s">
        <v>186</v>
      </c>
    </row>
    <row r="12" spans="1:7" ht="78" x14ac:dyDescent="0.45">
      <c r="A12" s="109">
        <v>19</v>
      </c>
      <c r="B12" s="78" t="s">
        <v>574</v>
      </c>
      <c r="C12" s="110" t="s">
        <v>173</v>
      </c>
      <c r="D12" s="110" t="s">
        <v>173</v>
      </c>
      <c r="E12" s="110"/>
      <c r="F12" s="110" t="s">
        <v>187</v>
      </c>
      <c r="G12" s="110" t="s">
        <v>179</v>
      </c>
    </row>
    <row r="13" spans="1:7" ht="52" x14ac:dyDescent="0.45">
      <c r="A13" s="107">
        <v>20</v>
      </c>
      <c r="B13" s="75" t="s">
        <v>762</v>
      </c>
      <c r="C13" s="108" t="s">
        <v>173</v>
      </c>
      <c r="D13" s="108" t="s">
        <v>173</v>
      </c>
      <c r="E13" s="108"/>
      <c r="F13" s="108" t="s">
        <v>188</v>
      </c>
      <c r="G13" s="108" t="s">
        <v>189</v>
      </c>
    </row>
    <row r="14" spans="1:7" ht="39" x14ac:dyDescent="0.45">
      <c r="A14" s="109">
        <v>21</v>
      </c>
      <c r="B14" s="78" t="s">
        <v>763</v>
      </c>
      <c r="C14" s="110" t="s">
        <v>173</v>
      </c>
      <c r="D14" s="110" t="s">
        <v>173</v>
      </c>
      <c r="E14" s="110"/>
      <c r="F14" s="110" t="s">
        <v>188</v>
      </c>
      <c r="G14" s="110" t="s">
        <v>179</v>
      </c>
    </row>
    <row r="15" spans="1:7" x14ac:dyDescent="0.45">
      <c r="A15" s="107"/>
      <c r="B15" s="75"/>
      <c r="C15" s="108"/>
      <c r="D15" s="108"/>
      <c r="E15" s="108"/>
      <c r="F15" s="108" t="s">
        <v>190</v>
      </c>
      <c r="G15" s="108"/>
    </row>
    <row r="16" spans="1:7" x14ac:dyDescent="0.45">
      <c r="A16" s="109">
        <v>22</v>
      </c>
      <c r="B16" s="78" t="s">
        <v>764</v>
      </c>
      <c r="C16" s="110" t="s">
        <v>173</v>
      </c>
      <c r="D16" s="110" t="s">
        <v>173</v>
      </c>
      <c r="E16" s="110"/>
      <c r="F16" s="110" t="s">
        <v>184</v>
      </c>
      <c r="G16" s="110" t="s">
        <v>179</v>
      </c>
    </row>
    <row r="17" spans="1:7" ht="26" x14ac:dyDescent="0.45">
      <c r="A17" s="107">
        <v>23</v>
      </c>
      <c r="B17" s="75" t="s">
        <v>575</v>
      </c>
      <c r="C17" s="108" t="s">
        <v>173</v>
      </c>
      <c r="D17" s="108" t="s">
        <v>173</v>
      </c>
      <c r="E17" s="108"/>
      <c r="F17" s="108" t="s">
        <v>184</v>
      </c>
      <c r="G17" s="108" t="s">
        <v>179</v>
      </c>
    </row>
    <row r="18" spans="1:7" ht="39" x14ac:dyDescent="0.45">
      <c r="A18" s="109">
        <v>24</v>
      </c>
      <c r="B18" s="78" t="s">
        <v>765</v>
      </c>
      <c r="C18" s="110" t="s">
        <v>173</v>
      </c>
      <c r="D18" s="110" t="s">
        <v>173</v>
      </c>
      <c r="E18" s="110"/>
      <c r="F18" s="110" t="s">
        <v>184</v>
      </c>
      <c r="G18" s="110" t="s">
        <v>179</v>
      </c>
    </row>
    <row r="19" spans="1:7" ht="39" x14ac:dyDescent="0.45">
      <c r="A19" s="107">
        <v>25</v>
      </c>
      <c r="B19" s="75" t="s">
        <v>576</v>
      </c>
      <c r="C19" s="108" t="s">
        <v>173</v>
      </c>
      <c r="D19" s="108" t="s">
        <v>173</v>
      </c>
      <c r="E19" s="108"/>
      <c r="F19" s="108" t="s">
        <v>184</v>
      </c>
      <c r="G19" s="108" t="s">
        <v>179</v>
      </c>
    </row>
    <row r="20" spans="1:7" ht="39" x14ac:dyDescent="0.45">
      <c r="A20" s="109">
        <v>26</v>
      </c>
      <c r="B20" s="6" t="s">
        <v>766</v>
      </c>
      <c r="C20" s="110"/>
      <c r="D20" s="110" t="s">
        <v>173</v>
      </c>
      <c r="E20" s="110"/>
      <c r="F20" s="110" t="s">
        <v>184</v>
      </c>
      <c r="G20" s="110" t="s">
        <v>179</v>
      </c>
    </row>
    <row r="21" spans="1:7" ht="26" x14ac:dyDescent="0.45">
      <c r="A21" s="107">
        <v>27</v>
      </c>
      <c r="B21" s="75" t="s">
        <v>577</v>
      </c>
      <c r="C21" s="108"/>
      <c r="D21" s="108" t="s">
        <v>173</v>
      </c>
      <c r="E21" s="108"/>
      <c r="F21" s="108" t="s">
        <v>184</v>
      </c>
      <c r="G21" s="108" t="s">
        <v>181</v>
      </c>
    </row>
    <row r="22" spans="1:7" ht="26" x14ac:dyDescent="0.45">
      <c r="A22" s="109">
        <v>28</v>
      </c>
      <c r="B22" s="78" t="s">
        <v>767</v>
      </c>
      <c r="C22" s="110"/>
      <c r="D22" s="110" t="s">
        <v>173</v>
      </c>
      <c r="E22" s="110" t="s">
        <v>173</v>
      </c>
      <c r="F22" s="110" t="s">
        <v>184</v>
      </c>
      <c r="G22" s="110" t="s">
        <v>179</v>
      </c>
    </row>
    <row r="23" spans="1:7" x14ac:dyDescent="0.45">
      <c r="A23" s="107">
        <v>29</v>
      </c>
      <c r="B23" s="75" t="s">
        <v>578</v>
      </c>
      <c r="C23" s="108"/>
      <c r="D23" s="108" t="s">
        <v>173</v>
      </c>
      <c r="E23" s="108" t="s">
        <v>173</v>
      </c>
      <c r="F23" s="108" t="s">
        <v>184</v>
      </c>
      <c r="G23" s="108" t="s">
        <v>11</v>
      </c>
    </row>
    <row r="24" spans="1:7" ht="26" x14ac:dyDescent="0.45">
      <c r="A24" s="109">
        <v>30</v>
      </c>
      <c r="B24" s="78" t="s">
        <v>768</v>
      </c>
      <c r="C24" s="110"/>
      <c r="D24" s="110" t="s">
        <v>173</v>
      </c>
      <c r="E24" s="110" t="s">
        <v>173</v>
      </c>
      <c r="F24" s="110" t="s">
        <v>184</v>
      </c>
      <c r="G24" s="110" t="s">
        <v>191</v>
      </c>
    </row>
    <row r="25" spans="1:7" ht="52" x14ac:dyDescent="0.45">
      <c r="A25" s="107">
        <v>31</v>
      </c>
      <c r="B25" s="75" t="s">
        <v>769</v>
      </c>
      <c r="C25" s="108" t="s">
        <v>173</v>
      </c>
      <c r="D25" s="108" t="s">
        <v>173</v>
      </c>
      <c r="E25" s="108" t="s">
        <v>173</v>
      </c>
      <c r="F25" s="108" t="s">
        <v>184</v>
      </c>
      <c r="G25" s="108" t="s">
        <v>191</v>
      </c>
    </row>
    <row r="26" spans="1:7" ht="26" x14ac:dyDescent="0.45">
      <c r="A26" s="109">
        <v>32</v>
      </c>
      <c r="B26" s="78" t="s">
        <v>770</v>
      </c>
      <c r="C26" s="110" t="s">
        <v>173</v>
      </c>
      <c r="D26" s="110" t="s">
        <v>173</v>
      </c>
      <c r="E26" s="110" t="s">
        <v>173</v>
      </c>
      <c r="F26" s="110" t="s">
        <v>184</v>
      </c>
      <c r="G26" s="110" t="s">
        <v>191</v>
      </c>
    </row>
    <row r="27" spans="1:7" ht="52" x14ac:dyDescent="0.45">
      <c r="A27" s="107">
        <v>33</v>
      </c>
      <c r="B27" s="75" t="s">
        <v>771</v>
      </c>
      <c r="C27" s="108" t="s">
        <v>173</v>
      </c>
      <c r="D27" s="108"/>
      <c r="E27" s="108" t="s">
        <v>173</v>
      </c>
      <c r="F27" s="108" t="s">
        <v>184</v>
      </c>
      <c r="G27" s="108" t="s">
        <v>191</v>
      </c>
    </row>
    <row r="28" spans="1:7" ht="26" x14ac:dyDescent="0.45">
      <c r="A28" s="109">
        <v>34</v>
      </c>
      <c r="B28" s="78" t="s">
        <v>772</v>
      </c>
      <c r="C28" s="110" t="s">
        <v>173</v>
      </c>
      <c r="D28" s="110"/>
      <c r="E28" s="110" t="s">
        <v>173</v>
      </c>
      <c r="F28" s="110" t="s">
        <v>184</v>
      </c>
      <c r="G28" s="110" t="s">
        <v>191</v>
      </c>
    </row>
    <row r="29" spans="1:7" ht="39" x14ac:dyDescent="0.45">
      <c r="A29" s="107">
        <v>35</v>
      </c>
      <c r="B29" s="75" t="s">
        <v>579</v>
      </c>
      <c r="C29" s="108"/>
      <c r="D29" s="108" t="s">
        <v>173</v>
      </c>
      <c r="E29" s="108" t="s">
        <v>173</v>
      </c>
      <c r="F29" s="108" t="s">
        <v>184</v>
      </c>
      <c r="G29" s="108" t="s">
        <v>191</v>
      </c>
    </row>
    <row r="30" spans="1:7" ht="52" x14ac:dyDescent="0.45">
      <c r="A30" s="109">
        <v>36</v>
      </c>
      <c r="B30" s="78" t="s">
        <v>773</v>
      </c>
      <c r="C30" s="110"/>
      <c r="D30" s="110" t="s">
        <v>173</v>
      </c>
      <c r="E30" s="110" t="s">
        <v>173</v>
      </c>
      <c r="F30" s="110" t="s">
        <v>184</v>
      </c>
      <c r="G30" s="110" t="s">
        <v>191</v>
      </c>
    </row>
    <row r="31" spans="1:7" ht="26" x14ac:dyDescent="0.45">
      <c r="A31" s="107">
        <v>36</v>
      </c>
      <c r="B31" s="75" t="s">
        <v>580</v>
      </c>
      <c r="C31" s="108"/>
      <c r="D31" s="108" t="s">
        <v>173</v>
      </c>
      <c r="E31" s="108" t="s">
        <v>173</v>
      </c>
      <c r="F31" s="108" t="s">
        <v>184</v>
      </c>
      <c r="G31" s="108" t="s">
        <v>191</v>
      </c>
    </row>
    <row r="32" spans="1:7" ht="39" x14ac:dyDescent="0.45">
      <c r="A32" s="109">
        <v>37</v>
      </c>
      <c r="B32" s="78" t="s">
        <v>774</v>
      </c>
      <c r="C32" s="110"/>
      <c r="D32" s="110" t="s">
        <v>173</v>
      </c>
      <c r="E32" s="110" t="s">
        <v>173</v>
      </c>
      <c r="F32" s="110" t="s">
        <v>184</v>
      </c>
      <c r="G32" s="110" t="s">
        <v>176</v>
      </c>
    </row>
    <row r="33" spans="1:7" ht="52" x14ac:dyDescent="0.45">
      <c r="A33" s="107">
        <v>38</v>
      </c>
      <c r="B33" s="75" t="s">
        <v>570</v>
      </c>
      <c r="C33" s="108" t="s">
        <v>173</v>
      </c>
      <c r="D33" s="108"/>
      <c r="E33" s="108" t="s">
        <v>173</v>
      </c>
      <c r="F33" s="108" t="s">
        <v>184</v>
      </c>
      <c r="G33" s="108" t="s">
        <v>176</v>
      </c>
    </row>
    <row r="34" spans="1:7" ht="26" x14ac:dyDescent="0.45">
      <c r="A34" s="109">
        <v>39</v>
      </c>
      <c r="B34" s="78" t="s">
        <v>192</v>
      </c>
      <c r="C34" s="110"/>
      <c r="D34" s="110" t="s">
        <v>173</v>
      </c>
      <c r="E34" s="110" t="s">
        <v>173</v>
      </c>
      <c r="F34" s="110" t="s">
        <v>184</v>
      </c>
      <c r="G34" s="110" t="s">
        <v>176</v>
      </c>
    </row>
    <row r="35" spans="1:7" ht="39" x14ac:dyDescent="0.45">
      <c r="A35" s="107">
        <v>40</v>
      </c>
      <c r="B35" s="75" t="s">
        <v>581</v>
      </c>
      <c r="C35" s="108"/>
      <c r="D35" s="108" t="s">
        <v>22</v>
      </c>
      <c r="E35" s="108"/>
      <c r="F35" s="108" t="s">
        <v>184</v>
      </c>
      <c r="G35" s="108" t="s">
        <v>193</v>
      </c>
    </row>
    <row r="36" spans="1:7" ht="26" x14ac:dyDescent="0.45">
      <c r="A36" s="109">
        <v>41</v>
      </c>
      <c r="B36" s="78" t="s">
        <v>775</v>
      </c>
      <c r="C36" s="110"/>
      <c r="D36" s="110" t="s">
        <v>173</v>
      </c>
      <c r="E36" s="110" t="s">
        <v>173</v>
      </c>
      <c r="F36" s="110" t="s">
        <v>184</v>
      </c>
      <c r="G36" s="110" t="s">
        <v>185</v>
      </c>
    </row>
    <row r="37" spans="1:7" ht="39" x14ac:dyDescent="0.45">
      <c r="A37" s="107">
        <v>42</v>
      </c>
      <c r="B37" s="75" t="s">
        <v>582</v>
      </c>
      <c r="C37" s="108"/>
      <c r="D37" s="108" t="s">
        <v>173</v>
      </c>
      <c r="E37" s="108" t="s">
        <v>173</v>
      </c>
      <c r="F37" s="108" t="s">
        <v>184</v>
      </c>
      <c r="G37" s="108" t="s">
        <v>191</v>
      </c>
    </row>
    <row r="38" spans="1:7" ht="39" x14ac:dyDescent="0.45">
      <c r="A38" s="109">
        <v>43</v>
      </c>
      <c r="B38" s="78" t="s">
        <v>776</v>
      </c>
      <c r="C38" s="110"/>
      <c r="D38" s="110" t="s">
        <v>173</v>
      </c>
      <c r="E38" s="110" t="s">
        <v>173</v>
      </c>
      <c r="F38" s="110" t="s">
        <v>184</v>
      </c>
      <c r="G38" s="110" t="s">
        <v>191</v>
      </c>
    </row>
    <row r="39" spans="1:7" ht="52" x14ac:dyDescent="0.45">
      <c r="A39" s="107">
        <v>44</v>
      </c>
      <c r="B39" s="75" t="s">
        <v>583</v>
      </c>
      <c r="C39" s="108"/>
      <c r="D39" s="108"/>
      <c r="E39" s="108"/>
      <c r="F39" s="108" t="s">
        <v>184</v>
      </c>
      <c r="G39" s="108" t="s">
        <v>191</v>
      </c>
    </row>
    <row r="40" spans="1:7" ht="39" x14ac:dyDescent="0.45">
      <c r="A40" s="109">
        <v>45</v>
      </c>
      <c r="B40" s="78" t="s">
        <v>194</v>
      </c>
      <c r="C40" s="110"/>
      <c r="D40" s="110" t="s">
        <v>173</v>
      </c>
      <c r="E40" s="110" t="s">
        <v>173</v>
      </c>
      <c r="F40" s="110" t="s">
        <v>184</v>
      </c>
      <c r="G40" s="110" t="s">
        <v>191</v>
      </c>
    </row>
    <row r="41" spans="1:7" ht="65" x14ac:dyDescent="0.45">
      <c r="A41" s="107">
        <v>46</v>
      </c>
      <c r="B41" s="75" t="s">
        <v>777</v>
      </c>
      <c r="C41" s="108"/>
      <c r="D41" s="108" t="s">
        <v>173</v>
      </c>
      <c r="E41" s="108" t="s">
        <v>173</v>
      </c>
      <c r="F41" s="108" t="s">
        <v>184</v>
      </c>
      <c r="G41" s="108" t="s">
        <v>191</v>
      </c>
    </row>
    <row r="42" spans="1:7" ht="39" x14ac:dyDescent="0.45">
      <c r="A42" s="109">
        <v>47</v>
      </c>
      <c r="B42" s="78" t="s">
        <v>195</v>
      </c>
      <c r="C42" s="110"/>
      <c r="D42" s="110" t="s">
        <v>173</v>
      </c>
      <c r="E42" s="110" t="s">
        <v>173</v>
      </c>
      <c r="F42" s="110" t="s">
        <v>184</v>
      </c>
      <c r="G42" s="110" t="s">
        <v>571</v>
      </c>
    </row>
    <row r="43" spans="1:7" ht="26" x14ac:dyDescent="0.45">
      <c r="A43" s="107">
        <v>48</v>
      </c>
      <c r="B43" s="75" t="s">
        <v>584</v>
      </c>
      <c r="C43" s="108"/>
      <c r="D43" s="108"/>
      <c r="E43" s="108" t="s">
        <v>173</v>
      </c>
      <c r="F43" s="108" t="s">
        <v>184</v>
      </c>
      <c r="G43" s="108" t="s">
        <v>197</v>
      </c>
    </row>
    <row r="44" spans="1:7" ht="104" x14ac:dyDescent="0.45">
      <c r="A44" s="109">
        <v>49</v>
      </c>
      <c r="B44" s="78" t="s">
        <v>778</v>
      </c>
      <c r="C44" s="110"/>
      <c r="D44" s="110"/>
      <c r="E44" s="110" t="s">
        <v>173</v>
      </c>
      <c r="F44" s="110" t="s">
        <v>184</v>
      </c>
      <c r="G44" s="110" t="s">
        <v>198</v>
      </c>
    </row>
    <row r="45" spans="1:7" ht="78" x14ac:dyDescent="0.45">
      <c r="A45" s="107">
        <v>50</v>
      </c>
      <c r="B45" s="75" t="s">
        <v>779</v>
      </c>
      <c r="C45" s="108"/>
      <c r="D45" s="108"/>
      <c r="E45" s="108" t="s">
        <v>173</v>
      </c>
      <c r="F45" s="108" t="s">
        <v>184</v>
      </c>
      <c r="G45" s="108"/>
    </row>
    <row r="46" spans="1:7" ht="39" x14ac:dyDescent="0.45">
      <c r="A46" s="109">
        <v>51</v>
      </c>
      <c r="B46" s="78" t="s">
        <v>780</v>
      </c>
      <c r="C46" s="110"/>
      <c r="D46" s="110"/>
      <c r="E46" s="110" t="s">
        <v>173</v>
      </c>
      <c r="F46" s="110" t="s">
        <v>781</v>
      </c>
      <c r="G46" s="110"/>
    </row>
    <row r="47" spans="1:7" x14ac:dyDescent="0.45">
      <c r="A47" s="107">
        <v>52</v>
      </c>
      <c r="B47" s="75" t="s">
        <v>782</v>
      </c>
      <c r="C47" s="108"/>
      <c r="D47" s="108"/>
      <c r="E47" s="108" t="s">
        <v>173</v>
      </c>
      <c r="F47" s="108" t="s">
        <v>184</v>
      </c>
      <c r="G47" s="108"/>
    </row>
    <row r="48" spans="1:7" x14ac:dyDescent="0.45">
      <c r="A48" s="109">
        <v>53</v>
      </c>
      <c r="B48" s="78" t="s">
        <v>783</v>
      </c>
      <c r="C48" s="110"/>
      <c r="D48" s="110"/>
      <c r="E48" s="110" t="s">
        <v>173</v>
      </c>
      <c r="F48" s="110" t="s">
        <v>781</v>
      </c>
      <c r="G48" s="110"/>
    </row>
    <row r="49" spans="1:7" ht="39" x14ac:dyDescent="0.45">
      <c r="A49" s="107">
        <v>54</v>
      </c>
      <c r="B49" s="75" t="s">
        <v>585</v>
      </c>
      <c r="C49" s="108"/>
      <c r="D49" s="108" t="s">
        <v>173</v>
      </c>
      <c r="E49" s="108" t="s">
        <v>173</v>
      </c>
      <c r="F49" s="108" t="s">
        <v>184</v>
      </c>
      <c r="G49" s="108" t="s">
        <v>199</v>
      </c>
    </row>
    <row r="50" spans="1:7" ht="65" x14ac:dyDescent="0.45">
      <c r="A50" s="109">
        <v>55</v>
      </c>
      <c r="B50" s="78" t="s">
        <v>784</v>
      </c>
      <c r="C50" s="110"/>
      <c r="D50" s="110" t="s">
        <v>173</v>
      </c>
      <c r="E50" s="110" t="s">
        <v>173</v>
      </c>
      <c r="F50" s="110" t="s">
        <v>200</v>
      </c>
      <c r="G50" s="110" t="s">
        <v>26</v>
      </c>
    </row>
    <row r="51" spans="1:7" ht="91" x14ac:dyDescent="0.45">
      <c r="A51" s="107">
        <v>56</v>
      </c>
      <c r="B51" s="75" t="s">
        <v>3237</v>
      </c>
      <c r="C51" s="108" t="s">
        <v>173</v>
      </c>
      <c r="D51" s="108"/>
      <c r="E51" s="108" t="s">
        <v>173</v>
      </c>
      <c r="F51" s="108" t="s">
        <v>200</v>
      </c>
      <c r="G51" s="108" t="s">
        <v>26</v>
      </c>
    </row>
    <row r="52" spans="1:7" ht="78" x14ac:dyDescent="0.45">
      <c r="A52" s="109">
        <v>57</v>
      </c>
      <c r="B52" s="78" t="s">
        <v>785</v>
      </c>
      <c r="C52" s="110" t="s">
        <v>173</v>
      </c>
      <c r="D52" s="110" t="s">
        <v>173</v>
      </c>
      <c r="E52" s="110" t="s">
        <v>173</v>
      </c>
      <c r="F52" s="110" t="s">
        <v>201</v>
      </c>
      <c r="G52" s="110" t="s">
        <v>26</v>
      </c>
    </row>
    <row r="53" spans="1:7" ht="39" x14ac:dyDescent="0.45">
      <c r="A53" s="107">
        <v>58</v>
      </c>
      <c r="B53" s="75" t="s">
        <v>572</v>
      </c>
      <c r="C53" s="108"/>
      <c r="D53" s="108" t="s">
        <v>173</v>
      </c>
      <c r="E53" s="108"/>
      <c r="F53" s="108" t="s">
        <v>200</v>
      </c>
      <c r="G53" s="108" t="s">
        <v>26</v>
      </c>
    </row>
    <row r="54" spans="1:7" x14ac:dyDescent="0.45">
      <c r="A54" s="109">
        <v>59</v>
      </c>
      <c r="B54" s="78" t="s">
        <v>672</v>
      </c>
      <c r="C54" s="110"/>
      <c r="D54" s="110"/>
      <c r="E54" s="110"/>
      <c r="F54" s="110"/>
      <c r="G54" s="110"/>
    </row>
    <row r="55" spans="1:7" ht="117" x14ac:dyDescent="0.45">
      <c r="A55" s="107">
        <v>56</v>
      </c>
      <c r="B55" s="75" t="s">
        <v>786</v>
      </c>
      <c r="C55" s="108" t="s">
        <v>173</v>
      </c>
      <c r="D55" s="108" t="s">
        <v>173</v>
      </c>
      <c r="E55" s="108"/>
      <c r="F55" s="108" t="s">
        <v>184</v>
      </c>
      <c r="G55" s="108" t="s">
        <v>26</v>
      </c>
    </row>
    <row r="56" spans="1:7" ht="195" x14ac:dyDescent="0.45">
      <c r="A56" s="109">
        <v>60</v>
      </c>
      <c r="B56" s="78" t="s">
        <v>787</v>
      </c>
      <c r="C56" s="110"/>
      <c r="D56" s="110"/>
      <c r="E56" s="110" t="s">
        <v>173</v>
      </c>
      <c r="F56" s="110" t="s">
        <v>184</v>
      </c>
      <c r="G56" s="110" t="s">
        <v>26</v>
      </c>
    </row>
    <row r="57" spans="1:7" ht="26" x14ac:dyDescent="0.45">
      <c r="A57" s="107">
        <v>61</v>
      </c>
      <c r="B57" s="75" t="s">
        <v>675</v>
      </c>
      <c r="C57" s="108"/>
      <c r="D57" s="108"/>
      <c r="E57" s="108"/>
      <c r="F57" s="108"/>
      <c r="G57" s="108"/>
    </row>
    <row r="58" spans="1:7" x14ac:dyDescent="0.45">
      <c r="A58" s="109">
        <v>62</v>
      </c>
      <c r="B58" s="78" t="s">
        <v>676</v>
      </c>
      <c r="C58" s="110"/>
      <c r="D58" s="110"/>
      <c r="E58" s="110"/>
      <c r="F58" s="110"/>
      <c r="G58" s="110"/>
    </row>
    <row r="59" spans="1:7" ht="26" x14ac:dyDescent="0.45">
      <c r="A59" s="107">
        <v>63</v>
      </c>
      <c r="B59" s="75" t="s">
        <v>788</v>
      </c>
      <c r="C59" s="108"/>
      <c r="D59" s="108"/>
      <c r="E59" s="108"/>
      <c r="F59" s="108"/>
      <c r="G59" s="108"/>
    </row>
    <row r="60" spans="1:7" x14ac:dyDescent="0.45">
      <c r="A60" s="109">
        <v>64</v>
      </c>
      <c r="B60" s="78" t="s">
        <v>679</v>
      </c>
      <c r="C60" s="110"/>
      <c r="D60" s="110"/>
      <c r="E60" s="110"/>
      <c r="F60" s="110"/>
      <c r="G60" s="110"/>
    </row>
    <row r="61" spans="1:7" x14ac:dyDescent="0.45">
      <c r="A61" s="107">
        <v>65</v>
      </c>
      <c r="B61" s="75" t="s">
        <v>680</v>
      </c>
      <c r="C61" s="108"/>
      <c r="D61" s="108"/>
      <c r="E61" s="108"/>
      <c r="F61" s="108"/>
      <c r="G61" s="108"/>
    </row>
    <row r="62" spans="1:7" x14ac:dyDescent="0.45">
      <c r="A62" s="109">
        <v>66</v>
      </c>
      <c r="B62" s="78" t="s">
        <v>681</v>
      </c>
      <c r="C62" s="110"/>
      <c r="D62" s="110"/>
      <c r="E62" s="110"/>
      <c r="F62" s="110"/>
      <c r="G62" s="110"/>
    </row>
    <row r="63" spans="1:7" x14ac:dyDescent="0.45">
      <c r="A63" s="107">
        <v>67</v>
      </c>
      <c r="B63" s="75" t="s">
        <v>789</v>
      </c>
      <c r="C63" s="108"/>
      <c r="D63" s="108"/>
      <c r="E63" s="108"/>
      <c r="F63" s="108"/>
      <c r="G63" s="108"/>
    </row>
    <row r="64" spans="1:7" x14ac:dyDescent="0.45">
      <c r="A64" s="109">
        <v>68</v>
      </c>
      <c r="B64" s="78" t="s">
        <v>790</v>
      </c>
      <c r="C64" s="110"/>
      <c r="D64" s="110" t="s">
        <v>173</v>
      </c>
      <c r="E64" s="110" t="s">
        <v>173</v>
      </c>
      <c r="F64" s="110" t="s">
        <v>184</v>
      </c>
      <c r="G64" s="110" t="s">
        <v>26</v>
      </c>
    </row>
    <row r="65" spans="1:7" ht="169" x14ac:dyDescent="0.45">
      <c r="A65" s="107">
        <v>69</v>
      </c>
      <c r="B65" s="75" t="s">
        <v>791</v>
      </c>
      <c r="C65" s="108"/>
      <c r="D65" s="108"/>
      <c r="E65" s="108" t="s">
        <v>173</v>
      </c>
      <c r="F65" s="108" t="s">
        <v>184</v>
      </c>
      <c r="G65" s="108"/>
    </row>
    <row r="66" spans="1:7" ht="26" x14ac:dyDescent="0.45">
      <c r="A66" s="109">
        <v>70</v>
      </c>
      <c r="B66" s="78" t="s">
        <v>792</v>
      </c>
      <c r="C66" s="110"/>
      <c r="D66" s="110"/>
      <c r="E66" s="110" t="s">
        <v>173</v>
      </c>
      <c r="F66" s="110" t="s">
        <v>184</v>
      </c>
      <c r="G66" s="110"/>
    </row>
    <row r="67" spans="1:7" ht="52" x14ac:dyDescent="0.45">
      <c r="A67" s="107">
        <v>71</v>
      </c>
      <c r="B67" s="75" t="s">
        <v>586</v>
      </c>
      <c r="C67" s="108"/>
      <c r="D67" s="108"/>
      <c r="E67" s="108" t="s">
        <v>173</v>
      </c>
      <c r="F67" s="108" t="s">
        <v>184</v>
      </c>
      <c r="G67" s="108" t="s">
        <v>26</v>
      </c>
    </row>
    <row r="68" spans="1:7" ht="52" x14ac:dyDescent="0.45">
      <c r="A68" s="109">
        <v>72</v>
      </c>
      <c r="B68" s="78" t="s">
        <v>793</v>
      </c>
      <c r="C68" s="110"/>
      <c r="D68" s="110"/>
      <c r="E68" s="110" t="s">
        <v>173</v>
      </c>
      <c r="F68" s="110" t="s">
        <v>184</v>
      </c>
      <c r="G68" s="110" t="s">
        <v>26</v>
      </c>
    </row>
    <row r="69" spans="1:7" ht="65" x14ac:dyDescent="0.45">
      <c r="A69" s="107">
        <v>73</v>
      </c>
      <c r="B69" s="75" t="s">
        <v>587</v>
      </c>
      <c r="C69" s="108"/>
      <c r="D69" s="108"/>
      <c r="E69" s="108" t="s">
        <v>173</v>
      </c>
      <c r="F69" s="108" t="s">
        <v>184</v>
      </c>
      <c r="G69" s="108" t="s">
        <v>26</v>
      </c>
    </row>
    <row r="70" spans="1:7" x14ac:dyDescent="0.45">
      <c r="A70" s="109">
        <v>74</v>
      </c>
      <c r="B70" s="78" t="s">
        <v>202</v>
      </c>
      <c r="C70" s="110"/>
      <c r="D70" s="110"/>
      <c r="E70" s="110"/>
      <c r="F70" s="110" t="s">
        <v>184</v>
      </c>
      <c r="G70" s="110" t="s">
        <v>26</v>
      </c>
    </row>
    <row r="72" spans="1:7" x14ac:dyDescent="0.45">
      <c r="A72" s="111" t="s">
        <v>2855</v>
      </c>
    </row>
  </sheetData>
  <autoFilter ref="A1:G62" xr:uid="{F0C30969-D2A0-432F-9568-DDE512E54250}">
    <filterColumn colId="3" showButton="0"/>
  </autoFilter>
  <mergeCells count="6">
    <mergeCell ref="G1:G2"/>
    <mergeCell ref="A1:A2"/>
    <mergeCell ref="B1:B2"/>
    <mergeCell ref="C1:C2"/>
    <mergeCell ref="D1:E1"/>
    <mergeCell ref="F1:F2"/>
  </mergeCells>
  <pageMargins left="0.7" right="0.7" top="0.75" bottom="0.75" header="0.3" footer="0.3"/>
  <pageSetup paperSize="9" scale="80" orientation="landscape"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6293EA-39CC-4FE8-A179-C6D1978ED72F}">
  <sheetPr codeName="Feuil25">
    <tabColor rgb="FF00B050"/>
  </sheetPr>
  <dimension ref="A1:O125"/>
  <sheetViews>
    <sheetView topLeftCell="D92" zoomScaleNormal="100" workbookViewId="0">
      <selection activeCell="O113" sqref="O113"/>
    </sheetView>
  </sheetViews>
  <sheetFormatPr baseColWidth="10" defaultColWidth="18.453125" defaultRowHeight="14.5" x14ac:dyDescent="0.35"/>
  <cols>
    <col min="1" max="1" width="13.90625" customWidth="1"/>
  </cols>
  <sheetData>
    <row r="1" spans="1:14" s="92" customFormat="1" ht="13" x14ac:dyDescent="0.45">
      <c r="A1" s="69" t="s">
        <v>1546</v>
      </c>
      <c r="C1" s="93"/>
    </row>
    <row r="2" spans="1:14" s="92" customFormat="1" ht="13" x14ac:dyDescent="0.35">
      <c r="C2" s="93"/>
    </row>
    <row r="3" spans="1:14" s="92" customFormat="1" ht="13" x14ac:dyDescent="0.35">
      <c r="C3" s="93"/>
    </row>
    <row r="4" spans="1:14" s="92" customFormat="1" ht="13" x14ac:dyDescent="0.35">
      <c r="A4" s="94" t="s">
        <v>1182</v>
      </c>
      <c r="C4" s="93"/>
    </row>
    <row r="7" spans="1:14" ht="26" x14ac:dyDescent="0.35">
      <c r="A7" s="910" t="s">
        <v>11</v>
      </c>
      <c r="B7" s="910" t="s">
        <v>3259</v>
      </c>
      <c r="C7" s="910" t="s">
        <v>227</v>
      </c>
      <c r="D7" s="910" t="s">
        <v>3260</v>
      </c>
      <c r="E7" s="910" t="s">
        <v>229</v>
      </c>
      <c r="F7" s="910" t="s">
        <v>544</v>
      </c>
      <c r="G7" s="910" t="s">
        <v>3261</v>
      </c>
      <c r="H7" s="910" t="s">
        <v>3262</v>
      </c>
      <c r="I7" s="910" t="s">
        <v>3263</v>
      </c>
      <c r="J7" s="910" t="s">
        <v>545</v>
      </c>
      <c r="K7" s="910" t="s">
        <v>3264</v>
      </c>
      <c r="L7" s="910" t="s">
        <v>546</v>
      </c>
      <c r="M7" s="910" t="s">
        <v>3265</v>
      </c>
      <c r="N7" s="910" t="s">
        <v>3266</v>
      </c>
    </row>
    <row r="8" spans="1:14" ht="15.5" x14ac:dyDescent="0.45">
      <c r="A8" s="911" t="s">
        <v>1147</v>
      </c>
      <c r="B8" s="911" t="s">
        <v>2697</v>
      </c>
      <c r="C8" s="912" t="s">
        <v>2698</v>
      </c>
      <c r="D8" s="913">
        <v>44946</v>
      </c>
      <c r="E8" s="914">
        <v>665540</v>
      </c>
      <c r="F8" s="915" t="s">
        <v>234</v>
      </c>
      <c r="G8" s="915" t="s">
        <v>235</v>
      </c>
      <c r="H8" s="916">
        <v>79.697000000000003</v>
      </c>
      <c r="I8" s="917"/>
      <c r="J8" s="918">
        <v>53041541.380000003</v>
      </c>
      <c r="K8" s="918">
        <v>608.71291265668731</v>
      </c>
      <c r="L8" s="918">
        <v>32287071145.220009</v>
      </c>
      <c r="M8" s="919" t="s">
        <v>2699</v>
      </c>
      <c r="N8" s="919" t="s">
        <v>2700</v>
      </c>
    </row>
    <row r="9" spans="1:14" ht="15.5" x14ac:dyDescent="0.45">
      <c r="A9" s="911" t="s">
        <v>1147</v>
      </c>
      <c r="B9" s="911" t="s">
        <v>2697</v>
      </c>
      <c r="C9" s="912" t="s">
        <v>2701</v>
      </c>
      <c r="D9" s="913">
        <v>44946</v>
      </c>
      <c r="E9" s="914">
        <v>111803</v>
      </c>
      <c r="F9" s="915" t="s">
        <v>234</v>
      </c>
      <c r="G9" s="915" t="s">
        <v>235</v>
      </c>
      <c r="H9" s="916">
        <v>79.697000000000003</v>
      </c>
      <c r="I9" s="917"/>
      <c r="J9" s="918">
        <v>8910363.6909999996</v>
      </c>
      <c r="K9" s="918">
        <v>608.71291265668731</v>
      </c>
      <c r="L9" s="918">
        <v>5423853435.1790009</v>
      </c>
      <c r="M9" s="919" t="s">
        <v>2699</v>
      </c>
      <c r="N9" s="919" t="s">
        <v>2700</v>
      </c>
    </row>
    <row r="10" spans="1:14" ht="15.5" x14ac:dyDescent="0.45">
      <c r="A10" s="911" t="s">
        <v>1147</v>
      </c>
      <c r="B10" s="911" t="s">
        <v>2697</v>
      </c>
      <c r="C10" s="912" t="s">
        <v>2702</v>
      </c>
      <c r="D10" s="913">
        <v>44946</v>
      </c>
      <c r="E10" s="914">
        <v>6878</v>
      </c>
      <c r="F10" s="915" t="s">
        <v>234</v>
      </c>
      <c r="G10" s="915" t="s">
        <v>235</v>
      </c>
      <c r="H10" s="916">
        <v>79.697000000000003</v>
      </c>
      <c r="I10" s="917"/>
      <c r="J10" s="918">
        <v>548155.96600000001</v>
      </c>
      <c r="K10" s="918">
        <v>608.71291265668731</v>
      </c>
      <c r="L10" s="918">
        <v>333669614.65400004</v>
      </c>
      <c r="M10" s="919" t="s">
        <v>2699</v>
      </c>
      <c r="N10" s="919" t="s">
        <v>2700</v>
      </c>
    </row>
    <row r="11" spans="1:14" ht="15.5" x14ac:dyDescent="0.45">
      <c r="A11" s="911" t="s">
        <v>1147</v>
      </c>
      <c r="B11" s="911" t="s">
        <v>2697</v>
      </c>
      <c r="C11" s="912" t="s">
        <v>211</v>
      </c>
      <c r="D11" s="913">
        <v>44946</v>
      </c>
      <c r="E11" s="914">
        <v>48600</v>
      </c>
      <c r="F11" s="915" t="s">
        <v>234</v>
      </c>
      <c r="G11" s="915" t="s">
        <v>235</v>
      </c>
      <c r="H11" s="916">
        <v>79.697000000000003</v>
      </c>
      <c r="I11" s="917"/>
      <c r="J11" s="918">
        <v>3873274.2</v>
      </c>
      <c r="K11" s="918">
        <v>608.71291265668731</v>
      </c>
      <c r="L11" s="918">
        <v>2357712019.8000007</v>
      </c>
      <c r="M11" s="919" t="s">
        <v>2699</v>
      </c>
      <c r="N11" s="919" t="s">
        <v>2700</v>
      </c>
    </row>
    <row r="12" spans="1:14" ht="15.5" x14ac:dyDescent="0.45">
      <c r="A12" s="911" t="s">
        <v>1147</v>
      </c>
      <c r="B12" s="911" t="s">
        <v>2697</v>
      </c>
      <c r="C12" s="912" t="s">
        <v>236</v>
      </c>
      <c r="D12" s="913">
        <v>44946</v>
      </c>
      <c r="E12" s="914">
        <v>10400</v>
      </c>
      <c r="F12" s="915" t="s">
        <v>234</v>
      </c>
      <c r="G12" s="915" t="s">
        <v>235</v>
      </c>
      <c r="H12" s="916">
        <v>79.697000000000003</v>
      </c>
      <c r="I12" s="917"/>
      <c r="J12" s="918">
        <v>828848.8</v>
      </c>
      <c r="K12" s="918">
        <v>608.71291265668731</v>
      </c>
      <c r="L12" s="918">
        <v>504530967.20000011</v>
      </c>
      <c r="M12" s="919" t="s">
        <v>2699</v>
      </c>
      <c r="N12" s="919" t="s">
        <v>2700</v>
      </c>
    </row>
    <row r="13" spans="1:14" ht="15.5" x14ac:dyDescent="0.45">
      <c r="A13" s="911" t="s">
        <v>1147</v>
      </c>
      <c r="B13" s="911" t="s">
        <v>2697</v>
      </c>
      <c r="C13" s="912" t="s">
        <v>215</v>
      </c>
      <c r="D13" s="913">
        <v>44946</v>
      </c>
      <c r="E13" s="914">
        <v>31200</v>
      </c>
      <c r="F13" s="915" t="s">
        <v>234</v>
      </c>
      <c r="G13" s="915" t="s">
        <v>235</v>
      </c>
      <c r="H13" s="916">
        <v>79.697000000000003</v>
      </c>
      <c r="I13" s="917"/>
      <c r="J13" s="918">
        <v>2486546.4</v>
      </c>
      <c r="K13" s="918">
        <v>608.71291265668731</v>
      </c>
      <c r="L13" s="918">
        <v>1513592901.6000001</v>
      </c>
      <c r="M13" s="919" t="s">
        <v>2699</v>
      </c>
      <c r="N13" s="919" t="s">
        <v>2700</v>
      </c>
    </row>
    <row r="14" spans="1:14" ht="15.5" x14ac:dyDescent="0.45">
      <c r="A14" s="911" t="s">
        <v>1147</v>
      </c>
      <c r="B14" s="911" t="s">
        <v>2697</v>
      </c>
      <c r="C14" s="912" t="s">
        <v>212</v>
      </c>
      <c r="D14" s="913">
        <v>44946</v>
      </c>
      <c r="E14" s="914">
        <v>34500</v>
      </c>
      <c r="F14" s="915" t="s">
        <v>234</v>
      </c>
      <c r="G14" s="915" t="s">
        <v>235</v>
      </c>
      <c r="H14" s="916">
        <v>79.697000000000003</v>
      </c>
      <c r="I14" s="917"/>
      <c r="J14" s="918">
        <v>2749546.5</v>
      </c>
      <c r="K14" s="918">
        <v>608.71291265668731</v>
      </c>
      <c r="L14" s="918">
        <v>1673684458.5000002</v>
      </c>
      <c r="M14" s="919" t="s">
        <v>2699</v>
      </c>
      <c r="N14" s="919" t="s">
        <v>2700</v>
      </c>
    </row>
    <row r="15" spans="1:14" ht="15.5" x14ac:dyDescent="0.45">
      <c r="A15" s="920" t="s">
        <v>1147</v>
      </c>
      <c r="B15" s="920" t="s">
        <v>2703</v>
      </c>
      <c r="C15" s="921" t="s">
        <v>54</v>
      </c>
      <c r="D15" s="922">
        <v>44963</v>
      </c>
      <c r="E15" s="923">
        <v>243238</v>
      </c>
      <c r="F15" s="924" t="s">
        <v>234</v>
      </c>
      <c r="G15" s="924" t="s">
        <v>237</v>
      </c>
      <c r="H15" s="925">
        <v>77.536000000000001</v>
      </c>
      <c r="I15" s="926"/>
      <c r="J15" s="927">
        <v>18859701.568</v>
      </c>
      <c r="K15" s="927">
        <v>613.01162298803138</v>
      </c>
      <c r="L15" s="927">
        <v>11561216267.2696</v>
      </c>
      <c r="M15" s="928" t="s">
        <v>2704</v>
      </c>
      <c r="N15" s="928" t="s">
        <v>2705</v>
      </c>
    </row>
    <row r="16" spans="1:14" ht="15.5" x14ac:dyDescent="0.45">
      <c r="A16" s="920" t="s">
        <v>1147</v>
      </c>
      <c r="B16" s="920" t="s">
        <v>2703</v>
      </c>
      <c r="C16" s="921" t="s">
        <v>1224</v>
      </c>
      <c r="D16" s="922">
        <v>44963</v>
      </c>
      <c r="E16" s="923">
        <v>131914</v>
      </c>
      <c r="F16" s="924" t="s">
        <v>234</v>
      </c>
      <c r="G16" s="924" t="s">
        <v>237</v>
      </c>
      <c r="H16" s="925">
        <v>77.536000000000001</v>
      </c>
      <c r="I16" s="926"/>
      <c r="J16" s="927">
        <v>10228083.904000001</v>
      </c>
      <c r="K16" s="927">
        <v>613.01162298803138</v>
      </c>
      <c r="L16" s="927">
        <v>6269934314.0488005</v>
      </c>
      <c r="M16" s="928" t="s">
        <v>2704</v>
      </c>
      <c r="N16" s="928" t="s">
        <v>2705</v>
      </c>
    </row>
    <row r="17" spans="1:14" ht="15.5" x14ac:dyDescent="0.45">
      <c r="A17" s="920" t="s">
        <v>1147</v>
      </c>
      <c r="B17" s="920" t="s">
        <v>2703</v>
      </c>
      <c r="C17" s="921" t="s">
        <v>77</v>
      </c>
      <c r="D17" s="922">
        <v>44963</v>
      </c>
      <c r="E17" s="923">
        <v>194465</v>
      </c>
      <c r="F17" s="924" t="s">
        <v>234</v>
      </c>
      <c r="G17" s="924" t="s">
        <v>237</v>
      </c>
      <c r="H17" s="925">
        <v>77.536000000000001</v>
      </c>
      <c r="I17" s="926"/>
      <c r="J17" s="927">
        <v>15078038.24</v>
      </c>
      <c r="K17" s="927">
        <v>613.01162298803138</v>
      </c>
      <c r="L17" s="927">
        <v>9243012692.9780006</v>
      </c>
      <c r="M17" s="928" t="s">
        <v>2704</v>
      </c>
      <c r="N17" s="928" t="s">
        <v>2705</v>
      </c>
    </row>
    <row r="18" spans="1:14" ht="15.5" x14ac:dyDescent="0.45">
      <c r="A18" s="911" t="s">
        <v>1147</v>
      </c>
      <c r="B18" s="911" t="s">
        <v>2706</v>
      </c>
      <c r="C18" s="912" t="s">
        <v>61</v>
      </c>
      <c r="D18" s="913">
        <v>44969</v>
      </c>
      <c r="E18" s="914">
        <v>53713</v>
      </c>
      <c r="F18" s="915" t="s">
        <v>234</v>
      </c>
      <c r="G18" s="915" t="s">
        <v>214</v>
      </c>
      <c r="H18" s="916">
        <v>63.756</v>
      </c>
      <c r="I18" s="917"/>
      <c r="J18" s="918">
        <v>3424526.0279999999</v>
      </c>
      <c r="K18" s="918">
        <v>612.98000000000013</v>
      </c>
      <c r="L18" s="918">
        <v>2099165964.6434405</v>
      </c>
      <c r="M18" s="919" t="s">
        <v>2707</v>
      </c>
      <c r="N18" s="919" t="s">
        <v>2708</v>
      </c>
    </row>
    <row r="19" spans="1:14" ht="15.5" x14ac:dyDescent="0.45">
      <c r="A19" s="911" t="s">
        <v>1147</v>
      </c>
      <c r="B19" s="911" t="s">
        <v>2706</v>
      </c>
      <c r="C19" s="912" t="s">
        <v>2709</v>
      </c>
      <c r="D19" s="913">
        <v>44969</v>
      </c>
      <c r="E19" s="914">
        <v>10710</v>
      </c>
      <c r="F19" s="915" t="s">
        <v>234</v>
      </c>
      <c r="G19" s="915" t="s">
        <v>214</v>
      </c>
      <c r="H19" s="916">
        <v>63.756</v>
      </c>
      <c r="I19" s="917"/>
      <c r="J19" s="918">
        <v>682826.76</v>
      </c>
      <c r="K19" s="918">
        <v>612.98000000000013</v>
      </c>
      <c r="L19" s="918">
        <v>418559147.34480011</v>
      </c>
      <c r="M19" s="919" t="s">
        <v>2707</v>
      </c>
      <c r="N19" s="919" t="s">
        <v>2708</v>
      </c>
    </row>
    <row r="20" spans="1:14" ht="15.5" x14ac:dyDescent="0.45">
      <c r="A20" s="911" t="s">
        <v>1147</v>
      </c>
      <c r="B20" s="911" t="s">
        <v>2706</v>
      </c>
      <c r="C20" s="912" t="s">
        <v>2710</v>
      </c>
      <c r="D20" s="913">
        <v>44969</v>
      </c>
      <c r="E20" s="914">
        <v>75970</v>
      </c>
      <c r="F20" s="915" t="s">
        <v>234</v>
      </c>
      <c r="G20" s="915" t="s">
        <v>214</v>
      </c>
      <c r="H20" s="916">
        <v>63.756</v>
      </c>
      <c r="I20" s="917"/>
      <c r="J20" s="918">
        <v>4843543.32</v>
      </c>
      <c r="K20" s="918">
        <v>612.98000000000013</v>
      </c>
      <c r="L20" s="918">
        <v>2968995184.293601</v>
      </c>
      <c r="M20" s="919" t="s">
        <v>2707</v>
      </c>
      <c r="N20" s="919" t="s">
        <v>2708</v>
      </c>
    </row>
    <row r="21" spans="1:14" ht="15.5" x14ac:dyDescent="0.45">
      <c r="A21" s="920" t="s">
        <v>1147</v>
      </c>
      <c r="B21" s="920" t="s">
        <v>2711</v>
      </c>
      <c r="C21" s="921" t="s">
        <v>588</v>
      </c>
      <c r="D21" s="922">
        <v>44988</v>
      </c>
      <c r="E21" s="923">
        <v>485799</v>
      </c>
      <c r="F21" s="924" t="s">
        <v>234</v>
      </c>
      <c r="G21" s="924" t="s">
        <v>237</v>
      </c>
      <c r="H21" s="925">
        <v>77.569999999999993</v>
      </c>
      <c r="I21" s="926"/>
      <c r="J21" s="927">
        <v>37683428.43</v>
      </c>
      <c r="K21" s="927">
        <v>612.44000000000005</v>
      </c>
      <c r="L21" s="927">
        <v>23078838907.669201</v>
      </c>
      <c r="M21" s="928" t="s">
        <v>2712</v>
      </c>
      <c r="N21" s="928" t="s">
        <v>1181</v>
      </c>
    </row>
    <row r="22" spans="1:14" ht="15.5" x14ac:dyDescent="0.45">
      <c r="A22" s="920" t="s">
        <v>1147</v>
      </c>
      <c r="B22" s="920" t="s">
        <v>2711</v>
      </c>
      <c r="C22" s="921" t="s">
        <v>589</v>
      </c>
      <c r="D22" s="922">
        <v>44988</v>
      </c>
      <c r="E22" s="923">
        <v>42844</v>
      </c>
      <c r="F22" s="924" t="s">
        <v>234</v>
      </c>
      <c r="G22" s="924" t="s">
        <v>237</v>
      </c>
      <c r="H22" s="925">
        <v>77.569999999999993</v>
      </c>
      <c r="I22" s="926"/>
      <c r="J22" s="927">
        <v>3323409.0799999996</v>
      </c>
      <c r="K22" s="927">
        <v>612.44000000000005</v>
      </c>
      <c r="L22" s="927">
        <v>2035388656.9552</v>
      </c>
      <c r="M22" s="928" t="s">
        <v>2712</v>
      </c>
      <c r="N22" s="928" t="s">
        <v>1181</v>
      </c>
    </row>
    <row r="23" spans="1:14" ht="15.5" x14ac:dyDescent="0.45">
      <c r="A23" s="920" t="s">
        <v>1147</v>
      </c>
      <c r="B23" s="920" t="s">
        <v>2711</v>
      </c>
      <c r="C23" s="921" t="s">
        <v>77</v>
      </c>
      <c r="D23" s="922">
        <v>44988</v>
      </c>
      <c r="E23" s="923">
        <v>82310</v>
      </c>
      <c r="F23" s="924" t="s">
        <v>234</v>
      </c>
      <c r="G23" s="924" t="s">
        <v>237</v>
      </c>
      <c r="H23" s="925">
        <v>77.569999999999993</v>
      </c>
      <c r="I23" s="926"/>
      <c r="J23" s="927">
        <v>6384786.6999999993</v>
      </c>
      <c r="K23" s="927">
        <v>612.44000000000005</v>
      </c>
      <c r="L23" s="927">
        <v>3910298766.5479999</v>
      </c>
      <c r="M23" s="928" t="s">
        <v>2712</v>
      </c>
      <c r="N23" s="928" t="s">
        <v>1181</v>
      </c>
    </row>
    <row r="24" spans="1:14" ht="15.5" x14ac:dyDescent="0.45">
      <c r="A24" s="911" t="s">
        <v>1147</v>
      </c>
      <c r="B24" s="911" t="s">
        <v>2713</v>
      </c>
      <c r="C24" s="912" t="s">
        <v>2698</v>
      </c>
      <c r="D24" s="913">
        <v>44993</v>
      </c>
      <c r="E24" s="914">
        <v>605102.37</v>
      </c>
      <c r="F24" s="915" t="s">
        <v>234</v>
      </c>
      <c r="G24" s="915" t="s">
        <v>235</v>
      </c>
      <c r="H24" s="916">
        <v>77.680000000000007</v>
      </c>
      <c r="I24" s="917"/>
      <c r="J24" s="918">
        <v>47004352.101600006</v>
      </c>
      <c r="K24" s="918">
        <v>613.85913777317353</v>
      </c>
      <c r="L24" s="918">
        <v>28854051052.674835</v>
      </c>
      <c r="M24" s="919" t="s">
        <v>1149</v>
      </c>
      <c r="N24" s="919" t="s">
        <v>2714</v>
      </c>
    </row>
    <row r="25" spans="1:14" ht="15.5" x14ac:dyDescent="0.45">
      <c r="A25" s="911" t="s">
        <v>1147</v>
      </c>
      <c r="B25" s="911" t="s">
        <v>2713</v>
      </c>
      <c r="C25" s="912" t="s">
        <v>2701</v>
      </c>
      <c r="D25" s="913">
        <v>44993</v>
      </c>
      <c r="E25" s="914">
        <v>94968.69</v>
      </c>
      <c r="F25" s="915" t="s">
        <v>234</v>
      </c>
      <c r="G25" s="915" t="s">
        <v>235</v>
      </c>
      <c r="H25" s="916">
        <v>77.680000000000007</v>
      </c>
      <c r="I25" s="917"/>
      <c r="J25" s="918">
        <v>7377167.8392000012</v>
      </c>
      <c r="K25" s="918">
        <v>613.85913777317353</v>
      </c>
      <c r="L25" s="918">
        <v>4528541888.9792986</v>
      </c>
      <c r="M25" s="919" t="s">
        <v>1149</v>
      </c>
      <c r="N25" s="919" t="s">
        <v>2714</v>
      </c>
    </row>
    <row r="26" spans="1:14" ht="15.5" x14ac:dyDescent="0.45">
      <c r="A26" s="911" t="s">
        <v>1147</v>
      </c>
      <c r="B26" s="911" t="s">
        <v>2713</v>
      </c>
      <c r="C26" s="912" t="s">
        <v>2702</v>
      </c>
      <c r="D26" s="913">
        <v>44993</v>
      </c>
      <c r="E26" s="914">
        <v>6837.11</v>
      </c>
      <c r="F26" s="915" t="s">
        <v>234</v>
      </c>
      <c r="G26" s="915" t="s">
        <v>235</v>
      </c>
      <c r="H26" s="916">
        <v>77.680000000000007</v>
      </c>
      <c r="I26" s="917"/>
      <c r="J26" s="918">
        <v>531106.70480000007</v>
      </c>
      <c r="K26" s="918">
        <v>613.85913777317353</v>
      </c>
      <c r="L26" s="918">
        <v>326024703.87407947</v>
      </c>
      <c r="M26" s="919" t="s">
        <v>1149</v>
      </c>
      <c r="N26" s="919" t="s">
        <v>2714</v>
      </c>
    </row>
    <row r="27" spans="1:14" ht="15.5" x14ac:dyDescent="0.45">
      <c r="A27" s="911" t="s">
        <v>1147</v>
      </c>
      <c r="B27" s="911" t="s">
        <v>2713</v>
      </c>
      <c r="C27" s="912" t="s">
        <v>211</v>
      </c>
      <c r="D27" s="913">
        <v>44993</v>
      </c>
      <c r="E27" s="914">
        <v>43898.84</v>
      </c>
      <c r="F27" s="915" t="s">
        <v>234</v>
      </c>
      <c r="G27" s="915" t="s">
        <v>235</v>
      </c>
      <c r="H27" s="916">
        <v>77.680000000000007</v>
      </c>
      <c r="I27" s="917"/>
      <c r="J27" s="918">
        <v>3410061.8912</v>
      </c>
      <c r="K27" s="918">
        <v>613.85913777317353</v>
      </c>
      <c r="L27" s="918">
        <v>2093297652.2851894</v>
      </c>
      <c r="M27" s="919" t="s">
        <v>1149</v>
      </c>
      <c r="N27" s="919" t="s">
        <v>2714</v>
      </c>
    </row>
    <row r="28" spans="1:14" ht="15.5" x14ac:dyDescent="0.45">
      <c r="A28" s="911" t="s">
        <v>1147</v>
      </c>
      <c r="B28" s="911" t="s">
        <v>2713</v>
      </c>
      <c r="C28" s="912" t="s">
        <v>236</v>
      </c>
      <c r="D28" s="913">
        <v>44993</v>
      </c>
      <c r="E28" s="914">
        <v>12000</v>
      </c>
      <c r="F28" s="915" t="s">
        <v>234</v>
      </c>
      <c r="G28" s="915" t="s">
        <v>235</v>
      </c>
      <c r="H28" s="916">
        <v>77.680000000000007</v>
      </c>
      <c r="I28" s="917"/>
      <c r="J28" s="918">
        <v>932160.00000000012</v>
      </c>
      <c r="K28" s="918">
        <v>613.85913777317353</v>
      </c>
      <c r="L28" s="918">
        <v>572214933.86664152</v>
      </c>
      <c r="M28" s="919" t="s">
        <v>1149</v>
      </c>
      <c r="N28" s="919" t="s">
        <v>2714</v>
      </c>
    </row>
    <row r="29" spans="1:14" ht="15.5" x14ac:dyDescent="0.45">
      <c r="A29" s="911" t="s">
        <v>1147</v>
      </c>
      <c r="B29" s="911" t="s">
        <v>2713</v>
      </c>
      <c r="C29" s="912" t="s">
        <v>215</v>
      </c>
      <c r="D29" s="913">
        <v>44993</v>
      </c>
      <c r="E29" s="914">
        <v>37500</v>
      </c>
      <c r="F29" s="915" t="s">
        <v>234</v>
      </c>
      <c r="G29" s="915" t="s">
        <v>235</v>
      </c>
      <c r="H29" s="916">
        <v>77.680000000000007</v>
      </c>
      <c r="I29" s="917"/>
      <c r="J29" s="918">
        <v>2913000.0000000005</v>
      </c>
      <c r="K29" s="918">
        <v>613.85913777317353</v>
      </c>
      <c r="L29" s="918">
        <v>1788171668.3332548</v>
      </c>
      <c r="M29" s="919" t="s">
        <v>1149</v>
      </c>
      <c r="N29" s="919" t="s">
        <v>2714</v>
      </c>
    </row>
    <row r="30" spans="1:14" ht="15.5" x14ac:dyDescent="0.45">
      <c r="A30" s="911" t="s">
        <v>1147</v>
      </c>
      <c r="B30" s="911" t="s">
        <v>2713</v>
      </c>
      <c r="C30" s="912" t="s">
        <v>212</v>
      </c>
      <c r="D30" s="913">
        <v>44993</v>
      </c>
      <c r="E30" s="914">
        <v>25000</v>
      </c>
      <c r="F30" s="915" t="s">
        <v>234</v>
      </c>
      <c r="G30" s="915" t="s">
        <v>235</v>
      </c>
      <c r="H30" s="916">
        <v>77.680000000000007</v>
      </c>
      <c r="I30" s="917"/>
      <c r="J30" s="918">
        <v>1942000.0000000002</v>
      </c>
      <c r="K30" s="918">
        <v>613.85913777317353</v>
      </c>
      <c r="L30" s="918">
        <v>1192114445.5555031</v>
      </c>
      <c r="M30" s="919" t="s">
        <v>1149</v>
      </c>
      <c r="N30" s="919" t="s">
        <v>2714</v>
      </c>
    </row>
    <row r="31" spans="1:14" ht="15.5" x14ac:dyDescent="0.45">
      <c r="A31" s="920" t="s">
        <v>1147</v>
      </c>
      <c r="B31" s="920" t="s">
        <v>2715</v>
      </c>
      <c r="C31" s="921" t="s">
        <v>2698</v>
      </c>
      <c r="D31" s="922">
        <v>45011</v>
      </c>
      <c r="E31" s="923">
        <v>605437.63</v>
      </c>
      <c r="F31" s="924" t="s">
        <v>234</v>
      </c>
      <c r="G31" s="924" t="s">
        <v>235</v>
      </c>
      <c r="H31" s="925">
        <v>78.08</v>
      </c>
      <c r="I31" s="926"/>
      <c r="J31" s="927">
        <v>47272570.150399998</v>
      </c>
      <c r="K31" s="927">
        <v>610.71450142298772</v>
      </c>
      <c r="L31" s="927">
        <v>28870044110.384747</v>
      </c>
      <c r="M31" s="928" t="s">
        <v>2699</v>
      </c>
      <c r="N31" s="928" t="s">
        <v>2716</v>
      </c>
    </row>
    <row r="32" spans="1:14" ht="15.5" x14ac:dyDescent="0.45">
      <c r="A32" s="920" t="s">
        <v>1147</v>
      </c>
      <c r="B32" s="920" t="s">
        <v>2715</v>
      </c>
      <c r="C32" s="921" t="s">
        <v>2701</v>
      </c>
      <c r="D32" s="922">
        <v>45011</v>
      </c>
      <c r="E32" s="923">
        <v>95021.31</v>
      </c>
      <c r="F32" s="924" t="s">
        <v>234</v>
      </c>
      <c r="G32" s="924" t="s">
        <v>235</v>
      </c>
      <c r="H32" s="925">
        <v>78.08</v>
      </c>
      <c r="I32" s="926"/>
      <c r="J32" s="927">
        <v>7419263.8848000001</v>
      </c>
      <c r="K32" s="927">
        <v>610.71450142298772</v>
      </c>
      <c r="L32" s="927">
        <v>4531052044.3312111</v>
      </c>
      <c r="M32" s="928" t="s">
        <v>2699</v>
      </c>
      <c r="N32" s="928" t="s">
        <v>2716</v>
      </c>
    </row>
    <row r="33" spans="1:14" ht="15.5" x14ac:dyDescent="0.45">
      <c r="A33" s="920" t="s">
        <v>1147</v>
      </c>
      <c r="B33" s="920" t="s">
        <v>2715</v>
      </c>
      <c r="C33" s="921" t="s">
        <v>2702</v>
      </c>
      <c r="D33" s="922">
        <v>45011</v>
      </c>
      <c r="E33" s="923">
        <v>6840.89</v>
      </c>
      <c r="F33" s="924" t="s">
        <v>234</v>
      </c>
      <c r="G33" s="924" t="s">
        <v>235</v>
      </c>
      <c r="H33" s="925">
        <v>78.08</v>
      </c>
      <c r="I33" s="926"/>
      <c r="J33" s="927">
        <v>534136.6912</v>
      </c>
      <c r="K33" s="927">
        <v>610.71450142298772</v>
      </c>
      <c r="L33" s="927">
        <v>326205023.05793238</v>
      </c>
      <c r="M33" s="928" t="s">
        <v>2699</v>
      </c>
      <c r="N33" s="928" t="s">
        <v>2716</v>
      </c>
    </row>
    <row r="34" spans="1:14" ht="15.5" x14ac:dyDescent="0.45">
      <c r="A34" s="920" t="s">
        <v>1147</v>
      </c>
      <c r="B34" s="920" t="s">
        <v>2715</v>
      </c>
      <c r="C34" s="921" t="s">
        <v>211</v>
      </c>
      <c r="D34" s="922">
        <v>45011</v>
      </c>
      <c r="E34" s="923">
        <v>43923</v>
      </c>
      <c r="F34" s="924" t="s">
        <v>234</v>
      </c>
      <c r="G34" s="924" t="s">
        <v>235</v>
      </c>
      <c r="H34" s="925">
        <v>78.08</v>
      </c>
      <c r="I34" s="926"/>
      <c r="J34" s="927">
        <v>3429507.84</v>
      </c>
      <c r="K34" s="927">
        <v>610.71450142298772</v>
      </c>
      <c r="L34" s="927">
        <v>2094450170.6318274</v>
      </c>
      <c r="M34" s="928" t="s">
        <v>2699</v>
      </c>
      <c r="N34" s="928" t="s">
        <v>2716</v>
      </c>
    </row>
    <row r="35" spans="1:14" ht="15.5" x14ac:dyDescent="0.45">
      <c r="A35" s="920" t="s">
        <v>1147</v>
      </c>
      <c r="B35" s="920" t="s">
        <v>2715</v>
      </c>
      <c r="C35" s="921" t="s">
        <v>236</v>
      </c>
      <c r="D35" s="922">
        <v>45011</v>
      </c>
      <c r="E35" s="923">
        <v>6000</v>
      </c>
      <c r="F35" s="924" t="s">
        <v>234</v>
      </c>
      <c r="G35" s="924" t="s">
        <v>235</v>
      </c>
      <c r="H35" s="925">
        <v>78.08</v>
      </c>
      <c r="I35" s="926"/>
      <c r="J35" s="927">
        <v>468480</v>
      </c>
      <c r="K35" s="927">
        <v>610.71450142298772</v>
      </c>
      <c r="L35" s="927">
        <v>286107529.62664127</v>
      </c>
      <c r="M35" s="928" t="s">
        <v>2699</v>
      </c>
      <c r="N35" s="928" t="s">
        <v>2716</v>
      </c>
    </row>
    <row r="36" spans="1:14" ht="15.5" x14ac:dyDescent="0.45">
      <c r="A36" s="920" t="s">
        <v>1147</v>
      </c>
      <c r="B36" s="920" t="s">
        <v>2715</v>
      </c>
      <c r="C36" s="921" t="s">
        <v>215</v>
      </c>
      <c r="D36" s="922">
        <v>45011</v>
      </c>
      <c r="E36" s="923">
        <v>24000</v>
      </c>
      <c r="F36" s="924" t="s">
        <v>234</v>
      </c>
      <c r="G36" s="924" t="s">
        <v>235</v>
      </c>
      <c r="H36" s="925">
        <v>78.08</v>
      </c>
      <c r="I36" s="926"/>
      <c r="J36" s="927">
        <v>1873920</v>
      </c>
      <c r="K36" s="927">
        <v>610.71450142298772</v>
      </c>
      <c r="L36" s="927">
        <v>1144430118.5065651</v>
      </c>
      <c r="M36" s="928" t="s">
        <v>2699</v>
      </c>
      <c r="N36" s="928" t="s">
        <v>2716</v>
      </c>
    </row>
    <row r="37" spans="1:14" ht="15.5" x14ac:dyDescent="0.45">
      <c r="A37" s="920" t="s">
        <v>1147</v>
      </c>
      <c r="B37" s="920" t="s">
        <v>2715</v>
      </c>
      <c r="C37" s="921" t="s">
        <v>212</v>
      </c>
      <c r="D37" s="922">
        <v>45011</v>
      </c>
      <c r="E37" s="923">
        <v>40000</v>
      </c>
      <c r="F37" s="924" t="s">
        <v>234</v>
      </c>
      <c r="G37" s="924" t="s">
        <v>235</v>
      </c>
      <c r="H37" s="925">
        <v>78.08</v>
      </c>
      <c r="I37" s="926"/>
      <c r="J37" s="927">
        <v>3123200</v>
      </c>
      <c r="K37" s="927">
        <v>610.71450142298772</v>
      </c>
      <c r="L37" s="927">
        <v>1907383530.8442752</v>
      </c>
      <c r="M37" s="928" t="s">
        <v>2699</v>
      </c>
      <c r="N37" s="928" t="s">
        <v>2716</v>
      </c>
    </row>
    <row r="38" spans="1:14" ht="15.5" x14ac:dyDescent="0.45">
      <c r="A38" s="911" t="s">
        <v>1147</v>
      </c>
      <c r="B38" s="911" t="s">
        <v>2717</v>
      </c>
      <c r="C38" s="912" t="s">
        <v>2718</v>
      </c>
      <c r="D38" s="913">
        <v>45055</v>
      </c>
      <c r="E38" s="914">
        <v>310764</v>
      </c>
      <c r="F38" s="915" t="s">
        <v>234</v>
      </c>
      <c r="G38" s="915" t="s">
        <v>2719</v>
      </c>
      <c r="H38" s="916">
        <v>71.600999999999999</v>
      </c>
      <c r="I38" s="917"/>
      <c r="J38" s="918">
        <v>22251013.164000001</v>
      </c>
      <c r="K38" s="918">
        <v>604.48155752014634</v>
      </c>
      <c r="L38" s="918">
        <v>13450327093.775999</v>
      </c>
      <c r="M38" s="919" t="s">
        <v>2699</v>
      </c>
      <c r="N38" s="919" t="s">
        <v>2602</v>
      </c>
    </row>
    <row r="39" spans="1:14" ht="15.5" x14ac:dyDescent="0.45">
      <c r="A39" s="911" t="s">
        <v>1147</v>
      </c>
      <c r="B39" s="911" t="s">
        <v>2717</v>
      </c>
      <c r="C39" s="912" t="s">
        <v>2720</v>
      </c>
      <c r="D39" s="913">
        <v>45055</v>
      </c>
      <c r="E39" s="914">
        <v>0</v>
      </c>
      <c r="F39" s="915" t="s">
        <v>234</v>
      </c>
      <c r="G39" s="915" t="s">
        <v>2719</v>
      </c>
      <c r="H39" s="916">
        <v>71.600999999999999</v>
      </c>
      <c r="I39" s="917"/>
      <c r="J39" s="918">
        <v>0</v>
      </c>
      <c r="K39" s="918">
        <v>0</v>
      </c>
      <c r="L39" s="918">
        <v>0</v>
      </c>
      <c r="M39" s="919" t="s">
        <v>2699</v>
      </c>
      <c r="N39" s="919" t="s">
        <v>2602</v>
      </c>
    </row>
    <row r="40" spans="1:14" ht="15.5" x14ac:dyDescent="0.45">
      <c r="A40" s="911" t="s">
        <v>1147</v>
      </c>
      <c r="B40" s="911" t="s">
        <v>2717</v>
      </c>
      <c r="C40" s="912" t="s">
        <v>77</v>
      </c>
      <c r="D40" s="913">
        <v>45055</v>
      </c>
      <c r="E40" s="914">
        <v>300249</v>
      </c>
      <c r="F40" s="915" t="s">
        <v>234</v>
      </c>
      <c r="G40" s="915" t="s">
        <v>237</v>
      </c>
      <c r="H40" s="916">
        <v>71.600999999999999</v>
      </c>
      <c r="I40" s="917"/>
      <c r="J40" s="918">
        <v>21498128.649</v>
      </c>
      <c r="K40" s="918">
        <v>604.48155752014634</v>
      </c>
      <c r="L40" s="918">
        <v>12995222289.515999</v>
      </c>
      <c r="M40" s="919" t="s">
        <v>2699</v>
      </c>
      <c r="N40" s="919" t="s">
        <v>2602</v>
      </c>
    </row>
    <row r="41" spans="1:14" ht="15.5" x14ac:dyDescent="0.45">
      <c r="A41" s="920" t="s">
        <v>1147</v>
      </c>
      <c r="B41" s="920" t="s">
        <v>2721</v>
      </c>
      <c r="C41" s="921" t="s">
        <v>61</v>
      </c>
      <c r="D41" s="922">
        <v>45065</v>
      </c>
      <c r="E41" s="923">
        <v>82546</v>
      </c>
      <c r="F41" s="924" t="s">
        <v>234</v>
      </c>
      <c r="G41" s="924" t="s">
        <v>214</v>
      </c>
      <c r="H41" s="925">
        <v>56.121000000000002</v>
      </c>
      <c r="I41" s="926"/>
      <c r="J41" s="927">
        <v>4632564.0660000006</v>
      </c>
      <c r="K41" s="927">
        <v>604.4899999999999</v>
      </c>
      <c r="L41" s="927">
        <v>2800338652.25634</v>
      </c>
      <c r="M41" s="928" t="s">
        <v>2707</v>
      </c>
      <c r="N41" s="928" t="s">
        <v>2716</v>
      </c>
    </row>
    <row r="42" spans="1:14" ht="15.5" x14ac:dyDescent="0.45">
      <c r="A42" s="920" t="s">
        <v>1147</v>
      </c>
      <c r="B42" s="920" t="s">
        <v>2721</v>
      </c>
      <c r="C42" s="921" t="s">
        <v>2709</v>
      </c>
      <c r="D42" s="922">
        <v>45065</v>
      </c>
      <c r="E42" s="923">
        <v>10809</v>
      </c>
      <c r="F42" s="924" t="s">
        <v>234</v>
      </c>
      <c r="G42" s="924" t="s">
        <v>214</v>
      </c>
      <c r="H42" s="925">
        <v>56.121000000000002</v>
      </c>
      <c r="I42" s="926"/>
      <c r="J42" s="927">
        <v>606611.88899999997</v>
      </c>
      <c r="K42" s="927">
        <v>604.4899999999999</v>
      </c>
      <c r="L42" s="927">
        <v>366690820.78160989</v>
      </c>
      <c r="M42" s="928" t="s">
        <v>2707</v>
      </c>
      <c r="N42" s="928" t="s">
        <v>2716</v>
      </c>
    </row>
    <row r="43" spans="1:14" ht="15.5" x14ac:dyDescent="0.45">
      <c r="A43" s="920" t="s">
        <v>1147</v>
      </c>
      <c r="B43" s="920" t="s">
        <v>2721</v>
      </c>
      <c r="C43" s="921" t="s">
        <v>2710</v>
      </c>
      <c r="D43" s="922">
        <v>45065</v>
      </c>
      <c r="E43" s="923">
        <v>107364</v>
      </c>
      <c r="F43" s="924" t="s">
        <v>234</v>
      </c>
      <c r="G43" s="924" t="s">
        <v>214</v>
      </c>
      <c r="H43" s="925">
        <v>56.121000000000002</v>
      </c>
      <c r="I43" s="926"/>
      <c r="J43" s="927">
        <v>6025375.0440000007</v>
      </c>
      <c r="K43" s="927">
        <v>604.4899999999999</v>
      </c>
      <c r="L43" s="927">
        <v>3642278960.3475599</v>
      </c>
      <c r="M43" s="928" t="s">
        <v>2707</v>
      </c>
      <c r="N43" s="928" t="s">
        <v>2716</v>
      </c>
    </row>
    <row r="44" spans="1:14" ht="15.5" x14ac:dyDescent="0.45">
      <c r="A44" s="911" t="s">
        <v>1147</v>
      </c>
      <c r="B44" s="911" t="s">
        <v>2722</v>
      </c>
      <c r="C44" s="912" t="s">
        <v>2723</v>
      </c>
      <c r="D44" s="913">
        <v>45081</v>
      </c>
      <c r="E44" s="914">
        <v>621543.22</v>
      </c>
      <c r="F44" s="915" t="s">
        <v>234</v>
      </c>
      <c r="G44" s="915" t="s">
        <v>235</v>
      </c>
      <c r="H44" s="916">
        <v>73.465999999999994</v>
      </c>
      <c r="I44" s="917"/>
      <c r="J44" s="918">
        <v>45662294.200519994</v>
      </c>
      <c r="K44" s="918">
        <v>608.04977540631057</v>
      </c>
      <c r="L44" s="918">
        <v>27764947733.163059</v>
      </c>
      <c r="M44" s="919" t="s">
        <v>1149</v>
      </c>
      <c r="N44" s="919" t="s">
        <v>2724</v>
      </c>
    </row>
    <row r="45" spans="1:14" ht="15.5" x14ac:dyDescent="0.45">
      <c r="A45" s="911" t="s">
        <v>1147</v>
      </c>
      <c r="B45" s="911" t="s">
        <v>2722</v>
      </c>
      <c r="C45" s="912" t="s">
        <v>2725</v>
      </c>
      <c r="D45" s="913">
        <v>45081</v>
      </c>
      <c r="E45" s="914">
        <v>72019.7</v>
      </c>
      <c r="F45" s="915" t="s">
        <v>234</v>
      </c>
      <c r="G45" s="915" t="s">
        <v>235</v>
      </c>
      <c r="H45" s="916">
        <v>73.465999999999994</v>
      </c>
      <c r="I45" s="917"/>
      <c r="J45" s="918">
        <v>5290999.280199999</v>
      </c>
      <c r="K45" s="918">
        <v>608.04977540631057</v>
      </c>
      <c r="L45" s="918">
        <v>3217190924.0005603</v>
      </c>
      <c r="M45" s="919" t="s">
        <v>1149</v>
      </c>
      <c r="N45" s="919" t="s">
        <v>2724</v>
      </c>
    </row>
    <row r="46" spans="1:14" ht="15.5" x14ac:dyDescent="0.45">
      <c r="A46" s="911" t="s">
        <v>1147</v>
      </c>
      <c r="B46" s="911" t="s">
        <v>2722</v>
      </c>
      <c r="C46" s="912" t="s">
        <v>2726</v>
      </c>
      <c r="D46" s="913">
        <v>45081</v>
      </c>
      <c r="E46" s="914">
        <v>0</v>
      </c>
      <c r="F46" s="915" t="s">
        <v>234</v>
      </c>
      <c r="G46" s="915" t="s">
        <v>235</v>
      </c>
      <c r="H46" s="916">
        <v>73.465999999999994</v>
      </c>
      <c r="I46" s="917"/>
      <c r="J46" s="918">
        <v>0</v>
      </c>
      <c r="K46" s="918">
        <v>0</v>
      </c>
      <c r="L46" s="918">
        <v>0</v>
      </c>
      <c r="M46" s="919" t="s">
        <v>1149</v>
      </c>
      <c r="N46" s="919" t="s">
        <v>2724</v>
      </c>
    </row>
    <row r="47" spans="1:14" ht="15.5" x14ac:dyDescent="0.45">
      <c r="A47" s="911" t="s">
        <v>1147</v>
      </c>
      <c r="B47" s="911" t="s">
        <v>2722</v>
      </c>
      <c r="C47" s="912" t="s">
        <v>211</v>
      </c>
      <c r="D47" s="913">
        <v>45081</v>
      </c>
      <c r="E47" s="914">
        <v>60099.08</v>
      </c>
      <c r="F47" s="915" t="s">
        <v>234</v>
      </c>
      <c r="G47" s="915" t="s">
        <v>235</v>
      </c>
      <c r="H47" s="916">
        <v>73.465999999999994</v>
      </c>
      <c r="I47" s="917"/>
      <c r="J47" s="918">
        <v>4415239.0112800002</v>
      </c>
      <c r="K47" s="918">
        <v>608.04977540631057</v>
      </c>
      <c r="L47" s="918">
        <v>2684685089.173985</v>
      </c>
      <c r="M47" s="919" t="s">
        <v>1149</v>
      </c>
      <c r="N47" s="919" t="s">
        <v>2724</v>
      </c>
    </row>
    <row r="48" spans="1:14" ht="15.5" x14ac:dyDescent="0.45">
      <c r="A48" s="911" t="s">
        <v>1147</v>
      </c>
      <c r="B48" s="911" t="s">
        <v>2722</v>
      </c>
      <c r="C48" s="912" t="s">
        <v>236</v>
      </c>
      <c r="D48" s="913">
        <v>45081</v>
      </c>
      <c r="E48" s="914">
        <v>17000</v>
      </c>
      <c r="F48" s="915" t="s">
        <v>234</v>
      </c>
      <c r="G48" s="915" t="s">
        <v>235</v>
      </c>
      <c r="H48" s="916">
        <v>73.465999999999994</v>
      </c>
      <c r="I48" s="917"/>
      <c r="J48" s="918">
        <v>1248922</v>
      </c>
      <c r="K48" s="918">
        <v>608.04977540631057</v>
      </c>
      <c r="L48" s="918">
        <v>759406741.60000026</v>
      </c>
      <c r="M48" s="919" t="s">
        <v>1149</v>
      </c>
      <c r="N48" s="919" t="s">
        <v>2724</v>
      </c>
    </row>
    <row r="49" spans="1:14" ht="15.5" x14ac:dyDescent="0.45">
      <c r="A49" s="911" t="s">
        <v>1147</v>
      </c>
      <c r="B49" s="911" t="s">
        <v>2722</v>
      </c>
      <c r="C49" s="912" t="s">
        <v>215</v>
      </c>
      <c r="D49" s="913">
        <v>45081</v>
      </c>
      <c r="E49" s="914">
        <v>39500</v>
      </c>
      <c r="F49" s="915" t="s">
        <v>234</v>
      </c>
      <c r="G49" s="915" t="s">
        <v>235</v>
      </c>
      <c r="H49" s="916">
        <v>73.465999999999994</v>
      </c>
      <c r="I49" s="917"/>
      <c r="J49" s="918">
        <v>2901906.9999999995</v>
      </c>
      <c r="K49" s="918">
        <v>608.04977540631057</v>
      </c>
      <c r="L49" s="918">
        <v>1764503899.6000001</v>
      </c>
      <c r="M49" s="919" t="s">
        <v>1149</v>
      </c>
      <c r="N49" s="919" t="s">
        <v>2724</v>
      </c>
    </row>
    <row r="50" spans="1:14" ht="15.5" x14ac:dyDescent="0.45">
      <c r="A50" s="911" t="s">
        <v>1147</v>
      </c>
      <c r="B50" s="911" t="s">
        <v>2722</v>
      </c>
      <c r="C50" s="912" t="s">
        <v>212</v>
      </c>
      <c r="D50" s="913">
        <v>45081</v>
      </c>
      <c r="E50" s="914">
        <v>43000</v>
      </c>
      <c r="F50" s="915" t="s">
        <v>234</v>
      </c>
      <c r="G50" s="915" t="s">
        <v>235</v>
      </c>
      <c r="H50" s="916">
        <v>73.465999999999994</v>
      </c>
      <c r="I50" s="917"/>
      <c r="J50" s="918">
        <v>3159037.9999999995</v>
      </c>
      <c r="K50" s="918">
        <v>608.04977540631057</v>
      </c>
      <c r="L50" s="918">
        <v>1920852346.4000003</v>
      </c>
      <c r="M50" s="919" t="s">
        <v>1149</v>
      </c>
      <c r="N50" s="919" t="s">
        <v>2724</v>
      </c>
    </row>
    <row r="51" spans="1:14" ht="15.5" x14ac:dyDescent="0.45">
      <c r="A51" s="920" t="s">
        <v>1147</v>
      </c>
      <c r="B51" s="920" t="s">
        <v>2727</v>
      </c>
      <c r="C51" s="921" t="s">
        <v>2718</v>
      </c>
      <c r="D51" s="922">
        <v>45096</v>
      </c>
      <c r="E51" s="923">
        <v>443493</v>
      </c>
      <c r="F51" s="924" t="s">
        <v>234</v>
      </c>
      <c r="G51" s="924" t="s">
        <v>2719</v>
      </c>
      <c r="H51" s="925">
        <v>73.945999999999998</v>
      </c>
      <c r="I51" s="926"/>
      <c r="J51" s="927">
        <v>32794533.377999999</v>
      </c>
      <c r="K51" s="927">
        <v>605.00272496145851</v>
      </c>
      <c r="L51" s="927">
        <v>19840782057.529503</v>
      </c>
      <c r="M51" s="928" t="s">
        <v>731</v>
      </c>
      <c r="N51" s="928" t="s">
        <v>2705</v>
      </c>
    </row>
    <row r="52" spans="1:14" ht="15.5" x14ac:dyDescent="0.45">
      <c r="A52" s="920" t="s">
        <v>1147</v>
      </c>
      <c r="B52" s="920" t="s">
        <v>2727</v>
      </c>
      <c r="C52" s="921" t="s">
        <v>2720</v>
      </c>
      <c r="D52" s="922">
        <v>45096</v>
      </c>
      <c r="E52" s="923">
        <v>90329</v>
      </c>
      <c r="F52" s="924" t="s">
        <v>234</v>
      </c>
      <c r="G52" s="924" t="s">
        <v>2719</v>
      </c>
      <c r="H52" s="925">
        <v>73.945999999999998</v>
      </c>
      <c r="I52" s="926"/>
      <c r="J52" s="927">
        <v>6679468.2340000002</v>
      </c>
      <c r="K52" s="927">
        <v>605.00272496145851</v>
      </c>
      <c r="L52" s="927">
        <v>4041096482.8635011</v>
      </c>
      <c r="M52" s="928" t="s">
        <v>731</v>
      </c>
      <c r="N52" s="928" t="s">
        <v>2705</v>
      </c>
    </row>
    <row r="53" spans="1:14" ht="15.5" x14ac:dyDescent="0.45">
      <c r="A53" s="920" t="s">
        <v>1147</v>
      </c>
      <c r="B53" s="920" t="s">
        <v>2727</v>
      </c>
      <c r="C53" s="921" t="s">
        <v>77</v>
      </c>
      <c r="D53" s="922">
        <v>45096</v>
      </c>
      <c r="E53" s="923">
        <v>108187</v>
      </c>
      <c r="F53" s="924" t="s">
        <v>234</v>
      </c>
      <c r="G53" s="924" t="s">
        <v>237</v>
      </c>
      <c r="H53" s="925">
        <v>73.945999999999998</v>
      </c>
      <c r="I53" s="926"/>
      <c r="J53" s="927">
        <v>7999995.9019999998</v>
      </c>
      <c r="K53" s="927">
        <v>605.00272496145851</v>
      </c>
      <c r="L53" s="927">
        <v>4840019320.390501</v>
      </c>
      <c r="M53" s="928" t="s">
        <v>731</v>
      </c>
      <c r="N53" s="928" t="s">
        <v>2705</v>
      </c>
    </row>
    <row r="54" spans="1:14" ht="15.5" x14ac:dyDescent="0.45">
      <c r="A54" s="911" t="s">
        <v>1147</v>
      </c>
      <c r="B54" s="911" t="s">
        <v>2728</v>
      </c>
      <c r="C54" s="912" t="s">
        <v>2723</v>
      </c>
      <c r="D54" s="913">
        <v>45104</v>
      </c>
      <c r="E54" s="914">
        <v>625388.78</v>
      </c>
      <c r="F54" s="915" t="s">
        <v>234</v>
      </c>
      <c r="G54" s="915" t="s">
        <v>235</v>
      </c>
      <c r="H54" s="916">
        <v>74.215999999999994</v>
      </c>
      <c r="I54" s="917"/>
      <c r="J54" s="918">
        <v>46413853.696479999</v>
      </c>
      <c r="K54" s="918">
        <v>601.90504473428905</v>
      </c>
      <c r="L54" s="918">
        <v>27936732685.470539</v>
      </c>
      <c r="M54" s="919" t="s">
        <v>2699</v>
      </c>
      <c r="N54" s="919" t="s">
        <v>2608</v>
      </c>
    </row>
    <row r="55" spans="1:14" ht="15.5" x14ac:dyDescent="0.45">
      <c r="A55" s="911" t="s">
        <v>1147</v>
      </c>
      <c r="B55" s="911" t="s">
        <v>2728</v>
      </c>
      <c r="C55" s="912" t="s">
        <v>2725</v>
      </c>
      <c r="D55" s="913">
        <v>45104</v>
      </c>
      <c r="E55" s="914">
        <v>72465.3</v>
      </c>
      <c r="F55" s="915" t="s">
        <v>234</v>
      </c>
      <c r="G55" s="915" t="s">
        <v>235</v>
      </c>
      <c r="H55" s="916">
        <v>74.215999999999994</v>
      </c>
      <c r="I55" s="917"/>
      <c r="J55" s="918">
        <v>5378084.7047999995</v>
      </c>
      <c r="K55" s="918">
        <v>601.90504473428905</v>
      </c>
      <c r="L55" s="918">
        <v>3237096314.8274393</v>
      </c>
      <c r="M55" s="919" t="s">
        <v>2699</v>
      </c>
      <c r="N55" s="919" t="s">
        <v>2608</v>
      </c>
    </row>
    <row r="56" spans="1:14" ht="15.5" x14ac:dyDescent="0.45">
      <c r="A56" s="911" t="s">
        <v>1147</v>
      </c>
      <c r="B56" s="911" t="s">
        <v>2728</v>
      </c>
      <c r="C56" s="912" t="s">
        <v>2702</v>
      </c>
      <c r="D56" s="913">
        <v>45104</v>
      </c>
      <c r="E56" s="914">
        <v>0</v>
      </c>
      <c r="F56" s="915" t="s">
        <v>234</v>
      </c>
      <c r="G56" s="915" t="s">
        <v>235</v>
      </c>
      <c r="H56" s="916">
        <v>74.215999999999994</v>
      </c>
      <c r="I56" s="917"/>
      <c r="J56" s="918">
        <v>0</v>
      </c>
      <c r="K56" s="918">
        <v>0</v>
      </c>
      <c r="L56" s="918">
        <v>0</v>
      </c>
      <c r="M56" s="919" t="s">
        <v>2699</v>
      </c>
      <c r="N56" s="919" t="s">
        <v>2608</v>
      </c>
    </row>
    <row r="57" spans="1:14" ht="15.5" x14ac:dyDescent="0.45">
      <c r="A57" s="911" t="s">
        <v>1147</v>
      </c>
      <c r="B57" s="911" t="s">
        <v>2728</v>
      </c>
      <c r="C57" s="912" t="s">
        <v>211</v>
      </c>
      <c r="D57" s="913">
        <v>45104</v>
      </c>
      <c r="E57" s="914">
        <v>60470.92</v>
      </c>
      <c r="F57" s="915" t="s">
        <v>234</v>
      </c>
      <c r="G57" s="915" t="s">
        <v>235</v>
      </c>
      <c r="H57" s="916">
        <v>74.215999999999994</v>
      </c>
      <c r="I57" s="917"/>
      <c r="J57" s="918">
        <v>4487909.7987199994</v>
      </c>
      <c r="K57" s="918">
        <v>601.90504473428905</v>
      </c>
      <c r="L57" s="918">
        <v>2701295548.1620154</v>
      </c>
      <c r="M57" s="919" t="s">
        <v>2699</v>
      </c>
      <c r="N57" s="919" t="s">
        <v>2608</v>
      </c>
    </row>
    <row r="58" spans="1:14" ht="15.5" x14ac:dyDescent="0.45">
      <c r="A58" s="911" t="s">
        <v>1147</v>
      </c>
      <c r="B58" s="911" t="s">
        <v>2728</v>
      </c>
      <c r="C58" s="912" t="s">
        <v>236</v>
      </c>
      <c r="D58" s="913">
        <v>45104</v>
      </c>
      <c r="E58" s="914">
        <v>19000</v>
      </c>
      <c r="F58" s="915" t="s">
        <v>234</v>
      </c>
      <c r="G58" s="915" t="s">
        <v>235</v>
      </c>
      <c r="H58" s="916">
        <v>74.215999999999994</v>
      </c>
      <c r="I58" s="917"/>
      <c r="J58" s="918">
        <v>1410104</v>
      </c>
      <c r="K58" s="918">
        <v>601.90504473428905</v>
      </c>
      <c r="L58" s="918">
        <v>848748711.19999993</v>
      </c>
      <c r="M58" s="919" t="s">
        <v>2699</v>
      </c>
      <c r="N58" s="919" t="s">
        <v>2608</v>
      </c>
    </row>
    <row r="59" spans="1:14" ht="15.5" x14ac:dyDescent="0.45">
      <c r="A59" s="911" t="s">
        <v>1147</v>
      </c>
      <c r="B59" s="911" t="s">
        <v>2728</v>
      </c>
      <c r="C59" s="912" t="s">
        <v>215</v>
      </c>
      <c r="D59" s="913">
        <v>45104</v>
      </c>
      <c r="E59" s="914">
        <v>69000</v>
      </c>
      <c r="F59" s="915" t="s">
        <v>234</v>
      </c>
      <c r="G59" s="915" t="s">
        <v>235</v>
      </c>
      <c r="H59" s="916">
        <v>74.215999999999994</v>
      </c>
      <c r="I59" s="917"/>
      <c r="J59" s="918">
        <v>5120904</v>
      </c>
      <c r="K59" s="918">
        <v>601.90504473428905</v>
      </c>
      <c r="L59" s="918">
        <v>3082297951.1999998</v>
      </c>
      <c r="M59" s="919" t="s">
        <v>2699</v>
      </c>
      <c r="N59" s="919" t="s">
        <v>2608</v>
      </c>
    </row>
    <row r="60" spans="1:14" ht="15.5" x14ac:dyDescent="0.45">
      <c r="A60" s="911" t="s">
        <v>1147</v>
      </c>
      <c r="B60" s="911" t="s">
        <v>2728</v>
      </c>
      <c r="C60" s="912" t="s">
        <v>212</v>
      </c>
      <c r="D60" s="913">
        <v>45104</v>
      </c>
      <c r="E60" s="914">
        <v>42000</v>
      </c>
      <c r="F60" s="915" t="s">
        <v>234</v>
      </c>
      <c r="G60" s="915" t="s">
        <v>235</v>
      </c>
      <c r="H60" s="916">
        <v>74.215999999999994</v>
      </c>
      <c r="I60" s="917"/>
      <c r="J60" s="918">
        <v>3117071.9999999995</v>
      </c>
      <c r="K60" s="918">
        <v>601.90504473428905</v>
      </c>
      <c r="L60" s="918">
        <v>1876181361.5999997</v>
      </c>
      <c r="M60" s="919" t="s">
        <v>2699</v>
      </c>
      <c r="N60" s="919" t="s">
        <v>2608</v>
      </c>
    </row>
    <row r="61" spans="1:14" ht="15.5" x14ac:dyDescent="0.45">
      <c r="A61" s="920" t="s">
        <v>1147</v>
      </c>
      <c r="B61" s="920" t="s">
        <v>2729</v>
      </c>
      <c r="C61" s="921" t="s">
        <v>2723</v>
      </c>
      <c r="D61" s="922">
        <v>45124</v>
      </c>
      <c r="E61" s="923">
        <v>692940</v>
      </c>
      <c r="F61" s="924" t="s">
        <v>234</v>
      </c>
      <c r="G61" s="924" t="s">
        <v>235</v>
      </c>
      <c r="H61" s="925">
        <v>78.581000000000003</v>
      </c>
      <c r="I61" s="926"/>
      <c r="J61" s="927">
        <v>54451918.140000001</v>
      </c>
      <c r="K61" s="927">
        <v>593.33244931981017</v>
      </c>
      <c r="L61" s="927">
        <v>32308089960.168003</v>
      </c>
      <c r="M61" s="928" t="s">
        <v>1149</v>
      </c>
      <c r="N61" s="928" t="s">
        <v>2599</v>
      </c>
    </row>
    <row r="62" spans="1:14" ht="15.5" x14ac:dyDescent="0.45">
      <c r="A62" s="920" t="s">
        <v>1147</v>
      </c>
      <c r="B62" s="920" t="s">
        <v>2729</v>
      </c>
      <c r="C62" s="921" t="s">
        <v>2725</v>
      </c>
      <c r="D62" s="922">
        <v>45124</v>
      </c>
      <c r="E62" s="923">
        <v>73160</v>
      </c>
      <c r="F62" s="924" t="s">
        <v>234</v>
      </c>
      <c r="G62" s="924" t="s">
        <v>235</v>
      </c>
      <c r="H62" s="925">
        <v>78.581000000000003</v>
      </c>
      <c r="I62" s="926"/>
      <c r="J62" s="927">
        <v>5748985.96</v>
      </c>
      <c r="K62" s="927">
        <v>593.33244931981017</v>
      </c>
      <c r="L62" s="927">
        <v>3411059920.7520003</v>
      </c>
      <c r="M62" s="928" t="s">
        <v>1149</v>
      </c>
      <c r="N62" s="928" t="s">
        <v>2599</v>
      </c>
    </row>
    <row r="63" spans="1:14" ht="15.5" x14ac:dyDescent="0.45">
      <c r="A63" s="920" t="s">
        <v>1147</v>
      </c>
      <c r="B63" s="920" t="s">
        <v>2729</v>
      </c>
      <c r="C63" s="921" t="s">
        <v>2702</v>
      </c>
      <c r="D63" s="922">
        <v>45124</v>
      </c>
      <c r="E63" s="923">
        <v>0</v>
      </c>
      <c r="F63" s="924" t="s">
        <v>234</v>
      </c>
      <c r="G63" s="924" t="s">
        <v>235</v>
      </c>
      <c r="H63" s="925">
        <v>78.581000000000003</v>
      </c>
      <c r="I63" s="926"/>
      <c r="J63" s="927">
        <v>0</v>
      </c>
      <c r="K63" s="927">
        <v>0</v>
      </c>
      <c r="L63" s="927">
        <v>0</v>
      </c>
      <c r="M63" s="928" t="s">
        <v>1149</v>
      </c>
      <c r="N63" s="928" t="s">
        <v>2599</v>
      </c>
    </row>
    <row r="64" spans="1:14" ht="15.5" x14ac:dyDescent="0.45">
      <c r="A64" s="920" t="s">
        <v>1147</v>
      </c>
      <c r="B64" s="920" t="s">
        <v>2729</v>
      </c>
      <c r="C64" s="921" t="s">
        <v>211</v>
      </c>
      <c r="D64" s="922">
        <v>45124</v>
      </c>
      <c r="E64" s="923">
        <v>42928</v>
      </c>
      <c r="F64" s="924" t="s">
        <v>234</v>
      </c>
      <c r="G64" s="924" t="s">
        <v>235</v>
      </c>
      <c r="H64" s="925">
        <v>78.581000000000003</v>
      </c>
      <c r="I64" s="926"/>
      <c r="J64" s="927">
        <v>3373325.1680000001</v>
      </c>
      <c r="K64" s="927">
        <v>593.33244931981017</v>
      </c>
      <c r="L64" s="927">
        <v>2001503284.2816002</v>
      </c>
      <c r="M64" s="928" t="s">
        <v>1149</v>
      </c>
      <c r="N64" s="928" t="s">
        <v>2599</v>
      </c>
    </row>
    <row r="65" spans="1:14" ht="15.5" x14ac:dyDescent="0.45">
      <c r="A65" s="920" t="s">
        <v>1147</v>
      </c>
      <c r="B65" s="920" t="s">
        <v>2729</v>
      </c>
      <c r="C65" s="921" t="s">
        <v>236</v>
      </c>
      <c r="D65" s="922">
        <v>45124</v>
      </c>
      <c r="E65" s="923">
        <v>13500</v>
      </c>
      <c r="F65" s="924" t="s">
        <v>234</v>
      </c>
      <c r="G65" s="924" t="s">
        <v>235</v>
      </c>
      <c r="H65" s="925">
        <v>78.581000000000003</v>
      </c>
      <c r="I65" s="926"/>
      <c r="J65" s="927">
        <v>1060843.5</v>
      </c>
      <c r="K65" s="927">
        <v>593.33244931981017</v>
      </c>
      <c r="L65" s="927">
        <v>629432872.20000005</v>
      </c>
      <c r="M65" s="928" t="s">
        <v>1149</v>
      </c>
      <c r="N65" s="928" t="s">
        <v>2599</v>
      </c>
    </row>
    <row r="66" spans="1:14" ht="15.5" x14ac:dyDescent="0.45">
      <c r="A66" s="920" t="s">
        <v>1147</v>
      </c>
      <c r="B66" s="920" t="s">
        <v>2729</v>
      </c>
      <c r="C66" s="921" t="s">
        <v>215</v>
      </c>
      <c r="D66" s="922">
        <v>45124</v>
      </c>
      <c r="E66" s="923">
        <v>29000</v>
      </c>
      <c r="F66" s="924" t="s">
        <v>234</v>
      </c>
      <c r="G66" s="924" t="s">
        <v>235</v>
      </c>
      <c r="H66" s="925">
        <v>78.581000000000003</v>
      </c>
      <c r="I66" s="926"/>
      <c r="J66" s="927">
        <v>2278849</v>
      </c>
      <c r="K66" s="927">
        <v>593.33244931981017</v>
      </c>
      <c r="L66" s="927">
        <v>1352115058.8000002</v>
      </c>
      <c r="M66" s="928" t="s">
        <v>1149</v>
      </c>
      <c r="N66" s="928" t="s">
        <v>2599</v>
      </c>
    </row>
    <row r="67" spans="1:14" ht="15.5" x14ac:dyDescent="0.45">
      <c r="A67" s="920" t="s">
        <v>1147</v>
      </c>
      <c r="B67" s="920" t="s">
        <v>2729</v>
      </c>
      <c r="C67" s="921" t="s">
        <v>212</v>
      </c>
      <c r="D67" s="922">
        <v>45124</v>
      </c>
      <c r="E67" s="923">
        <v>27000</v>
      </c>
      <c r="F67" s="924" t="s">
        <v>234</v>
      </c>
      <c r="G67" s="924" t="s">
        <v>235</v>
      </c>
      <c r="H67" s="925">
        <v>78.581000000000003</v>
      </c>
      <c r="I67" s="926"/>
      <c r="J67" s="927">
        <v>2121687</v>
      </c>
      <c r="K67" s="927">
        <v>593.33244931981017</v>
      </c>
      <c r="L67" s="927">
        <v>1258865744.4000001</v>
      </c>
      <c r="M67" s="928" t="s">
        <v>1149</v>
      </c>
      <c r="N67" s="928" t="s">
        <v>2599</v>
      </c>
    </row>
    <row r="68" spans="1:14" ht="15.5" x14ac:dyDescent="0.45">
      <c r="A68" s="911" t="s">
        <v>1147</v>
      </c>
      <c r="B68" s="911" t="s">
        <v>2730</v>
      </c>
      <c r="C68" s="912" t="s">
        <v>61</v>
      </c>
      <c r="D68" s="913">
        <v>45162</v>
      </c>
      <c r="E68" s="914">
        <v>86403.4</v>
      </c>
      <c r="F68" s="915" t="s">
        <v>234</v>
      </c>
      <c r="G68" s="915" t="s">
        <v>214</v>
      </c>
      <c r="H68" s="916">
        <v>72.236999999999995</v>
      </c>
      <c r="I68" s="917"/>
      <c r="J68" s="918">
        <v>6241522.4057999989</v>
      </c>
      <c r="K68" s="918">
        <v>601.02195901652169</v>
      </c>
      <c r="L68" s="918">
        <v>3751292023.5794287</v>
      </c>
      <c r="M68" s="919" t="s">
        <v>2699</v>
      </c>
      <c r="N68" s="919" t="s">
        <v>2716</v>
      </c>
    </row>
    <row r="69" spans="1:14" ht="15.5" x14ac:dyDescent="0.45">
      <c r="A69" s="911" t="s">
        <v>1147</v>
      </c>
      <c r="B69" s="911" t="s">
        <v>2730</v>
      </c>
      <c r="C69" s="912" t="s">
        <v>2709</v>
      </c>
      <c r="D69" s="913">
        <v>45162</v>
      </c>
      <c r="E69" s="914">
        <v>7143</v>
      </c>
      <c r="F69" s="915" t="s">
        <v>234</v>
      </c>
      <c r="G69" s="915" t="s">
        <v>214</v>
      </c>
      <c r="H69" s="916">
        <v>72.236999999999995</v>
      </c>
      <c r="I69" s="917"/>
      <c r="J69" s="918">
        <v>515988.89099999995</v>
      </c>
      <c r="K69" s="918">
        <v>601.02195901652169</v>
      </c>
      <c r="L69" s="918">
        <v>310120654.09958243</v>
      </c>
      <c r="M69" s="919" t="s">
        <v>2699</v>
      </c>
      <c r="N69" s="919" t="s">
        <v>2716</v>
      </c>
    </row>
    <row r="70" spans="1:14" ht="15.5" x14ac:dyDescent="0.45">
      <c r="A70" s="911" t="s">
        <v>1147</v>
      </c>
      <c r="B70" s="911" t="s">
        <v>2730</v>
      </c>
      <c r="C70" s="912" t="s">
        <v>2710</v>
      </c>
      <c r="D70" s="913">
        <v>45162</v>
      </c>
      <c r="E70" s="914">
        <v>59852</v>
      </c>
      <c r="F70" s="915" t="s">
        <v>234</v>
      </c>
      <c r="G70" s="915" t="s">
        <v>214</v>
      </c>
      <c r="H70" s="916">
        <v>72.236999999999995</v>
      </c>
      <c r="I70" s="917"/>
      <c r="J70" s="918">
        <v>4323528.9239999996</v>
      </c>
      <c r="K70" s="918">
        <v>601.02195901652169</v>
      </c>
      <c r="L70" s="918">
        <v>2598535823.7670741</v>
      </c>
      <c r="M70" s="919" t="s">
        <v>2699</v>
      </c>
      <c r="N70" s="919" t="s">
        <v>2716</v>
      </c>
    </row>
    <row r="71" spans="1:14" ht="15.5" x14ac:dyDescent="0.45">
      <c r="A71" s="920" t="s">
        <v>1147</v>
      </c>
      <c r="B71" s="920" t="s">
        <v>2731</v>
      </c>
      <c r="C71" s="921" t="s">
        <v>2718</v>
      </c>
      <c r="D71" s="922">
        <v>45165</v>
      </c>
      <c r="E71" s="923">
        <v>342872</v>
      </c>
      <c r="F71" s="924" t="s">
        <v>234</v>
      </c>
      <c r="G71" s="924" t="s">
        <v>2719</v>
      </c>
      <c r="H71" s="925">
        <v>85.537000000000006</v>
      </c>
      <c r="I71" s="926"/>
      <c r="J71" s="927">
        <v>29328242.264000002</v>
      </c>
      <c r="K71" s="927">
        <v>601.04107929901693</v>
      </c>
      <c r="L71" s="927">
        <v>17627478384.297604</v>
      </c>
      <c r="M71" s="928" t="s">
        <v>2699</v>
      </c>
      <c r="N71" s="928" t="s">
        <v>2614</v>
      </c>
    </row>
    <row r="72" spans="1:14" ht="15.5" x14ac:dyDescent="0.45">
      <c r="A72" s="920" t="s">
        <v>1147</v>
      </c>
      <c r="B72" s="920" t="s">
        <v>2731</v>
      </c>
      <c r="C72" s="921" t="s">
        <v>2720</v>
      </c>
      <c r="D72" s="922">
        <v>45165</v>
      </c>
      <c r="E72" s="923">
        <v>126575</v>
      </c>
      <c r="F72" s="924" t="s">
        <v>234</v>
      </c>
      <c r="G72" s="924" t="s">
        <v>2719</v>
      </c>
      <c r="H72" s="925">
        <v>85.537000000000006</v>
      </c>
      <c r="I72" s="926"/>
      <c r="J72" s="927">
        <v>10826845.775</v>
      </c>
      <c r="K72" s="927">
        <v>601.04107929901681</v>
      </c>
      <c r="L72" s="927">
        <v>6507379070.0100002</v>
      </c>
      <c r="M72" s="928" t="s">
        <v>2699</v>
      </c>
      <c r="N72" s="928" t="s">
        <v>2614</v>
      </c>
    </row>
    <row r="73" spans="1:14" ht="15.5" x14ac:dyDescent="0.45">
      <c r="A73" s="920" t="s">
        <v>1147</v>
      </c>
      <c r="B73" s="920" t="s">
        <v>2731</v>
      </c>
      <c r="C73" s="921" t="s">
        <v>77</v>
      </c>
      <c r="D73" s="922">
        <v>45165</v>
      </c>
      <c r="E73" s="923">
        <v>102904</v>
      </c>
      <c r="F73" s="924" t="s">
        <v>234</v>
      </c>
      <c r="G73" s="924" t="s">
        <v>237</v>
      </c>
      <c r="H73" s="925">
        <v>85.537000000000006</v>
      </c>
      <c r="I73" s="926"/>
      <c r="J73" s="927">
        <v>8802099.4480000008</v>
      </c>
      <c r="K73" s="927">
        <v>601.04107929901681</v>
      </c>
      <c r="L73" s="927">
        <v>5290423352.3232002</v>
      </c>
      <c r="M73" s="928" t="s">
        <v>2699</v>
      </c>
      <c r="N73" s="928" t="s">
        <v>2614</v>
      </c>
    </row>
    <row r="74" spans="1:14" ht="15.5" x14ac:dyDescent="0.45">
      <c r="A74" s="911" t="s">
        <v>1147</v>
      </c>
      <c r="B74" s="911" t="s">
        <v>2732</v>
      </c>
      <c r="C74" s="912" t="s">
        <v>2723</v>
      </c>
      <c r="D74" s="913">
        <v>45176</v>
      </c>
      <c r="E74" s="914">
        <v>389850</v>
      </c>
      <c r="F74" s="915" t="s">
        <v>234</v>
      </c>
      <c r="G74" s="915" t="s">
        <v>235</v>
      </c>
      <c r="H74" s="916">
        <v>94.882000000000005</v>
      </c>
      <c r="I74" s="917"/>
      <c r="J74" s="918">
        <v>36989747.700000003</v>
      </c>
      <c r="K74" s="918">
        <v>614.42704833371977</v>
      </c>
      <c r="L74" s="918">
        <v>22727501497.920002</v>
      </c>
      <c r="M74" s="919" t="s">
        <v>2699</v>
      </c>
      <c r="N74" s="919" t="s">
        <v>2608</v>
      </c>
    </row>
    <row r="75" spans="1:14" ht="15.5" x14ac:dyDescent="0.45">
      <c r="A75" s="911" t="s">
        <v>1147</v>
      </c>
      <c r="B75" s="911" t="s">
        <v>2732</v>
      </c>
      <c r="C75" s="912" t="s">
        <v>2725</v>
      </c>
      <c r="D75" s="913">
        <v>45176</v>
      </c>
      <c r="E75" s="914">
        <v>174571</v>
      </c>
      <c r="F75" s="915" t="s">
        <v>234</v>
      </c>
      <c r="G75" s="915" t="s">
        <v>235</v>
      </c>
      <c r="H75" s="916">
        <v>94.882000000000005</v>
      </c>
      <c r="I75" s="917"/>
      <c r="J75" s="918">
        <v>16563645.622000001</v>
      </c>
      <c r="K75" s="918">
        <v>614.42704833371977</v>
      </c>
      <c r="L75" s="918">
        <v>10177151889.1712</v>
      </c>
      <c r="M75" s="919" t="s">
        <v>2699</v>
      </c>
      <c r="N75" s="919" t="s">
        <v>2608</v>
      </c>
    </row>
    <row r="76" spans="1:14" ht="15.5" x14ac:dyDescent="0.45">
      <c r="A76" s="911" t="s">
        <v>1147</v>
      </c>
      <c r="B76" s="911" t="s">
        <v>2732</v>
      </c>
      <c r="C76" s="912" t="s">
        <v>211</v>
      </c>
      <c r="D76" s="913">
        <v>45176</v>
      </c>
      <c r="E76" s="914">
        <v>90307</v>
      </c>
      <c r="F76" s="915" t="s">
        <v>234</v>
      </c>
      <c r="G76" s="915" t="s">
        <v>235</v>
      </c>
      <c r="H76" s="916">
        <v>94.882000000000005</v>
      </c>
      <c r="I76" s="917"/>
      <c r="J76" s="918">
        <v>8568508.7740000002</v>
      </c>
      <c r="K76" s="918">
        <v>614.42704833371977</v>
      </c>
      <c r="L76" s="918">
        <v>5264723554.6303997</v>
      </c>
      <c r="M76" s="919" t="s">
        <v>2699</v>
      </c>
      <c r="N76" s="919" t="s">
        <v>2608</v>
      </c>
    </row>
    <row r="77" spans="1:14" ht="15.5" x14ac:dyDescent="0.45">
      <c r="A77" s="911" t="s">
        <v>1147</v>
      </c>
      <c r="B77" s="911" t="s">
        <v>2732</v>
      </c>
      <c r="C77" s="912" t="s">
        <v>236</v>
      </c>
      <c r="D77" s="913">
        <v>45176</v>
      </c>
      <c r="E77" s="914">
        <v>31000</v>
      </c>
      <c r="F77" s="915" t="s">
        <v>234</v>
      </c>
      <c r="G77" s="915" t="s">
        <v>235</v>
      </c>
      <c r="H77" s="916">
        <v>94.882000000000005</v>
      </c>
      <c r="I77" s="917"/>
      <c r="J77" s="918">
        <v>2941342</v>
      </c>
      <c r="K77" s="918">
        <v>614.42704833371977</v>
      </c>
      <c r="L77" s="918">
        <v>1807240083.2</v>
      </c>
      <c r="M77" s="919" t="s">
        <v>2699</v>
      </c>
      <c r="N77" s="919" t="s">
        <v>2608</v>
      </c>
    </row>
    <row r="78" spans="1:14" ht="15.5" x14ac:dyDescent="0.45">
      <c r="A78" s="911" t="s">
        <v>1147</v>
      </c>
      <c r="B78" s="911" t="s">
        <v>2732</v>
      </c>
      <c r="C78" s="912" t="s">
        <v>215</v>
      </c>
      <c r="D78" s="913">
        <v>45176</v>
      </c>
      <c r="E78" s="914">
        <v>64000</v>
      </c>
      <c r="F78" s="915" t="s">
        <v>234</v>
      </c>
      <c r="G78" s="915" t="s">
        <v>235</v>
      </c>
      <c r="H78" s="916">
        <v>94.882000000000005</v>
      </c>
      <c r="I78" s="917"/>
      <c r="J78" s="918">
        <v>6072448</v>
      </c>
      <c r="K78" s="918">
        <v>614.42704833371977</v>
      </c>
      <c r="L78" s="918">
        <v>3731076300.7999997</v>
      </c>
      <c r="M78" s="919" t="s">
        <v>2699</v>
      </c>
      <c r="N78" s="919" t="s">
        <v>2608</v>
      </c>
    </row>
    <row r="79" spans="1:14" ht="15.5" x14ac:dyDescent="0.45">
      <c r="A79" s="911" t="s">
        <v>1147</v>
      </c>
      <c r="B79" s="911" t="s">
        <v>2732</v>
      </c>
      <c r="C79" s="912" t="s">
        <v>212</v>
      </c>
      <c r="D79" s="913">
        <v>45176</v>
      </c>
      <c r="E79" s="914">
        <v>60000</v>
      </c>
      <c r="F79" s="915" t="s">
        <v>234</v>
      </c>
      <c r="G79" s="915" t="s">
        <v>235</v>
      </c>
      <c r="H79" s="916">
        <v>94.882000000000005</v>
      </c>
      <c r="I79" s="917"/>
      <c r="J79" s="918">
        <v>5692920</v>
      </c>
      <c r="K79" s="918">
        <v>614.42704833371977</v>
      </c>
      <c r="L79" s="918">
        <v>3497884032</v>
      </c>
      <c r="M79" s="919" t="s">
        <v>2699</v>
      </c>
      <c r="N79" s="919" t="s">
        <v>2608</v>
      </c>
    </row>
    <row r="80" spans="1:14" ht="15.5" x14ac:dyDescent="0.45">
      <c r="A80" s="920" t="s">
        <v>1147</v>
      </c>
      <c r="B80" s="920" t="s">
        <v>2733</v>
      </c>
      <c r="C80" s="921" t="s">
        <v>2718</v>
      </c>
      <c r="D80" s="922">
        <v>45194</v>
      </c>
      <c r="E80" s="923">
        <v>443576</v>
      </c>
      <c r="F80" s="924" t="s">
        <v>234</v>
      </c>
      <c r="G80" s="924" t="s">
        <v>2719</v>
      </c>
      <c r="H80" s="925">
        <v>91.522000000000006</v>
      </c>
      <c r="I80" s="926"/>
      <c r="J80" s="927">
        <v>40596962.672000006</v>
      </c>
      <c r="K80" s="927">
        <v>614.42657284587301</v>
      </c>
      <c r="L80" s="927">
        <v>24943852642.508801</v>
      </c>
      <c r="M80" s="928" t="s">
        <v>2699</v>
      </c>
      <c r="N80" s="928" t="s">
        <v>2734</v>
      </c>
    </row>
    <row r="81" spans="1:14" ht="15.5" x14ac:dyDescent="0.45">
      <c r="A81" s="920" t="s">
        <v>1147</v>
      </c>
      <c r="B81" s="920" t="s">
        <v>2733</v>
      </c>
      <c r="C81" s="921" t="s">
        <v>2720</v>
      </c>
      <c r="D81" s="922">
        <v>45194</v>
      </c>
      <c r="E81" s="923">
        <v>68737</v>
      </c>
      <c r="F81" s="924" t="s">
        <v>234</v>
      </c>
      <c r="G81" s="924" t="s">
        <v>2719</v>
      </c>
      <c r="H81" s="925">
        <v>91.522000000000006</v>
      </c>
      <c r="I81" s="926"/>
      <c r="J81" s="927">
        <v>6290947.7140000006</v>
      </c>
      <c r="K81" s="927">
        <v>614.42657284587301</v>
      </c>
      <c r="L81" s="927">
        <v>3865325443.8655996</v>
      </c>
      <c r="M81" s="928" t="s">
        <v>2699</v>
      </c>
      <c r="N81" s="928" t="s">
        <v>2734</v>
      </c>
    </row>
    <row r="82" spans="1:14" ht="15.5" x14ac:dyDescent="0.45">
      <c r="A82" s="920" t="s">
        <v>1147</v>
      </c>
      <c r="B82" s="920" t="s">
        <v>2733</v>
      </c>
      <c r="C82" s="921" t="s">
        <v>77</v>
      </c>
      <c r="D82" s="922">
        <v>45194</v>
      </c>
      <c r="E82" s="923">
        <v>70833</v>
      </c>
      <c r="F82" s="924" t="s">
        <v>234</v>
      </c>
      <c r="G82" s="924" t="s">
        <v>237</v>
      </c>
      <c r="H82" s="925">
        <v>91.522000000000006</v>
      </c>
      <c r="I82" s="926"/>
      <c r="J82" s="927">
        <v>6482777.8260000004</v>
      </c>
      <c r="K82" s="927">
        <v>614.42657284587301</v>
      </c>
      <c r="L82" s="927">
        <v>3983190962.1503997</v>
      </c>
      <c r="M82" s="928" t="s">
        <v>2699</v>
      </c>
      <c r="N82" s="928" t="s">
        <v>2734</v>
      </c>
    </row>
    <row r="83" spans="1:14" ht="15.5" x14ac:dyDescent="0.45">
      <c r="A83" s="911" t="s">
        <v>1147</v>
      </c>
      <c r="B83" s="911" t="s">
        <v>2735</v>
      </c>
      <c r="C83" s="912" t="s">
        <v>2723</v>
      </c>
      <c r="D83" s="913">
        <v>45219</v>
      </c>
      <c r="E83" s="914">
        <v>691620</v>
      </c>
      <c r="F83" s="915" t="s">
        <v>234</v>
      </c>
      <c r="G83" s="915" t="s">
        <v>235</v>
      </c>
      <c r="H83" s="916">
        <v>92.727000000000004</v>
      </c>
      <c r="I83" s="917"/>
      <c r="J83" s="918">
        <v>64131847.740000002</v>
      </c>
      <c r="K83" s="918">
        <v>619.37003785305239</v>
      </c>
      <c r="L83" s="918">
        <v>39721344962.309998</v>
      </c>
      <c r="M83" s="919" t="s">
        <v>2699</v>
      </c>
      <c r="N83" s="919" t="s">
        <v>2716</v>
      </c>
    </row>
    <row r="84" spans="1:14" ht="15.5" x14ac:dyDescent="0.45">
      <c r="A84" s="911" t="s">
        <v>1147</v>
      </c>
      <c r="B84" s="911" t="s">
        <v>2735</v>
      </c>
      <c r="C84" s="912" t="s">
        <v>2725</v>
      </c>
      <c r="D84" s="913">
        <v>45219</v>
      </c>
      <c r="E84" s="914">
        <v>116140</v>
      </c>
      <c r="F84" s="915" t="s">
        <v>234</v>
      </c>
      <c r="G84" s="915" t="s">
        <v>235</v>
      </c>
      <c r="H84" s="916">
        <v>92.727000000000004</v>
      </c>
      <c r="I84" s="917"/>
      <c r="J84" s="918">
        <v>10769313.780000001</v>
      </c>
      <c r="K84" s="918">
        <v>619.37003785305251</v>
      </c>
      <c r="L84" s="918">
        <v>6670190283.5700006</v>
      </c>
      <c r="M84" s="919" t="s">
        <v>2699</v>
      </c>
      <c r="N84" s="919" t="s">
        <v>2716</v>
      </c>
    </row>
    <row r="85" spans="1:14" ht="15.5" x14ac:dyDescent="0.45">
      <c r="A85" s="911" t="s">
        <v>1147</v>
      </c>
      <c r="B85" s="911" t="s">
        <v>2735</v>
      </c>
      <c r="C85" s="912" t="s">
        <v>211</v>
      </c>
      <c r="D85" s="913">
        <v>45219</v>
      </c>
      <c r="E85" s="914">
        <v>45709</v>
      </c>
      <c r="F85" s="915" t="s">
        <v>234</v>
      </c>
      <c r="G85" s="915" t="s">
        <v>235</v>
      </c>
      <c r="H85" s="916">
        <v>92.727000000000004</v>
      </c>
      <c r="I85" s="917"/>
      <c r="J85" s="918">
        <v>4238458.443</v>
      </c>
      <c r="K85" s="918">
        <v>619.37003785305251</v>
      </c>
      <c r="L85" s="918">
        <v>2625174166.2795</v>
      </c>
      <c r="M85" s="919" t="s">
        <v>2699</v>
      </c>
      <c r="N85" s="919" t="s">
        <v>2716</v>
      </c>
    </row>
    <row r="86" spans="1:14" ht="15.5" x14ac:dyDescent="0.45">
      <c r="A86" s="911" t="s">
        <v>1147</v>
      </c>
      <c r="B86" s="911" t="s">
        <v>2735</v>
      </c>
      <c r="C86" s="912" t="s">
        <v>236</v>
      </c>
      <c r="D86" s="913">
        <v>45219</v>
      </c>
      <c r="E86" s="914">
        <v>16500</v>
      </c>
      <c r="F86" s="915" t="s">
        <v>234</v>
      </c>
      <c r="G86" s="915" t="s">
        <v>235</v>
      </c>
      <c r="H86" s="916">
        <v>92.727000000000004</v>
      </c>
      <c r="I86" s="917"/>
      <c r="J86" s="918">
        <v>1529995.5</v>
      </c>
      <c r="K86" s="918">
        <v>619.37003785305251</v>
      </c>
      <c r="L86" s="918">
        <v>947633370.75</v>
      </c>
      <c r="M86" s="919" t="s">
        <v>2699</v>
      </c>
      <c r="N86" s="919" t="s">
        <v>2716</v>
      </c>
    </row>
    <row r="87" spans="1:14" ht="15.5" x14ac:dyDescent="0.45">
      <c r="A87" s="911" t="s">
        <v>1147</v>
      </c>
      <c r="B87" s="911" t="s">
        <v>2735</v>
      </c>
      <c r="C87" s="912" t="s">
        <v>215</v>
      </c>
      <c r="D87" s="913">
        <v>45219</v>
      </c>
      <c r="E87" s="914">
        <v>28650</v>
      </c>
      <c r="F87" s="915" t="s">
        <v>234</v>
      </c>
      <c r="G87" s="915" t="s">
        <v>235</v>
      </c>
      <c r="H87" s="916">
        <v>92.727000000000004</v>
      </c>
      <c r="I87" s="917"/>
      <c r="J87" s="918">
        <v>2656628.5500000003</v>
      </c>
      <c r="K87" s="918">
        <v>619.37003785305251</v>
      </c>
      <c r="L87" s="918">
        <v>1645436125.5750003</v>
      </c>
      <c r="M87" s="919" t="s">
        <v>2699</v>
      </c>
      <c r="N87" s="919" t="s">
        <v>2716</v>
      </c>
    </row>
    <row r="88" spans="1:14" ht="15.5" x14ac:dyDescent="0.45">
      <c r="A88" s="911" t="s">
        <v>1147</v>
      </c>
      <c r="B88" s="911" t="s">
        <v>2735</v>
      </c>
      <c r="C88" s="912" t="s">
        <v>212</v>
      </c>
      <c r="D88" s="913">
        <v>45219</v>
      </c>
      <c r="E88" s="914">
        <v>22000</v>
      </c>
      <c r="F88" s="915" t="s">
        <v>234</v>
      </c>
      <c r="G88" s="915" t="s">
        <v>235</v>
      </c>
      <c r="H88" s="916">
        <v>92.727000000000004</v>
      </c>
      <c r="I88" s="917"/>
      <c r="J88" s="918">
        <v>2039994</v>
      </c>
      <c r="K88" s="918">
        <v>619.37003785305251</v>
      </c>
      <c r="L88" s="918">
        <v>1263511161</v>
      </c>
      <c r="M88" s="919" t="s">
        <v>2699</v>
      </c>
      <c r="N88" s="919" t="s">
        <v>2716</v>
      </c>
    </row>
    <row r="89" spans="1:14" ht="15.5" x14ac:dyDescent="0.45">
      <c r="A89" s="920" t="s">
        <v>1147</v>
      </c>
      <c r="B89" s="920" t="s">
        <v>2736</v>
      </c>
      <c r="C89" s="921" t="s">
        <v>2723</v>
      </c>
      <c r="D89" s="922">
        <v>45247</v>
      </c>
      <c r="E89" s="923">
        <v>702491</v>
      </c>
      <c r="F89" s="924" t="s">
        <v>234</v>
      </c>
      <c r="G89" s="924" t="s">
        <v>235</v>
      </c>
      <c r="H89" s="925">
        <v>84.858000000000004</v>
      </c>
      <c r="I89" s="926"/>
      <c r="J89" s="927">
        <v>59611981.278000005</v>
      </c>
      <c r="K89" s="927">
        <v>603.36422022673173</v>
      </c>
      <c r="L89" s="927">
        <v>35967736599.971001</v>
      </c>
      <c r="M89" s="928" t="s">
        <v>2699</v>
      </c>
      <c r="N89" s="928" t="s">
        <v>2716</v>
      </c>
    </row>
    <row r="90" spans="1:14" ht="15.5" x14ac:dyDescent="0.45">
      <c r="A90" s="920" t="s">
        <v>1147</v>
      </c>
      <c r="B90" s="920" t="s">
        <v>2736</v>
      </c>
      <c r="C90" s="921" t="s">
        <v>2725</v>
      </c>
      <c r="D90" s="922">
        <v>45247</v>
      </c>
      <c r="E90" s="923">
        <v>117023</v>
      </c>
      <c r="F90" s="924" t="s">
        <v>234</v>
      </c>
      <c r="G90" s="924" t="s">
        <v>235</v>
      </c>
      <c r="H90" s="925">
        <v>84.858000000000004</v>
      </c>
      <c r="I90" s="926"/>
      <c r="J90" s="927">
        <v>9930337.7340000011</v>
      </c>
      <c r="K90" s="927">
        <v>603.36422022673173</v>
      </c>
      <c r="L90" s="927">
        <v>5991610483.4630013</v>
      </c>
      <c r="M90" s="928" t="s">
        <v>2699</v>
      </c>
      <c r="N90" s="928" t="s">
        <v>2716</v>
      </c>
    </row>
    <row r="91" spans="1:14" ht="15.5" x14ac:dyDescent="0.45">
      <c r="A91" s="920" t="s">
        <v>1147</v>
      </c>
      <c r="B91" s="920" t="s">
        <v>2736</v>
      </c>
      <c r="C91" s="921" t="s">
        <v>211</v>
      </c>
      <c r="D91" s="922">
        <v>45247</v>
      </c>
      <c r="E91" s="923">
        <v>40208</v>
      </c>
      <c r="F91" s="924" t="s">
        <v>234</v>
      </c>
      <c r="G91" s="924" t="s">
        <v>235</v>
      </c>
      <c r="H91" s="925">
        <v>84.858000000000004</v>
      </c>
      <c r="I91" s="926"/>
      <c r="J91" s="927">
        <v>3411970.4640000002</v>
      </c>
      <c r="K91" s="927">
        <v>603.36422022673173</v>
      </c>
      <c r="L91" s="927">
        <v>2058660898.4480002</v>
      </c>
      <c r="M91" s="928" t="s">
        <v>2699</v>
      </c>
      <c r="N91" s="928" t="s">
        <v>2716</v>
      </c>
    </row>
    <row r="92" spans="1:14" ht="15.5" x14ac:dyDescent="0.45">
      <c r="A92" s="920" t="s">
        <v>1147</v>
      </c>
      <c r="B92" s="920" t="s">
        <v>2736</v>
      </c>
      <c r="C92" s="921" t="s">
        <v>236</v>
      </c>
      <c r="D92" s="922">
        <v>45247</v>
      </c>
      <c r="E92" s="923">
        <v>15000</v>
      </c>
      <c r="F92" s="924" t="s">
        <v>234</v>
      </c>
      <c r="G92" s="924" t="s">
        <v>235</v>
      </c>
      <c r="H92" s="925">
        <v>84.858000000000004</v>
      </c>
      <c r="I92" s="926"/>
      <c r="J92" s="927">
        <v>1272870</v>
      </c>
      <c r="K92" s="927">
        <v>603.36422022673173</v>
      </c>
      <c r="L92" s="927">
        <v>768004215</v>
      </c>
      <c r="M92" s="928" t="s">
        <v>2699</v>
      </c>
      <c r="N92" s="928" t="s">
        <v>2716</v>
      </c>
    </row>
    <row r="93" spans="1:14" ht="15.5" x14ac:dyDescent="0.45">
      <c r="A93" s="920" t="s">
        <v>1147</v>
      </c>
      <c r="B93" s="920" t="s">
        <v>2736</v>
      </c>
      <c r="C93" s="921" t="s">
        <v>215</v>
      </c>
      <c r="D93" s="922">
        <v>45247</v>
      </c>
      <c r="E93" s="923">
        <v>26500</v>
      </c>
      <c r="F93" s="924" t="s">
        <v>234</v>
      </c>
      <c r="G93" s="924" t="s">
        <v>235</v>
      </c>
      <c r="H93" s="925">
        <v>84.858000000000004</v>
      </c>
      <c r="I93" s="926"/>
      <c r="J93" s="927">
        <v>2248737</v>
      </c>
      <c r="K93" s="927">
        <v>603.36422022673173</v>
      </c>
      <c r="L93" s="927">
        <v>1356807446.5</v>
      </c>
      <c r="M93" s="928" t="s">
        <v>2699</v>
      </c>
      <c r="N93" s="928" t="s">
        <v>2716</v>
      </c>
    </row>
    <row r="94" spans="1:14" ht="15.5" x14ac:dyDescent="0.45">
      <c r="A94" s="920" t="s">
        <v>1147</v>
      </c>
      <c r="B94" s="920" t="s">
        <v>2736</v>
      </c>
      <c r="C94" s="921" t="s">
        <v>212</v>
      </c>
      <c r="D94" s="922">
        <v>45247</v>
      </c>
      <c r="E94" s="923">
        <v>20500</v>
      </c>
      <c r="F94" s="924" t="s">
        <v>234</v>
      </c>
      <c r="G94" s="924" t="s">
        <v>235</v>
      </c>
      <c r="H94" s="925">
        <v>84.858000000000004</v>
      </c>
      <c r="I94" s="926"/>
      <c r="J94" s="927">
        <v>1739589</v>
      </c>
      <c r="K94" s="927">
        <v>603.36422022673173</v>
      </c>
      <c r="L94" s="927">
        <v>1049605760.5</v>
      </c>
      <c r="M94" s="928" t="s">
        <v>2699</v>
      </c>
      <c r="N94" s="928" t="s">
        <v>2716</v>
      </c>
    </row>
    <row r="95" spans="1:14" ht="15.5" x14ac:dyDescent="0.45">
      <c r="A95" s="911" t="s">
        <v>1147</v>
      </c>
      <c r="B95" s="911" t="s">
        <v>2737</v>
      </c>
      <c r="C95" s="912" t="s">
        <v>2738</v>
      </c>
      <c r="D95" s="913">
        <v>45265</v>
      </c>
      <c r="E95" s="914">
        <v>151233</v>
      </c>
      <c r="F95" s="915" t="s">
        <v>234</v>
      </c>
      <c r="G95" s="915" t="s">
        <v>2719</v>
      </c>
      <c r="H95" s="916">
        <v>74.156000000000006</v>
      </c>
      <c r="I95" s="917"/>
      <c r="J95" s="918">
        <v>11214834.348000001</v>
      </c>
      <c r="K95" s="918">
        <v>606.36093505582835</v>
      </c>
      <c r="L95" s="918">
        <v>6800237441.7495022</v>
      </c>
      <c r="M95" s="919" t="s">
        <v>2704</v>
      </c>
      <c r="N95" s="919" t="s">
        <v>2592</v>
      </c>
    </row>
    <row r="96" spans="1:14" ht="15.5" x14ac:dyDescent="0.45">
      <c r="A96" s="911" t="s">
        <v>1147</v>
      </c>
      <c r="B96" s="911" t="s">
        <v>2737</v>
      </c>
      <c r="C96" s="912" t="s">
        <v>2739</v>
      </c>
      <c r="D96" s="913">
        <v>45265</v>
      </c>
      <c r="E96" s="914">
        <v>0</v>
      </c>
      <c r="F96" s="915" t="s">
        <v>234</v>
      </c>
      <c r="G96" s="915" t="s">
        <v>2719</v>
      </c>
      <c r="H96" s="916">
        <v>74.156000000000006</v>
      </c>
      <c r="I96" s="917"/>
      <c r="J96" s="918">
        <v>0</v>
      </c>
      <c r="K96" s="918">
        <v>0</v>
      </c>
      <c r="L96" s="918">
        <v>0</v>
      </c>
      <c r="M96" s="919" t="s">
        <v>2704</v>
      </c>
      <c r="N96" s="919" t="s">
        <v>2592</v>
      </c>
    </row>
    <row r="97" spans="1:14" ht="15.5" x14ac:dyDescent="0.45">
      <c r="A97" s="911" t="s">
        <v>1147</v>
      </c>
      <c r="B97" s="911" t="s">
        <v>2737</v>
      </c>
      <c r="C97" s="912" t="s">
        <v>77</v>
      </c>
      <c r="D97" s="913">
        <v>45265</v>
      </c>
      <c r="E97" s="914">
        <v>388049</v>
      </c>
      <c r="F97" s="915" t="s">
        <v>234</v>
      </c>
      <c r="G97" s="915" t="s">
        <v>237</v>
      </c>
      <c r="H97" s="916">
        <v>74.156000000000006</v>
      </c>
      <c r="I97" s="917"/>
      <c r="J97" s="918">
        <v>28776161.644000001</v>
      </c>
      <c r="K97" s="918">
        <v>606.36093505582835</v>
      </c>
      <c r="L97" s="918">
        <v>17448740281.773502</v>
      </c>
      <c r="M97" s="919" t="s">
        <v>2704</v>
      </c>
      <c r="N97" s="919" t="s">
        <v>2592</v>
      </c>
    </row>
    <row r="98" spans="1:14" ht="15.5" x14ac:dyDescent="0.45">
      <c r="A98" s="920" t="s">
        <v>1147</v>
      </c>
      <c r="B98" s="920" t="s">
        <v>2740</v>
      </c>
      <c r="C98" s="921" t="s">
        <v>61</v>
      </c>
      <c r="D98" s="922">
        <v>45265</v>
      </c>
      <c r="E98" s="923">
        <v>65208</v>
      </c>
      <c r="F98" s="924" t="s">
        <v>234</v>
      </c>
      <c r="G98" s="924" t="s">
        <v>214</v>
      </c>
      <c r="H98" s="925">
        <v>63.290999999999997</v>
      </c>
      <c r="I98" s="926"/>
      <c r="J98" s="927">
        <v>4127079.5279999999</v>
      </c>
      <c r="K98" s="927">
        <v>606.40999999999985</v>
      </c>
      <c r="L98" s="927">
        <v>2502702296.5744796</v>
      </c>
      <c r="M98" s="928" t="s">
        <v>2707</v>
      </c>
      <c r="N98" s="928" t="s">
        <v>2716</v>
      </c>
    </row>
    <row r="99" spans="1:14" ht="15.5" x14ac:dyDescent="0.45">
      <c r="A99" s="920" t="s">
        <v>1147</v>
      </c>
      <c r="B99" s="920" t="s">
        <v>2740</v>
      </c>
      <c r="C99" s="921" t="s">
        <v>2709</v>
      </c>
      <c r="D99" s="922">
        <v>45265</v>
      </c>
      <c r="E99" s="923">
        <v>7413</v>
      </c>
      <c r="F99" s="924" t="s">
        <v>234</v>
      </c>
      <c r="G99" s="924" t="s">
        <v>214</v>
      </c>
      <c r="H99" s="925">
        <v>63.290999999999997</v>
      </c>
      <c r="I99" s="926"/>
      <c r="J99" s="927">
        <v>469176.18299999996</v>
      </c>
      <c r="K99" s="927">
        <v>606.41</v>
      </c>
      <c r="L99" s="927">
        <v>284513129.13302994</v>
      </c>
      <c r="M99" s="928" t="s">
        <v>2707</v>
      </c>
      <c r="N99" s="928" t="s">
        <v>2716</v>
      </c>
    </row>
    <row r="100" spans="1:14" ht="15.5" x14ac:dyDescent="0.45">
      <c r="A100" s="920" t="s">
        <v>1147</v>
      </c>
      <c r="B100" s="920" t="s">
        <v>2740</v>
      </c>
      <c r="C100" s="921" t="s">
        <v>2710</v>
      </c>
      <c r="D100" s="922">
        <v>45265</v>
      </c>
      <c r="E100" s="923">
        <v>79340</v>
      </c>
      <c r="F100" s="924" t="s">
        <v>234</v>
      </c>
      <c r="G100" s="924" t="s">
        <v>214</v>
      </c>
      <c r="H100" s="925">
        <v>63.290999999999997</v>
      </c>
      <c r="I100" s="926"/>
      <c r="J100" s="927">
        <v>5021507.9399999995</v>
      </c>
      <c r="K100" s="927">
        <v>606.40999999999985</v>
      </c>
      <c r="L100" s="927">
        <v>3045092629.8953991</v>
      </c>
      <c r="M100" s="928" t="s">
        <v>2707</v>
      </c>
      <c r="N100" s="928" t="s">
        <v>2716</v>
      </c>
    </row>
    <row r="101" spans="1:14" ht="15.5" x14ac:dyDescent="0.45">
      <c r="A101" s="911" t="s">
        <v>1147</v>
      </c>
      <c r="B101" s="911" t="s">
        <v>2741</v>
      </c>
      <c r="C101" s="912" t="s">
        <v>2723</v>
      </c>
      <c r="D101" s="913">
        <v>45271</v>
      </c>
      <c r="E101" s="914">
        <v>682737</v>
      </c>
      <c r="F101" s="915" t="s">
        <v>234</v>
      </c>
      <c r="G101" s="915" t="s">
        <v>235</v>
      </c>
      <c r="H101" s="916">
        <v>75.930999999999997</v>
      </c>
      <c r="I101" s="917"/>
      <c r="J101" s="918">
        <v>51840903.147</v>
      </c>
      <c r="K101" s="918">
        <v>609.79196902450906</v>
      </c>
      <c r="L101" s="918">
        <v>31612166406.017998</v>
      </c>
      <c r="M101" s="919" t="s">
        <v>2699</v>
      </c>
      <c r="N101" s="919" t="s">
        <v>2716</v>
      </c>
    </row>
    <row r="102" spans="1:14" ht="15.5" x14ac:dyDescent="0.45">
      <c r="A102" s="911" t="s">
        <v>1147</v>
      </c>
      <c r="B102" s="911" t="s">
        <v>2741</v>
      </c>
      <c r="C102" s="912" t="s">
        <v>2725</v>
      </c>
      <c r="D102" s="913">
        <v>45271</v>
      </c>
      <c r="E102" s="914">
        <v>135702</v>
      </c>
      <c r="F102" s="915" t="s">
        <v>234</v>
      </c>
      <c r="G102" s="915" t="s">
        <v>235</v>
      </c>
      <c r="H102" s="916">
        <v>75.930999999999997</v>
      </c>
      <c r="I102" s="917"/>
      <c r="J102" s="918">
        <v>10303988.561999999</v>
      </c>
      <c r="K102" s="918">
        <v>609.79196902450906</v>
      </c>
      <c r="L102" s="918">
        <v>6283289474.0279989</v>
      </c>
      <c r="M102" s="919" t="s">
        <v>2699</v>
      </c>
      <c r="N102" s="919" t="s">
        <v>2716</v>
      </c>
    </row>
    <row r="103" spans="1:14" ht="15.5" x14ac:dyDescent="0.45">
      <c r="A103" s="911" t="s">
        <v>1147</v>
      </c>
      <c r="B103" s="911" t="s">
        <v>2741</v>
      </c>
      <c r="C103" s="912" t="s">
        <v>211</v>
      </c>
      <c r="D103" s="913">
        <v>45271</v>
      </c>
      <c r="E103" s="914">
        <v>45649</v>
      </c>
      <c r="F103" s="915" t="s">
        <v>234</v>
      </c>
      <c r="G103" s="915" t="s">
        <v>235</v>
      </c>
      <c r="H103" s="916">
        <v>75.930999999999997</v>
      </c>
      <c r="I103" s="917"/>
      <c r="J103" s="918">
        <v>3466174.219</v>
      </c>
      <c r="K103" s="918">
        <v>609.79196902450906</v>
      </c>
      <c r="L103" s="918">
        <v>2113645201.9859998</v>
      </c>
      <c r="M103" s="919" t="s">
        <v>2699</v>
      </c>
      <c r="N103" s="919" t="s">
        <v>2716</v>
      </c>
    </row>
    <row r="104" spans="1:14" ht="15.5" x14ac:dyDescent="0.45">
      <c r="A104" s="911" t="s">
        <v>1147</v>
      </c>
      <c r="B104" s="911" t="s">
        <v>2741</v>
      </c>
      <c r="C104" s="912" t="s">
        <v>236</v>
      </c>
      <c r="D104" s="913">
        <v>45271</v>
      </c>
      <c r="E104" s="914">
        <v>15000</v>
      </c>
      <c r="F104" s="915" t="s">
        <v>234</v>
      </c>
      <c r="G104" s="915" t="s">
        <v>235</v>
      </c>
      <c r="H104" s="916">
        <v>75.930999999999997</v>
      </c>
      <c r="I104" s="917"/>
      <c r="J104" s="918">
        <v>1138965</v>
      </c>
      <c r="K104" s="918">
        <v>609.79196902450906</v>
      </c>
      <c r="L104" s="918">
        <v>694531710</v>
      </c>
      <c r="M104" s="919" t="s">
        <v>2699</v>
      </c>
      <c r="N104" s="919" t="s">
        <v>2716</v>
      </c>
    </row>
    <row r="105" spans="1:14" ht="15.5" x14ac:dyDescent="0.45">
      <c r="A105" s="911" t="s">
        <v>1147</v>
      </c>
      <c r="B105" s="911" t="s">
        <v>2741</v>
      </c>
      <c r="C105" s="912" t="s">
        <v>215</v>
      </c>
      <c r="D105" s="913">
        <v>45271</v>
      </c>
      <c r="E105" s="914">
        <v>26000</v>
      </c>
      <c r="F105" s="915" t="s">
        <v>234</v>
      </c>
      <c r="G105" s="915" t="s">
        <v>235</v>
      </c>
      <c r="H105" s="916">
        <v>75.930999999999997</v>
      </c>
      <c r="I105" s="917"/>
      <c r="J105" s="918">
        <v>1974206</v>
      </c>
      <c r="K105" s="918">
        <v>609.79196902450906</v>
      </c>
      <c r="L105" s="918">
        <v>1203854964</v>
      </c>
      <c r="M105" s="919" t="s">
        <v>2699</v>
      </c>
      <c r="N105" s="919" t="s">
        <v>2716</v>
      </c>
    </row>
    <row r="106" spans="1:14" ht="15.5" x14ac:dyDescent="0.45">
      <c r="A106" s="911" t="s">
        <v>1147</v>
      </c>
      <c r="B106" s="911" t="s">
        <v>2741</v>
      </c>
      <c r="C106" s="912" t="s">
        <v>212</v>
      </c>
      <c r="D106" s="913">
        <v>45271</v>
      </c>
      <c r="E106" s="914">
        <v>20500</v>
      </c>
      <c r="F106" s="915" t="s">
        <v>234</v>
      </c>
      <c r="G106" s="915" t="s">
        <v>235</v>
      </c>
      <c r="H106" s="916">
        <v>75.930999999999997</v>
      </c>
      <c r="I106" s="917"/>
      <c r="J106" s="918">
        <v>1556585.5</v>
      </c>
      <c r="K106" s="918">
        <v>609.79196902450906</v>
      </c>
      <c r="L106" s="918">
        <v>949193337</v>
      </c>
      <c r="M106" s="919" t="s">
        <v>2699</v>
      </c>
      <c r="N106" s="919" t="s">
        <v>2716</v>
      </c>
    </row>
    <row r="107" spans="1:14" x14ac:dyDescent="0.35">
      <c r="A107" s="1724" t="s">
        <v>3267</v>
      </c>
      <c r="B107" s="1724"/>
      <c r="C107" s="1724"/>
      <c r="D107" s="1724"/>
      <c r="E107" s="910">
        <f>SUM(E8:E106)</f>
        <v>13527965.24</v>
      </c>
      <c r="F107" s="910"/>
      <c r="G107" s="910"/>
      <c r="H107" s="910"/>
      <c r="I107" s="910"/>
      <c r="J107" s="910">
        <f>SUM(J8:J106)</f>
        <v>1075016008.4320002</v>
      </c>
      <c r="K107" s="910"/>
      <c r="L107" s="910">
        <f>SUM(L8:L106)</f>
        <v>654012233201.16345</v>
      </c>
      <c r="M107" s="910"/>
      <c r="N107" s="910"/>
    </row>
    <row r="108" spans="1:14" ht="15.5" x14ac:dyDescent="0.45">
      <c r="A108" s="1"/>
      <c r="B108" s="1"/>
      <c r="C108" s="1"/>
      <c r="D108" s="1"/>
      <c r="E108" s="1"/>
      <c r="F108" s="1"/>
      <c r="G108" s="1"/>
      <c r="H108" s="1"/>
      <c r="I108" s="1"/>
      <c r="J108" s="1"/>
      <c r="K108" s="1"/>
      <c r="L108" s="1"/>
      <c r="M108" s="1"/>
    </row>
    <row r="109" spans="1:14" ht="15.5" x14ac:dyDescent="0.45">
      <c r="A109" s="1"/>
      <c r="B109" s="1"/>
      <c r="C109" s="1"/>
      <c r="D109" s="1"/>
      <c r="E109" s="1"/>
      <c r="F109" s="1"/>
      <c r="G109" s="1"/>
      <c r="H109" s="1"/>
      <c r="I109" s="1"/>
      <c r="J109" s="1"/>
      <c r="K109" s="1"/>
      <c r="L109" s="1"/>
      <c r="M109" s="1"/>
    </row>
    <row r="110" spans="1:14" ht="26" x14ac:dyDescent="0.35">
      <c r="A110" s="89" t="s">
        <v>11</v>
      </c>
      <c r="B110" s="89" t="s">
        <v>226</v>
      </c>
      <c r="C110" s="89" t="s">
        <v>2856</v>
      </c>
      <c r="D110" s="89" t="s">
        <v>228</v>
      </c>
      <c r="E110" s="89" t="s">
        <v>229</v>
      </c>
      <c r="F110" s="89" t="s">
        <v>544</v>
      </c>
      <c r="G110" s="89" t="s">
        <v>412</v>
      </c>
      <c r="H110" s="89" t="s">
        <v>231</v>
      </c>
      <c r="I110" s="89" t="s">
        <v>232</v>
      </c>
      <c r="J110" s="89" t="s">
        <v>545</v>
      </c>
      <c r="K110" s="89" t="s">
        <v>546</v>
      </c>
      <c r="L110" s="89" t="s">
        <v>233</v>
      </c>
      <c r="M110" s="89" t="s">
        <v>240</v>
      </c>
    </row>
    <row r="111" spans="1:14" s="92" customFormat="1" ht="13" x14ac:dyDescent="0.35">
      <c r="A111" s="97" t="s">
        <v>1148</v>
      </c>
      <c r="B111" s="98" t="s">
        <v>2697</v>
      </c>
      <c r="C111" s="99" t="s">
        <v>236</v>
      </c>
      <c r="D111" s="100">
        <v>44946</v>
      </c>
      <c r="E111" s="101">
        <v>2200</v>
      </c>
      <c r="F111" s="99" t="s">
        <v>234</v>
      </c>
      <c r="G111" s="99" t="s">
        <v>235</v>
      </c>
      <c r="H111" s="101">
        <v>79.697000000000003</v>
      </c>
      <c r="I111" s="96"/>
      <c r="J111" s="101">
        <f t="shared" ref="J111:J116" si="0">+E111*H111</f>
        <v>175333.4</v>
      </c>
      <c r="K111" s="101">
        <v>106236071.03392799</v>
      </c>
      <c r="L111" s="99" t="s">
        <v>2699</v>
      </c>
      <c r="M111" s="102" t="s">
        <v>2700</v>
      </c>
    </row>
    <row r="112" spans="1:14" s="92" customFormat="1" ht="13" x14ac:dyDescent="0.35">
      <c r="A112" s="96" t="s">
        <v>1148</v>
      </c>
      <c r="B112" s="95" t="s">
        <v>2706</v>
      </c>
      <c r="C112" s="95" t="s">
        <v>61</v>
      </c>
      <c r="D112" s="103">
        <v>44969</v>
      </c>
      <c r="E112" s="104">
        <v>23097</v>
      </c>
      <c r="F112" s="95" t="s">
        <v>234</v>
      </c>
      <c r="G112" s="95" t="s">
        <v>214</v>
      </c>
      <c r="H112" s="104">
        <v>63.756</v>
      </c>
      <c r="I112" s="95"/>
      <c r="J112" s="104">
        <f t="shared" si="0"/>
        <v>1472572.3319999999</v>
      </c>
      <c r="K112" s="104">
        <v>903934240.81271386</v>
      </c>
      <c r="L112" s="95" t="s">
        <v>2707</v>
      </c>
      <c r="M112" s="105" t="s">
        <v>2708</v>
      </c>
    </row>
    <row r="113" spans="1:15" s="92" customFormat="1" ht="13" x14ac:dyDescent="0.45">
      <c r="A113" s="97" t="s">
        <v>1148</v>
      </c>
      <c r="B113" s="98" t="s">
        <v>2713</v>
      </c>
      <c r="C113" s="99" t="s">
        <v>236</v>
      </c>
      <c r="D113" s="100">
        <v>44993</v>
      </c>
      <c r="E113" s="101">
        <v>2000</v>
      </c>
      <c r="F113" s="99" t="s">
        <v>234</v>
      </c>
      <c r="G113" s="99" t="s">
        <v>235</v>
      </c>
      <c r="H113" s="101">
        <v>77.680000000000007</v>
      </c>
      <c r="I113" s="96"/>
      <c r="J113" s="101">
        <f t="shared" si="0"/>
        <v>155360</v>
      </c>
      <c r="K113" s="101">
        <v>96642464.799999997</v>
      </c>
      <c r="L113" s="99" t="s">
        <v>1149</v>
      </c>
      <c r="M113" s="102" t="s">
        <v>2714</v>
      </c>
      <c r="O113" s="69" t="s">
        <v>1547</v>
      </c>
    </row>
    <row r="114" spans="1:15" s="92" customFormat="1" ht="13" x14ac:dyDescent="0.35">
      <c r="A114" s="96" t="s">
        <v>1148</v>
      </c>
      <c r="B114" s="95" t="s">
        <v>2715</v>
      </c>
      <c r="C114" s="95" t="s">
        <v>236</v>
      </c>
      <c r="D114" s="103">
        <v>45011</v>
      </c>
      <c r="E114" s="104">
        <v>1500</v>
      </c>
      <c r="F114" s="95" t="s">
        <v>234</v>
      </c>
      <c r="G114" s="95" t="s">
        <v>235</v>
      </c>
      <c r="H114" s="104">
        <v>78.08</v>
      </c>
      <c r="I114" s="95"/>
      <c r="J114" s="104">
        <f t="shared" si="0"/>
        <v>117120</v>
      </c>
      <c r="K114" s="104">
        <v>71499007.679999992</v>
      </c>
      <c r="L114" s="95" t="s">
        <v>2699</v>
      </c>
      <c r="M114" s="105" t="s">
        <v>2716</v>
      </c>
    </row>
    <row r="115" spans="1:15" s="92" customFormat="1" ht="13" x14ac:dyDescent="0.35">
      <c r="A115" s="97" t="s">
        <v>1148</v>
      </c>
      <c r="B115" s="98" t="s">
        <v>2721</v>
      </c>
      <c r="C115" s="99" t="s">
        <v>61</v>
      </c>
      <c r="D115" s="100">
        <v>45065</v>
      </c>
      <c r="E115" s="101">
        <v>35495</v>
      </c>
      <c r="F115" s="99" t="s">
        <v>234</v>
      </c>
      <c r="G115" s="99" t="s">
        <v>214</v>
      </c>
      <c r="H115" s="101">
        <v>56.121000000000002</v>
      </c>
      <c r="I115" s="96"/>
      <c r="J115" s="101">
        <f t="shared" si="0"/>
        <v>1992014.895</v>
      </c>
      <c r="K115" s="101">
        <v>1208989735.8839078</v>
      </c>
      <c r="L115" s="99" t="s">
        <v>2707</v>
      </c>
      <c r="M115" s="102" t="s">
        <v>2716</v>
      </c>
    </row>
    <row r="116" spans="1:15" s="92" customFormat="1" ht="13" x14ac:dyDescent="0.35">
      <c r="A116" s="96" t="s">
        <v>1148</v>
      </c>
      <c r="B116" s="95" t="s">
        <v>2722</v>
      </c>
      <c r="C116" s="95" t="s">
        <v>236</v>
      </c>
      <c r="D116" s="103">
        <v>45081</v>
      </c>
      <c r="E116" s="104">
        <v>3500</v>
      </c>
      <c r="F116" s="95" t="s">
        <v>234</v>
      </c>
      <c r="G116" s="95" t="s">
        <v>235</v>
      </c>
      <c r="H116" s="104">
        <v>73.465999999999994</v>
      </c>
      <c r="I116" s="95"/>
      <c r="J116" s="104">
        <f t="shared" si="0"/>
        <v>257130.99999999997</v>
      </c>
      <c r="K116" s="104">
        <v>156709912.45574</v>
      </c>
      <c r="L116" s="95" t="s">
        <v>1149</v>
      </c>
      <c r="M116" s="105" t="s">
        <v>2724</v>
      </c>
    </row>
    <row r="117" spans="1:15" s="92" customFormat="1" ht="13" x14ac:dyDescent="0.35">
      <c r="A117" s="97" t="s">
        <v>1148</v>
      </c>
      <c r="B117" s="98" t="s">
        <v>2728</v>
      </c>
      <c r="C117" s="99" t="s">
        <v>236</v>
      </c>
      <c r="D117" s="100">
        <v>45104</v>
      </c>
      <c r="E117" s="101">
        <v>3500</v>
      </c>
      <c r="F117" s="99" t="s">
        <v>234</v>
      </c>
      <c r="G117" s="99" t="s">
        <v>235</v>
      </c>
      <c r="H117" s="101">
        <v>74.215999999999994</v>
      </c>
      <c r="I117" s="96"/>
      <c r="J117" s="101">
        <f>+H117*E117</f>
        <v>259755.99999999997</v>
      </c>
      <c r="K117" s="101">
        <v>155591971.15923998</v>
      </c>
      <c r="L117" s="99" t="s">
        <v>2699</v>
      </c>
      <c r="M117" s="102" t="s">
        <v>2608</v>
      </c>
    </row>
    <row r="118" spans="1:15" s="92" customFormat="1" ht="13" x14ac:dyDescent="0.35">
      <c r="A118" s="96" t="s">
        <v>1148</v>
      </c>
      <c r="B118" s="95" t="s">
        <v>2729</v>
      </c>
      <c r="C118" s="95" t="s">
        <v>236</v>
      </c>
      <c r="D118" s="103">
        <v>45124</v>
      </c>
      <c r="E118" s="104">
        <v>3000</v>
      </c>
      <c r="F118" s="95" t="s">
        <v>234</v>
      </c>
      <c r="G118" s="95" t="s">
        <v>235</v>
      </c>
      <c r="H118" s="104">
        <v>78.581000000000003</v>
      </c>
      <c r="I118" s="95"/>
      <c r="J118" s="104">
        <f t="shared" ref="J118:J124" si="1">+H118*E118</f>
        <v>235743</v>
      </c>
      <c r="K118" s="104">
        <v>137700152.55333</v>
      </c>
      <c r="L118" s="95" t="s">
        <v>1149</v>
      </c>
      <c r="M118" s="105" t="s">
        <v>2599</v>
      </c>
    </row>
    <row r="119" spans="1:15" s="92" customFormat="1" ht="13" x14ac:dyDescent="0.35">
      <c r="A119" s="97" t="s">
        <v>1148</v>
      </c>
      <c r="B119" s="98" t="s">
        <v>2730</v>
      </c>
      <c r="C119" s="99" t="s">
        <v>61</v>
      </c>
      <c r="D119" s="100">
        <v>45162</v>
      </c>
      <c r="E119" s="101">
        <v>37153.5</v>
      </c>
      <c r="F119" s="99" t="s">
        <v>234</v>
      </c>
      <c r="G119" s="99" t="s">
        <v>214</v>
      </c>
      <c r="H119" s="101">
        <v>72.236999999999995</v>
      </c>
      <c r="I119" s="96"/>
      <c r="J119" s="101">
        <f t="shared" si="1"/>
        <v>2683857.3794999998</v>
      </c>
      <c r="K119" s="101">
        <v>1624072900.4931211</v>
      </c>
      <c r="L119" s="99" t="s">
        <v>2699</v>
      </c>
      <c r="M119" s="102" t="s">
        <v>2716</v>
      </c>
    </row>
    <row r="120" spans="1:15" s="92" customFormat="1" ht="13" x14ac:dyDescent="0.35">
      <c r="A120" s="96" t="s">
        <v>1148</v>
      </c>
      <c r="B120" s="95" t="s">
        <v>2732</v>
      </c>
      <c r="C120" s="95" t="s">
        <v>236</v>
      </c>
      <c r="D120" s="103">
        <v>45176</v>
      </c>
      <c r="E120" s="104">
        <v>6100</v>
      </c>
      <c r="F120" s="95" t="s">
        <v>234</v>
      </c>
      <c r="G120" s="95" t="s">
        <v>235</v>
      </c>
      <c r="H120" s="104">
        <v>94.882000000000005</v>
      </c>
      <c r="I120" s="95"/>
      <c r="J120" s="104">
        <f t="shared" si="1"/>
        <v>578780.20000000007</v>
      </c>
      <c r="K120" s="104">
        <v>354486388.83990407</v>
      </c>
      <c r="L120" s="95" t="s">
        <v>2699</v>
      </c>
      <c r="M120" s="105" t="s">
        <v>2608</v>
      </c>
    </row>
    <row r="121" spans="1:15" s="92" customFormat="1" ht="13" x14ac:dyDescent="0.35">
      <c r="A121" s="97" t="s">
        <v>1148</v>
      </c>
      <c r="B121" s="98" t="s">
        <v>2735</v>
      </c>
      <c r="C121" s="99" t="s">
        <v>236</v>
      </c>
      <c r="D121" s="100">
        <v>45219</v>
      </c>
      <c r="E121" s="101">
        <v>3400</v>
      </c>
      <c r="F121" s="99" t="s">
        <v>234</v>
      </c>
      <c r="G121" s="99" t="s">
        <v>235</v>
      </c>
      <c r="H121" s="101">
        <v>92.727000000000004</v>
      </c>
      <c r="I121" s="96"/>
      <c r="J121" s="101">
        <f t="shared" si="1"/>
        <v>315271.8</v>
      </c>
      <c r="K121" s="101">
        <v>195264604.50519598</v>
      </c>
      <c r="L121" s="99" t="s">
        <v>2699</v>
      </c>
      <c r="M121" s="102" t="s">
        <v>2716</v>
      </c>
    </row>
    <row r="122" spans="1:15" s="92" customFormat="1" ht="13" x14ac:dyDescent="0.35">
      <c r="A122" s="96" t="s">
        <v>1148</v>
      </c>
      <c r="B122" s="95" t="s">
        <v>2736</v>
      </c>
      <c r="C122" s="95" t="s">
        <v>236</v>
      </c>
      <c r="D122" s="103">
        <v>45247</v>
      </c>
      <c r="E122" s="104">
        <v>3000</v>
      </c>
      <c r="F122" s="95" t="s">
        <v>234</v>
      </c>
      <c r="G122" s="95" t="s">
        <v>235</v>
      </c>
      <c r="H122" s="104">
        <v>84.858000000000004</v>
      </c>
      <c r="I122" s="95"/>
      <c r="J122" s="104">
        <f t="shared" si="1"/>
        <v>254574</v>
      </c>
      <c r="K122" s="104">
        <v>153596023.85646001</v>
      </c>
      <c r="L122" s="95" t="s">
        <v>2699</v>
      </c>
      <c r="M122" s="105" t="s">
        <v>2716</v>
      </c>
    </row>
    <row r="123" spans="1:15" s="92" customFormat="1" ht="13" x14ac:dyDescent="0.35">
      <c r="A123" s="97" t="s">
        <v>1148</v>
      </c>
      <c r="B123" s="98" t="s">
        <v>2740</v>
      </c>
      <c r="C123" s="99" t="s">
        <v>61</v>
      </c>
      <c r="D123" s="100">
        <v>45265</v>
      </c>
      <c r="E123" s="101">
        <v>28039</v>
      </c>
      <c r="F123" s="99" t="s">
        <v>234</v>
      </c>
      <c r="G123" s="99" t="s">
        <v>214</v>
      </c>
      <c r="H123" s="101">
        <v>63.290999999999997</v>
      </c>
      <c r="I123" s="96"/>
      <c r="J123" s="101">
        <f t="shared" si="1"/>
        <v>1774616.3489999999</v>
      </c>
      <c r="K123" s="101">
        <v>1076150512.7769544</v>
      </c>
      <c r="L123" s="99" t="s">
        <v>2707</v>
      </c>
      <c r="M123" s="102" t="s">
        <v>2716</v>
      </c>
    </row>
    <row r="124" spans="1:15" s="92" customFormat="1" ht="13" x14ac:dyDescent="0.35">
      <c r="A124" s="96" t="s">
        <v>1148</v>
      </c>
      <c r="B124" s="95" t="s">
        <v>2741</v>
      </c>
      <c r="C124" s="95" t="s">
        <v>236</v>
      </c>
      <c r="D124" s="103">
        <v>45271</v>
      </c>
      <c r="E124" s="104">
        <v>3000</v>
      </c>
      <c r="F124" s="95" t="s">
        <v>234</v>
      </c>
      <c r="G124" s="95" t="s">
        <v>235</v>
      </c>
      <c r="H124" s="104">
        <v>75.930999999999997</v>
      </c>
      <c r="I124" s="95"/>
      <c r="J124" s="104">
        <f t="shared" si="1"/>
        <v>227793</v>
      </c>
      <c r="K124" s="104">
        <v>138907141.77564001</v>
      </c>
      <c r="L124" s="95" t="s">
        <v>2699</v>
      </c>
      <c r="M124" s="105" t="s">
        <v>2716</v>
      </c>
    </row>
    <row r="125" spans="1:15" s="92" customFormat="1" ht="13" x14ac:dyDescent="0.35">
      <c r="A125" s="89"/>
      <c r="B125" s="89"/>
      <c r="C125" s="89"/>
      <c r="D125" s="89"/>
      <c r="E125" s="89">
        <f>SUM(E110:E124)</f>
        <v>154984.5</v>
      </c>
      <c r="F125" s="89"/>
      <c r="G125" s="89"/>
      <c r="H125" s="89"/>
      <c r="I125" s="89"/>
      <c r="J125" s="89">
        <f>SUM(J110:J124)</f>
        <v>10499923.355499998</v>
      </c>
      <c r="K125" s="89">
        <f>SUM(K110:K124)</f>
        <v>6379781128.6261349</v>
      </c>
      <c r="L125" s="89"/>
      <c r="M125" s="89"/>
    </row>
  </sheetData>
  <mergeCells count="1">
    <mergeCell ref="A107:D107"/>
  </mergeCells>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58DBE6-F5BF-4215-918F-D9E9EA2C020E}">
  <sheetPr codeName="Feuil26">
    <tabColor rgb="FF00B050"/>
  </sheetPr>
  <dimension ref="A4:J713"/>
  <sheetViews>
    <sheetView zoomScaleNormal="100" workbookViewId="0">
      <selection activeCell="G713" sqref="G713"/>
    </sheetView>
  </sheetViews>
  <sheetFormatPr baseColWidth="10" defaultColWidth="11.453125" defaultRowHeight="13" x14ac:dyDescent="0.45"/>
  <cols>
    <col min="1" max="1" width="52.90625" style="90" bestFit="1" customWidth="1"/>
    <col min="2" max="2" width="66.08984375" style="90" bestFit="1" customWidth="1"/>
    <col min="3" max="3" width="23" style="90" bestFit="1" customWidth="1"/>
    <col min="4" max="4" width="14.54296875" style="90" bestFit="1" customWidth="1"/>
    <col min="5" max="5" width="18.6328125" style="90" bestFit="1" customWidth="1"/>
    <col min="6" max="6" width="9.54296875" style="90" bestFit="1" customWidth="1"/>
    <col min="7" max="7" width="17.90625" style="90" bestFit="1" customWidth="1"/>
    <col min="8" max="8" width="10.6328125" style="90" bestFit="1" customWidth="1"/>
    <col min="9" max="9" width="11.36328125" style="90" bestFit="1" customWidth="1"/>
    <col min="10" max="10" width="18.36328125" style="90" bestFit="1" customWidth="1"/>
    <col min="11" max="16384" width="11.453125" style="90"/>
  </cols>
  <sheetData>
    <row r="4" spans="1:10" ht="39" x14ac:dyDescent="0.45">
      <c r="A4" s="1091" t="s">
        <v>100</v>
      </c>
      <c r="B4" s="1091" t="s">
        <v>378</v>
      </c>
      <c r="C4" s="1091" t="s">
        <v>3447</v>
      </c>
      <c r="D4" s="1091" t="s">
        <v>160</v>
      </c>
      <c r="E4" s="1091" t="s">
        <v>1554</v>
      </c>
      <c r="F4" s="1091" t="s">
        <v>406</v>
      </c>
      <c r="G4" s="1092" t="s">
        <v>3448</v>
      </c>
      <c r="H4" s="1093" t="s">
        <v>3449</v>
      </c>
      <c r="I4" s="1094" t="s">
        <v>3450</v>
      </c>
      <c r="J4" s="875" t="s">
        <v>1555</v>
      </c>
    </row>
    <row r="5" spans="1:10" x14ac:dyDescent="0.45">
      <c r="A5" s="1095" t="s">
        <v>3451</v>
      </c>
      <c r="B5" s="1095" t="s">
        <v>151</v>
      </c>
      <c r="C5" s="1095" t="s">
        <v>185</v>
      </c>
      <c r="D5" s="1095" t="s">
        <v>162</v>
      </c>
      <c r="E5" s="1095" t="s">
        <v>184</v>
      </c>
      <c r="F5" s="1096"/>
      <c r="G5" s="1096">
        <v>16118800000</v>
      </c>
      <c r="H5" s="1095" t="s">
        <v>12</v>
      </c>
      <c r="I5" s="1095" t="s">
        <v>13</v>
      </c>
      <c r="J5" s="1095" t="s">
        <v>26</v>
      </c>
    </row>
    <row r="6" spans="1:10" x14ac:dyDescent="0.45">
      <c r="A6" s="226" t="s">
        <v>3451</v>
      </c>
      <c r="B6" s="226" t="s">
        <v>146</v>
      </c>
      <c r="C6" s="226" t="s">
        <v>191</v>
      </c>
      <c r="D6" s="226" t="s">
        <v>162</v>
      </c>
      <c r="E6" s="226" t="s">
        <v>184</v>
      </c>
      <c r="F6" s="1097"/>
      <c r="G6" s="1097">
        <v>15340347981</v>
      </c>
      <c r="H6" s="226" t="s">
        <v>12</v>
      </c>
      <c r="I6" s="226" t="s">
        <v>13</v>
      </c>
      <c r="J6" s="226" t="s">
        <v>669</v>
      </c>
    </row>
    <row r="7" spans="1:10" x14ac:dyDescent="0.45">
      <c r="A7" s="1095" t="s">
        <v>3451</v>
      </c>
      <c r="B7" s="1095" t="s">
        <v>154</v>
      </c>
      <c r="C7" s="1095" t="s">
        <v>191</v>
      </c>
      <c r="D7" s="1095" t="s">
        <v>162</v>
      </c>
      <c r="E7" s="1095" t="s">
        <v>184</v>
      </c>
      <c r="F7" s="1096"/>
      <c r="G7" s="1096">
        <v>42600000</v>
      </c>
      <c r="H7" s="1095" t="s">
        <v>12</v>
      </c>
      <c r="I7" s="1095" t="s">
        <v>13</v>
      </c>
      <c r="J7" s="1095" t="s">
        <v>65</v>
      </c>
    </row>
    <row r="8" spans="1:10" x14ac:dyDescent="0.45">
      <c r="A8" s="226" t="s">
        <v>3451</v>
      </c>
      <c r="B8" s="226" t="s">
        <v>147</v>
      </c>
      <c r="C8" s="226" t="s">
        <v>191</v>
      </c>
      <c r="D8" s="226" t="s">
        <v>162</v>
      </c>
      <c r="E8" s="226" t="s">
        <v>184</v>
      </c>
      <c r="F8" s="1097"/>
      <c r="G8" s="1097">
        <v>197949875</v>
      </c>
      <c r="H8" s="226" t="s">
        <v>12</v>
      </c>
      <c r="I8" s="226" t="s">
        <v>13</v>
      </c>
      <c r="J8" s="226" t="s">
        <v>26</v>
      </c>
    </row>
    <row r="9" spans="1:10" x14ac:dyDescent="0.45">
      <c r="A9" s="1095" t="s">
        <v>3451</v>
      </c>
      <c r="B9" s="1095" t="s">
        <v>150</v>
      </c>
      <c r="C9" s="1095" t="s">
        <v>191</v>
      </c>
      <c r="D9" s="1095" t="s">
        <v>162</v>
      </c>
      <c r="E9" s="1095" t="s">
        <v>184</v>
      </c>
      <c r="F9" s="1096"/>
      <c r="G9" s="1096">
        <v>209043313</v>
      </c>
      <c r="H9" s="1095" t="s">
        <v>12</v>
      </c>
      <c r="I9" s="1095" t="s">
        <v>13</v>
      </c>
      <c r="J9" s="1095" t="s">
        <v>26</v>
      </c>
    </row>
    <row r="10" spans="1:10" x14ac:dyDescent="0.45">
      <c r="A10" s="226" t="s">
        <v>3451</v>
      </c>
      <c r="B10" s="226" t="s">
        <v>149</v>
      </c>
      <c r="C10" s="226" t="s">
        <v>176</v>
      </c>
      <c r="D10" s="226" t="s">
        <v>162</v>
      </c>
      <c r="E10" s="226" t="s">
        <v>184</v>
      </c>
      <c r="F10" s="1097"/>
      <c r="G10" s="1097">
        <v>195991286</v>
      </c>
      <c r="H10" s="226" t="s">
        <v>12</v>
      </c>
      <c r="I10" s="226" t="s">
        <v>13</v>
      </c>
      <c r="J10" s="226" t="s">
        <v>26</v>
      </c>
    </row>
    <row r="11" spans="1:10" x14ac:dyDescent="0.45">
      <c r="A11" s="1095" t="s">
        <v>3451</v>
      </c>
      <c r="B11" s="1095" t="s">
        <v>158</v>
      </c>
      <c r="C11" s="1095" t="s">
        <v>176</v>
      </c>
      <c r="D11" s="1095" t="s">
        <v>162</v>
      </c>
      <c r="E11" s="1095" t="s">
        <v>184</v>
      </c>
      <c r="F11" s="1096"/>
      <c r="G11" s="1096">
        <v>2720621</v>
      </c>
      <c r="H11" s="1095" t="s">
        <v>12</v>
      </c>
      <c r="I11" s="1095" t="s">
        <v>13</v>
      </c>
      <c r="J11" s="1095" t="s">
        <v>26</v>
      </c>
    </row>
    <row r="12" spans="1:10" x14ac:dyDescent="0.45">
      <c r="A12" s="226" t="s">
        <v>3451</v>
      </c>
      <c r="B12" s="226" t="s">
        <v>155</v>
      </c>
      <c r="C12" s="226" t="s">
        <v>191</v>
      </c>
      <c r="D12" s="226" t="s">
        <v>162</v>
      </c>
      <c r="E12" s="226" t="s">
        <v>184</v>
      </c>
      <c r="F12" s="1097"/>
      <c r="G12" s="1097">
        <v>54407513</v>
      </c>
      <c r="H12" s="226" t="s">
        <v>12</v>
      </c>
      <c r="I12" s="226" t="s">
        <v>13</v>
      </c>
      <c r="J12" s="226" t="s">
        <v>26</v>
      </c>
    </row>
    <row r="13" spans="1:10" x14ac:dyDescent="0.45">
      <c r="A13" s="1095" t="s">
        <v>3451</v>
      </c>
      <c r="B13" s="1095" t="s">
        <v>153</v>
      </c>
      <c r="C13" s="1095" t="s">
        <v>191</v>
      </c>
      <c r="D13" s="1095" t="s">
        <v>162</v>
      </c>
      <c r="E13" s="1095" t="s">
        <v>184</v>
      </c>
      <c r="F13" s="1096"/>
      <c r="G13" s="1096">
        <v>93418036</v>
      </c>
      <c r="H13" s="1095" t="s">
        <v>12</v>
      </c>
      <c r="I13" s="1095" t="s">
        <v>13</v>
      </c>
      <c r="J13" s="1095" t="s">
        <v>26</v>
      </c>
    </row>
    <row r="14" spans="1:10" x14ac:dyDescent="0.45">
      <c r="A14" s="226" t="s">
        <v>3451</v>
      </c>
      <c r="B14" s="226" t="s">
        <v>152</v>
      </c>
      <c r="C14" s="226" t="s">
        <v>191</v>
      </c>
      <c r="D14" s="226" t="s">
        <v>162</v>
      </c>
      <c r="E14" s="226" t="s">
        <v>184</v>
      </c>
      <c r="F14" s="1097"/>
      <c r="G14" s="1097">
        <v>4448505579</v>
      </c>
      <c r="H14" s="226" t="s">
        <v>12</v>
      </c>
      <c r="I14" s="226" t="s">
        <v>13</v>
      </c>
      <c r="J14" s="226" t="s">
        <v>26</v>
      </c>
    </row>
    <row r="15" spans="1:10" x14ac:dyDescent="0.45">
      <c r="A15" s="1095" t="s">
        <v>3451</v>
      </c>
      <c r="B15" s="1095" t="s">
        <v>204</v>
      </c>
      <c r="C15" s="1095" t="s">
        <v>196</v>
      </c>
      <c r="D15" s="1095" t="s">
        <v>162</v>
      </c>
      <c r="E15" s="1095" t="s">
        <v>184</v>
      </c>
      <c r="F15" s="1096"/>
      <c r="G15" s="1096">
        <v>652548895.5</v>
      </c>
      <c r="H15" s="1095" t="s">
        <v>13</v>
      </c>
      <c r="I15" s="1095" t="s">
        <v>13</v>
      </c>
      <c r="J15" s="1095" t="s">
        <v>26</v>
      </c>
    </row>
    <row r="16" spans="1:10" x14ac:dyDescent="0.45">
      <c r="A16" s="226" t="s">
        <v>17</v>
      </c>
      <c r="B16" s="226" t="s">
        <v>205</v>
      </c>
      <c r="C16" s="226" t="s">
        <v>179</v>
      </c>
      <c r="D16" s="226" t="s">
        <v>162</v>
      </c>
      <c r="E16" s="226" t="s">
        <v>781</v>
      </c>
      <c r="F16" s="1097">
        <v>358064</v>
      </c>
      <c r="G16" s="1097">
        <v>16377739997.193468</v>
      </c>
      <c r="H16" s="226" t="s">
        <v>12</v>
      </c>
      <c r="I16" s="226" t="s">
        <v>12</v>
      </c>
      <c r="J16" s="226" t="s">
        <v>215</v>
      </c>
    </row>
    <row r="17" spans="1:10" x14ac:dyDescent="0.45">
      <c r="A17" s="1095" t="s">
        <v>17</v>
      </c>
      <c r="B17" s="1095" t="s">
        <v>205</v>
      </c>
      <c r="C17" s="1095" t="s">
        <v>179</v>
      </c>
      <c r="D17" s="1095" t="s">
        <v>162</v>
      </c>
      <c r="E17" s="1095" t="s">
        <v>781</v>
      </c>
      <c r="F17" s="1096">
        <v>288186</v>
      </c>
      <c r="G17" s="1096">
        <v>13181541229.587997</v>
      </c>
      <c r="H17" s="1095" t="s">
        <v>12</v>
      </c>
      <c r="I17" s="1095" t="s">
        <v>12</v>
      </c>
      <c r="J17" s="1095" t="s">
        <v>214</v>
      </c>
    </row>
    <row r="18" spans="1:10" x14ac:dyDescent="0.45">
      <c r="A18" s="226" t="s">
        <v>17</v>
      </c>
      <c r="B18" s="226" t="s">
        <v>205</v>
      </c>
      <c r="C18" s="226" t="s">
        <v>179</v>
      </c>
      <c r="D18" s="226" t="s">
        <v>162</v>
      </c>
      <c r="E18" s="226" t="s">
        <v>781</v>
      </c>
      <c r="F18" s="1097">
        <v>155628</v>
      </c>
      <c r="G18" s="1097">
        <v>7118378056.1107092</v>
      </c>
      <c r="H18" s="226" t="s">
        <v>12</v>
      </c>
      <c r="I18" s="226" t="s">
        <v>12</v>
      </c>
      <c r="J18" s="226" t="s">
        <v>56</v>
      </c>
    </row>
    <row r="19" spans="1:10" x14ac:dyDescent="0.45">
      <c r="A19" s="1095" t="s">
        <v>17</v>
      </c>
      <c r="B19" s="1095" t="s">
        <v>216</v>
      </c>
      <c r="C19" s="1095" t="s">
        <v>179</v>
      </c>
      <c r="D19" s="1095" t="s">
        <v>162</v>
      </c>
      <c r="E19" s="1095" t="s">
        <v>781</v>
      </c>
      <c r="F19" s="1096">
        <v>30555220.699999999</v>
      </c>
      <c r="G19" s="1096">
        <v>82736663905.163254</v>
      </c>
      <c r="H19" s="1095" t="s">
        <v>12</v>
      </c>
      <c r="I19" s="1095" t="s">
        <v>12</v>
      </c>
      <c r="J19" s="1095" t="s">
        <v>67</v>
      </c>
    </row>
    <row r="20" spans="1:10" x14ac:dyDescent="0.45">
      <c r="A20" s="226" t="s">
        <v>17</v>
      </c>
      <c r="B20" s="226" t="s">
        <v>3194</v>
      </c>
      <c r="C20" s="226" t="s">
        <v>179</v>
      </c>
      <c r="D20" s="226" t="s">
        <v>162</v>
      </c>
      <c r="E20" s="226" t="s">
        <v>781</v>
      </c>
      <c r="F20" s="1097">
        <v>12681</v>
      </c>
      <c r="G20" s="1097">
        <v>3562973819.4414015</v>
      </c>
      <c r="H20" s="226" t="s">
        <v>12</v>
      </c>
      <c r="I20" s="226" t="s">
        <v>12</v>
      </c>
      <c r="J20" s="226" t="s">
        <v>67</v>
      </c>
    </row>
    <row r="21" spans="1:10" x14ac:dyDescent="0.45">
      <c r="A21" s="1095" t="s">
        <v>17</v>
      </c>
      <c r="B21" s="1095" t="s">
        <v>217</v>
      </c>
      <c r="C21" s="1095" t="s">
        <v>179</v>
      </c>
      <c r="D21" s="1095" t="s">
        <v>162</v>
      </c>
      <c r="E21" s="1095" t="s">
        <v>781</v>
      </c>
      <c r="F21" s="1096">
        <v>337586</v>
      </c>
      <c r="G21" s="1096">
        <v>13386298335.190527</v>
      </c>
      <c r="H21" s="1095" t="s">
        <v>12</v>
      </c>
      <c r="I21" s="1095" t="s">
        <v>12</v>
      </c>
      <c r="J21" s="1095" t="s">
        <v>67</v>
      </c>
    </row>
    <row r="22" spans="1:10" x14ac:dyDescent="0.45">
      <c r="A22" s="226" t="s">
        <v>17</v>
      </c>
      <c r="B22" s="226" t="s">
        <v>218</v>
      </c>
      <c r="C22" s="226" t="s">
        <v>208</v>
      </c>
      <c r="D22" s="226" t="s">
        <v>162</v>
      </c>
      <c r="E22" s="226" t="s">
        <v>781</v>
      </c>
      <c r="F22" s="1097">
        <v>123921</v>
      </c>
      <c r="G22" s="1097">
        <v>5081913884.9637947</v>
      </c>
      <c r="H22" s="226" t="s">
        <v>12</v>
      </c>
      <c r="I22" s="226" t="s">
        <v>12</v>
      </c>
      <c r="J22" s="226" t="s">
        <v>214</v>
      </c>
    </row>
    <row r="23" spans="1:10" x14ac:dyDescent="0.45">
      <c r="A23" s="1095" t="s">
        <v>17</v>
      </c>
      <c r="B23" s="1095" t="s">
        <v>218</v>
      </c>
      <c r="C23" s="1095" t="s">
        <v>208</v>
      </c>
      <c r="D23" s="1095" t="s">
        <v>162</v>
      </c>
      <c r="E23" s="1095" t="s">
        <v>781</v>
      </c>
      <c r="F23" s="1096">
        <v>31124</v>
      </c>
      <c r="G23" s="1096">
        <v>1276373558.6027641</v>
      </c>
      <c r="H23" s="1095" t="s">
        <v>12</v>
      </c>
      <c r="I23" s="1095" t="s">
        <v>12</v>
      </c>
      <c r="J23" s="1095" t="s">
        <v>56</v>
      </c>
    </row>
    <row r="24" spans="1:10" x14ac:dyDescent="0.45">
      <c r="A24" s="226" t="s">
        <v>17</v>
      </c>
      <c r="B24" s="226" t="s">
        <v>206</v>
      </c>
      <c r="C24" s="226" t="s">
        <v>179</v>
      </c>
      <c r="D24" s="226" t="s">
        <v>162</v>
      </c>
      <c r="E24" s="226" t="s">
        <v>184</v>
      </c>
      <c r="F24" s="1097"/>
      <c r="G24" s="1097">
        <v>1958572334</v>
      </c>
      <c r="H24" s="226" t="s">
        <v>13</v>
      </c>
      <c r="I24" s="226" t="s">
        <v>12</v>
      </c>
      <c r="J24" s="226" t="s">
        <v>56</v>
      </c>
    </row>
    <row r="25" spans="1:10" x14ac:dyDescent="0.45">
      <c r="A25" s="1095" t="s">
        <v>17</v>
      </c>
      <c r="B25" s="1095" t="s">
        <v>213</v>
      </c>
      <c r="C25" s="1095" t="s">
        <v>179</v>
      </c>
      <c r="D25" s="1095" t="s">
        <v>162</v>
      </c>
      <c r="E25" s="1095" t="s">
        <v>184</v>
      </c>
      <c r="F25" s="1096"/>
      <c r="G25" s="1096">
        <v>152165955</v>
      </c>
      <c r="H25" s="1095" t="s">
        <v>13</v>
      </c>
      <c r="I25" s="1095" t="s">
        <v>12</v>
      </c>
      <c r="J25" s="1095" t="s">
        <v>215</v>
      </c>
    </row>
    <row r="26" spans="1:10" x14ac:dyDescent="0.45">
      <c r="A26" s="226" t="s">
        <v>17</v>
      </c>
      <c r="B26" s="226" t="s">
        <v>209</v>
      </c>
      <c r="C26" s="226" t="s">
        <v>208</v>
      </c>
      <c r="D26" s="226" t="s">
        <v>162</v>
      </c>
      <c r="E26" s="226" t="s">
        <v>184</v>
      </c>
      <c r="F26" s="1097"/>
      <c r="G26" s="1097">
        <v>25748302782</v>
      </c>
      <c r="H26" s="226" t="s">
        <v>13</v>
      </c>
      <c r="I26" s="226" t="s">
        <v>13</v>
      </c>
      <c r="J26" s="226" t="s">
        <v>26</v>
      </c>
    </row>
    <row r="27" spans="1:10" x14ac:dyDescent="0.45">
      <c r="A27" s="1095" t="s">
        <v>17</v>
      </c>
      <c r="B27" s="1095" t="s">
        <v>146</v>
      </c>
      <c r="C27" s="1095" t="s">
        <v>191</v>
      </c>
      <c r="D27" s="1095" t="s">
        <v>162</v>
      </c>
      <c r="E27" s="1095" t="s">
        <v>184</v>
      </c>
      <c r="F27" s="1096"/>
      <c r="G27" s="1096">
        <v>82505294458</v>
      </c>
      <c r="H27" s="1095" t="s">
        <v>12</v>
      </c>
      <c r="I27" s="1095" t="s">
        <v>12</v>
      </c>
      <c r="J27" s="1095" t="s">
        <v>215</v>
      </c>
    </row>
    <row r="28" spans="1:10" x14ac:dyDescent="0.45">
      <c r="A28" s="226" t="s">
        <v>17</v>
      </c>
      <c r="B28" s="226" t="s">
        <v>154</v>
      </c>
      <c r="C28" s="226" t="s">
        <v>191</v>
      </c>
      <c r="D28" s="226" t="s">
        <v>162</v>
      </c>
      <c r="E28" s="226" t="s">
        <v>184</v>
      </c>
      <c r="F28" s="1097"/>
      <c r="G28" s="1097">
        <v>154863000</v>
      </c>
      <c r="H28" s="226" t="s">
        <v>12</v>
      </c>
      <c r="I28" s="226" t="s">
        <v>12</v>
      </c>
      <c r="J28" s="226" t="s">
        <v>3195</v>
      </c>
    </row>
    <row r="29" spans="1:10" x14ac:dyDescent="0.45">
      <c r="A29" s="1095" t="s">
        <v>17</v>
      </c>
      <c r="B29" s="1095" t="s">
        <v>147</v>
      </c>
      <c r="C29" s="1095" t="s">
        <v>191</v>
      </c>
      <c r="D29" s="1095" t="s">
        <v>162</v>
      </c>
      <c r="E29" s="1095" t="s">
        <v>184</v>
      </c>
      <c r="F29" s="1096"/>
      <c r="G29" s="1096">
        <v>40007042732</v>
      </c>
      <c r="H29" s="1095" t="s">
        <v>12</v>
      </c>
      <c r="I29" s="1095" t="s">
        <v>13</v>
      </c>
      <c r="J29" s="1095" t="s">
        <v>26</v>
      </c>
    </row>
    <row r="30" spans="1:10" x14ac:dyDescent="0.45">
      <c r="A30" s="226" t="s">
        <v>17</v>
      </c>
      <c r="B30" s="226" t="s">
        <v>150</v>
      </c>
      <c r="C30" s="226" t="s">
        <v>191</v>
      </c>
      <c r="D30" s="226" t="s">
        <v>162</v>
      </c>
      <c r="E30" s="226" t="s">
        <v>184</v>
      </c>
      <c r="F30" s="1097"/>
      <c r="G30" s="1097">
        <v>673827031</v>
      </c>
      <c r="H30" s="226" t="s">
        <v>12</v>
      </c>
      <c r="I30" s="226" t="s">
        <v>13</v>
      </c>
      <c r="J30" s="226" t="s">
        <v>26</v>
      </c>
    </row>
    <row r="31" spans="1:10" x14ac:dyDescent="0.45">
      <c r="A31" s="1095" t="s">
        <v>17</v>
      </c>
      <c r="B31" s="1095" t="s">
        <v>149</v>
      </c>
      <c r="C31" s="1095" t="s">
        <v>176</v>
      </c>
      <c r="D31" s="1095" t="s">
        <v>162</v>
      </c>
      <c r="E31" s="1095" t="s">
        <v>184</v>
      </c>
      <c r="F31" s="1096"/>
      <c r="G31" s="1096">
        <v>874841422</v>
      </c>
      <c r="H31" s="1095" t="s">
        <v>12</v>
      </c>
      <c r="I31" s="1095" t="s">
        <v>13</v>
      </c>
      <c r="J31" s="1095" t="s">
        <v>26</v>
      </c>
    </row>
    <row r="32" spans="1:10" x14ac:dyDescent="0.45">
      <c r="A32" s="226" t="s">
        <v>17</v>
      </c>
      <c r="B32" s="226" t="s">
        <v>158</v>
      </c>
      <c r="C32" s="226" t="s">
        <v>176</v>
      </c>
      <c r="D32" s="226" t="s">
        <v>162</v>
      </c>
      <c r="E32" s="226" t="s">
        <v>184</v>
      </c>
      <c r="F32" s="1097"/>
      <c r="G32" s="1097">
        <v>96162097</v>
      </c>
      <c r="H32" s="226" t="s">
        <v>12</v>
      </c>
      <c r="I32" s="226" t="s">
        <v>13</v>
      </c>
      <c r="J32" s="226" t="s">
        <v>26</v>
      </c>
    </row>
    <row r="33" spans="1:10" x14ac:dyDescent="0.45">
      <c r="A33" s="1095" t="s">
        <v>17</v>
      </c>
      <c r="B33" s="1095" t="s">
        <v>529</v>
      </c>
      <c r="C33" s="1095" t="s">
        <v>176</v>
      </c>
      <c r="D33" s="1095" t="s">
        <v>162</v>
      </c>
      <c r="E33" s="1095" t="s">
        <v>184</v>
      </c>
      <c r="F33" s="1096"/>
      <c r="G33" s="1096">
        <v>5821223</v>
      </c>
      <c r="H33" s="1095" t="s">
        <v>12</v>
      </c>
      <c r="I33" s="1095" t="s">
        <v>13</v>
      </c>
      <c r="J33" s="1095" t="s">
        <v>26</v>
      </c>
    </row>
    <row r="34" spans="1:10" x14ac:dyDescent="0.45">
      <c r="A34" s="226" t="s">
        <v>17</v>
      </c>
      <c r="B34" s="226" t="s">
        <v>204</v>
      </c>
      <c r="C34" s="226" t="s">
        <v>196</v>
      </c>
      <c r="D34" s="226" t="s">
        <v>162</v>
      </c>
      <c r="E34" s="226" t="s">
        <v>184</v>
      </c>
      <c r="F34" s="1097"/>
      <c r="G34" s="1097">
        <v>223307369</v>
      </c>
      <c r="H34" s="226" t="s">
        <v>13</v>
      </c>
      <c r="I34" s="226" t="s">
        <v>13</v>
      </c>
      <c r="J34" s="226" t="s">
        <v>26</v>
      </c>
    </row>
    <row r="35" spans="1:10" x14ac:dyDescent="0.45">
      <c r="A35" s="1095" t="s">
        <v>17</v>
      </c>
      <c r="B35" s="1095" t="s">
        <v>531</v>
      </c>
      <c r="C35" s="1095" t="s">
        <v>222</v>
      </c>
      <c r="D35" s="1095" t="s">
        <v>162</v>
      </c>
      <c r="E35" s="1095" t="s">
        <v>184</v>
      </c>
      <c r="F35" s="1096"/>
      <c r="G35" s="1096">
        <v>2773433</v>
      </c>
      <c r="H35" s="1095" t="s">
        <v>13</v>
      </c>
      <c r="I35" s="1095" t="s">
        <v>13</v>
      </c>
      <c r="J35" s="1095" t="s">
        <v>26</v>
      </c>
    </row>
    <row r="36" spans="1:10" x14ac:dyDescent="0.45">
      <c r="A36" s="226" t="s">
        <v>15</v>
      </c>
      <c r="B36" s="226" t="s">
        <v>205</v>
      </c>
      <c r="C36" s="226" t="s">
        <v>179</v>
      </c>
      <c r="D36" s="226" t="s">
        <v>162</v>
      </c>
      <c r="E36" s="226" t="s">
        <v>781</v>
      </c>
      <c r="F36" s="1097">
        <v>5777345.7199999997</v>
      </c>
      <c r="G36" s="1097">
        <v>286582933551.31213</v>
      </c>
      <c r="H36" s="226" t="s">
        <v>12</v>
      </c>
      <c r="I36" s="226" t="s">
        <v>12</v>
      </c>
      <c r="J36" s="226" t="s">
        <v>2862</v>
      </c>
    </row>
    <row r="37" spans="1:10" x14ac:dyDescent="0.45">
      <c r="A37" s="1095" t="s">
        <v>15</v>
      </c>
      <c r="B37" s="1095" t="s">
        <v>205</v>
      </c>
      <c r="C37" s="1095" t="s">
        <v>179</v>
      </c>
      <c r="D37" s="1095" t="s">
        <v>162</v>
      </c>
      <c r="E37" s="1095" t="s">
        <v>781</v>
      </c>
      <c r="F37" s="1096">
        <v>1630562</v>
      </c>
      <c r="G37" s="1096">
        <v>80883374701.341171</v>
      </c>
      <c r="H37" s="1095" t="s">
        <v>12</v>
      </c>
      <c r="I37" s="1095" t="s">
        <v>12</v>
      </c>
      <c r="J37" s="1095" t="s">
        <v>2865</v>
      </c>
    </row>
    <row r="38" spans="1:10" x14ac:dyDescent="0.45">
      <c r="A38" s="226" t="s">
        <v>15</v>
      </c>
      <c r="B38" s="226" t="s">
        <v>205</v>
      </c>
      <c r="C38" s="226" t="s">
        <v>179</v>
      </c>
      <c r="D38" s="226" t="s">
        <v>162</v>
      </c>
      <c r="E38" s="226" t="s">
        <v>781</v>
      </c>
      <c r="F38" s="1097">
        <v>539315</v>
      </c>
      <c r="G38" s="1097">
        <v>26752504490.509296</v>
      </c>
      <c r="H38" s="226" t="s">
        <v>12</v>
      </c>
      <c r="I38" s="226" t="s">
        <v>12</v>
      </c>
      <c r="J38" s="226" t="s">
        <v>211</v>
      </c>
    </row>
    <row r="39" spans="1:10" x14ac:dyDescent="0.45">
      <c r="A39" s="1095" t="s">
        <v>15</v>
      </c>
      <c r="B39" s="1095" t="s">
        <v>205</v>
      </c>
      <c r="C39" s="1095" t="s">
        <v>179</v>
      </c>
      <c r="D39" s="1095" t="s">
        <v>162</v>
      </c>
      <c r="E39" s="1095" t="s">
        <v>781</v>
      </c>
      <c r="F39" s="1096">
        <v>383170</v>
      </c>
      <c r="G39" s="1096">
        <v>19006994327.301201</v>
      </c>
      <c r="H39" s="1095" t="s">
        <v>12</v>
      </c>
      <c r="I39" s="1095" t="s">
        <v>12</v>
      </c>
      <c r="J39" s="1095" t="s">
        <v>212</v>
      </c>
    </row>
    <row r="40" spans="1:10" x14ac:dyDescent="0.45">
      <c r="A40" s="226" t="s">
        <v>15</v>
      </c>
      <c r="B40" s="226" t="s">
        <v>207</v>
      </c>
      <c r="C40" s="226" t="s">
        <v>179</v>
      </c>
      <c r="D40" s="226" t="s">
        <v>162</v>
      </c>
      <c r="E40" s="226" t="s">
        <v>184</v>
      </c>
      <c r="F40" s="1097"/>
      <c r="G40" s="1097">
        <v>-19438368953</v>
      </c>
      <c r="H40" s="226" t="s">
        <v>13</v>
      </c>
      <c r="I40" s="226" t="s">
        <v>13</v>
      </c>
      <c r="J40" s="226" t="s">
        <v>26</v>
      </c>
    </row>
    <row r="41" spans="1:10" x14ac:dyDescent="0.45">
      <c r="A41" s="1095" t="s">
        <v>15</v>
      </c>
      <c r="B41" s="1095" t="s">
        <v>213</v>
      </c>
      <c r="C41" s="1095" t="s">
        <v>179</v>
      </c>
      <c r="D41" s="1095" t="s">
        <v>162</v>
      </c>
      <c r="E41" s="1095" t="s">
        <v>184</v>
      </c>
      <c r="F41" s="1096"/>
      <c r="G41" s="1096">
        <v>152165955</v>
      </c>
      <c r="H41" s="1095" t="s">
        <v>13</v>
      </c>
      <c r="I41" s="1095" t="s">
        <v>12</v>
      </c>
      <c r="J41" s="1095" t="s">
        <v>211</v>
      </c>
    </row>
    <row r="42" spans="1:10" x14ac:dyDescent="0.45">
      <c r="A42" s="226" t="s">
        <v>15</v>
      </c>
      <c r="B42" s="226" t="s">
        <v>209</v>
      </c>
      <c r="C42" s="226" t="s">
        <v>208</v>
      </c>
      <c r="D42" s="226" t="s">
        <v>162</v>
      </c>
      <c r="E42" s="226" t="s">
        <v>184</v>
      </c>
      <c r="F42" s="1097"/>
      <c r="G42" s="1097">
        <v>19360405462</v>
      </c>
      <c r="H42" s="226" t="s">
        <v>13</v>
      </c>
      <c r="I42" s="226" t="s">
        <v>13</v>
      </c>
      <c r="J42" s="226" t="s">
        <v>26</v>
      </c>
    </row>
    <row r="43" spans="1:10" x14ac:dyDescent="0.45">
      <c r="A43" s="1095" t="s">
        <v>15</v>
      </c>
      <c r="B43" s="1095" t="s">
        <v>146</v>
      </c>
      <c r="C43" s="1095" t="s">
        <v>191</v>
      </c>
      <c r="D43" s="1095" t="s">
        <v>162</v>
      </c>
      <c r="E43" s="1095" t="s">
        <v>184</v>
      </c>
      <c r="F43" s="1096"/>
      <c r="G43" s="1096">
        <v>84925784575</v>
      </c>
      <c r="H43" s="1095" t="s">
        <v>12</v>
      </c>
      <c r="I43" s="1095" t="s">
        <v>12</v>
      </c>
      <c r="J43" s="1095" t="s">
        <v>212</v>
      </c>
    </row>
    <row r="44" spans="1:10" x14ac:dyDescent="0.45">
      <c r="A44" s="226" t="s">
        <v>15</v>
      </c>
      <c r="B44" s="226" t="s">
        <v>154</v>
      </c>
      <c r="C44" s="226" t="s">
        <v>191</v>
      </c>
      <c r="D44" s="226" t="s">
        <v>162</v>
      </c>
      <c r="E44" s="226" t="s">
        <v>184</v>
      </c>
      <c r="F44" s="1097"/>
      <c r="G44" s="1097">
        <v>100296125</v>
      </c>
      <c r="H44" s="226" t="s">
        <v>12</v>
      </c>
      <c r="I44" s="226" t="s">
        <v>12</v>
      </c>
      <c r="J44" s="226" t="s">
        <v>211</v>
      </c>
    </row>
    <row r="45" spans="1:10" x14ac:dyDescent="0.45">
      <c r="A45" s="1095" t="s">
        <v>15</v>
      </c>
      <c r="B45" s="1095" t="s">
        <v>147</v>
      </c>
      <c r="C45" s="1095" t="s">
        <v>191</v>
      </c>
      <c r="D45" s="1095" t="s">
        <v>162</v>
      </c>
      <c r="E45" s="1095" t="s">
        <v>184</v>
      </c>
      <c r="F45" s="1096"/>
      <c r="G45" s="1096">
        <v>7515072132</v>
      </c>
      <c r="H45" s="1095" t="s">
        <v>12</v>
      </c>
      <c r="I45" s="1095" t="s">
        <v>13</v>
      </c>
      <c r="J45" s="1095" t="s">
        <v>26</v>
      </c>
    </row>
    <row r="46" spans="1:10" x14ac:dyDescent="0.45">
      <c r="A46" s="226" t="s">
        <v>15</v>
      </c>
      <c r="B46" s="226" t="s">
        <v>150</v>
      </c>
      <c r="C46" s="226" t="s">
        <v>191</v>
      </c>
      <c r="D46" s="226" t="s">
        <v>162</v>
      </c>
      <c r="E46" s="226" t="s">
        <v>184</v>
      </c>
      <c r="F46" s="1097"/>
      <c r="G46" s="1097">
        <v>5915860271</v>
      </c>
      <c r="H46" s="226" t="s">
        <v>12</v>
      </c>
      <c r="I46" s="226" t="s">
        <v>13</v>
      </c>
      <c r="J46" s="226" t="s">
        <v>26</v>
      </c>
    </row>
    <row r="47" spans="1:10" x14ac:dyDescent="0.45">
      <c r="A47" s="1095" t="s">
        <v>15</v>
      </c>
      <c r="B47" s="1095" t="s">
        <v>149</v>
      </c>
      <c r="C47" s="1095" t="s">
        <v>176</v>
      </c>
      <c r="D47" s="1095" t="s">
        <v>162</v>
      </c>
      <c r="E47" s="1095" t="s">
        <v>184</v>
      </c>
      <c r="F47" s="1096"/>
      <c r="G47" s="1096">
        <v>3290205508</v>
      </c>
      <c r="H47" s="1095" t="s">
        <v>12</v>
      </c>
      <c r="I47" s="1095" t="s">
        <v>13</v>
      </c>
      <c r="J47" s="1095" t="s">
        <v>26</v>
      </c>
    </row>
    <row r="48" spans="1:10" x14ac:dyDescent="0.45">
      <c r="A48" s="226" t="s">
        <v>15</v>
      </c>
      <c r="B48" s="226" t="s">
        <v>158</v>
      </c>
      <c r="C48" s="226" t="s">
        <v>176</v>
      </c>
      <c r="D48" s="226" t="s">
        <v>162</v>
      </c>
      <c r="E48" s="226" t="s">
        <v>184</v>
      </c>
      <c r="F48" s="1097"/>
      <c r="G48" s="1097">
        <v>277441589</v>
      </c>
      <c r="H48" s="226" t="s">
        <v>12</v>
      </c>
      <c r="I48" s="226" t="s">
        <v>13</v>
      </c>
      <c r="J48" s="226" t="s">
        <v>26</v>
      </c>
    </row>
    <row r="49" spans="1:10" x14ac:dyDescent="0.45">
      <c r="A49" s="1095" t="s">
        <v>15</v>
      </c>
      <c r="B49" s="1095" t="s">
        <v>529</v>
      </c>
      <c r="C49" s="1095" t="s">
        <v>176</v>
      </c>
      <c r="D49" s="1095" t="s">
        <v>162</v>
      </c>
      <c r="E49" s="1095" t="s">
        <v>184</v>
      </c>
      <c r="F49" s="1096"/>
      <c r="G49" s="1096">
        <v>1920333179</v>
      </c>
      <c r="H49" s="1095" t="s">
        <v>12</v>
      </c>
      <c r="I49" s="1095" t="s">
        <v>13</v>
      </c>
      <c r="J49" s="1095" t="s">
        <v>26</v>
      </c>
    </row>
    <row r="50" spans="1:10" x14ac:dyDescent="0.45">
      <c r="A50" s="226" t="s">
        <v>15</v>
      </c>
      <c r="B50" s="226" t="s">
        <v>155</v>
      </c>
      <c r="C50" s="226" t="s">
        <v>191</v>
      </c>
      <c r="D50" s="226" t="s">
        <v>162</v>
      </c>
      <c r="E50" s="226" t="s">
        <v>184</v>
      </c>
      <c r="F50" s="1097"/>
      <c r="G50" s="1097">
        <v>154292029</v>
      </c>
      <c r="H50" s="226" t="s">
        <v>12</v>
      </c>
      <c r="I50" s="226" t="s">
        <v>13</v>
      </c>
      <c r="J50" s="226" t="s">
        <v>26</v>
      </c>
    </row>
    <row r="51" spans="1:10" x14ac:dyDescent="0.45">
      <c r="A51" s="1095" t="s">
        <v>15</v>
      </c>
      <c r="B51" s="1095" t="s">
        <v>153</v>
      </c>
      <c r="C51" s="1095" t="s">
        <v>191</v>
      </c>
      <c r="D51" s="1095" t="s">
        <v>162</v>
      </c>
      <c r="E51" s="1095" t="s">
        <v>184</v>
      </c>
      <c r="F51" s="1096"/>
      <c r="G51" s="1096">
        <v>221850091</v>
      </c>
      <c r="H51" s="1095" t="s">
        <v>12</v>
      </c>
      <c r="I51" s="1095" t="s">
        <v>13</v>
      </c>
      <c r="J51" s="1095" t="s">
        <v>26</v>
      </c>
    </row>
    <row r="52" spans="1:10" x14ac:dyDescent="0.45">
      <c r="A52" s="226" t="s">
        <v>15</v>
      </c>
      <c r="B52" s="226" t="s">
        <v>204</v>
      </c>
      <c r="C52" s="226" t="s">
        <v>196</v>
      </c>
      <c r="D52" s="226" t="s">
        <v>162</v>
      </c>
      <c r="E52" s="226" t="s">
        <v>184</v>
      </c>
      <c r="F52" s="1097"/>
      <c r="G52" s="1097">
        <v>988552814</v>
      </c>
      <c r="H52" s="226" t="s">
        <v>13</v>
      </c>
      <c r="I52" s="226" t="s">
        <v>13</v>
      </c>
      <c r="J52" s="226" t="s">
        <v>26</v>
      </c>
    </row>
    <row r="53" spans="1:10" x14ac:dyDescent="0.45">
      <c r="A53" s="1095" t="s">
        <v>15</v>
      </c>
      <c r="B53" s="1095" t="s">
        <v>531</v>
      </c>
      <c r="C53" s="1095" t="s">
        <v>222</v>
      </c>
      <c r="D53" s="1095" t="s">
        <v>162</v>
      </c>
      <c r="E53" s="1095" t="s">
        <v>184</v>
      </c>
      <c r="F53" s="1096"/>
      <c r="G53" s="1096">
        <v>154992906</v>
      </c>
      <c r="H53" s="1095" t="s">
        <v>13</v>
      </c>
      <c r="I53" s="1095" t="s">
        <v>13</v>
      </c>
      <c r="J53" s="1095" t="s">
        <v>26</v>
      </c>
    </row>
    <row r="54" spans="1:10" x14ac:dyDescent="0.45">
      <c r="A54" s="226" t="s">
        <v>14</v>
      </c>
      <c r="B54" s="226" t="s">
        <v>205</v>
      </c>
      <c r="C54" s="226" t="s">
        <v>179</v>
      </c>
      <c r="D54" s="226" t="s">
        <v>162</v>
      </c>
      <c r="E54" s="226" t="s">
        <v>781</v>
      </c>
      <c r="F54" s="1097">
        <v>2546625</v>
      </c>
      <c r="G54" s="1097">
        <v>122016517205.70723</v>
      </c>
      <c r="H54" s="226" t="s">
        <v>12</v>
      </c>
      <c r="I54" s="226" t="s">
        <v>12</v>
      </c>
      <c r="J54" s="226" t="s">
        <v>2866</v>
      </c>
    </row>
    <row r="55" spans="1:10" x14ac:dyDescent="0.45">
      <c r="A55" s="1095" t="s">
        <v>14</v>
      </c>
      <c r="B55" s="1095" t="s">
        <v>205</v>
      </c>
      <c r="C55" s="1095" t="s">
        <v>179</v>
      </c>
      <c r="D55" s="1095" t="s">
        <v>162</v>
      </c>
      <c r="E55" s="1095" t="s">
        <v>781</v>
      </c>
      <c r="F55" s="1096">
        <v>821616</v>
      </c>
      <c r="G55" s="1096">
        <v>39366095689.152756</v>
      </c>
      <c r="H55" s="1095" t="s">
        <v>12</v>
      </c>
      <c r="I55" s="1095" t="s">
        <v>12</v>
      </c>
      <c r="J55" s="1095" t="s">
        <v>2867</v>
      </c>
    </row>
    <row r="56" spans="1:10" x14ac:dyDescent="0.45">
      <c r="A56" s="226" t="s">
        <v>14</v>
      </c>
      <c r="B56" s="226" t="s">
        <v>206</v>
      </c>
      <c r="C56" s="226" t="s">
        <v>179</v>
      </c>
      <c r="D56" s="226" t="s">
        <v>162</v>
      </c>
      <c r="E56" s="226" t="s">
        <v>184</v>
      </c>
      <c r="F56" s="1097"/>
      <c r="G56" s="1097">
        <v>60409133.204157501</v>
      </c>
      <c r="H56" s="226" t="s">
        <v>13</v>
      </c>
      <c r="I56" s="226" t="s">
        <v>12</v>
      </c>
      <c r="J56" s="226" t="s">
        <v>3192</v>
      </c>
    </row>
    <row r="57" spans="1:10" x14ac:dyDescent="0.45">
      <c r="A57" s="1095" t="s">
        <v>14</v>
      </c>
      <c r="B57" s="1095" t="s">
        <v>207</v>
      </c>
      <c r="C57" s="1095" t="s">
        <v>179</v>
      </c>
      <c r="D57" s="1095" t="s">
        <v>162</v>
      </c>
      <c r="E57" s="1095" t="s">
        <v>184</v>
      </c>
      <c r="F57" s="1096"/>
      <c r="G57" s="1096">
        <v>-16056560633.204157</v>
      </c>
      <c r="H57" s="1095" t="s">
        <v>13</v>
      </c>
      <c r="I57" s="1095" t="s">
        <v>13</v>
      </c>
      <c r="J57" s="1095" t="s">
        <v>26</v>
      </c>
    </row>
    <row r="58" spans="1:10" x14ac:dyDescent="0.45">
      <c r="A58" s="226" t="s">
        <v>14</v>
      </c>
      <c r="B58" s="226" t="s">
        <v>209</v>
      </c>
      <c r="C58" s="226" t="s">
        <v>208</v>
      </c>
      <c r="D58" s="226" t="s">
        <v>162</v>
      </c>
      <c r="E58" s="226" t="s">
        <v>184</v>
      </c>
      <c r="F58" s="1097"/>
      <c r="G58" s="1097">
        <v>12286783490</v>
      </c>
      <c r="H58" s="226" t="s">
        <v>13</v>
      </c>
      <c r="I58" s="226" t="s">
        <v>12</v>
      </c>
      <c r="J58" s="226" t="s">
        <v>590</v>
      </c>
    </row>
    <row r="59" spans="1:10" x14ac:dyDescent="0.45">
      <c r="A59" s="1095" t="s">
        <v>14</v>
      </c>
      <c r="B59" s="1095" t="s">
        <v>146</v>
      </c>
      <c r="C59" s="1095" t="s">
        <v>191</v>
      </c>
      <c r="D59" s="1095" t="s">
        <v>162</v>
      </c>
      <c r="E59" s="1095" t="s">
        <v>184</v>
      </c>
      <c r="F59" s="1096"/>
      <c r="G59" s="1096">
        <v>78846707744</v>
      </c>
      <c r="H59" s="1095" t="s">
        <v>12</v>
      </c>
      <c r="I59" s="1095" t="s">
        <v>12</v>
      </c>
      <c r="J59" s="1095" t="s">
        <v>3193</v>
      </c>
    </row>
    <row r="60" spans="1:10" x14ac:dyDescent="0.45">
      <c r="A60" s="226" t="s">
        <v>14</v>
      </c>
      <c r="B60" s="226" t="s">
        <v>154</v>
      </c>
      <c r="C60" s="226" t="s">
        <v>191</v>
      </c>
      <c r="D60" s="226" t="s">
        <v>162</v>
      </c>
      <c r="E60" s="226" t="s">
        <v>184</v>
      </c>
      <c r="F60" s="1097"/>
      <c r="G60" s="1097">
        <v>27800000</v>
      </c>
      <c r="H60" s="226" t="s">
        <v>12</v>
      </c>
      <c r="I60" s="226" t="s">
        <v>12</v>
      </c>
      <c r="J60" s="226" t="s">
        <v>590</v>
      </c>
    </row>
    <row r="61" spans="1:10" x14ac:dyDescent="0.45">
      <c r="A61" s="1095" t="s">
        <v>14</v>
      </c>
      <c r="B61" s="1095" t="s">
        <v>147</v>
      </c>
      <c r="C61" s="1095" t="s">
        <v>191</v>
      </c>
      <c r="D61" s="1095" t="s">
        <v>162</v>
      </c>
      <c r="E61" s="1095" t="s">
        <v>184</v>
      </c>
      <c r="F61" s="1096"/>
      <c r="G61" s="1096">
        <v>2542742748</v>
      </c>
      <c r="H61" s="1095" t="s">
        <v>12</v>
      </c>
      <c r="I61" s="1095" t="s">
        <v>12</v>
      </c>
      <c r="J61" s="1095" t="s">
        <v>590</v>
      </c>
    </row>
    <row r="62" spans="1:10" x14ac:dyDescent="0.45">
      <c r="A62" s="226" t="s">
        <v>14</v>
      </c>
      <c r="B62" s="226" t="s">
        <v>149</v>
      </c>
      <c r="C62" s="226" t="s">
        <v>176</v>
      </c>
      <c r="D62" s="226" t="s">
        <v>162</v>
      </c>
      <c r="E62" s="226" t="s">
        <v>184</v>
      </c>
      <c r="F62" s="1097"/>
      <c r="G62" s="1097">
        <v>2615924823</v>
      </c>
      <c r="H62" s="226" t="s">
        <v>12</v>
      </c>
      <c r="I62" s="226" t="s">
        <v>12</v>
      </c>
      <c r="J62" s="226" t="s">
        <v>590</v>
      </c>
    </row>
    <row r="63" spans="1:10" x14ac:dyDescent="0.45">
      <c r="A63" s="1095" t="s">
        <v>14</v>
      </c>
      <c r="B63" s="1095" t="s">
        <v>158</v>
      </c>
      <c r="C63" s="1095" t="s">
        <v>176</v>
      </c>
      <c r="D63" s="1095" t="s">
        <v>162</v>
      </c>
      <c r="E63" s="1095" t="s">
        <v>184</v>
      </c>
      <c r="F63" s="1096"/>
      <c r="G63" s="1096">
        <v>215341262</v>
      </c>
      <c r="H63" s="1095" t="s">
        <v>12</v>
      </c>
      <c r="I63" s="1095" t="s">
        <v>13</v>
      </c>
      <c r="J63" s="1095" t="s">
        <v>26</v>
      </c>
    </row>
    <row r="64" spans="1:10" x14ac:dyDescent="0.45">
      <c r="A64" s="226" t="s">
        <v>14</v>
      </c>
      <c r="B64" s="226" t="s">
        <v>529</v>
      </c>
      <c r="C64" s="226" t="s">
        <v>176</v>
      </c>
      <c r="D64" s="226" t="s">
        <v>162</v>
      </c>
      <c r="E64" s="226" t="s">
        <v>184</v>
      </c>
      <c r="F64" s="1097"/>
      <c r="G64" s="1097">
        <v>100124239</v>
      </c>
      <c r="H64" s="226" t="s">
        <v>12</v>
      </c>
      <c r="I64" s="226" t="s">
        <v>13</v>
      </c>
      <c r="J64" s="226" t="s">
        <v>26</v>
      </c>
    </row>
    <row r="65" spans="1:10" x14ac:dyDescent="0.45">
      <c r="A65" s="1095" t="s">
        <v>14</v>
      </c>
      <c r="B65" s="1095" t="s">
        <v>155</v>
      </c>
      <c r="C65" s="1095" t="s">
        <v>191</v>
      </c>
      <c r="D65" s="1095" t="s">
        <v>162</v>
      </c>
      <c r="E65" s="1095" t="s">
        <v>184</v>
      </c>
      <c r="F65" s="1096"/>
      <c r="G65" s="1096">
        <v>78356087</v>
      </c>
      <c r="H65" s="1095" t="s">
        <v>12</v>
      </c>
      <c r="I65" s="1095" t="s">
        <v>12</v>
      </c>
      <c r="J65" s="1095" t="s">
        <v>590</v>
      </c>
    </row>
    <row r="66" spans="1:10" x14ac:dyDescent="0.45">
      <c r="A66" s="226" t="s">
        <v>14</v>
      </c>
      <c r="B66" s="226" t="s">
        <v>153</v>
      </c>
      <c r="C66" s="226" t="s">
        <v>191</v>
      </c>
      <c r="D66" s="226" t="s">
        <v>162</v>
      </c>
      <c r="E66" s="226" t="s">
        <v>184</v>
      </c>
      <c r="F66" s="1097"/>
      <c r="G66" s="1097">
        <v>117232976</v>
      </c>
      <c r="H66" s="226" t="s">
        <v>12</v>
      </c>
      <c r="I66" s="226" t="s">
        <v>12</v>
      </c>
      <c r="J66" s="226" t="s">
        <v>590</v>
      </c>
    </row>
    <row r="67" spans="1:10" x14ac:dyDescent="0.45">
      <c r="A67" s="1095" t="s">
        <v>14</v>
      </c>
      <c r="B67" s="1095" t="s">
        <v>152</v>
      </c>
      <c r="C67" s="1095" t="s">
        <v>191</v>
      </c>
      <c r="D67" s="1095" t="s">
        <v>162</v>
      </c>
      <c r="E67" s="1095" t="s">
        <v>184</v>
      </c>
      <c r="F67" s="1096"/>
      <c r="G67" s="1096">
        <v>7012997</v>
      </c>
      <c r="H67" s="1095" t="s">
        <v>12</v>
      </c>
      <c r="I67" s="1095" t="s">
        <v>12</v>
      </c>
      <c r="J67" s="1095" t="s">
        <v>590</v>
      </c>
    </row>
    <row r="68" spans="1:10" x14ac:dyDescent="0.45">
      <c r="A68" s="226" t="s">
        <v>14</v>
      </c>
      <c r="B68" s="226" t="s">
        <v>204</v>
      </c>
      <c r="C68" s="226" t="s">
        <v>196</v>
      </c>
      <c r="D68" s="226" t="s">
        <v>162</v>
      </c>
      <c r="E68" s="226" t="s">
        <v>184</v>
      </c>
      <c r="F68" s="1097"/>
      <c r="G68" s="1097">
        <v>613521919</v>
      </c>
      <c r="H68" s="226" t="s">
        <v>13</v>
      </c>
      <c r="I68" s="226" t="s">
        <v>12</v>
      </c>
      <c r="J68" s="226" t="s">
        <v>590</v>
      </c>
    </row>
    <row r="69" spans="1:10" x14ac:dyDescent="0.45">
      <c r="A69" s="1095" t="s">
        <v>14</v>
      </c>
      <c r="B69" s="1095" t="s">
        <v>531</v>
      </c>
      <c r="C69" s="1095" t="s">
        <v>222</v>
      </c>
      <c r="D69" s="1095" t="s">
        <v>162</v>
      </c>
      <c r="E69" s="1095" t="s">
        <v>184</v>
      </c>
      <c r="F69" s="1096"/>
      <c r="G69" s="1096">
        <v>727986925</v>
      </c>
      <c r="H69" s="1095" t="s">
        <v>13</v>
      </c>
      <c r="I69" s="1095" t="s">
        <v>13</v>
      </c>
      <c r="J69" s="1095" t="s">
        <v>26</v>
      </c>
    </row>
    <row r="70" spans="1:10" x14ac:dyDescent="0.45">
      <c r="A70" s="226" t="s">
        <v>16</v>
      </c>
      <c r="B70" s="226" t="s">
        <v>205</v>
      </c>
      <c r="C70" s="226" t="s">
        <v>179</v>
      </c>
      <c r="D70" s="226" t="s">
        <v>162</v>
      </c>
      <c r="E70" s="226" t="s">
        <v>781</v>
      </c>
      <c r="F70" s="1097">
        <v>1202969.73</v>
      </c>
      <c r="G70" s="1097">
        <v>57642727377.400116</v>
      </c>
      <c r="H70" s="226" t="s">
        <v>12</v>
      </c>
      <c r="I70" s="226" t="s">
        <v>12</v>
      </c>
      <c r="J70" s="226" t="s">
        <v>1225</v>
      </c>
    </row>
    <row r="71" spans="1:10" x14ac:dyDescent="0.45">
      <c r="A71" s="1095" t="s">
        <v>16</v>
      </c>
      <c r="B71" s="1095" t="s">
        <v>219</v>
      </c>
      <c r="C71" s="1095" t="s">
        <v>179</v>
      </c>
      <c r="D71" s="1095" t="s">
        <v>162</v>
      </c>
      <c r="E71" s="1095" t="s">
        <v>184</v>
      </c>
      <c r="F71" s="1096"/>
      <c r="G71" s="1096">
        <v>1230111580</v>
      </c>
      <c r="H71" s="1095" t="s">
        <v>13</v>
      </c>
      <c r="I71" s="1095" t="s">
        <v>12</v>
      </c>
      <c r="J71" s="1095" t="s">
        <v>1225</v>
      </c>
    </row>
    <row r="72" spans="1:10" x14ac:dyDescent="0.45">
      <c r="A72" s="226" t="s">
        <v>16</v>
      </c>
      <c r="B72" s="226" t="s">
        <v>146</v>
      </c>
      <c r="C72" s="226" t="s">
        <v>191</v>
      </c>
      <c r="D72" s="226" t="s">
        <v>162</v>
      </c>
      <c r="E72" s="226" t="s">
        <v>184</v>
      </c>
      <c r="F72" s="1097"/>
      <c r="G72" s="1097">
        <v>11699334611</v>
      </c>
      <c r="H72" s="226" t="s">
        <v>12</v>
      </c>
      <c r="I72" s="226" t="s">
        <v>12</v>
      </c>
      <c r="J72" s="226" t="s">
        <v>1225</v>
      </c>
    </row>
    <row r="73" spans="1:10" x14ac:dyDescent="0.45">
      <c r="A73" s="1095" t="s">
        <v>16</v>
      </c>
      <c r="B73" s="1095" t="s">
        <v>154</v>
      </c>
      <c r="C73" s="1095" t="s">
        <v>191</v>
      </c>
      <c r="D73" s="1095" t="s">
        <v>162</v>
      </c>
      <c r="E73" s="1095" t="s">
        <v>184</v>
      </c>
      <c r="F73" s="1096"/>
      <c r="G73" s="1096">
        <v>6000000</v>
      </c>
      <c r="H73" s="1095" t="s">
        <v>12</v>
      </c>
      <c r="I73" s="1095" t="s">
        <v>12</v>
      </c>
      <c r="J73" s="1095" t="s">
        <v>1225</v>
      </c>
    </row>
    <row r="74" spans="1:10" x14ac:dyDescent="0.45">
      <c r="A74" s="226" t="s">
        <v>16</v>
      </c>
      <c r="B74" s="226" t="s">
        <v>147</v>
      </c>
      <c r="C74" s="226" t="s">
        <v>191</v>
      </c>
      <c r="D74" s="226" t="s">
        <v>162</v>
      </c>
      <c r="E74" s="226" t="s">
        <v>184</v>
      </c>
      <c r="F74" s="1097"/>
      <c r="G74" s="1097">
        <v>457846919</v>
      </c>
      <c r="H74" s="226" t="s">
        <v>12</v>
      </c>
      <c r="I74" s="226" t="s">
        <v>12</v>
      </c>
      <c r="J74" s="226" t="s">
        <v>1225</v>
      </c>
    </row>
    <row r="75" spans="1:10" x14ac:dyDescent="0.45">
      <c r="A75" s="1095" t="s">
        <v>16</v>
      </c>
      <c r="B75" s="1095" t="s">
        <v>149</v>
      </c>
      <c r="C75" s="1095" t="s">
        <v>176</v>
      </c>
      <c r="D75" s="1095" t="s">
        <v>162</v>
      </c>
      <c r="E75" s="1095" t="s">
        <v>184</v>
      </c>
      <c r="F75" s="1096"/>
      <c r="G75" s="1096">
        <v>72794219</v>
      </c>
      <c r="H75" s="1095" t="s">
        <v>12</v>
      </c>
      <c r="I75" s="1095" t="s">
        <v>12</v>
      </c>
      <c r="J75" s="1095" t="s">
        <v>1225</v>
      </c>
    </row>
    <row r="76" spans="1:10" x14ac:dyDescent="0.45">
      <c r="A76" s="226" t="s">
        <v>16</v>
      </c>
      <c r="B76" s="226" t="s">
        <v>158</v>
      </c>
      <c r="C76" s="226" t="s">
        <v>176</v>
      </c>
      <c r="D76" s="226" t="s">
        <v>162</v>
      </c>
      <c r="E76" s="226" t="s">
        <v>184</v>
      </c>
      <c r="F76" s="1097"/>
      <c r="G76" s="1097">
        <v>238194806</v>
      </c>
      <c r="H76" s="226" t="s">
        <v>12</v>
      </c>
      <c r="I76" s="226" t="s">
        <v>12</v>
      </c>
      <c r="J76" s="226" t="s">
        <v>1225</v>
      </c>
    </row>
    <row r="77" spans="1:10" x14ac:dyDescent="0.45">
      <c r="A77" s="1095" t="s">
        <v>16</v>
      </c>
      <c r="B77" s="1095" t="s">
        <v>529</v>
      </c>
      <c r="C77" s="1095" t="s">
        <v>176</v>
      </c>
      <c r="D77" s="1095" t="s">
        <v>162</v>
      </c>
      <c r="E77" s="1095" t="s">
        <v>184</v>
      </c>
      <c r="F77" s="1096"/>
      <c r="G77" s="1096">
        <v>100433710</v>
      </c>
      <c r="H77" s="1095" t="s">
        <v>12</v>
      </c>
      <c r="I77" s="1095" t="s">
        <v>12</v>
      </c>
      <c r="J77" s="1095" t="s">
        <v>1225</v>
      </c>
    </row>
    <row r="78" spans="1:10" x14ac:dyDescent="0.45">
      <c r="A78" s="226" t="s">
        <v>16</v>
      </c>
      <c r="B78" s="226" t="s">
        <v>155</v>
      </c>
      <c r="C78" s="226" t="s">
        <v>191</v>
      </c>
      <c r="D78" s="226" t="s">
        <v>162</v>
      </c>
      <c r="E78" s="226" t="s">
        <v>184</v>
      </c>
      <c r="F78" s="1097"/>
      <c r="G78" s="1097">
        <v>440333</v>
      </c>
      <c r="H78" s="226" t="s">
        <v>12</v>
      </c>
      <c r="I78" s="226" t="s">
        <v>12</v>
      </c>
      <c r="J78" s="226" t="s">
        <v>1225</v>
      </c>
    </row>
    <row r="79" spans="1:10" x14ac:dyDescent="0.45">
      <c r="A79" s="1095" t="s">
        <v>16</v>
      </c>
      <c r="B79" s="1095" t="s">
        <v>153</v>
      </c>
      <c r="C79" s="1095" t="s">
        <v>191</v>
      </c>
      <c r="D79" s="1095" t="s">
        <v>162</v>
      </c>
      <c r="E79" s="1095" t="s">
        <v>184</v>
      </c>
      <c r="F79" s="1096"/>
      <c r="G79" s="1096">
        <v>704156</v>
      </c>
      <c r="H79" s="1095" t="s">
        <v>12</v>
      </c>
      <c r="I79" s="1095" t="s">
        <v>12</v>
      </c>
      <c r="J79" s="1095" t="s">
        <v>1225</v>
      </c>
    </row>
    <row r="80" spans="1:10" x14ac:dyDescent="0.45">
      <c r="A80" s="226" t="s">
        <v>16</v>
      </c>
      <c r="B80" s="226" t="s">
        <v>204</v>
      </c>
      <c r="C80" s="226" t="s">
        <v>196</v>
      </c>
      <c r="D80" s="226" t="s">
        <v>162</v>
      </c>
      <c r="E80" s="226" t="s">
        <v>184</v>
      </c>
      <c r="F80" s="1097"/>
      <c r="G80" s="1097">
        <v>5329610</v>
      </c>
      <c r="H80" s="226" t="s">
        <v>13</v>
      </c>
      <c r="I80" s="226" t="s">
        <v>12</v>
      </c>
      <c r="J80" s="226" t="s">
        <v>1225</v>
      </c>
    </row>
    <row r="81" spans="1:10" x14ac:dyDescent="0.45">
      <c r="A81" s="1095" t="s">
        <v>16</v>
      </c>
      <c r="B81" s="1095" t="s">
        <v>531</v>
      </c>
      <c r="C81" s="1095" t="s">
        <v>222</v>
      </c>
      <c r="D81" s="1095" t="s">
        <v>162</v>
      </c>
      <c r="E81" s="1095" t="s">
        <v>184</v>
      </c>
      <c r="F81" s="1096"/>
      <c r="G81" s="1096">
        <v>28161938</v>
      </c>
      <c r="H81" s="1095" t="s">
        <v>13</v>
      </c>
      <c r="I81" s="1095" t="s">
        <v>12</v>
      </c>
      <c r="J81" s="1095" t="s">
        <v>1225</v>
      </c>
    </row>
    <row r="82" spans="1:10" x14ac:dyDescent="0.45">
      <c r="A82" s="226" t="s">
        <v>18</v>
      </c>
      <c r="B82" s="226" t="s">
        <v>205</v>
      </c>
      <c r="C82" s="226" t="s">
        <v>179</v>
      </c>
      <c r="D82" s="226" t="s">
        <v>162</v>
      </c>
      <c r="E82" s="226" t="s">
        <v>781</v>
      </c>
      <c r="F82" s="1097">
        <v>1636.07</v>
      </c>
      <c r="G82" s="1097">
        <v>63562236.630592674</v>
      </c>
      <c r="H82" s="226" t="s">
        <v>12</v>
      </c>
      <c r="I82" s="226" t="s">
        <v>12</v>
      </c>
      <c r="J82" s="226" t="s">
        <v>74</v>
      </c>
    </row>
    <row r="83" spans="1:10" x14ac:dyDescent="0.45">
      <c r="A83" s="1095" t="s">
        <v>18</v>
      </c>
      <c r="B83" s="1095" t="s">
        <v>216</v>
      </c>
      <c r="C83" s="1095" t="s">
        <v>179</v>
      </c>
      <c r="D83" s="1095" t="s">
        <v>162</v>
      </c>
      <c r="E83" s="1095" t="s">
        <v>781</v>
      </c>
      <c r="F83" s="1096">
        <v>258277.67893998002</v>
      </c>
      <c r="G83" s="1096">
        <v>2036145525.9766843</v>
      </c>
      <c r="H83" s="1095" t="s">
        <v>12</v>
      </c>
      <c r="I83" s="1095" t="s">
        <v>12</v>
      </c>
      <c r="J83" s="1095" t="s">
        <v>74</v>
      </c>
    </row>
    <row r="84" spans="1:10" x14ac:dyDescent="0.45">
      <c r="A84" s="226" t="s">
        <v>18</v>
      </c>
      <c r="B84" s="226" t="s">
        <v>507</v>
      </c>
      <c r="C84" s="226" t="s">
        <v>179</v>
      </c>
      <c r="D84" s="226" t="s">
        <v>162</v>
      </c>
      <c r="E84" s="226" t="s">
        <v>184</v>
      </c>
      <c r="F84" s="1097"/>
      <c r="G84" s="1097">
        <v>1145676400</v>
      </c>
      <c r="H84" s="226" t="s">
        <v>13</v>
      </c>
      <c r="I84" s="226" t="s">
        <v>12</v>
      </c>
      <c r="J84" s="226" t="s">
        <v>74</v>
      </c>
    </row>
    <row r="85" spans="1:10" x14ac:dyDescent="0.45">
      <c r="A85" s="1095" t="s">
        <v>18</v>
      </c>
      <c r="B85" s="1095" t="s">
        <v>146</v>
      </c>
      <c r="C85" s="1095" t="s">
        <v>191</v>
      </c>
      <c r="D85" s="1095" t="s">
        <v>162</v>
      </c>
      <c r="E85" s="1095" t="s">
        <v>184</v>
      </c>
      <c r="F85" s="1096"/>
      <c r="G85" s="1096">
        <v>254360975</v>
      </c>
      <c r="H85" s="1095" t="s">
        <v>12</v>
      </c>
      <c r="I85" s="1095" t="s">
        <v>12</v>
      </c>
      <c r="J85" s="1095" t="s">
        <v>74</v>
      </c>
    </row>
    <row r="86" spans="1:10" x14ac:dyDescent="0.45">
      <c r="A86" s="226" t="s">
        <v>18</v>
      </c>
      <c r="B86" s="226" t="s">
        <v>154</v>
      </c>
      <c r="C86" s="226" t="s">
        <v>191</v>
      </c>
      <c r="D86" s="226" t="s">
        <v>162</v>
      </c>
      <c r="E86" s="226" t="s">
        <v>184</v>
      </c>
      <c r="F86" s="1097"/>
      <c r="G86" s="1097">
        <v>12790465</v>
      </c>
      <c r="H86" s="226" t="s">
        <v>12</v>
      </c>
      <c r="I86" s="226" t="s">
        <v>12</v>
      </c>
      <c r="J86" s="226" t="s">
        <v>74</v>
      </c>
    </row>
    <row r="87" spans="1:10" x14ac:dyDescent="0.45">
      <c r="A87" s="1095" t="s">
        <v>18</v>
      </c>
      <c r="B87" s="1095" t="s">
        <v>147</v>
      </c>
      <c r="C87" s="1095" t="s">
        <v>191</v>
      </c>
      <c r="D87" s="1095" t="s">
        <v>162</v>
      </c>
      <c r="E87" s="1095" t="s">
        <v>184</v>
      </c>
      <c r="F87" s="1096"/>
      <c r="G87" s="1096">
        <v>623231155</v>
      </c>
      <c r="H87" s="1095" t="s">
        <v>12</v>
      </c>
      <c r="I87" s="1095" t="s">
        <v>12</v>
      </c>
      <c r="J87" s="1095" t="s">
        <v>74</v>
      </c>
    </row>
    <row r="88" spans="1:10" x14ac:dyDescent="0.45">
      <c r="A88" s="226" t="s">
        <v>18</v>
      </c>
      <c r="B88" s="226" t="s">
        <v>150</v>
      </c>
      <c r="C88" s="226" t="s">
        <v>191</v>
      </c>
      <c r="D88" s="226" t="s">
        <v>162</v>
      </c>
      <c r="E88" s="226" t="s">
        <v>184</v>
      </c>
      <c r="F88" s="1097"/>
      <c r="G88" s="1097">
        <v>94988449</v>
      </c>
      <c r="H88" s="226" t="s">
        <v>12</v>
      </c>
      <c r="I88" s="226" t="s">
        <v>12</v>
      </c>
      <c r="J88" s="226" t="s">
        <v>74</v>
      </c>
    </row>
    <row r="89" spans="1:10" x14ac:dyDescent="0.45">
      <c r="A89" s="1095" t="s">
        <v>18</v>
      </c>
      <c r="B89" s="1095" t="s">
        <v>149</v>
      </c>
      <c r="C89" s="1095" t="s">
        <v>176</v>
      </c>
      <c r="D89" s="1095" t="s">
        <v>162</v>
      </c>
      <c r="E89" s="1095" t="s">
        <v>184</v>
      </c>
      <c r="F89" s="1096"/>
      <c r="G89" s="1096">
        <v>52701840</v>
      </c>
      <c r="H89" s="1095" t="s">
        <v>12</v>
      </c>
      <c r="I89" s="1095" t="s">
        <v>12</v>
      </c>
      <c r="J89" s="1095" t="s">
        <v>74</v>
      </c>
    </row>
    <row r="90" spans="1:10" x14ac:dyDescent="0.45">
      <c r="A90" s="226" t="s">
        <v>18</v>
      </c>
      <c r="B90" s="226" t="s">
        <v>529</v>
      </c>
      <c r="C90" s="226" t="s">
        <v>176</v>
      </c>
      <c r="D90" s="226" t="s">
        <v>162</v>
      </c>
      <c r="E90" s="226" t="s">
        <v>184</v>
      </c>
      <c r="F90" s="1097"/>
      <c r="G90" s="1097">
        <v>26434902</v>
      </c>
      <c r="H90" s="226" t="s">
        <v>12</v>
      </c>
      <c r="I90" s="226" t="s">
        <v>12</v>
      </c>
      <c r="J90" s="226" t="s">
        <v>74</v>
      </c>
    </row>
    <row r="91" spans="1:10" x14ac:dyDescent="0.45">
      <c r="A91" s="1095" t="s">
        <v>18</v>
      </c>
      <c r="B91" s="1095" t="s">
        <v>155</v>
      </c>
      <c r="C91" s="1095" t="s">
        <v>191</v>
      </c>
      <c r="D91" s="1095" t="s">
        <v>162</v>
      </c>
      <c r="E91" s="1095" t="s">
        <v>184</v>
      </c>
      <c r="F91" s="1096"/>
      <c r="G91" s="1096">
        <v>19454478</v>
      </c>
      <c r="H91" s="1095" t="s">
        <v>12</v>
      </c>
      <c r="I91" s="1095" t="s">
        <v>12</v>
      </c>
      <c r="J91" s="1095" t="s">
        <v>74</v>
      </c>
    </row>
    <row r="92" spans="1:10" x14ac:dyDescent="0.45">
      <c r="A92" s="226" t="s">
        <v>18</v>
      </c>
      <c r="B92" s="226" t="s">
        <v>153</v>
      </c>
      <c r="C92" s="226" t="s">
        <v>191</v>
      </c>
      <c r="D92" s="226" t="s">
        <v>162</v>
      </c>
      <c r="E92" s="226" t="s">
        <v>184</v>
      </c>
      <c r="F92" s="1097"/>
      <c r="G92" s="1097">
        <v>29181717</v>
      </c>
      <c r="H92" s="226" t="s">
        <v>12</v>
      </c>
      <c r="I92" s="226" t="s">
        <v>12</v>
      </c>
      <c r="J92" s="226" t="s">
        <v>74</v>
      </c>
    </row>
    <row r="93" spans="1:10" x14ac:dyDescent="0.45">
      <c r="A93" s="1095" t="s">
        <v>18</v>
      </c>
      <c r="B93" s="1095" t="s">
        <v>207</v>
      </c>
      <c r="C93" s="1095" t="s">
        <v>179</v>
      </c>
      <c r="D93" s="1095" t="s">
        <v>162</v>
      </c>
      <c r="E93" s="1095" t="s">
        <v>184</v>
      </c>
      <c r="F93" s="1096"/>
      <c r="G93" s="1096">
        <v>-226632619.34150124</v>
      </c>
      <c r="H93" s="1095" t="s">
        <v>13</v>
      </c>
      <c r="I93" s="1095" t="s">
        <v>13</v>
      </c>
      <c r="J93" s="1095" t="s">
        <v>26</v>
      </c>
    </row>
    <row r="94" spans="1:10" x14ac:dyDescent="0.45">
      <c r="A94" s="226" t="s">
        <v>18</v>
      </c>
      <c r="B94" s="226" t="s">
        <v>206</v>
      </c>
      <c r="C94" s="226" t="s">
        <v>179</v>
      </c>
      <c r="D94" s="226" t="s">
        <v>162</v>
      </c>
      <c r="E94" s="226" t="s">
        <v>184</v>
      </c>
      <c r="F94" s="1097"/>
      <c r="G94" s="1097">
        <v>610576083.84675074</v>
      </c>
      <c r="H94" s="226" t="s">
        <v>13</v>
      </c>
      <c r="I94" s="226" t="s">
        <v>12</v>
      </c>
      <c r="J94" s="226" t="s">
        <v>74</v>
      </c>
    </row>
    <row r="95" spans="1:10" x14ac:dyDescent="0.45">
      <c r="A95" s="1095" t="s">
        <v>18</v>
      </c>
      <c r="B95" s="1095" t="s">
        <v>204</v>
      </c>
      <c r="C95" s="1095" t="s">
        <v>196</v>
      </c>
      <c r="D95" s="1095" t="s">
        <v>162</v>
      </c>
      <c r="E95" s="1095" t="s">
        <v>184</v>
      </c>
      <c r="F95" s="1096"/>
      <c r="G95" s="1096">
        <v>175540701.80000001</v>
      </c>
      <c r="H95" s="1095" t="s">
        <v>13</v>
      </c>
      <c r="I95" s="1095" t="s">
        <v>12</v>
      </c>
      <c r="J95" s="1095" t="s">
        <v>74</v>
      </c>
    </row>
    <row r="96" spans="1:10" x14ac:dyDescent="0.45">
      <c r="A96" s="226" t="s">
        <v>18</v>
      </c>
      <c r="B96" s="226" t="s">
        <v>531</v>
      </c>
      <c r="C96" s="226" t="s">
        <v>222</v>
      </c>
      <c r="D96" s="226" t="s">
        <v>162</v>
      </c>
      <c r="E96" s="226" t="s">
        <v>184</v>
      </c>
      <c r="F96" s="1097"/>
      <c r="G96" s="1097">
        <v>62039473</v>
      </c>
      <c r="H96" s="226" t="s">
        <v>13</v>
      </c>
      <c r="I96" s="226" t="s">
        <v>13</v>
      </c>
      <c r="J96" s="226" t="s">
        <v>26</v>
      </c>
    </row>
    <row r="97" spans="1:10" x14ac:dyDescent="0.45">
      <c r="A97" s="1095" t="s">
        <v>21</v>
      </c>
      <c r="B97" s="1095" t="s">
        <v>146</v>
      </c>
      <c r="C97" s="1095" t="s">
        <v>191</v>
      </c>
      <c r="D97" s="1095" t="s">
        <v>162</v>
      </c>
      <c r="E97" s="1095" t="s">
        <v>184</v>
      </c>
      <c r="F97" s="1096"/>
      <c r="G97" s="1096">
        <v>777273463</v>
      </c>
      <c r="H97" s="1095" t="s">
        <v>12</v>
      </c>
      <c r="I97" s="1095" t="s">
        <v>12</v>
      </c>
      <c r="J97" s="1095" t="s">
        <v>3196</v>
      </c>
    </row>
    <row r="98" spans="1:10" x14ac:dyDescent="0.45">
      <c r="A98" s="226" t="s">
        <v>21</v>
      </c>
      <c r="B98" s="226" t="s">
        <v>147</v>
      </c>
      <c r="C98" s="226" t="s">
        <v>191</v>
      </c>
      <c r="D98" s="226" t="s">
        <v>162</v>
      </c>
      <c r="E98" s="226" t="s">
        <v>184</v>
      </c>
      <c r="F98" s="1097"/>
      <c r="G98" s="1097">
        <v>68836288</v>
      </c>
      <c r="H98" s="226" t="s">
        <v>12</v>
      </c>
      <c r="I98" s="226" t="s">
        <v>12</v>
      </c>
      <c r="J98" s="226" t="s">
        <v>3196</v>
      </c>
    </row>
    <row r="99" spans="1:10" x14ac:dyDescent="0.45">
      <c r="A99" s="1095" t="s">
        <v>21</v>
      </c>
      <c r="B99" s="1095" t="s">
        <v>158</v>
      </c>
      <c r="C99" s="1095" t="s">
        <v>176</v>
      </c>
      <c r="D99" s="1095" t="s">
        <v>162</v>
      </c>
      <c r="E99" s="1095" t="s">
        <v>184</v>
      </c>
      <c r="F99" s="1096"/>
      <c r="G99" s="1096">
        <v>27497</v>
      </c>
      <c r="H99" s="1095" t="s">
        <v>12</v>
      </c>
      <c r="I99" s="1095" t="s">
        <v>12</v>
      </c>
      <c r="J99" s="1095" t="s">
        <v>3196</v>
      </c>
    </row>
    <row r="100" spans="1:10" x14ac:dyDescent="0.45">
      <c r="A100" s="226" t="s">
        <v>21</v>
      </c>
      <c r="B100" s="226" t="s">
        <v>155</v>
      </c>
      <c r="C100" s="226" t="s">
        <v>191</v>
      </c>
      <c r="D100" s="226" t="s">
        <v>162</v>
      </c>
      <c r="E100" s="226" t="s">
        <v>184</v>
      </c>
      <c r="F100" s="1097"/>
      <c r="G100" s="1097">
        <v>596281</v>
      </c>
      <c r="H100" s="226" t="s">
        <v>12</v>
      </c>
      <c r="I100" s="226" t="s">
        <v>12</v>
      </c>
      <c r="J100" s="226" t="s">
        <v>3196</v>
      </c>
    </row>
    <row r="101" spans="1:10" x14ac:dyDescent="0.45">
      <c r="A101" s="1095" t="s">
        <v>21</v>
      </c>
      <c r="B101" s="1095" t="s">
        <v>153</v>
      </c>
      <c r="C101" s="1095" t="s">
        <v>191</v>
      </c>
      <c r="D101" s="1095" t="s">
        <v>162</v>
      </c>
      <c r="E101" s="1095" t="s">
        <v>184</v>
      </c>
      <c r="F101" s="1096"/>
      <c r="G101" s="1096">
        <v>894429</v>
      </c>
      <c r="H101" s="1095" t="s">
        <v>12</v>
      </c>
      <c r="I101" s="1095" t="s">
        <v>12</v>
      </c>
      <c r="J101" s="1095" t="s">
        <v>3196</v>
      </c>
    </row>
    <row r="102" spans="1:10" x14ac:dyDescent="0.45">
      <c r="A102" s="226" t="s">
        <v>21</v>
      </c>
      <c r="B102" s="226" t="s">
        <v>204</v>
      </c>
      <c r="C102" s="226" t="s">
        <v>196</v>
      </c>
      <c r="D102" s="226" t="s">
        <v>162</v>
      </c>
      <c r="E102" s="226" t="s">
        <v>184</v>
      </c>
      <c r="F102" s="1097"/>
      <c r="G102" s="1097">
        <v>3784115</v>
      </c>
      <c r="H102" s="226" t="s">
        <v>13</v>
      </c>
      <c r="I102" s="226" t="s">
        <v>12</v>
      </c>
      <c r="J102" s="226" t="s">
        <v>3196</v>
      </c>
    </row>
    <row r="103" spans="1:10" x14ac:dyDescent="0.45">
      <c r="A103" s="1095" t="s">
        <v>659</v>
      </c>
      <c r="B103" s="1095" t="s">
        <v>213</v>
      </c>
      <c r="C103" s="1095" t="s">
        <v>179</v>
      </c>
      <c r="D103" s="1095" t="s">
        <v>162</v>
      </c>
      <c r="E103" s="1095" t="s">
        <v>184</v>
      </c>
      <c r="F103" s="1096"/>
      <c r="G103" s="1096">
        <v>150595000</v>
      </c>
      <c r="H103" s="1095" t="s">
        <v>13</v>
      </c>
      <c r="I103" s="1095" t="s">
        <v>12</v>
      </c>
      <c r="J103" s="1095" t="s">
        <v>71</v>
      </c>
    </row>
    <row r="104" spans="1:10" x14ac:dyDescent="0.45">
      <c r="A104" s="226" t="s">
        <v>659</v>
      </c>
      <c r="B104" s="226" t="s">
        <v>154</v>
      </c>
      <c r="C104" s="226" t="s">
        <v>191</v>
      </c>
      <c r="D104" s="226" t="s">
        <v>162</v>
      </c>
      <c r="E104" s="226" t="s">
        <v>184</v>
      </c>
      <c r="F104" s="1097"/>
      <c r="G104" s="1097">
        <v>67910000</v>
      </c>
      <c r="H104" s="226" t="s">
        <v>12</v>
      </c>
      <c r="I104" s="226" t="s">
        <v>12</v>
      </c>
      <c r="J104" s="226" t="s">
        <v>71</v>
      </c>
    </row>
    <row r="105" spans="1:10" x14ac:dyDescent="0.45">
      <c r="A105" s="1095" t="s">
        <v>659</v>
      </c>
      <c r="B105" s="1095" t="s">
        <v>155</v>
      </c>
      <c r="C105" s="1095" t="s">
        <v>191</v>
      </c>
      <c r="D105" s="1095" t="s">
        <v>162</v>
      </c>
      <c r="E105" s="1095" t="s">
        <v>184</v>
      </c>
      <c r="F105" s="1096"/>
      <c r="G105" s="1096">
        <v>5032251</v>
      </c>
      <c r="H105" s="1095" t="s">
        <v>12</v>
      </c>
      <c r="I105" s="1095" t="s">
        <v>12</v>
      </c>
      <c r="J105" s="1095" t="s">
        <v>71</v>
      </c>
    </row>
    <row r="106" spans="1:10" x14ac:dyDescent="0.45">
      <c r="A106" s="226" t="s">
        <v>659</v>
      </c>
      <c r="B106" s="226" t="s">
        <v>153</v>
      </c>
      <c r="C106" s="226" t="s">
        <v>191</v>
      </c>
      <c r="D106" s="226" t="s">
        <v>162</v>
      </c>
      <c r="E106" s="226" t="s">
        <v>184</v>
      </c>
      <c r="F106" s="1097"/>
      <c r="G106" s="1097">
        <v>7548378</v>
      </c>
      <c r="H106" s="226" t="s">
        <v>12</v>
      </c>
      <c r="I106" s="226" t="s">
        <v>12</v>
      </c>
      <c r="J106" s="226" t="s">
        <v>71</v>
      </c>
    </row>
    <row r="107" spans="1:10" x14ac:dyDescent="0.45">
      <c r="A107" s="1095" t="s">
        <v>659</v>
      </c>
      <c r="B107" s="1095" t="s">
        <v>204</v>
      </c>
      <c r="C107" s="1095" t="s">
        <v>196</v>
      </c>
      <c r="D107" s="1095" t="s">
        <v>162</v>
      </c>
      <c r="E107" s="1095" t="s">
        <v>184</v>
      </c>
      <c r="F107" s="1096"/>
      <c r="G107" s="1096">
        <v>37082745</v>
      </c>
      <c r="H107" s="1095" t="s">
        <v>13</v>
      </c>
      <c r="I107" s="1095" t="s">
        <v>12</v>
      </c>
      <c r="J107" s="1095" t="s">
        <v>71</v>
      </c>
    </row>
    <row r="108" spans="1:10" x14ac:dyDescent="0.45">
      <c r="A108" s="226" t="s">
        <v>659</v>
      </c>
      <c r="B108" s="226" t="s">
        <v>682</v>
      </c>
      <c r="C108" s="226" t="s">
        <v>3452</v>
      </c>
      <c r="D108" s="226" t="s">
        <v>162</v>
      </c>
      <c r="E108" s="226" t="s">
        <v>184</v>
      </c>
      <c r="F108" s="1097"/>
      <c r="G108" s="1097">
        <v>25779327.843499999</v>
      </c>
      <c r="H108" s="226" t="s">
        <v>12</v>
      </c>
      <c r="I108" s="226" t="s">
        <v>12</v>
      </c>
      <c r="J108" s="226" t="s">
        <v>71</v>
      </c>
    </row>
    <row r="109" spans="1:10" x14ac:dyDescent="0.45">
      <c r="A109" s="1095" t="s">
        <v>22</v>
      </c>
      <c r="B109" s="1095" t="s">
        <v>146</v>
      </c>
      <c r="C109" s="1095" t="s">
        <v>191</v>
      </c>
      <c r="D109" s="1095" t="s">
        <v>163</v>
      </c>
      <c r="E109" s="1095" t="s">
        <v>184</v>
      </c>
      <c r="F109" s="1096"/>
      <c r="G109" s="1096">
        <v>2749365125</v>
      </c>
      <c r="H109" s="1095" t="s">
        <v>13</v>
      </c>
      <c r="I109" s="1095" t="s">
        <v>13</v>
      </c>
      <c r="J109" s="1095" t="s">
        <v>26</v>
      </c>
    </row>
    <row r="110" spans="1:10" x14ac:dyDescent="0.45">
      <c r="A110" s="226" t="s">
        <v>22</v>
      </c>
      <c r="B110" s="226" t="s">
        <v>147</v>
      </c>
      <c r="C110" s="226" t="s">
        <v>191</v>
      </c>
      <c r="D110" s="226" t="s">
        <v>163</v>
      </c>
      <c r="E110" s="226" t="s">
        <v>184</v>
      </c>
      <c r="F110" s="1097"/>
      <c r="G110" s="1097">
        <v>2840482930</v>
      </c>
      <c r="H110" s="226" t="s">
        <v>13</v>
      </c>
      <c r="I110" s="226" t="s">
        <v>13</v>
      </c>
      <c r="J110" s="226" t="s">
        <v>26</v>
      </c>
    </row>
    <row r="111" spans="1:10" x14ac:dyDescent="0.45">
      <c r="A111" s="1095" t="s">
        <v>22</v>
      </c>
      <c r="B111" s="1095" t="s">
        <v>149</v>
      </c>
      <c r="C111" s="1095" t="s">
        <v>176</v>
      </c>
      <c r="D111" s="1095" t="s">
        <v>163</v>
      </c>
      <c r="E111" s="1095" t="s">
        <v>184</v>
      </c>
      <c r="F111" s="1096"/>
      <c r="G111" s="1096">
        <v>1604246172</v>
      </c>
      <c r="H111" s="1095" t="s">
        <v>13</v>
      </c>
      <c r="I111" s="1095" t="s">
        <v>13</v>
      </c>
      <c r="J111" s="1095" t="s">
        <v>26</v>
      </c>
    </row>
    <row r="112" spans="1:10" x14ac:dyDescent="0.45">
      <c r="A112" s="226" t="s">
        <v>22</v>
      </c>
      <c r="B112" s="226" t="s">
        <v>158</v>
      </c>
      <c r="C112" s="226" t="s">
        <v>176</v>
      </c>
      <c r="D112" s="226" t="s">
        <v>163</v>
      </c>
      <c r="E112" s="226" t="s">
        <v>184</v>
      </c>
      <c r="F112" s="1097"/>
      <c r="G112" s="1097">
        <v>7431570</v>
      </c>
      <c r="H112" s="226" t="s">
        <v>13</v>
      </c>
      <c r="I112" s="226" t="s">
        <v>13</v>
      </c>
      <c r="J112" s="226" t="s">
        <v>26</v>
      </c>
    </row>
    <row r="113" spans="1:10" x14ac:dyDescent="0.45">
      <c r="A113" s="1095" t="s">
        <v>22</v>
      </c>
      <c r="B113" s="1095" t="s">
        <v>529</v>
      </c>
      <c r="C113" s="1095" t="s">
        <v>176</v>
      </c>
      <c r="D113" s="1095" t="s">
        <v>163</v>
      </c>
      <c r="E113" s="1095" t="s">
        <v>184</v>
      </c>
      <c r="F113" s="1096"/>
      <c r="G113" s="1096">
        <v>112003974</v>
      </c>
      <c r="H113" s="1095" t="s">
        <v>13</v>
      </c>
      <c r="I113" s="1095" t="s">
        <v>13</v>
      </c>
      <c r="J113" s="1095" t="s">
        <v>26</v>
      </c>
    </row>
    <row r="114" spans="1:10" x14ac:dyDescent="0.45">
      <c r="A114" s="226" t="s">
        <v>22</v>
      </c>
      <c r="B114" s="226" t="s">
        <v>148</v>
      </c>
      <c r="C114" s="226" t="s">
        <v>176</v>
      </c>
      <c r="D114" s="226" t="s">
        <v>163</v>
      </c>
      <c r="E114" s="226" t="s">
        <v>184</v>
      </c>
      <c r="F114" s="1097"/>
      <c r="G114" s="1097">
        <v>39360016682</v>
      </c>
      <c r="H114" s="226" t="s">
        <v>13</v>
      </c>
      <c r="I114" s="226" t="s">
        <v>13</v>
      </c>
      <c r="J114" s="226" t="s">
        <v>26</v>
      </c>
    </row>
    <row r="115" spans="1:10" x14ac:dyDescent="0.45">
      <c r="A115" s="1095" t="s">
        <v>22</v>
      </c>
      <c r="B115" s="1095" t="s">
        <v>155</v>
      </c>
      <c r="C115" s="1095" t="s">
        <v>191</v>
      </c>
      <c r="D115" s="1095" t="s">
        <v>163</v>
      </c>
      <c r="E115" s="1095" t="s">
        <v>184</v>
      </c>
      <c r="F115" s="1096"/>
      <c r="G115" s="1096">
        <v>132289386</v>
      </c>
      <c r="H115" s="1095" t="s">
        <v>13</v>
      </c>
      <c r="I115" s="1095" t="s">
        <v>13</v>
      </c>
      <c r="J115" s="1095" t="s">
        <v>26</v>
      </c>
    </row>
    <row r="116" spans="1:10" x14ac:dyDescent="0.45">
      <c r="A116" s="226" t="s">
        <v>22</v>
      </c>
      <c r="B116" s="226" t="s">
        <v>153</v>
      </c>
      <c r="C116" s="226" t="s">
        <v>191</v>
      </c>
      <c r="D116" s="226" t="s">
        <v>163</v>
      </c>
      <c r="E116" s="226" t="s">
        <v>184</v>
      </c>
      <c r="F116" s="1097"/>
      <c r="G116" s="1097">
        <v>198434085</v>
      </c>
      <c r="H116" s="226" t="s">
        <v>13</v>
      </c>
      <c r="I116" s="226" t="s">
        <v>13</v>
      </c>
      <c r="J116" s="226" t="s">
        <v>26</v>
      </c>
    </row>
    <row r="117" spans="1:10" x14ac:dyDescent="0.45">
      <c r="A117" s="1095" t="s">
        <v>22</v>
      </c>
      <c r="B117" s="1095" t="s">
        <v>152</v>
      </c>
      <c r="C117" s="1095" t="s">
        <v>191</v>
      </c>
      <c r="D117" s="1095" t="s">
        <v>163</v>
      </c>
      <c r="E117" s="1095" t="s">
        <v>184</v>
      </c>
      <c r="F117" s="1096"/>
      <c r="G117" s="1096">
        <v>5480239</v>
      </c>
      <c r="H117" s="1095" t="s">
        <v>13</v>
      </c>
      <c r="I117" s="1095" t="s">
        <v>13</v>
      </c>
      <c r="J117" s="1095" t="s">
        <v>26</v>
      </c>
    </row>
    <row r="118" spans="1:10" x14ac:dyDescent="0.45">
      <c r="A118" s="226" t="s">
        <v>22</v>
      </c>
      <c r="B118" s="226" t="s">
        <v>204</v>
      </c>
      <c r="C118" s="226" t="s">
        <v>196</v>
      </c>
      <c r="D118" s="226" t="s">
        <v>163</v>
      </c>
      <c r="E118" s="226" t="s">
        <v>184</v>
      </c>
      <c r="F118" s="1097"/>
      <c r="G118" s="1097">
        <v>618715845</v>
      </c>
      <c r="H118" s="226" t="s">
        <v>13</v>
      </c>
      <c r="I118" s="226" t="s">
        <v>13</v>
      </c>
      <c r="J118" s="226" t="s">
        <v>26</v>
      </c>
    </row>
    <row r="119" spans="1:10" x14ac:dyDescent="0.45">
      <c r="A119" s="1095" t="s">
        <v>22</v>
      </c>
      <c r="B119" s="1095" t="s">
        <v>533</v>
      </c>
      <c r="C119" s="1095" t="s">
        <v>222</v>
      </c>
      <c r="D119" s="1095" t="s">
        <v>163</v>
      </c>
      <c r="E119" s="1095" t="s">
        <v>184</v>
      </c>
      <c r="F119" s="1096"/>
      <c r="G119" s="1096">
        <v>53886040</v>
      </c>
      <c r="H119" s="1095" t="s">
        <v>13</v>
      </c>
      <c r="I119" s="1095" t="s">
        <v>13</v>
      </c>
      <c r="J119" s="1095" t="s">
        <v>26</v>
      </c>
    </row>
    <row r="120" spans="1:10" x14ac:dyDescent="0.45">
      <c r="A120" s="226" t="s">
        <v>22</v>
      </c>
      <c r="B120" s="226" t="s">
        <v>682</v>
      </c>
      <c r="C120" s="226" t="s">
        <v>3452</v>
      </c>
      <c r="D120" s="226" t="s">
        <v>163</v>
      </c>
      <c r="E120" s="226" t="s">
        <v>184</v>
      </c>
      <c r="F120" s="1097"/>
      <c r="G120" s="1097">
        <v>302717971</v>
      </c>
      <c r="H120" s="226" t="s">
        <v>13</v>
      </c>
      <c r="I120" s="226" t="s">
        <v>13</v>
      </c>
      <c r="J120" s="226" t="s">
        <v>26</v>
      </c>
    </row>
    <row r="121" spans="1:10" x14ac:dyDescent="0.45">
      <c r="A121" s="1095" t="s">
        <v>1602</v>
      </c>
      <c r="B121" s="1095" t="s">
        <v>155</v>
      </c>
      <c r="C121" s="1095" t="s">
        <v>191</v>
      </c>
      <c r="D121" s="1095" t="s">
        <v>1139</v>
      </c>
      <c r="E121" s="1095" t="s">
        <v>184</v>
      </c>
      <c r="F121" s="1096"/>
      <c r="G121" s="1096">
        <v>6358015</v>
      </c>
      <c r="H121" s="1095" t="s">
        <v>12</v>
      </c>
      <c r="I121" s="1095" t="s">
        <v>12</v>
      </c>
      <c r="J121" s="1095" t="s">
        <v>1837</v>
      </c>
    </row>
    <row r="122" spans="1:10" x14ac:dyDescent="0.45">
      <c r="A122" s="226" t="s">
        <v>1602</v>
      </c>
      <c r="B122" s="226" t="s">
        <v>153</v>
      </c>
      <c r="C122" s="226" t="s">
        <v>191</v>
      </c>
      <c r="D122" s="226" t="s">
        <v>1139</v>
      </c>
      <c r="E122" s="226" t="s">
        <v>184</v>
      </c>
      <c r="F122" s="1097"/>
      <c r="G122" s="1097">
        <v>9537027</v>
      </c>
      <c r="H122" s="226" t="s">
        <v>12</v>
      </c>
      <c r="I122" s="226" t="s">
        <v>12</v>
      </c>
      <c r="J122" s="226" t="s">
        <v>1837</v>
      </c>
    </row>
    <row r="123" spans="1:10" x14ac:dyDescent="0.45">
      <c r="A123" s="1095" t="s">
        <v>1602</v>
      </c>
      <c r="B123" s="1095" t="s">
        <v>204</v>
      </c>
      <c r="C123" s="1095" t="s">
        <v>196</v>
      </c>
      <c r="D123" s="1095" t="s">
        <v>1139</v>
      </c>
      <c r="E123" s="1095" t="s">
        <v>184</v>
      </c>
      <c r="F123" s="1096"/>
      <c r="G123" s="1096">
        <v>57333258</v>
      </c>
      <c r="H123" s="1095" t="s">
        <v>13</v>
      </c>
      <c r="I123" s="1095" t="s">
        <v>12</v>
      </c>
      <c r="J123" s="1095" t="s">
        <v>1837</v>
      </c>
    </row>
    <row r="124" spans="1:10" x14ac:dyDescent="0.45">
      <c r="A124" s="226" t="s">
        <v>596</v>
      </c>
      <c r="B124" s="226" t="s">
        <v>154</v>
      </c>
      <c r="C124" s="226" t="s">
        <v>191</v>
      </c>
      <c r="D124" s="226" t="s">
        <v>1139</v>
      </c>
      <c r="E124" s="226" t="s">
        <v>184</v>
      </c>
      <c r="F124" s="1097"/>
      <c r="G124" s="1097">
        <v>110374641</v>
      </c>
      <c r="H124" s="226" t="s">
        <v>12</v>
      </c>
      <c r="I124" s="226" t="s">
        <v>13</v>
      </c>
      <c r="J124" s="226" t="s">
        <v>669</v>
      </c>
    </row>
    <row r="125" spans="1:10" x14ac:dyDescent="0.45">
      <c r="A125" s="1095" t="s">
        <v>596</v>
      </c>
      <c r="B125" s="1095" t="s">
        <v>159</v>
      </c>
      <c r="C125" s="1095" t="s">
        <v>191</v>
      </c>
      <c r="D125" s="1095" t="s">
        <v>1139</v>
      </c>
      <c r="E125" s="1095" t="s">
        <v>184</v>
      </c>
      <c r="F125" s="1096"/>
      <c r="G125" s="1096">
        <v>105965386</v>
      </c>
      <c r="H125" s="1095" t="s">
        <v>12</v>
      </c>
      <c r="I125" s="1095" t="s">
        <v>13</v>
      </c>
      <c r="J125" s="1095" t="s">
        <v>669</v>
      </c>
    </row>
    <row r="126" spans="1:10" x14ac:dyDescent="0.45">
      <c r="A126" s="226" t="s">
        <v>596</v>
      </c>
      <c r="B126" s="226" t="s">
        <v>156</v>
      </c>
      <c r="C126" s="226" t="s">
        <v>191</v>
      </c>
      <c r="D126" s="226" t="s">
        <v>1139</v>
      </c>
      <c r="E126" s="226" t="s">
        <v>184</v>
      </c>
      <c r="F126" s="1097"/>
      <c r="G126" s="1097">
        <v>54145068</v>
      </c>
      <c r="H126" s="226" t="s">
        <v>12</v>
      </c>
      <c r="I126" s="226" t="s">
        <v>13</v>
      </c>
      <c r="J126" s="226" t="s">
        <v>669</v>
      </c>
    </row>
    <row r="127" spans="1:10" x14ac:dyDescent="0.45">
      <c r="A127" s="1095" t="s">
        <v>596</v>
      </c>
      <c r="B127" s="1095" t="s">
        <v>221</v>
      </c>
      <c r="C127" s="1095" t="s">
        <v>197</v>
      </c>
      <c r="D127" s="1095" t="s">
        <v>1139</v>
      </c>
      <c r="E127" s="1095" t="s">
        <v>184</v>
      </c>
      <c r="F127" s="1096"/>
      <c r="G127" s="1096">
        <v>376328160</v>
      </c>
      <c r="H127" s="1095" t="s">
        <v>13</v>
      </c>
      <c r="I127" s="1095" t="s">
        <v>13</v>
      </c>
      <c r="J127" s="1095" t="s">
        <v>26</v>
      </c>
    </row>
    <row r="128" spans="1:10" x14ac:dyDescent="0.45">
      <c r="A128" s="226" t="s">
        <v>624</v>
      </c>
      <c r="B128" s="226" t="s">
        <v>154</v>
      </c>
      <c r="C128" s="226" t="s">
        <v>191</v>
      </c>
      <c r="D128" s="226" t="s">
        <v>1139</v>
      </c>
      <c r="E128" s="226" t="s">
        <v>184</v>
      </c>
      <c r="F128" s="1097"/>
      <c r="G128" s="1097">
        <v>25304551</v>
      </c>
      <c r="H128" s="226" t="s">
        <v>12</v>
      </c>
      <c r="I128" s="226" t="s">
        <v>12</v>
      </c>
      <c r="J128" s="226" t="s">
        <v>752</v>
      </c>
    </row>
    <row r="129" spans="1:10" x14ac:dyDescent="0.45">
      <c r="A129" s="1095" t="s">
        <v>624</v>
      </c>
      <c r="B129" s="1095" t="s">
        <v>156</v>
      </c>
      <c r="C129" s="1095" t="s">
        <v>191</v>
      </c>
      <c r="D129" s="1095" t="s">
        <v>1139</v>
      </c>
      <c r="E129" s="1095" t="s">
        <v>184</v>
      </c>
      <c r="F129" s="1096"/>
      <c r="G129" s="1096">
        <v>135784840</v>
      </c>
      <c r="H129" s="1095" t="s">
        <v>12</v>
      </c>
      <c r="I129" s="1095" t="s">
        <v>13</v>
      </c>
      <c r="J129" s="1095" t="s">
        <v>669</v>
      </c>
    </row>
    <row r="130" spans="1:10" x14ac:dyDescent="0.45">
      <c r="A130" s="226" t="s">
        <v>624</v>
      </c>
      <c r="B130" s="226" t="s">
        <v>531</v>
      </c>
      <c r="C130" s="226" t="s">
        <v>222</v>
      </c>
      <c r="D130" s="226" t="s">
        <v>1139</v>
      </c>
      <c r="E130" s="226" t="s">
        <v>184</v>
      </c>
      <c r="F130" s="1097"/>
      <c r="G130" s="1097">
        <v>67000000</v>
      </c>
      <c r="H130" s="226" t="s">
        <v>13</v>
      </c>
      <c r="I130" s="226" t="s">
        <v>13</v>
      </c>
      <c r="J130" s="226" t="s">
        <v>26</v>
      </c>
    </row>
    <row r="131" spans="1:10" x14ac:dyDescent="0.45">
      <c r="A131" s="1095" t="s">
        <v>23</v>
      </c>
      <c r="B131" s="1095" t="s">
        <v>154</v>
      </c>
      <c r="C131" s="1095" t="s">
        <v>191</v>
      </c>
      <c r="D131" s="1095" t="s">
        <v>1139</v>
      </c>
      <c r="E131" s="1095" t="s">
        <v>184</v>
      </c>
      <c r="F131" s="1096"/>
      <c r="G131" s="1096">
        <v>24024450</v>
      </c>
      <c r="H131" s="1095" t="s">
        <v>12</v>
      </c>
      <c r="I131" s="1095" t="s">
        <v>13</v>
      </c>
      <c r="J131" s="1095" t="s">
        <v>669</v>
      </c>
    </row>
    <row r="132" spans="1:10" x14ac:dyDescent="0.45">
      <c r="A132" s="226" t="s">
        <v>23</v>
      </c>
      <c r="B132" s="226" t="s">
        <v>159</v>
      </c>
      <c r="C132" s="226" t="s">
        <v>191</v>
      </c>
      <c r="D132" s="226" t="s">
        <v>1139</v>
      </c>
      <c r="E132" s="226" t="s">
        <v>184</v>
      </c>
      <c r="F132" s="1097"/>
      <c r="G132" s="1097">
        <v>759480</v>
      </c>
      <c r="H132" s="226" t="s">
        <v>12</v>
      </c>
      <c r="I132" s="226" t="s">
        <v>13</v>
      </c>
      <c r="J132" s="226" t="s">
        <v>669</v>
      </c>
    </row>
    <row r="133" spans="1:10" x14ac:dyDescent="0.45">
      <c r="A133" s="1095" t="s">
        <v>23</v>
      </c>
      <c r="B133" s="1095" t="s">
        <v>156</v>
      </c>
      <c r="C133" s="1095" t="s">
        <v>191</v>
      </c>
      <c r="D133" s="1095" t="s">
        <v>1139</v>
      </c>
      <c r="E133" s="1095" t="s">
        <v>184</v>
      </c>
      <c r="F133" s="1096"/>
      <c r="G133" s="1096">
        <v>43489587</v>
      </c>
      <c r="H133" s="1095" t="s">
        <v>12</v>
      </c>
      <c r="I133" s="1095" t="s">
        <v>13</v>
      </c>
      <c r="J133" s="1095" t="s">
        <v>669</v>
      </c>
    </row>
    <row r="134" spans="1:10" x14ac:dyDescent="0.45">
      <c r="A134" s="226" t="s">
        <v>720</v>
      </c>
      <c r="B134" s="226" t="s">
        <v>154</v>
      </c>
      <c r="C134" s="226" t="s">
        <v>191</v>
      </c>
      <c r="D134" s="226" t="s">
        <v>1139</v>
      </c>
      <c r="E134" s="226" t="s">
        <v>184</v>
      </c>
      <c r="F134" s="1097"/>
      <c r="G134" s="1097">
        <v>13800000</v>
      </c>
      <c r="H134" s="226" t="s">
        <v>12</v>
      </c>
      <c r="I134" s="226" t="s">
        <v>13</v>
      </c>
      <c r="J134" s="226" t="s">
        <v>3582</v>
      </c>
    </row>
    <row r="135" spans="1:10" x14ac:dyDescent="0.45">
      <c r="A135" s="1095" t="s">
        <v>720</v>
      </c>
      <c r="B135" s="1095" t="s">
        <v>149</v>
      </c>
      <c r="C135" s="1095" t="s">
        <v>176</v>
      </c>
      <c r="D135" s="1095" t="s">
        <v>1139</v>
      </c>
      <c r="E135" s="1095" t="s">
        <v>184</v>
      </c>
      <c r="F135" s="1096"/>
      <c r="G135" s="1096">
        <v>292322</v>
      </c>
      <c r="H135" s="1095" t="s">
        <v>12</v>
      </c>
      <c r="I135" s="1095" t="s">
        <v>13</v>
      </c>
      <c r="J135" s="1095" t="s">
        <v>26</v>
      </c>
    </row>
    <row r="136" spans="1:10" x14ac:dyDescent="0.45">
      <c r="A136" s="226" t="s">
        <v>720</v>
      </c>
      <c r="B136" s="226" t="s">
        <v>158</v>
      </c>
      <c r="C136" s="226" t="s">
        <v>176</v>
      </c>
      <c r="D136" s="226" t="s">
        <v>1139</v>
      </c>
      <c r="E136" s="226" t="s">
        <v>184</v>
      </c>
      <c r="F136" s="1097"/>
      <c r="G136" s="1097">
        <v>287497</v>
      </c>
      <c r="H136" s="226" t="s">
        <v>12</v>
      </c>
      <c r="I136" s="226" t="s">
        <v>13</v>
      </c>
      <c r="J136" s="226" t="s">
        <v>26</v>
      </c>
    </row>
    <row r="137" spans="1:10" x14ac:dyDescent="0.45">
      <c r="A137" s="1095" t="s">
        <v>720</v>
      </c>
      <c r="B137" s="1095" t="s">
        <v>155</v>
      </c>
      <c r="C137" s="1095" t="s">
        <v>191</v>
      </c>
      <c r="D137" s="1095" t="s">
        <v>1139</v>
      </c>
      <c r="E137" s="1095" t="s">
        <v>184</v>
      </c>
      <c r="F137" s="1096"/>
      <c r="G137" s="1096">
        <v>160866</v>
      </c>
      <c r="H137" s="1095" t="s">
        <v>12</v>
      </c>
      <c r="I137" s="1095" t="s">
        <v>13</v>
      </c>
      <c r="J137" s="1095" t="s">
        <v>26</v>
      </c>
    </row>
    <row r="138" spans="1:10" x14ac:dyDescent="0.45">
      <c r="A138" s="226" t="s">
        <v>720</v>
      </c>
      <c r="B138" s="226" t="s">
        <v>153</v>
      </c>
      <c r="C138" s="226" t="s">
        <v>191</v>
      </c>
      <c r="D138" s="226" t="s">
        <v>1139</v>
      </c>
      <c r="E138" s="226" t="s">
        <v>184</v>
      </c>
      <c r="F138" s="1097"/>
      <c r="G138" s="1097">
        <v>236345</v>
      </c>
      <c r="H138" s="226" t="s">
        <v>12</v>
      </c>
      <c r="I138" s="226" t="s">
        <v>13</v>
      </c>
      <c r="J138" s="226" t="s">
        <v>26</v>
      </c>
    </row>
    <row r="139" spans="1:10" x14ac:dyDescent="0.45">
      <c r="A139" s="1095" t="s">
        <v>720</v>
      </c>
      <c r="B139" s="1095" t="s">
        <v>204</v>
      </c>
      <c r="C139" s="1095" t="s">
        <v>196</v>
      </c>
      <c r="D139" s="1095" t="s">
        <v>1139</v>
      </c>
      <c r="E139" s="1095" t="s">
        <v>184</v>
      </c>
      <c r="F139" s="1096"/>
      <c r="G139" s="1096">
        <v>1052648</v>
      </c>
      <c r="H139" s="1095" t="s">
        <v>13</v>
      </c>
      <c r="I139" s="1095" t="s">
        <v>13</v>
      </c>
      <c r="J139" s="1095" t="s">
        <v>26</v>
      </c>
    </row>
    <row r="140" spans="1:10" x14ac:dyDescent="0.45">
      <c r="A140" s="226" t="s">
        <v>1603</v>
      </c>
      <c r="B140" s="226" t="s">
        <v>149</v>
      </c>
      <c r="C140" s="226" t="s">
        <v>176</v>
      </c>
      <c r="D140" s="226" t="s">
        <v>1139</v>
      </c>
      <c r="E140" s="226" t="s">
        <v>184</v>
      </c>
      <c r="F140" s="1097"/>
      <c r="G140" s="1097">
        <v>6213662</v>
      </c>
      <c r="H140" s="226" t="s">
        <v>12</v>
      </c>
      <c r="I140" s="226" t="s">
        <v>13</v>
      </c>
      <c r="J140" s="226" t="s">
        <v>26</v>
      </c>
    </row>
    <row r="141" spans="1:10" x14ac:dyDescent="0.45">
      <c r="A141" s="1095" t="s">
        <v>718</v>
      </c>
      <c r="B141" s="1095" t="s">
        <v>154</v>
      </c>
      <c r="C141" s="1095" t="s">
        <v>191</v>
      </c>
      <c r="D141" s="1095" t="s">
        <v>1139</v>
      </c>
      <c r="E141" s="1095" t="s">
        <v>184</v>
      </c>
      <c r="F141" s="1096"/>
      <c r="G141" s="1096">
        <v>1500000</v>
      </c>
      <c r="H141" s="1095" t="s">
        <v>12</v>
      </c>
      <c r="I141" s="1095" t="s">
        <v>13</v>
      </c>
      <c r="J141" s="1095" t="s">
        <v>669</v>
      </c>
    </row>
    <row r="142" spans="1:10" x14ac:dyDescent="0.45">
      <c r="A142" s="226" t="s">
        <v>718</v>
      </c>
      <c r="B142" s="226" t="s">
        <v>159</v>
      </c>
      <c r="C142" s="226" t="s">
        <v>191</v>
      </c>
      <c r="D142" s="226" t="s">
        <v>1139</v>
      </c>
      <c r="E142" s="226" t="s">
        <v>184</v>
      </c>
      <c r="F142" s="1097"/>
      <c r="G142" s="1097">
        <v>26207576</v>
      </c>
      <c r="H142" s="226" t="s">
        <v>12</v>
      </c>
      <c r="I142" s="226" t="s">
        <v>13</v>
      </c>
      <c r="J142" s="226" t="s">
        <v>3583</v>
      </c>
    </row>
    <row r="143" spans="1:10" x14ac:dyDescent="0.45">
      <c r="A143" s="1095" t="s">
        <v>718</v>
      </c>
      <c r="B143" s="1095" t="s">
        <v>155</v>
      </c>
      <c r="C143" s="1095" t="s">
        <v>191</v>
      </c>
      <c r="D143" s="1095" t="s">
        <v>1139</v>
      </c>
      <c r="E143" s="1095" t="s">
        <v>184</v>
      </c>
      <c r="F143" s="1096"/>
      <c r="G143" s="1096">
        <v>42564</v>
      </c>
      <c r="H143" s="1095" t="s">
        <v>12</v>
      </c>
      <c r="I143" s="1095" t="s">
        <v>13</v>
      </c>
      <c r="J143" s="1095" t="s">
        <v>26</v>
      </c>
    </row>
    <row r="144" spans="1:10" x14ac:dyDescent="0.45">
      <c r="A144" s="226" t="s">
        <v>718</v>
      </c>
      <c r="B144" s="226" t="s">
        <v>153</v>
      </c>
      <c r="C144" s="226" t="s">
        <v>191</v>
      </c>
      <c r="D144" s="226" t="s">
        <v>1139</v>
      </c>
      <c r="E144" s="226" t="s">
        <v>184</v>
      </c>
      <c r="F144" s="1097"/>
      <c r="G144" s="1097">
        <v>63846</v>
      </c>
      <c r="H144" s="226" t="s">
        <v>12</v>
      </c>
      <c r="I144" s="226" t="s">
        <v>13</v>
      </c>
      <c r="J144" s="226" t="s">
        <v>26</v>
      </c>
    </row>
    <row r="145" spans="1:10" x14ac:dyDescent="0.45">
      <c r="A145" s="1095" t="s">
        <v>718</v>
      </c>
      <c r="B145" s="1095" t="s">
        <v>204</v>
      </c>
      <c r="C145" s="1095" t="s">
        <v>196</v>
      </c>
      <c r="D145" s="1095" t="s">
        <v>1139</v>
      </c>
      <c r="E145" s="1095" t="s">
        <v>184</v>
      </c>
      <c r="F145" s="1096"/>
      <c r="G145" s="1096">
        <v>558500</v>
      </c>
      <c r="H145" s="1095" t="s">
        <v>13</v>
      </c>
      <c r="I145" s="1095" t="s">
        <v>13</v>
      </c>
      <c r="J145" s="1095" t="s">
        <v>26</v>
      </c>
    </row>
    <row r="146" spans="1:10" x14ac:dyDescent="0.45">
      <c r="A146" s="226" t="s">
        <v>1427</v>
      </c>
      <c r="B146" s="226" t="s">
        <v>149</v>
      </c>
      <c r="C146" s="226" t="s">
        <v>176</v>
      </c>
      <c r="D146" s="226" t="s">
        <v>1139</v>
      </c>
      <c r="E146" s="226" t="s">
        <v>184</v>
      </c>
      <c r="F146" s="1097"/>
      <c r="G146" s="1097">
        <v>2075778</v>
      </c>
      <c r="H146" s="226" t="s">
        <v>12</v>
      </c>
      <c r="I146" s="226" t="s">
        <v>13</v>
      </c>
      <c r="J146" s="226" t="s">
        <v>26</v>
      </c>
    </row>
    <row r="147" spans="1:10" x14ac:dyDescent="0.45">
      <c r="A147" s="1095" t="s">
        <v>1427</v>
      </c>
      <c r="B147" s="1095" t="s">
        <v>158</v>
      </c>
      <c r="C147" s="1095" t="s">
        <v>176</v>
      </c>
      <c r="D147" s="1095" t="s">
        <v>1139</v>
      </c>
      <c r="E147" s="1095" t="s">
        <v>184</v>
      </c>
      <c r="F147" s="1096"/>
      <c r="G147" s="1096">
        <v>156845</v>
      </c>
      <c r="H147" s="1095" t="s">
        <v>12</v>
      </c>
      <c r="I147" s="1095" t="s">
        <v>13</v>
      </c>
      <c r="J147" s="1095" t="s">
        <v>26</v>
      </c>
    </row>
    <row r="148" spans="1:10" x14ac:dyDescent="0.45">
      <c r="A148" s="226" t="s">
        <v>1427</v>
      </c>
      <c r="B148" s="226" t="s">
        <v>155</v>
      </c>
      <c r="C148" s="226" t="s">
        <v>191</v>
      </c>
      <c r="D148" s="226" t="s">
        <v>1139</v>
      </c>
      <c r="E148" s="226" t="s">
        <v>184</v>
      </c>
      <c r="F148" s="1097"/>
      <c r="G148" s="1097">
        <v>19613</v>
      </c>
      <c r="H148" s="226" t="s">
        <v>12</v>
      </c>
      <c r="I148" s="226" t="s">
        <v>13</v>
      </c>
      <c r="J148" s="226" t="s">
        <v>26</v>
      </c>
    </row>
    <row r="149" spans="1:10" x14ac:dyDescent="0.45">
      <c r="A149" s="1095" t="s">
        <v>1427</v>
      </c>
      <c r="B149" s="1095" t="s">
        <v>153</v>
      </c>
      <c r="C149" s="1095" t="s">
        <v>191</v>
      </c>
      <c r="D149" s="1095" t="s">
        <v>1139</v>
      </c>
      <c r="E149" s="1095" t="s">
        <v>184</v>
      </c>
      <c r="F149" s="1096"/>
      <c r="G149" s="1096">
        <v>29416</v>
      </c>
      <c r="H149" s="1095" t="s">
        <v>12</v>
      </c>
      <c r="I149" s="1095" t="s">
        <v>13</v>
      </c>
      <c r="J149" s="1095" t="s">
        <v>26</v>
      </c>
    </row>
    <row r="150" spans="1:10" x14ac:dyDescent="0.45">
      <c r="A150" s="226" t="s">
        <v>1427</v>
      </c>
      <c r="B150" s="226" t="s">
        <v>204</v>
      </c>
      <c r="C150" s="226" t="s">
        <v>196</v>
      </c>
      <c r="D150" s="226" t="s">
        <v>1139</v>
      </c>
      <c r="E150" s="226" t="s">
        <v>184</v>
      </c>
      <c r="F150" s="1097"/>
      <c r="G150" s="1097">
        <v>237647</v>
      </c>
      <c r="H150" s="226" t="s">
        <v>13</v>
      </c>
      <c r="I150" s="226" t="s">
        <v>13</v>
      </c>
      <c r="J150" s="226" t="s">
        <v>26</v>
      </c>
    </row>
    <row r="151" spans="1:10" x14ac:dyDescent="0.45">
      <c r="A151" s="1095" t="s">
        <v>691</v>
      </c>
      <c r="B151" s="1095" t="s">
        <v>156</v>
      </c>
      <c r="C151" s="1095" t="s">
        <v>191</v>
      </c>
      <c r="D151" s="1095" t="s">
        <v>1139</v>
      </c>
      <c r="E151" s="1095" t="s">
        <v>184</v>
      </c>
      <c r="F151" s="1096"/>
      <c r="G151" s="1096">
        <v>426160</v>
      </c>
      <c r="H151" s="1095" t="s">
        <v>12</v>
      </c>
      <c r="I151" s="1095" t="s">
        <v>13</v>
      </c>
      <c r="J151" s="1095" t="s">
        <v>669</v>
      </c>
    </row>
    <row r="152" spans="1:10" x14ac:dyDescent="0.45">
      <c r="A152" s="226" t="s">
        <v>691</v>
      </c>
      <c r="B152" s="226" t="s">
        <v>156</v>
      </c>
      <c r="C152" s="226" t="s">
        <v>191</v>
      </c>
      <c r="D152" s="226" t="s">
        <v>1139</v>
      </c>
      <c r="E152" s="226" t="s">
        <v>184</v>
      </c>
      <c r="F152" s="1097"/>
      <c r="G152" s="1097">
        <v>604597</v>
      </c>
      <c r="H152" s="226" t="s">
        <v>12</v>
      </c>
      <c r="I152" s="226" t="s">
        <v>13</v>
      </c>
      <c r="J152" s="226" t="s">
        <v>669</v>
      </c>
    </row>
    <row r="153" spans="1:10" x14ac:dyDescent="0.45">
      <c r="A153" s="1095" t="s">
        <v>691</v>
      </c>
      <c r="B153" s="1095" t="s">
        <v>156</v>
      </c>
      <c r="C153" s="1095" t="s">
        <v>191</v>
      </c>
      <c r="D153" s="1095" t="s">
        <v>1139</v>
      </c>
      <c r="E153" s="1095" t="s">
        <v>184</v>
      </c>
      <c r="F153" s="1096"/>
      <c r="G153" s="1096">
        <v>580401</v>
      </c>
      <c r="H153" s="1095" t="s">
        <v>12</v>
      </c>
      <c r="I153" s="1095" t="s">
        <v>13</v>
      </c>
      <c r="J153" s="1095" t="s">
        <v>669</v>
      </c>
    </row>
    <row r="154" spans="1:10" x14ac:dyDescent="0.45">
      <c r="A154" s="226" t="s">
        <v>691</v>
      </c>
      <c r="B154" s="226" t="s">
        <v>156</v>
      </c>
      <c r="C154" s="226" t="s">
        <v>191</v>
      </c>
      <c r="D154" s="226" t="s">
        <v>1139</v>
      </c>
      <c r="E154" s="226" t="s">
        <v>184</v>
      </c>
      <c r="F154" s="1097"/>
      <c r="G154" s="1097">
        <v>627525</v>
      </c>
      <c r="H154" s="226" t="s">
        <v>12</v>
      </c>
      <c r="I154" s="226" t="s">
        <v>13</v>
      </c>
      <c r="J154" s="226" t="s">
        <v>669</v>
      </c>
    </row>
    <row r="155" spans="1:10" x14ac:dyDescent="0.45">
      <c r="A155" s="1095" t="s">
        <v>691</v>
      </c>
      <c r="B155" s="1095" t="s">
        <v>156</v>
      </c>
      <c r="C155" s="1095" t="s">
        <v>191</v>
      </c>
      <c r="D155" s="1095" t="s">
        <v>1139</v>
      </c>
      <c r="E155" s="1095" t="s">
        <v>184</v>
      </c>
      <c r="F155" s="1096"/>
      <c r="G155" s="1096">
        <v>2732625</v>
      </c>
      <c r="H155" s="1095" t="s">
        <v>12</v>
      </c>
      <c r="I155" s="1095" t="s">
        <v>13</v>
      </c>
      <c r="J155" s="1095" t="s">
        <v>669</v>
      </c>
    </row>
    <row r="156" spans="1:10" x14ac:dyDescent="0.45">
      <c r="A156" s="226" t="s">
        <v>691</v>
      </c>
      <c r="B156" s="226" t="s">
        <v>156</v>
      </c>
      <c r="C156" s="226" t="s">
        <v>191</v>
      </c>
      <c r="D156" s="226" t="s">
        <v>1139</v>
      </c>
      <c r="E156" s="226" t="s">
        <v>184</v>
      </c>
      <c r="F156" s="1097"/>
      <c r="G156" s="1097">
        <v>2606625</v>
      </c>
      <c r="H156" s="226" t="s">
        <v>12</v>
      </c>
      <c r="I156" s="226" t="s">
        <v>13</v>
      </c>
      <c r="J156" s="226" t="s">
        <v>669</v>
      </c>
    </row>
    <row r="157" spans="1:10" x14ac:dyDescent="0.45">
      <c r="A157" s="1095" t="s">
        <v>691</v>
      </c>
      <c r="B157" s="1095" t="s">
        <v>156</v>
      </c>
      <c r="C157" s="1095" t="s">
        <v>191</v>
      </c>
      <c r="D157" s="1095" t="s">
        <v>1139</v>
      </c>
      <c r="E157" s="1095" t="s">
        <v>184</v>
      </c>
      <c r="F157" s="1096"/>
      <c r="G157" s="1096">
        <v>1811250</v>
      </c>
      <c r="H157" s="1095" t="s">
        <v>12</v>
      </c>
      <c r="I157" s="1095" t="s">
        <v>13</v>
      </c>
      <c r="J157" s="1095" t="s">
        <v>669</v>
      </c>
    </row>
    <row r="158" spans="1:10" x14ac:dyDescent="0.45">
      <c r="A158" s="226" t="s">
        <v>691</v>
      </c>
      <c r="B158" s="226" t="s">
        <v>156</v>
      </c>
      <c r="C158" s="226" t="s">
        <v>191</v>
      </c>
      <c r="D158" s="226" t="s">
        <v>1139</v>
      </c>
      <c r="E158" s="226" t="s">
        <v>184</v>
      </c>
      <c r="F158" s="1097"/>
      <c r="G158" s="1097">
        <v>2025625</v>
      </c>
      <c r="H158" s="226" t="s">
        <v>12</v>
      </c>
      <c r="I158" s="226" t="s">
        <v>13</v>
      </c>
      <c r="J158" s="226" t="s">
        <v>669</v>
      </c>
    </row>
    <row r="159" spans="1:10" x14ac:dyDescent="0.45">
      <c r="A159" s="1095" t="s">
        <v>691</v>
      </c>
      <c r="B159" s="1095" t="s">
        <v>156</v>
      </c>
      <c r="C159" s="1095" t="s">
        <v>191</v>
      </c>
      <c r="D159" s="1095" t="s">
        <v>1139</v>
      </c>
      <c r="E159" s="1095" t="s">
        <v>184</v>
      </c>
      <c r="F159" s="1096"/>
      <c r="G159" s="1096">
        <v>2451750</v>
      </c>
      <c r="H159" s="1095" t="s">
        <v>12</v>
      </c>
      <c r="I159" s="1095" t="s">
        <v>13</v>
      </c>
      <c r="J159" s="1095" t="s">
        <v>669</v>
      </c>
    </row>
    <row r="160" spans="1:10" x14ac:dyDescent="0.45">
      <c r="A160" s="226" t="s">
        <v>691</v>
      </c>
      <c r="B160" s="226" t="s">
        <v>156</v>
      </c>
      <c r="C160" s="226" t="s">
        <v>191</v>
      </c>
      <c r="D160" s="226" t="s">
        <v>1139</v>
      </c>
      <c r="E160" s="226" t="s">
        <v>184</v>
      </c>
      <c r="F160" s="1097"/>
      <c r="G160" s="1097">
        <v>672500</v>
      </c>
      <c r="H160" s="226" t="s">
        <v>12</v>
      </c>
      <c r="I160" s="226" t="s">
        <v>13</v>
      </c>
      <c r="J160" s="226" t="s">
        <v>669</v>
      </c>
    </row>
    <row r="161" spans="1:10" x14ac:dyDescent="0.45">
      <c r="A161" s="1095" t="s">
        <v>691</v>
      </c>
      <c r="B161" s="1095" t="s">
        <v>156</v>
      </c>
      <c r="C161" s="1095" t="s">
        <v>191</v>
      </c>
      <c r="D161" s="1095" t="s">
        <v>1139</v>
      </c>
      <c r="E161" s="1095" t="s">
        <v>184</v>
      </c>
      <c r="F161" s="1096"/>
      <c r="G161" s="1096">
        <v>985446</v>
      </c>
      <c r="H161" s="1095" t="s">
        <v>12</v>
      </c>
      <c r="I161" s="1095" t="s">
        <v>13</v>
      </c>
      <c r="J161" s="1095" t="s">
        <v>669</v>
      </c>
    </row>
    <row r="162" spans="1:10" x14ac:dyDescent="0.45">
      <c r="A162" s="226" t="s">
        <v>691</v>
      </c>
      <c r="B162" s="226" t="s">
        <v>156</v>
      </c>
      <c r="C162" s="226" t="s">
        <v>191</v>
      </c>
      <c r="D162" s="226" t="s">
        <v>1139</v>
      </c>
      <c r="E162" s="226" t="s">
        <v>184</v>
      </c>
      <c r="F162" s="1097"/>
      <c r="G162" s="1097">
        <v>2300375</v>
      </c>
      <c r="H162" s="226" t="s">
        <v>12</v>
      </c>
      <c r="I162" s="226" t="s">
        <v>13</v>
      </c>
      <c r="J162" s="226" t="s">
        <v>669</v>
      </c>
    </row>
    <row r="163" spans="1:10" x14ac:dyDescent="0.45">
      <c r="A163" s="1095" t="s">
        <v>691</v>
      </c>
      <c r="B163" s="1095" t="s">
        <v>156</v>
      </c>
      <c r="C163" s="1095" t="s">
        <v>191</v>
      </c>
      <c r="D163" s="1095" t="s">
        <v>1139</v>
      </c>
      <c r="E163" s="1095" t="s">
        <v>184</v>
      </c>
      <c r="F163" s="1096"/>
      <c r="G163" s="1096">
        <v>2094750</v>
      </c>
      <c r="H163" s="1095" t="s">
        <v>12</v>
      </c>
      <c r="I163" s="1095" t="s">
        <v>13</v>
      </c>
      <c r="J163" s="1095" t="s">
        <v>669</v>
      </c>
    </row>
    <row r="164" spans="1:10" x14ac:dyDescent="0.45">
      <c r="A164" s="226" t="s">
        <v>691</v>
      </c>
      <c r="B164" s="226" t="s">
        <v>156</v>
      </c>
      <c r="C164" s="226" t="s">
        <v>191</v>
      </c>
      <c r="D164" s="226" t="s">
        <v>1139</v>
      </c>
      <c r="E164" s="226" t="s">
        <v>184</v>
      </c>
      <c r="F164" s="1097"/>
      <c r="G164" s="1097">
        <v>2401000</v>
      </c>
      <c r="H164" s="226" t="s">
        <v>12</v>
      </c>
      <c r="I164" s="226" t="s">
        <v>13</v>
      </c>
      <c r="J164" s="226" t="s">
        <v>669</v>
      </c>
    </row>
    <row r="165" spans="1:10" x14ac:dyDescent="0.45">
      <c r="A165" s="1095" t="s">
        <v>691</v>
      </c>
      <c r="B165" s="1095" t="s">
        <v>156</v>
      </c>
      <c r="C165" s="1095" t="s">
        <v>191</v>
      </c>
      <c r="D165" s="1095" t="s">
        <v>1139</v>
      </c>
      <c r="E165" s="1095" t="s">
        <v>184</v>
      </c>
      <c r="F165" s="1096"/>
      <c r="G165" s="1096">
        <v>609402</v>
      </c>
      <c r="H165" s="1095" t="s">
        <v>12</v>
      </c>
      <c r="I165" s="1095" t="s">
        <v>13</v>
      </c>
      <c r="J165" s="1095" t="s">
        <v>669</v>
      </c>
    </row>
    <row r="166" spans="1:10" x14ac:dyDescent="0.45">
      <c r="A166" s="226" t="s">
        <v>691</v>
      </c>
      <c r="B166" s="226" t="s">
        <v>156</v>
      </c>
      <c r="C166" s="226" t="s">
        <v>191</v>
      </c>
      <c r="D166" s="226" t="s">
        <v>1139</v>
      </c>
      <c r="E166" s="226" t="s">
        <v>184</v>
      </c>
      <c r="F166" s="1097"/>
      <c r="G166" s="1097">
        <v>3200000</v>
      </c>
      <c r="H166" s="226" t="s">
        <v>12</v>
      </c>
      <c r="I166" s="226" t="s">
        <v>13</v>
      </c>
      <c r="J166" s="226" t="s">
        <v>669</v>
      </c>
    </row>
    <row r="167" spans="1:10" x14ac:dyDescent="0.45">
      <c r="A167" s="1095" t="s">
        <v>691</v>
      </c>
      <c r="B167" s="1095" t="s">
        <v>156</v>
      </c>
      <c r="C167" s="1095" t="s">
        <v>191</v>
      </c>
      <c r="D167" s="1095" t="s">
        <v>1139</v>
      </c>
      <c r="E167" s="1095" t="s">
        <v>184</v>
      </c>
      <c r="F167" s="1096"/>
      <c r="G167" s="1096">
        <v>2500750</v>
      </c>
      <c r="H167" s="1095" t="s">
        <v>12</v>
      </c>
      <c r="I167" s="1095" t="s">
        <v>13</v>
      </c>
      <c r="J167" s="1095" t="s">
        <v>669</v>
      </c>
    </row>
    <row r="168" spans="1:10" x14ac:dyDescent="0.45">
      <c r="A168" s="226" t="s">
        <v>691</v>
      </c>
      <c r="B168" s="226" t="s">
        <v>156</v>
      </c>
      <c r="C168" s="226" t="s">
        <v>191</v>
      </c>
      <c r="D168" s="226" t="s">
        <v>1139</v>
      </c>
      <c r="E168" s="226" t="s">
        <v>184</v>
      </c>
      <c r="F168" s="1097"/>
      <c r="G168" s="1097">
        <v>3600000</v>
      </c>
      <c r="H168" s="226" t="s">
        <v>12</v>
      </c>
      <c r="I168" s="226" t="s">
        <v>13</v>
      </c>
      <c r="J168" s="226" t="s">
        <v>669</v>
      </c>
    </row>
    <row r="169" spans="1:10" x14ac:dyDescent="0.45">
      <c r="A169" s="1095" t="s">
        <v>691</v>
      </c>
      <c r="B169" s="1095" t="s">
        <v>156</v>
      </c>
      <c r="C169" s="1095" t="s">
        <v>191</v>
      </c>
      <c r="D169" s="1095" t="s">
        <v>1139</v>
      </c>
      <c r="E169" s="1095" t="s">
        <v>184</v>
      </c>
      <c r="F169" s="1096"/>
      <c r="G169" s="1096">
        <v>953321</v>
      </c>
      <c r="H169" s="1095" t="s">
        <v>12</v>
      </c>
      <c r="I169" s="1095" t="s">
        <v>13</v>
      </c>
      <c r="J169" s="1095" t="s">
        <v>669</v>
      </c>
    </row>
    <row r="170" spans="1:10" x14ac:dyDescent="0.45">
      <c r="A170" s="226" t="s">
        <v>691</v>
      </c>
      <c r="B170" s="226" t="s">
        <v>156</v>
      </c>
      <c r="C170" s="226" t="s">
        <v>191</v>
      </c>
      <c r="D170" s="226" t="s">
        <v>1139</v>
      </c>
      <c r="E170" s="226" t="s">
        <v>184</v>
      </c>
      <c r="F170" s="1097"/>
      <c r="G170" s="1097">
        <v>2500000</v>
      </c>
      <c r="H170" s="226" t="s">
        <v>12</v>
      </c>
      <c r="I170" s="226" t="s">
        <v>13</v>
      </c>
      <c r="J170" s="226" t="s">
        <v>669</v>
      </c>
    </row>
    <row r="171" spans="1:10" x14ac:dyDescent="0.45">
      <c r="A171" s="1095" t="s">
        <v>691</v>
      </c>
      <c r="B171" s="1095" t="s">
        <v>156</v>
      </c>
      <c r="C171" s="1095" t="s">
        <v>191</v>
      </c>
      <c r="D171" s="1095" t="s">
        <v>1139</v>
      </c>
      <c r="E171" s="1095" t="s">
        <v>184</v>
      </c>
      <c r="F171" s="1096"/>
      <c r="G171" s="1096">
        <v>976575</v>
      </c>
      <c r="H171" s="1095" t="s">
        <v>12</v>
      </c>
      <c r="I171" s="1095" t="s">
        <v>13</v>
      </c>
      <c r="J171" s="1095" t="s">
        <v>669</v>
      </c>
    </row>
    <row r="172" spans="1:10" x14ac:dyDescent="0.45">
      <c r="A172" s="226" t="s">
        <v>691</v>
      </c>
      <c r="B172" s="226" t="s">
        <v>156</v>
      </c>
      <c r="C172" s="226" t="s">
        <v>191</v>
      </c>
      <c r="D172" s="226" t="s">
        <v>1139</v>
      </c>
      <c r="E172" s="226" t="s">
        <v>184</v>
      </c>
      <c r="F172" s="1097"/>
      <c r="G172" s="1097">
        <v>336855</v>
      </c>
      <c r="H172" s="226" t="s">
        <v>12</v>
      </c>
      <c r="I172" s="226" t="s">
        <v>13</v>
      </c>
      <c r="J172" s="226" t="s">
        <v>669</v>
      </c>
    </row>
    <row r="173" spans="1:10" x14ac:dyDescent="0.45">
      <c r="A173" s="1095" t="s">
        <v>691</v>
      </c>
      <c r="B173" s="1095" t="s">
        <v>154</v>
      </c>
      <c r="C173" s="1095" t="s">
        <v>191</v>
      </c>
      <c r="D173" s="1095" t="s">
        <v>1139</v>
      </c>
      <c r="E173" s="1095" t="s">
        <v>184</v>
      </c>
      <c r="F173" s="1096"/>
      <c r="G173" s="1096">
        <v>4014475</v>
      </c>
      <c r="H173" s="1095" t="s">
        <v>12</v>
      </c>
      <c r="I173" s="1095" t="s">
        <v>13</v>
      </c>
      <c r="J173" s="1095" t="s">
        <v>669</v>
      </c>
    </row>
    <row r="174" spans="1:10" x14ac:dyDescent="0.45">
      <c r="A174" s="226" t="s">
        <v>691</v>
      </c>
      <c r="B174" s="226" t="s">
        <v>154</v>
      </c>
      <c r="C174" s="226" t="s">
        <v>191</v>
      </c>
      <c r="D174" s="226" t="s">
        <v>1139</v>
      </c>
      <c r="E174" s="226" t="s">
        <v>184</v>
      </c>
      <c r="F174" s="1097"/>
      <c r="G174" s="1097">
        <v>8282350</v>
      </c>
      <c r="H174" s="226" t="s">
        <v>12</v>
      </c>
      <c r="I174" s="226" t="s">
        <v>13</v>
      </c>
      <c r="J174" s="226" t="s">
        <v>669</v>
      </c>
    </row>
    <row r="175" spans="1:10" x14ac:dyDescent="0.45">
      <c r="A175" s="1095" t="s">
        <v>625</v>
      </c>
      <c r="B175" s="1095" t="s">
        <v>159</v>
      </c>
      <c r="C175" s="1095" t="s">
        <v>191</v>
      </c>
      <c r="D175" s="1095" t="s">
        <v>1139</v>
      </c>
      <c r="E175" s="1095" t="s">
        <v>184</v>
      </c>
      <c r="F175" s="1096"/>
      <c r="G175" s="1096">
        <v>10794400</v>
      </c>
      <c r="H175" s="1095" t="s">
        <v>12</v>
      </c>
      <c r="I175" s="1095" t="s">
        <v>13</v>
      </c>
      <c r="J175" s="1095" t="s">
        <v>669</v>
      </c>
    </row>
    <row r="176" spans="1:10" x14ac:dyDescent="0.45">
      <c r="A176" s="226" t="s">
        <v>625</v>
      </c>
      <c r="B176" s="226" t="s">
        <v>159</v>
      </c>
      <c r="C176" s="226" t="s">
        <v>191</v>
      </c>
      <c r="D176" s="226" t="s">
        <v>1139</v>
      </c>
      <c r="E176" s="226" t="s">
        <v>184</v>
      </c>
      <c r="F176" s="1097"/>
      <c r="G176" s="1097">
        <v>9335214</v>
      </c>
      <c r="H176" s="226" t="s">
        <v>12</v>
      </c>
      <c r="I176" s="226" t="s">
        <v>13</v>
      </c>
      <c r="J176" s="226" t="s">
        <v>669</v>
      </c>
    </row>
    <row r="177" spans="1:10" x14ac:dyDescent="0.45">
      <c r="A177" s="1095" t="s">
        <v>625</v>
      </c>
      <c r="B177" s="1095" t="s">
        <v>159</v>
      </c>
      <c r="C177" s="1095" t="s">
        <v>191</v>
      </c>
      <c r="D177" s="1095" t="s">
        <v>1139</v>
      </c>
      <c r="E177" s="1095" t="s">
        <v>184</v>
      </c>
      <c r="F177" s="1096"/>
      <c r="G177" s="1096">
        <v>8592389</v>
      </c>
      <c r="H177" s="1095" t="s">
        <v>12</v>
      </c>
      <c r="I177" s="1095" t="s">
        <v>13</v>
      </c>
      <c r="J177" s="1095" t="s">
        <v>669</v>
      </c>
    </row>
    <row r="178" spans="1:10" x14ac:dyDescent="0.45">
      <c r="A178" s="226" t="s">
        <v>625</v>
      </c>
      <c r="B178" s="226" t="s">
        <v>159</v>
      </c>
      <c r="C178" s="226" t="s">
        <v>191</v>
      </c>
      <c r="D178" s="226" t="s">
        <v>1139</v>
      </c>
      <c r="E178" s="226" t="s">
        <v>184</v>
      </c>
      <c r="F178" s="1097"/>
      <c r="G178" s="1097">
        <v>10340525</v>
      </c>
      <c r="H178" s="226" t="s">
        <v>12</v>
      </c>
      <c r="I178" s="226" t="s">
        <v>13</v>
      </c>
      <c r="J178" s="226" t="s">
        <v>669</v>
      </c>
    </row>
    <row r="179" spans="1:10" x14ac:dyDescent="0.45">
      <c r="A179" s="1095" t="s">
        <v>625</v>
      </c>
      <c r="B179" s="1095" t="s">
        <v>159</v>
      </c>
      <c r="C179" s="1095" t="s">
        <v>191</v>
      </c>
      <c r="D179" s="1095" t="s">
        <v>1139</v>
      </c>
      <c r="E179" s="1095" t="s">
        <v>184</v>
      </c>
      <c r="F179" s="1096"/>
      <c r="G179" s="1096">
        <v>10019230</v>
      </c>
      <c r="H179" s="1095" t="s">
        <v>12</v>
      </c>
      <c r="I179" s="1095" t="s">
        <v>13</v>
      </c>
      <c r="J179" s="1095" t="s">
        <v>669</v>
      </c>
    </row>
    <row r="180" spans="1:10" x14ac:dyDescent="0.45">
      <c r="A180" s="226" t="s">
        <v>625</v>
      </c>
      <c r="B180" s="226" t="s">
        <v>159</v>
      </c>
      <c r="C180" s="226" t="s">
        <v>191</v>
      </c>
      <c r="D180" s="226" t="s">
        <v>1139</v>
      </c>
      <c r="E180" s="226" t="s">
        <v>184</v>
      </c>
      <c r="F180" s="1097"/>
      <c r="G180" s="1097">
        <v>9674390</v>
      </c>
      <c r="H180" s="226" t="s">
        <v>12</v>
      </c>
      <c r="I180" s="226" t="s">
        <v>13</v>
      </c>
      <c r="J180" s="226" t="s">
        <v>669</v>
      </c>
    </row>
    <row r="181" spans="1:10" x14ac:dyDescent="0.45">
      <c r="A181" s="1095" t="s">
        <v>625</v>
      </c>
      <c r="B181" s="1095" t="s">
        <v>159</v>
      </c>
      <c r="C181" s="1095" t="s">
        <v>191</v>
      </c>
      <c r="D181" s="1095" t="s">
        <v>1139</v>
      </c>
      <c r="E181" s="1095" t="s">
        <v>184</v>
      </c>
      <c r="F181" s="1096"/>
      <c r="G181" s="1096">
        <v>8975722</v>
      </c>
      <c r="H181" s="1095" t="s">
        <v>12</v>
      </c>
      <c r="I181" s="1095" t="s">
        <v>13</v>
      </c>
      <c r="J181" s="1095" t="s">
        <v>669</v>
      </c>
    </row>
    <row r="182" spans="1:10" x14ac:dyDescent="0.45">
      <c r="A182" s="226" t="s">
        <v>625</v>
      </c>
      <c r="B182" s="226" t="s">
        <v>159</v>
      </c>
      <c r="C182" s="226" t="s">
        <v>191</v>
      </c>
      <c r="D182" s="226" t="s">
        <v>1139</v>
      </c>
      <c r="E182" s="226" t="s">
        <v>184</v>
      </c>
      <c r="F182" s="1097"/>
      <c r="G182" s="1097">
        <v>8366853</v>
      </c>
      <c r="H182" s="226" t="s">
        <v>12</v>
      </c>
      <c r="I182" s="226" t="s">
        <v>13</v>
      </c>
      <c r="J182" s="226" t="s">
        <v>669</v>
      </c>
    </row>
    <row r="183" spans="1:10" x14ac:dyDescent="0.45">
      <c r="A183" s="1095" t="s">
        <v>625</v>
      </c>
      <c r="B183" s="1095" t="s">
        <v>159</v>
      </c>
      <c r="C183" s="1095" t="s">
        <v>191</v>
      </c>
      <c r="D183" s="1095" t="s">
        <v>1139</v>
      </c>
      <c r="E183" s="1095" t="s">
        <v>184</v>
      </c>
      <c r="F183" s="1096"/>
      <c r="G183" s="1096">
        <v>8000897</v>
      </c>
      <c r="H183" s="1095" t="s">
        <v>12</v>
      </c>
      <c r="I183" s="1095" t="s">
        <v>13</v>
      </c>
      <c r="J183" s="1095" t="s">
        <v>669</v>
      </c>
    </row>
    <row r="184" spans="1:10" x14ac:dyDescent="0.45">
      <c r="A184" s="226" t="s">
        <v>625</v>
      </c>
      <c r="B184" s="226" t="s">
        <v>159</v>
      </c>
      <c r="C184" s="226" t="s">
        <v>191</v>
      </c>
      <c r="D184" s="226" t="s">
        <v>1139</v>
      </c>
      <c r="E184" s="226" t="s">
        <v>184</v>
      </c>
      <c r="F184" s="1097"/>
      <c r="G184" s="1097">
        <v>8698464</v>
      </c>
      <c r="H184" s="226" t="s">
        <v>12</v>
      </c>
      <c r="I184" s="226" t="s">
        <v>13</v>
      </c>
      <c r="J184" s="226" t="s">
        <v>669</v>
      </c>
    </row>
    <row r="185" spans="1:10" x14ac:dyDescent="0.45">
      <c r="A185" s="1095" t="s">
        <v>625</v>
      </c>
      <c r="B185" s="1095" t="s">
        <v>159</v>
      </c>
      <c r="C185" s="1095" t="s">
        <v>191</v>
      </c>
      <c r="D185" s="1095" t="s">
        <v>1139</v>
      </c>
      <c r="E185" s="1095" t="s">
        <v>184</v>
      </c>
      <c r="F185" s="1096"/>
      <c r="G185" s="1096">
        <v>9416582</v>
      </c>
      <c r="H185" s="1095" t="s">
        <v>12</v>
      </c>
      <c r="I185" s="1095" t="s">
        <v>13</v>
      </c>
      <c r="J185" s="1095" t="s">
        <v>669</v>
      </c>
    </row>
    <row r="186" spans="1:10" x14ac:dyDescent="0.45">
      <c r="A186" s="226" t="s">
        <v>625</v>
      </c>
      <c r="B186" s="226" t="s">
        <v>159</v>
      </c>
      <c r="C186" s="226" t="s">
        <v>191</v>
      </c>
      <c r="D186" s="226" t="s">
        <v>1139</v>
      </c>
      <c r="E186" s="226" t="s">
        <v>184</v>
      </c>
      <c r="F186" s="1097"/>
      <c r="G186" s="1097">
        <v>9868700</v>
      </c>
      <c r="H186" s="226" t="s">
        <v>12</v>
      </c>
      <c r="I186" s="226" t="s">
        <v>13</v>
      </c>
      <c r="J186" s="226" t="s">
        <v>669</v>
      </c>
    </row>
    <row r="187" spans="1:10" x14ac:dyDescent="0.45">
      <c r="A187" s="1095" t="s">
        <v>1560</v>
      </c>
      <c r="B187" s="1095" t="s">
        <v>156</v>
      </c>
      <c r="C187" s="1095" t="s">
        <v>191</v>
      </c>
      <c r="D187" s="1095" t="s">
        <v>1139</v>
      </c>
      <c r="E187" s="1095" t="s">
        <v>184</v>
      </c>
      <c r="F187" s="1096"/>
      <c r="G187" s="1096">
        <v>1480050</v>
      </c>
      <c r="H187" s="1095" t="s">
        <v>12</v>
      </c>
      <c r="I187" s="1095" t="s">
        <v>13</v>
      </c>
      <c r="J187" s="1095" t="s">
        <v>669</v>
      </c>
    </row>
    <row r="188" spans="1:10" x14ac:dyDescent="0.45">
      <c r="A188" s="226" t="s">
        <v>1560</v>
      </c>
      <c r="B188" s="226" t="s">
        <v>156</v>
      </c>
      <c r="C188" s="226" t="s">
        <v>191</v>
      </c>
      <c r="D188" s="226" t="s">
        <v>1139</v>
      </c>
      <c r="E188" s="226" t="s">
        <v>184</v>
      </c>
      <c r="F188" s="1097"/>
      <c r="G188" s="1097">
        <v>710250</v>
      </c>
      <c r="H188" s="226" t="s">
        <v>12</v>
      </c>
      <c r="I188" s="226" t="s">
        <v>13</v>
      </c>
      <c r="J188" s="226" t="s">
        <v>669</v>
      </c>
    </row>
    <row r="189" spans="1:10" x14ac:dyDescent="0.45">
      <c r="A189" s="1095" t="s">
        <v>1560</v>
      </c>
      <c r="B189" s="1095" t="s">
        <v>156</v>
      </c>
      <c r="C189" s="1095" t="s">
        <v>191</v>
      </c>
      <c r="D189" s="1095" t="s">
        <v>1139</v>
      </c>
      <c r="E189" s="1095" t="s">
        <v>184</v>
      </c>
      <c r="F189" s="1096"/>
      <c r="G189" s="1096">
        <v>736550</v>
      </c>
      <c r="H189" s="1095" t="s">
        <v>12</v>
      </c>
      <c r="I189" s="1095" t="s">
        <v>13</v>
      </c>
      <c r="J189" s="1095" t="s">
        <v>669</v>
      </c>
    </row>
    <row r="190" spans="1:10" x14ac:dyDescent="0.45">
      <c r="A190" s="226" t="s">
        <v>304</v>
      </c>
      <c r="B190" s="226" t="s">
        <v>156</v>
      </c>
      <c r="C190" s="226" t="s">
        <v>191</v>
      </c>
      <c r="D190" s="226" t="s">
        <v>1139</v>
      </c>
      <c r="E190" s="226" t="s">
        <v>184</v>
      </c>
      <c r="F190" s="1097"/>
      <c r="G190" s="1097">
        <v>89250</v>
      </c>
      <c r="H190" s="226" t="s">
        <v>12</v>
      </c>
      <c r="I190" s="226" t="s">
        <v>13</v>
      </c>
      <c r="J190" s="226" t="s">
        <v>669</v>
      </c>
    </row>
    <row r="191" spans="1:10" x14ac:dyDescent="0.45">
      <c r="A191" s="1095" t="s">
        <v>304</v>
      </c>
      <c r="B191" s="1095" t="s">
        <v>156</v>
      </c>
      <c r="C191" s="1095" t="s">
        <v>191</v>
      </c>
      <c r="D191" s="1095" t="s">
        <v>1139</v>
      </c>
      <c r="E191" s="1095" t="s">
        <v>184</v>
      </c>
      <c r="F191" s="1096"/>
      <c r="G191" s="1096">
        <v>320250</v>
      </c>
      <c r="H191" s="1095" t="s">
        <v>12</v>
      </c>
      <c r="I191" s="1095" t="s">
        <v>13</v>
      </c>
      <c r="J191" s="1095" t="s">
        <v>669</v>
      </c>
    </row>
    <row r="192" spans="1:10" x14ac:dyDescent="0.45">
      <c r="A192" s="226" t="s">
        <v>304</v>
      </c>
      <c r="B192" s="226" t="s">
        <v>156</v>
      </c>
      <c r="C192" s="226" t="s">
        <v>191</v>
      </c>
      <c r="D192" s="226" t="s">
        <v>1139</v>
      </c>
      <c r="E192" s="226" t="s">
        <v>184</v>
      </c>
      <c r="F192" s="1097"/>
      <c r="G192" s="1097">
        <v>373800</v>
      </c>
      <c r="H192" s="226" t="s">
        <v>12</v>
      </c>
      <c r="I192" s="226" t="s">
        <v>13</v>
      </c>
      <c r="J192" s="226" t="s">
        <v>669</v>
      </c>
    </row>
    <row r="193" spans="1:10" x14ac:dyDescent="0.45">
      <c r="A193" s="1095" t="s">
        <v>304</v>
      </c>
      <c r="B193" s="1095" t="s">
        <v>156</v>
      </c>
      <c r="C193" s="1095" t="s">
        <v>191</v>
      </c>
      <c r="D193" s="1095" t="s">
        <v>1139</v>
      </c>
      <c r="E193" s="1095" t="s">
        <v>184</v>
      </c>
      <c r="F193" s="1096"/>
      <c r="G193" s="1096">
        <v>87500</v>
      </c>
      <c r="H193" s="1095" t="s">
        <v>12</v>
      </c>
      <c r="I193" s="1095" t="s">
        <v>13</v>
      </c>
      <c r="J193" s="1095" t="s">
        <v>669</v>
      </c>
    </row>
    <row r="194" spans="1:10" x14ac:dyDescent="0.45">
      <c r="A194" s="226" t="s">
        <v>304</v>
      </c>
      <c r="B194" s="226" t="s">
        <v>154</v>
      </c>
      <c r="C194" s="226" t="s">
        <v>191</v>
      </c>
      <c r="D194" s="226" t="s">
        <v>1139</v>
      </c>
      <c r="E194" s="226" t="s">
        <v>184</v>
      </c>
      <c r="F194" s="1097"/>
      <c r="G194" s="1097">
        <v>2546925</v>
      </c>
      <c r="H194" s="226" t="s">
        <v>12</v>
      </c>
      <c r="I194" s="226" t="s">
        <v>13</v>
      </c>
      <c r="J194" s="226" t="s">
        <v>669</v>
      </c>
    </row>
    <row r="195" spans="1:10" x14ac:dyDescent="0.45">
      <c r="A195" s="1095" t="s">
        <v>689</v>
      </c>
      <c r="B195" s="1095" t="s">
        <v>154</v>
      </c>
      <c r="C195" s="1095" t="s">
        <v>191</v>
      </c>
      <c r="D195" s="1095" t="s">
        <v>1139</v>
      </c>
      <c r="E195" s="1095" t="s">
        <v>184</v>
      </c>
      <c r="F195" s="1096"/>
      <c r="G195" s="1096">
        <v>5041700</v>
      </c>
      <c r="H195" s="1095" t="s">
        <v>12</v>
      </c>
      <c r="I195" s="1095" t="s">
        <v>13</v>
      </c>
      <c r="J195" s="1095" t="s">
        <v>669</v>
      </c>
    </row>
    <row r="196" spans="1:10" x14ac:dyDescent="0.45">
      <c r="A196" s="226" t="s">
        <v>689</v>
      </c>
      <c r="B196" s="226" t="s">
        <v>159</v>
      </c>
      <c r="C196" s="226" t="s">
        <v>191</v>
      </c>
      <c r="D196" s="226" t="s">
        <v>1139</v>
      </c>
      <c r="E196" s="226" t="s">
        <v>184</v>
      </c>
      <c r="F196" s="1097"/>
      <c r="G196" s="1097">
        <v>6632171</v>
      </c>
      <c r="H196" s="226" t="s">
        <v>12</v>
      </c>
      <c r="I196" s="226" t="s">
        <v>13</v>
      </c>
      <c r="J196" s="226" t="s">
        <v>669</v>
      </c>
    </row>
    <row r="197" spans="1:10" x14ac:dyDescent="0.45">
      <c r="A197" s="1095" t="s">
        <v>689</v>
      </c>
      <c r="B197" s="1095" t="s">
        <v>159</v>
      </c>
      <c r="C197" s="1095" t="s">
        <v>191</v>
      </c>
      <c r="D197" s="1095" t="s">
        <v>1139</v>
      </c>
      <c r="E197" s="1095" t="s">
        <v>184</v>
      </c>
      <c r="F197" s="1096"/>
      <c r="G197" s="1096">
        <v>8291939</v>
      </c>
      <c r="H197" s="1095" t="s">
        <v>12</v>
      </c>
      <c r="I197" s="1095" t="s">
        <v>13</v>
      </c>
      <c r="J197" s="1095" t="s">
        <v>669</v>
      </c>
    </row>
    <row r="198" spans="1:10" x14ac:dyDescent="0.45">
      <c r="A198" s="226" t="s">
        <v>689</v>
      </c>
      <c r="B198" s="226" t="s">
        <v>159</v>
      </c>
      <c r="C198" s="226" t="s">
        <v>191</v>
      </c>
      <c r="D198" s="226" t="s">
        <v>1139</v>
      </c>
      <c r="E198" s="226" t="s">
        <v>184</v>
      </c>
      <c r="F198" s="1097"/>
      <c r="G198" s="1097">
        <v>7280788</v>
      </c>
      <c r="H198" s="226" t="s">
        <v>12</v>
      </c>
      <c r="I198" s="226" t="s">
        <v>13</v>
      </c>
      <c r="J198" s="226" t="s">
        <v>669</v>
      </c>
    </row>
    <row r="199" spans="1:10" x14ac:dyDescent="0.45">
      <c r="A199" s="1095" t="s">
        <v>3182</v>
      </c>
      <c r="B199" s="1095" t="s">
        <v>154</v>
      </c>
      <c r="C199" s="1095" t="s">
        <v>191</v>
      </c>
      <c r="D199" s="1095" t="s">
        <v>1139</v>
      </c>
      <c r="E199" s="1095" t="s">
        <v>184</v>
      </c>
      <c r="F199" s="1096"/>
      <c r="G199" s="1096">
        <v>2000000</v>
      </c>
      <c r="H199" s="1095" t="s">
        <v>12</v>
      </c>
      <c r="I199" s="1095" t="s">
        <v>13</v>
      </c>
      <c r="J199" s="1095" t="s">
        <v>669</v>
      </c>
    </row>
    <row r="200" spans="1:10" x14ac:dyDescent="0.45">
      <c r="A200" s="226" t="s">
        <v>3182</v>
      </c>
      <c r="B200" s="226" t="s">
        <v>159</v>
      </c>
      <c r="C200" s="226" t="s">
        <v>191</v>
      </c>
      <c r="D200" s="226" t="s">
        <v>1139</v>
      </c>
      <c r="E200" s="226" t="s">
        <v>184</v>
      </c>
      <c r="F200" s="1097"/>
      <c r="G200" s="1097">
        <v>2030720</v>
      </c>
      <c r="H200" s="226" t="s">
        <v>12</v>
      </c>
      <c r="I200" s="226" t="s">
        <v>13</v>
      </c>
      <c r="J200" s="226" t="s">
        <v>669</v>
      </c>
    </row>
    <row r="201" spans="1:10" x14ac:dyDescent="0.45">
      <c r="A201" s="1095" t="s">
        <v>3181</v>
      </c>
      <c r="B201" s="1095" t="s">
        <v>156</v>
      </c>
      <c r="C201" s="1095" t="s">
        <v>191</v>
      </c>
      <c r="D201" s="1095" t="s">
        <v>1139</v>
      </c>
      <c r="E201" s="1095" t="s">
        <v>184</v>
      </c>
      <c r="F201" s="1096"/>
      <c r="G201" s="1096">
        <v>3027495</v>
      </c>
      <c r="H201" s="1095" t="s">
        <v>12</v>
      </c>
      <c r="I201" s="1095" t="s">
        <v>13</v>
      </c>
      <c r="J201" s="1095" t="s">
        <v>669</v>
      </c>
    </row>
    <row r="202" spans="1:10" x14ac:dyDescent="0.45">
      <c r="A202" s="226" t="s">
        <v>3181</v>
      </c>
      <c r="B202" s="226" t="s">
        <v>156</v>
      </c>
      <c r="C202" s="226" t="s">
        <v>191</v>
      </c>
      <c r="D202" s="226" t="s">
        <v>1139</v>
      </c>
      <c r="E202" s="226" t="s">
        <v>184</v>
      </c>
      <c r="F202" s="1097"/>
      <c r="G202" s="1097">
        <v>3299692</v>
      </c>
      <c r="H202" s="226" t="s">
        <v>12</v>
      </c>
      <c r="I202" s="226" t="s">
        <v>13</v>
      </c>
      <c r="J202" s="226" t="s">
        <v>669</v>
      </c>
    </row>
    <row r="203" spans="1:10" x14ac:dyDescent="0.45">
      <c r="A203" s="1095" t="s">
        <v>3181</v>
      </c>
      <c r="B203" s="1095" t="s">
        <v>156</v>
      </c>
      <c r="C203" s="1095" t="s">
        <v>191</v>
      </c>
      <c r="D203" s="1095" t="s">
        <v>1139</v>
      </c>
      <c r="E203" s="1095" t="s">
        <v>184</v>
      </c>
      <c r="F203" s="1096"/>
      <c r="G203" s="1096">
        <v>2821959</v>
      </c>
      <c r="H203" s="1095" t="s">
        <v>12</v>
      </c>
      <c r="I203" s="1095" t="s">
        <v>13</v>
      </c>
      <c r="J203" s="1095" t="s">
        <v>669</v>
      </c>
    </row>
    <row r="204" spans="1:10" x14ac:dyDescent="0.45">
      <c r="A204" s="226" t="s">
        <v>2778</v>
      </c>
      <c r="B204" s="226" t="s">
        <v>154</v>
      </c>
      <c r="C204" s="226" t="s">
        <v>191</v>
      </c>
      <c r="D204" s="226" t="s">
        <v>1139</v>
      </c>
      <c r="E204" s="226" t="s">
        <v>184</v>
      </c>
      <c r="F204" s="1097"/>
      <c r="G204" s="1097">
        <v>1270050</v>
      </c>
      <c r="H204" s="226" t="s">
        <v>12</v>
      </c>
      <c r="I204" s="226" t="s">
        <v>13</v>
      </c>
      <c r="J204" s="226" t="s">
        <v>669</v>
      </c>
    </row>
    <row r="205" spans="1:10" x14ac:dyDescent="0.45">
      <c r="A205" s="1095" t="s">
        <v>2778</v>
      </c>
      <c r="B205" s="1095" t="s">
        <v>156</v>
      </c>
      <c r="C205" s="1095" t="s">
        <v>191</v>
      </c>
      <c r="D205" s="1095" t="s">
        <v>1139</v>
      </c>
      <c r="E205" s="1095" t="s">
        <v>184</v>
      </c>
      <c r="F205" s="1096"/>
      <c r="G205" s="1096">
        <v>412800</v>
      </c>
      <c r="H205" s="1095" t="s">
        <v>12</v>
      </c>
      <c r="I205" s="1095" t="s">
        <v>13</v>
      </c>
      <c r="J205" s="1095" t="s">
        <v>669</v>
      </c>
    </row>
    <row r="206" spans="1:10" x14ac:dyDescent="0.45">
      <c r="A206" s="226" t="s">
        <v>2778</v>
      </c>
      <c r="B206" s="226" t="s">
        <v>156</v>
      </c>
      <c r="C206" s="226" t="s">
        <v>191</v>
      </c>
      <c r="D206" s="226" t="s">
        <v>1139</v>
      </c>
      <c r="E206" s="226" t="s">
        <v>184</v>
      </c>
      <c r="F206" s="1097"/>
      <c r="G206" s="1097">
        <v>73850</v>
      </c>
      <c r="H206" s="226" t="s">
        <v>12</v>
      </c>
      <c r="I206" s="226" t="s">
        <v>13</v>
      </c>
      <c r="J206" s="226" t="s">
        <v>669</v>
      </c>
    </row>
    <row r="207" spans="1:10" x14ac:dyDescent="0.45">
      <c r="A207" s="1095" t="s">
        <v>2778</v>
      </c>
      <c r="B207" s="1095" t="s">
        <v>156</v>
      </c>
      <c r="C207" s="1095" t="s">
        <v>191</v>
      </c>
      <c r="D207" s="1095" t="s">
        <v>1139</v>
      </c>
      <c r="E207" s="1095" t="s">
        <v>184</v>
      </c>
      <c r="F207" s="1096"/>
      <c r="G207" s="1096">
        <v>29400</v>
      </c>
      <c r="H207" s="1095" t="s">
        <v>12</v>
      </c>
      <c r="I207" s="1095" t="s">
        <v>13</v>
      </c>
      <c r="J207" s="1095" t="s">
        <v>669</v>
      </c>
    </row>
    <row r="208" spans="1:10" x14ac:dyDescent="0.45">
      <c r="A208" s="226" t="s">
        <v>2778</v>
      </c>
      <c r="B208" s="226" t="s">
        <v>156</v>
      </c>
      <c r="C208" s="226" t="s">
        <v>191</v>
      </c>
      <c r="D208" s="226" t="s">
        <v>1139</v>
      </c>
      <c r="E208" s="226" t="s">
        <v>184</v>
      </c>
      <c r="F208" s="1097"/>
      <c r="G208" s="1097">
        <v>56700</v>
      </c>
      <c r="H208" s="226" t="s">
        <v>12</v>
      </c>
      <c r="I208" s="226" t="s">
        <v>13</v>
      </c>
      <c r="J208" s="226" t="s">
        <v>669</v>
      </c>
    </row>
    <row r="209" spans="1:10" x14ac:dyDescent="0.45">
      <c r="A209" s="1095" t="s">
        <v>2778</v>
      </c>
      <c r="B209" s="1095" t="s">
        <v>156</v>
      </c>
      <c r="C209" s="1095" t="s">
        <v>191</v>
      </c>
      <c r="D209" s="1095" t="s">
        <v>1139</v>
      </c>
      <c r="E209" s="1095" t="s">
        <v>184</v>
      </c>
      <c r="F209" s="1096"/>
      <c r="G209" s="1096">
        <v>94150</v>
      </c>
      <c r="H209" s="1095" t="s">
        <v>12</v>
      </c>
      <c r="I209" s="1095" t="s">
        <v>13</v>
      </c>
      <c r="J209" s="1095" t="s">
        <v>669</v>
      </c>
    </row>
    <row r="210" spans="1:10" x14ac:dyDescent="0.45">
      <c r="A210" s="226" t="s">
        <v>2778</v>
      </c>
      <c r="B210" s="226" t="s">
        <v>156</v>
      </c>
      <c r="C210" s="226" t="s">
        <v>191</v>
      </c>
      <c r="D210" s="226" t="s">
        <v>1139</v>
      </c>
      <c r="E210" s="226" t="s">
        <v>184</v>
      </c>
      <c r="F210" s="1097"/>
      <c r="G210" s="1097">
        <v>1290800</v>
      </c>
      <c r="H210" s="226" t="s">
        <v>12</v>
      </c>
      <c r="I210" s="226" t="s">
        <v>13</v>
      </c>
      <c r="J210" s="226" t="s">
        <v>669</v>
      </c>
    </row>
    <row r="211" spans="1:10" x14ac:dyDescent="0.45">
      <c r="A211" s="1095" t="s">
        <v>3180</v>
      </c>
      <c r="B211" s="1095" t="s">
        <v>159</v>
      </c>
      <c r="C211" s="1095" t="s">
        <v>191</v>
      </c>
      <c r="D211" s="1095" t="s">
        <v>1139</v>
      </c>
      <c r="E211" s="1095" t="s">
        <v>184</v>
      </c>
      <c r="F211" s="1096"/>
      <c r="G211" s="1096">
        <v>29513328</v>
      </c>
      <c r="H211" s="1095" t="s">
        <v>12</v>
      </c>
      <c r="I211" s="1095" t="s">
        <v>13</v>
      </c>
      <c r="J211" s="1095" t="s">
        <v>669</v>
      </c>
    </row>
    <row r="212" spans="1:10" x14ac:dyDescent="0.45">
      <c r="A212" s="226" t="s">
        <v>3197</v>
      </c>
      <c r="B212" s="226" t="s">
        <v>155</v>
      </c>
      <c r="C212" s="226" t="s">
        <v>191</v>
      </c>
      <c r="D212" s="226" t="s">
        <v>162</v>
      </c>
      <c r="E212" s="226" t="s">
        <v>184</v>
      </c>
      <c r="F212" s="1097"/>
      <c r="G212" s="1097">
        <v>127599</v>
      </c>
      <c r="H212" s="226" t="s">
        <v>12</v>
      </c>
      <c r="I212" s="226" t="s">
        <v>13</v>
      </c>
      <c r="J212" s="226" t="s">
        <v>26</v>
      </c>
    </row>
    <row r="213" spans="1:10" x14ac:dyDescent="0.45">
      <c r="A213" s="1095" t="s">
        <v>3197</v>
      </c>
      <c r="B213" s="1095" t="s">
        <v>155</v>
      </c>
      <c r="C213" s="1095" t="s">
        <v>191</v>
      </c>
      <c r="D213" s="1095" t="s">
        <v>162</v>
      </c>
      <c r="E213" s="1095" t="s">
        <v>184</v>
      </c>
      <c r="F213" s="1096"/>
      <c r="G213" s="1096">
        <v>63800</v>
      </c>
      <c r="H213" s="1095" t="s">
        <v>12</v>
      </c>
      <c r="I213" s="1095" t="s">
        <v>13</v>
      </c>
      <c r="J213" s="1095" t="s">
        <v>26</v>
      </c>
    </row>
    <row r="214" spans="1:10" x14ac:dyDescent="0.45">
      <c r="A214" s="226" t="s">
        <v>3197</v>
      </c>
      <c r="B214" s="226" t="s">
        <v>155</v>
      </c>
      <c r="C214" s="226" t="s">
        <v>191</v>
      </c>
      <c r="D214" s="226" t="s">
        <v>162</v>
      </c>
      <c r="E214" s="226" t="s">
        <v>184</v>
      </c>
      <c r="F214" s="1097"/>
      <c r="G214" s="1097">
        <v>76706</v>
      </c>
      <c r="H214" s="226" t="s">
        <v>12</v>
      </c>
      <c r="I214" s="226" t="s">
        <v>13</v>
      </c>
      <c r="J214" s="226" t="s">
        <v>26</v>
      </c>
    </row>
    <row r="215" spans="1:10" x14ac:dyDescent="0.45">
      <c r="A215" s="1095" t="s">
        <v>3197</v>
      </c>
      <c r="B215" s="1095" t="s">
        <v>155</v>
      </c>
      <c r="C215" s="1095" t="s">
        <v>191</v>
      </c>
      <c r="D215" s="1095" t="s">
        <v>162</v>
      </c>
      <c r="E215" s="1095" t="s">
        <v>184</v>
      </c>
      <c r="F215" s="1096"/>
      <c r="G215" s="1096">
        <v>63876</v>
      </c>
      <c r="H215" s="1095" t="s">
        <v>12</v>
      </c>
      <c r="I215" s="1095" t="s">
        <v>13</v>
      </c>
      <c r="J215" s="1095" t="s">
        <v>26</v>
      </c>
    </row>
    <row r="216" spans="1:10" x14ac:dyDescent="0.45">
      <c r="A216" s="226" t="s">
        <v>3197</v>
      </c>
      <c r="B216" s="226" t="s">
        <v>155</v>
      </c>
      <c r="C216" s="226" t="s">
        <v>191</v>
      </c>
      <c r="D216" s="226" t="s">
        <v>162</v>
      </c>
      <c r="E216" s="226" t="s">
        <v>184</v>
      </c>
      <c r="F216" s="1097"/>
      <c r="G216" s="1097">
        <v>63876</v>
      </c>
      <c r="H216" s="226" t="s">
        <v>12</v>
      </c>
      <c r="I216" s="226" t="s">
        <v>13</v>
      </c>
      <c r="J216" s="226" t="s">
        <v>26</v>
      </c>
    </row>
    <row r="217" spans="1:10" x14ac:dyDescent="0.45">
      <c r="A217" s="1095" t="s">
        <v>3197</v>
      </c>
      <c r="B217" s="1095" t="s">
        <v>155</v>
      </c>
      <c r="C217" s="1095" t="s">
        <v>191</v>
      </c>
      <c r="D217" s="1095" t="s">
        <v>162</v>
      </c>
      <c r="E217" s="1095" t="s">
        <v>184</v>
      </c>
      <c r="F217" s="1096"/>
      <c r="G217" s="1096">
        <v>63876</v>
      </c>
      <c r="H217" s="1095" t="s">
        <v>12</v>
      </c>
      <c r="I217" s="1095" t="s">
        <v>13</v>
      </c>
      <c r="J217" s="1095" t="s">
        <v>26</v>
      </c>
    </row>
    <row r="218" spans="1:10" x14ac:dyDescent="0.45">
      <c r="A218" s="226" t="s">
        <v>3197</v>
      </c>
      <c r="B218" s="226" t="s">
        <v>155</v>
      </c>
      <c r="C218" s="226" t="s">
        <v>191</v>
      </c>
      <c r="D218" s="226" t="s">
        <v>162</v>
      </c>
      <c r="E218" s="226" t="s">
        <v>184</v>
      </c>
      <c r="F218" s="1097"/>
      <c r="G218" s="1097">
        <v>76912</v>
      </c>
      <c r="H218" s="226" t="s">
        <v>12</v>
      </c>
      <c r="I218" s="226" t="s">
        <v>13</v>
      </c>
      <c r="J218" s="226" t="s">
        <v>26</v>
      </c>
    </row>
    <row r="219" spans="1:10" x14ac:dyDescent="0.45">
      <c r="A219" s="1095" t="s">
        <v>3197</v>
      </c>
      <c r="B219" s="1095" t="s">
        <v>155</v>
      </c>
      <c r="C219" s="1095" t="s">
        <v>191</v>
      </c>
      <c r="D219" s="1095" t="s">
        <v>162</v>
      </c>
      <c r="E219" s="1095" t="s">
        <v>184</v>
      </c>
      <c r="F219" s="1096"/>
      <c r="G219" s="1096">
        <v>73866</v>
      </c>
      <c r="H219" s="1095" t="s">
        <v>12</v>
      </c>
      <c r="I219" s="1095" t="s">
        <v>13</v>
      </c>
      <c r="J219" s="1095" t="s">
        <v>26</v>
      </c>
    </row>
    <row r="220" spans="1:10" x14ac:dyDescent="0.45">
      <c r="A220" s="226" t="s">
        <v>3197</v>
      </c>
      <c r="B220" s="226" t="s">
        <v>155</v>
      </c>
      <c r="C220" s="226" t="s">
        <v>191</v>
      </c>
      <c r="D220" s="226" t="s">
        <v>162</v>
      </c>
      <c r="E220" s="226" t="s">
        <v>184</v>
      </c>
      <c r="F220" s="1097"/>
      <c r="G220" s="1097">
        <v>79682</v>
      </c>
      <c r="H220" s="226" t="s">
        <v>12</v>
      </c>
      <c r="I220" s="226" t="s">
        <v>13</v>
      </c>
      <c r="J220" s="226" t="s">
        <v>26</v>
      </c>
    </row>
    <row r="221" spans="1:10" x14ac:dyDescent="0.45">
      <c r="A221" s="1095" t="s">
        <v>3197</v>
      </c>
      <c r="B221" s="1095" t="s">
        <v>155</v>
      </c>
      <c r="C221" s="1095" t="s">
        <v>191</v>
      </c>
      <c r="D221" s="1095" t="s">
        <v>162</v>
      </c>
      <c r="E221" s="1095" t="s">
        <v>184</v>
      </c>
      <c r="F221" s="1096"/>
      <c r="G221" s="1096">
        <v>55212</v>
      </c>
      <c r="H221" s="1095" t="s">
        <v>12</v>
      </c>
      <c r="I221" s="1095" t="s">
        <v>13</v>
      </c>
      <c r="J221" s="1095" t="s">
        <v>26</v>
      </c>
    </row>
    <row r="222" spans="1:10" x14ac:dyDescent="0.45">
      <c r="A222" s="226" t="s">
        <v>3197</v>
      </c>
      <c r="B222" s="226" t="s">
        <v>155</v>
      </c>
      <c r="C222" s="226" t="s">
        <v>191</v>
      </c>
      <c r="D222" s="226" t="s">
        <v>162</v>
      </c>
      <c r="E222" s="226" t="s">
        <v>184</v>
      </c>
      <c r="F222" s="1097"/>
      <c r="G222" s="1097">
        <v>75501</v>
      </c>
      <c r="H222" s="226" t="s">
        <v>12</v>
      </c>
      <c r="I222" s="226" t="s">
        <v>13</v>
      </c>
      <c r="J222" s="226" t="s">
        <v>26</v>
      </c>
    </row>
    <row r="223" spans="1:10" x14ac:dyDescent="0.45">
      <c r="A223" s="1095" t="s">
        <v>3197</v>
      </c>
      <c r="B223" s="1095" t="s">
        <v>155</v>
      </c>
      <c r="C223" s="1095" t="s">
        <v>191</v>
      </c>
      <c r="D223" s="1095" t="s">
        <v>162</v>
      </c>
      <c r="E223" s="1095" t="s">
        <v>184</v>
      </c>
      <c r="F223" s="1096"/>
      <c r="G223" s="1096">
        <v>75501</v>
      </c>
      <c r="H223" s="1095" t="s">
        <v>12</v>
      </c>
      <c r="I223" s="1095" t="s">
        <v>13</v>
      </c>
      <c r="J223" s="1095" t="s">
        <v>26</v>
      </c>
    </row>
    <row r="224" spans="1:10" x14ac:dyDescent="0.45">
      <c r="A224" s="226" t="s">
        <v>3197</v>
      </c>
      <c r="B224" s="226" t="s">
        <v>153</v>
      </c>
      <c r="C224" s="226" t="s">
        <v>191</v>
      </c>
      <c r="D224" s="226" t="s">
        <v>162</v>
      </c>
      <c r="E224" s="226" t="s">
        <v>184</v>
      </c>
      <c r="F224" s="1097"/>
      <c r="G224" s="1097">
        <v>191399</v>
      </c>
      <c r="H224" s="226" t="s">
        <v>12</v>
      </c>
      <c r="I224" s="226" t="s">
        <v>13</v>
      </c>
      <c r="J224" s="226" t="s">
        <v>26</v>
      </c>
    </row>
    <row r="225" spans="1:10" x14ac:dyDescent="0.45">
      <c r="A225" s="1095" t="s">
        <v>3197</v>
      </c>
      <c r="B225" s="1095" t="s">
        <v>153</v>
      </c>
      <c r="C225" s="1095" t="s">
        <v>191</v>
      </c>
      <c r="D225" s="1095" t="s">
        <v>162</v>
      </c>
      <c r="E225" s="1095" t="s">
        <v>184</v>
      </c>
      <c r="F225" s="1096"/>
      <c r="G225" s="1096">
        <v>95699</v>
      </c>
      <c r="H225" s="1095" t="s">
        <v>12</v>
      </c>
      <c r="I225" s="1095" t="s">
        <v>13</v>
      </c>
      <c r="J225" s="1095" t="s">
        <v>26</v>
      </c>
    </row>
    <row r="226" spans="1:10" x14ac:dyDescent="0.45">
      <c r="A226" s="226" t="s">
        <v>3197</v>
      </c>
      <c r="B226" s="226" t="s">
        <v>153</v>
      </c>
      <c r="C226" s="226" t="s">
        <v>191</v>
      </c>
      <c r="D226" s="226" t="s">
        <v>162</v>
      </c>
      <c r="E226" s="226" t="s">
        <v>184</v>
      </c>
      <c r="F226" s="1097"/>
      <c r="G226" s="1097">
        <v>115059</v>
      </c>
      <c r="H226" s="226" t="s">
        <v>12</v>
      </c>
      <c r="I226" s="226" t="s">
        <v>13</v>
      </c>
      <c r="J226" s="226" t="s">
        <v>26</v>
      </c>
    </row>
    <row r="227" spans="1:10" x14ac:dyDescent="0.45">
      <c r="A227" s="1095" t="s">
        <v>3197</v>
      </c>
      <c r="B227" s="1095" t="s">
        <v>153</v>
      </c>
      <c r="C227" s="1095" t="s">
        <v>191</v>
      </c>
      <c r="D227" s="1095" t="s">
        <v>162</v>
      </c>
      <c r="E227" s="1095" t="s">
        <v>184</v>
      </c>
      <c r="F227" s="1096"/>
      <c r="G227" s="1096">
        <v>95814</v>
      </c>
      <c r="H227" s="1095" t="s">
        <v>12</v>
      </c>
      <c r="I227" s="1095" t="s">
        <v>13</v>
      </c>
      <c r="J227" s="1095" t="s">
        <v>26</v>
      </c>
    </row>
    <row r="228" spans="1:10" x14ac:dyDescent="0.45">
      <c r="A228" s="226" t="s">
        <v>3197</v>
      </c>
      <c r="B228" s="226" t="s">
        <v>153</v>
      </c>
      <c r="C228" s="226" t="s">
        <v>191</v>
      </c>
      <c r="D228" s="226" t="s">
        <v>162</v>
      </c>
      <c r="E228" s="226" t="s">
        <v>184</v>
      </c>
      <c r="F228" s="1097"/>
      <c r="G228" s="1097">
        <v>95814</v>
      </c>
      <c r="H228" s="226" t="s">
        <v>12</v>
      </c>
      <c r="I228" s="226" t="s">
        <v>13</v>
      </c>
      <c r="J228" s="226" t="s">
        <v>26</v>
      </c>
    </row>
    <row r="229" spans="1:10" x14ac:dyDescent="0.45">
      <c r="A229" s="1095" t="s">
        <v>3197</v>
      </c>
      <c r="B229" s="1095" t="s">
        <v>153</v>
      </c>
      <c r="C229" s="1095" t="s">
        <v>191</v>
      </c>
      <c r="D229" s="1095" t="s">
        <v>162</v>
      </c>
      <c r="E229" s="1095" t="s">
        <v>184</v>
      </c>
      <c r="F229" s="1096"/>
      <c r="G229" s="1096">
        <v>95814</v>
      </c>
      <c r="H229" s="1095" t="s">
        <v>12</v>
      </c>
      <c r="I229" s="1095" t="s">
        <v>13</v>
      </c>
      <c r="J229" s="1095" t="s">
        <v>26</v>
      </c>
    </row>
    <row r="230" spans="1:10" x14ac:dyDescent="0.45">
      <c r="A230" s="226" t="s">
        <v>3197</v>
      </c>
      <c r="B230" s="226" t="s">
        <v>153</v>
      </c>
      <c r="C230" s="226" t="s">
        <v>191</v>
      </c>
      <c r="D230" s="226" t="s">
        <v>162</v>
      </c>
      <c r="E230" s="226" t="s">
        <v>184</v>
      </c>
      <c r="F230" s="1097"/>
      <c r="G230" s="1097">
        <v>115367</v>
      </c>
      <c r="H230" s="226" t="s">
        <v>12</v>
      </c>
      <c r="I230" s="226" t="s">
        <v>13</v>
      </c>
      <c r="J230" s="226" t="s">
        <v>26</v>
      </c>
    </row>
    <row r="231" spans="1:10" x14ac:dyDescent="0.45">
      <c r="A231" s="1095" t="s">
        <v>3197</v>
      </c>
      <c r="B231" s="1095" t="s">
        <v>153</v>
      </c>
      <c r="C231" s="1095" t="s">
        <v>191</v>
      </c>
      <c r="D231" s="1095" t="s">
        <v>162</v>
      </c>
      <c r="E231" s="1095" t="s">
        <v>184</v>
      </c>
      <c r="F231" s="1096"/>
      <c r="G231" s="1096">
        <v>110799</v>
      </c>
      <c r="H231" s="1095" t="s">
        <v>12</v>
      </c>
      <c r="I231" s="1095" t="s">
        <v>13</v>
      </c>
      <c r="J231" s="1095" t="s">
        <v>26</v>
      </c>
    </row>
    <row r="232" spans="1:10" x14ac:dyDescent="0.45">
      <c r="A232" s="226" t="s">
        <v>3197</v>
      </c>
      <c r="B232" s="226" t="s">
        <v>153</v>
      </c>
      <c r="C232" s="226" t="s">
        <v>191</v>
      </c>
      <c r="D232" s="226" t="s">
        <v>162</v>
      </c>
      <c r="E232" s="226" t="s">
        <v>184</v>
      </c>
      <c r="F232" s="1097"/>
      <c r="G232" s="1097">
        <v>119522</v>
      </c>
      <c r="H232" s="226" t="s">
        <v>12</v>
      </c>
      <c r="I232" s="226" t="s">
        <v>13</v>
      </c>
      <c r="J232" s="226" t="s">
        <v>26</v>
      </c>
    </row>
    <row r="233" spans="1:10" x14ac:dyDescent="0.45">
      <c r="A233" s="1095" t="s">
        <v>3197</v>
      </c>
      <c r="B233" s="1095" t="s">
        <v>153</v>
      </c>
      <c r="C233" s="1095" t="s">
        <v>191</v>
      </c>
      <c r="D233" s="1095" t="s">
        <v>162</v>
      </c>
      <c r="E233" s="1095" t="s">
        <v>184</v>
      </c>
      <c r="F233" s="1096"/>
      <c r="G233" s="1096">
        <v>82818</v>
      </c>
      <c r="H233" s="1095" t="s">
        <v>12</v>
      </c>
      <c r="I233" s="1095" t="s">
        <v>13</v>
      </c>
      <c r="J233" s="1095" t="s">
        <v>26</v>
      </c>
    </row>
    <row r="234" spans="1:10" x14ac:dyDescent="0.45">
      <c r="A234" s="226" t="s">
        <v>3197</v>
      </c>
      <c r="B234" s="226" t="s">
        <v>153</v>
      </c>
      <c r="C234" s="226" t="s">
        <v>191</v>
      </c>
      <c r="D234" s="226" t="s">
        <v>162</v>
      </c>
      <c r="E234" s="226" t="s">
        <v>184</v>
      </c>
      <c r="F234" s="1097"/>
      <c r="G234" s="1097">
        <v>113251</v>
      </c>
      <c r="H234" s="226" t="s">
        <v>12</v>
      </c>
      <c r="I234" s="226" t="s">
        <v>13</v>
      </c>
      <c r="J234" s="226" t="s">
        <v>26</v>
      </c>
    </row>
    <row r="235" spans="1:10" x14ac:dyDescent="0.45">
      <c r="A235" s="1095" t="s">
        <v>3197</v>
      </c>
      <c r="B235" s="1095" t="s">
        <v>153</v>
      </c>
      <c r="C235" s="1095" t="s">
        <v>191</v>
      </c>
      <c r="D235" s="1095" t="s">
        <v>162</v>
      </c>
      <c r="E235" s="1095" t="s">
        <v>184</v>
      </c>
      <c r="F235" s="1096"/>
      <c r="G235" s="1096">
        <v>113251</v>
      </c>
      <c r="H235" s="1095" t="s">
        <v>12</v>
      </c>
      <c r="I235" s="1095" t="s">
        <v>13</v>
      </c>
      <c r="J235" s="1095" t="s">
        <v>26</v>
      </c>
    </row>
    <row r="236" spans="1:10" x14ac:dyDescent="0.45">
      <c r="A236" s="226" t="s">
        <v>3197</v>
      </c>
      <c r="B236" s="226" t="s">
        <v>147</v>
      </c>
      <c r="C236" s="226" t="s">
        <v>191</v>
      </c>
      <c r="D236" s="226" t="s">
        <v>162</v>
      </c>
      <c r="E236" s="226" t="s">
        <v>184</v>
      </c>
      <c r="F236" s="1097"/>
      <c r="G236" s="1097">
        <v>1787105</v>
      </c>
      <c r="H236" s="226" t="s">
        <v>12</v>
      </c>
      <c r="I236" s="226" t="s">
        <v>13</v>
      </c>
      <c r="J236" s="226" t="s">
        <v>26</v>
      </c>
    </row>
    <row r="237" spans="1:10" x14ac:dyDescent="0.45">
      <c r="A237" s="1095" t="s">
        <v>3197</v>
      </c>
      <c r="B237" s="1095" t="s">
        <v>147</v>
      </c>
      <c r="C237" s="1095" t="s">
        <v>191</v>
      </c>
      <c r="D237" s="1095" t="s">
        <v>162</v>
      </c>
      <c r="E237" s="1095" t="s">
        <v>184</v>
      </c>
      <c r="F237" s="1096"/>
      <c r="G237" s="1096">
        <v>863293</v>
      </c>
      <c r="H237" s="1095" t="s">
        <v>12</v>
      </c>
      <c r="I237" s="1095" t="s">
        <v>13</v>
      </c>
      <c r="J237" s="1095" t="s">
        <v>26</v>
      </c>
    </row>
    <row r="238" spans="1:10" x14ac:dyDescent="0.45">
      <c r="A238" s="226" t="s">
        <v>3197</v>
      </c>
      <c r="B238" s="226" t="s">
        <v>147</v>
      </c>
      <c r="C238" s="226" t="s">
        <v>191</v>
      </c>
      <c r="D238" s="226" t="s">
        <v>162</v>
      </c>
      <c r="E238" s="226" t="s">
        <v>184</v>
      </c>
      <c r="F238" s="1097"/>
      <c r="G238" s="1097">
        <v>4676425</v>
      </c>
      <c r="H238" s="226" t="s">
        <v>12</v>
      </c>
      <c r="I238" s="226" t="s">
        <v>13</v>
      </c>
      <c r="J238" s="226" t="s">
        <v>26</v>
      </c>
    </row>
    <row r="239" spans="1:10" x14ac:dyDescent="0.45">
      <c r="A239" s="1095" t="s">
        <v>3197</v>
      </c>
      <c r="B239" s="1095" t="s">
        <v>147</v>
      </c>
      <c r="C239" s="1095" t="s">
        <v>191</v>
      </c>
      <c r="D239" s="1095" t="s">
        <v>162</v>
      </c>
      <c r="E239" s="1095" t="s">
        <v>184</v>
      </c>
      <c r="F239" s="1096"/>
      <c r="G239" s="1096">
        <v>2881049</v>
      </c>
      <c r="H239" s="1095" t="s">
        <v>12</v>
      </c>
      <c r="I239" s="1095" t="s">
        <v>13</v>
      </c>
      <c r="J239" s="1095" t="s">
        <v>26</v>
      </c>
    </row>
    <row r="240" spans="1:10" x14ac:dyDescent="0.45">
      <c r="A240" s="226" t="s">
        <v>3197</v>
      </c>
      <c r="B240" s="226" t="s">
        <v>147</v>
      </c>
      <c r="C240" s="226" t="s">
        <v>191</v>
      </c>
      <c r="D240" s="226" t="s">
        <v>162</v>
      </c>
      <c r="E240" s="226" t="s">
        <v>184</v>
      </c>
      <c r="F240" s="1097"/>
      <c r="G240" s="1097">
        <v>6849465</v>
      </c>
      <c r="H240" s="226" t="s">
        <v>12</v>
      </c>
      <c r="I240" s="226" t="s">
        <v>13</v>
      </c>
      <c r="J240" s="226" t="s">
        <v>26</v>
      </c>
    </row>
    <row r="241" spans="1:10" x14ac:dyDescent="0.45">
      <c r="A241" s="1095" t="s">
        <v>3197</v>
      </c>
      <c r="B241" s="1095" t="s">
        <v>147</v>
      </c>
      <c r="C241" s="1095" t="s">
        <v>191</v>
      </c>
      <c r="D241" s="1095" t="s">
        <v>162</v>
      </c>
      <c r="E241" s="1095" t="s">
        <v>184</v>
      </c>
      <c r="F241" s="1096"/>
      <c r="G241" s="1096">
        <v>1056460</v>
      </c>
      <c r="H241" s="1095" t="s">
        <v>12</v>
      </c>
      <c r="I241" s="1095" t="s">
        <v>13</v>
      </c>
      <c r="J241" s="1095" t="s">
        <v>26</v>
      </c>
    </row>
    <row r="242" spans="1:10" x14ac:dyDescent="0.45">
      <c r="A242" s="226" t="s">
        <v>3197</v>
      </c>
      <c r="B242" s="226" t="s">
        <v>147</v>
      </c>
      <c r="C242" s="226" t="s">
        <v>191</v>
      </c>
      <c r="D242" s="226" t="s">
        <v>162</v>
      </c>
      <c r="E242" s="226" t="s">
        <v>184</v>
      </c>
      <c r="F242" s="1097"/>
      <c r="G242" s="1097">
        <v>1031214</v>
      </c>
      <c r="H242" s="226" t="s">
        <v>12</v>
      </c>
      <c r="I242" s="226" t="s">
        <v>13</v>
      </c>
      <c r="J242" s="226" t="s">
        <v>26</v>
      </c>
    </row>
    <row r="243" spans="1:10" x14ac:dyDescent="0.45">
      <c r="A243" s="1095" t="s">
        <v>3197</v>
      </c>
      <c r="B243" s="1095" t="s">
        <v>147</v>
      </c>
      <c r="C243" s="1095" t="s">
        <v>191</v>
      </c>
      <c r="D243" s="1095" t="s">
        <v>162</v>
      </c>
      <c r="E243" s="1095" t="s">
        <v>184</v>
      </c>
      <c r="F243" s="1096"/>
      <c r="G243" s="1096">
        <v>2178674</v>
      </c>
      <c r="H243" s="1095" t="s">
        <v>12</v>
      </c>
      <c r="I243" s="1095" t="s">
        <v>13</v>
      </c>
      <c r="J243" s="1095" t="s">
        <v>26</v>
      </c>
    </row>
    <row r="244" spans="1:10" x14ac:dyDescent="0.45">
      <c r="A244" s="226" t="s">
        <v>3197</v>
      </c>
      <c r="B244" s="226" t="s">
        <v>154</v>
      </c>
      <c r="C244" s="226" t="s">
        <v>191</v>
      </c>
      <c r="D244" s="226" t="s">
        <v>162</v>
      </c>
      <c r="E244" s="226" t="s">
        <v>184</v>
      </c>
      <c r="F244" s="1097"/>
      <c r="G244" s="1097">
        <v>46050000</v>
      </c>
      <c r="H244" s="226" t="s">
        <v>12</v>
      </c>
      <c r="I244" s="226" t="s">
        <v>13</v>
      </c>
      <c r="J244" s="226" t="s">
        <v>81</v>
      </c>
    </row>
    <row r="245" spans="1:10" x14ac:dyDescent="0.45">
      <c r="A245" s="1095" t="s">
        <v>3198</v>
      </c>
      <c r="B245" s="1095" t="s">
        <v>155</v>
      </c>
      <c r="C245" s="1095" t="s">
        <v>191</v>
      </c>
      <c r="D245" s="1095" t="s">
        <v>162</v>
      </c>
      <c r="E245" s="1095" t="s">
        <v>184</v>
      </c>
      <c r="F245" s="1096"/>
      <c r="G245" s="1096">
        <v>10608</v>
      </c>
      <c r="H245" s="1095" t="s">
        <v>12</v>
      </c>
      <c r="I245" s="1095" t="s">
        <v>13</v>
      </c>
      <c r="J245" s="1095" t="s">
        <v>26</v>
      </c>
    </row>
    <row r="246" spans="1:10" x14ac:dyDescent="0.45">
      <c r="A246" s="226" t="s">
        <v>3198</v>
      </c>
      <c r="B246" s="226" t="s">
        <v>155</v>
      </c>
      <c r="C246" s="226" t="s">
        <v>191</v>
      </c>
      <c r="D246" s="226" t="s">
        <v>162</v>
      </c>
      <c r="E246" s="226" t="s">
        <v>184</v>
      </c>
      <c r="F246" s="1097"/>
      <c r="G246" s="1097">
        <v>10608</v>
      </c>
      <c r="H246" s="226" t="s">
        <v>12</v>
      </c>
      <c r="I246" s="226" t="s">
        <v>13</v>
      </c>
      <c r="J246" s="226" t="s">
        <v>26</v>
      </c>
    </row>
    <row r="247" spans="1:10" x14ac:dyDescent="0.45">
      <c r="A247" s="1095" t="s">
        <v>3198</v>
      </c>
      <c r="B247" s="1095" t="s">
        <v>155</v>
      </c>
      <c r="C247" s="1095" t="s">
        <v>191</v>
      </c>
      <c r="D247" s="1095" t="s">
        <v>162</v>
      </c>
      <c r="E247" s="1095" t="s">
        <v>184</v>
      </c>
      <c r="F247" s="1096"/>
      <c r="G247" s="1096">
        <v>10608</v>
      </c>
      <c r="H247" s="1095" t="s">
        <v>12</v>
      </c>
      <c r="I247" s="1095" t="s">
        <v>13</v>
      </c>
      <c r="J247" s="1095" t="s">
        <v>26</v>
      </c>
    </row>
    <row r="248" spans="1:10" x14ac:dyDescent="0.45">
      <c r="A248" s="226" t="s">
        <v>3198</v>
      </c>
      <c r="B248" s="226" t="s">
        <v>155</v>
      </c>
      <c r="C248" s="226" t="s">
        <v>191</v>
      </c>
      <c r="D248" s="226" t="s">
        <v>162</v>
      </c>
      <c r="E248" s="226" t="s">
        <v>184</v>
      </c>
      <c r="F248" s="1097"/>
      <c r="G248" s="1097">
        <v>10608</v>
      </c>
      <c r="H248" s="226" t="s">
        <v>12</v>
      </c>
      <c r="I248" s="226" t="s">
        <v>13</v>
      </c>
      <c r="J248" s="226" t="s">
        <v>26</v>
      </c>
    </row>
    <row r="249" spans="1:10" x14ac:dyDescent="0.45">
      <c r="A249" s="1095" t="s">
        <v>3198</v>
      </c>
      <c r="B249" s="1095" t="s">
        <v>155</v>
      </c>
      <c r="C249" s="1095" t="s">
        <v>191</v>
      </c>
      <c r="D249" s="1095" t="s">
        <v>162</v>
      </c>
      <c r="E249" s="1095" t="s">
        <v>184</v>
      </c>
      <c r="F249" s="1096"/>
      <c r="G249" s="1096">
        <v>10608</v>
      </c>
      <c r="H249" s="1095" t="s">
        <v>12</v>
      </c>
      <c r="I249" s="1095" t="s">
        <v>13</v>
      </c>
      <c r="J249" s="1095" t="s">
        <v>26</v>
      </c>
    </row>
    <row r="250" spans="1:10" x14ac:dyDescent="0.45">
      <c r="A250" s="226" t="s">
        <v>3198</v>
      </c>
      <c r="B250" s="226" t="s">
        <v>155</v>
      </c>
      <c r="C250" s="226" t="s">
        <v>191</v>
      </c>
      <c r="D250" s="226" t="s">
        <v>162</v>
      </c>
      <c r="E250" s="226" t="s">
        <v>184</v>
      </c>
      <c r="F250" s="1097"/>
      <c r="G250" s="1097">
        <v>10608</v>
      </c>
      <c r="H250" s="226" t="s">
        <v>12</v>
      </c>
      <c r="I250" s="226" t="s">
        <v>13</v>
      </c>
      <c r="J250" s="226" t="s">
        <v>26</v>
      </c>
    </row>
    <row r="251" spans="1:10" x14ac:dyDescent="0.45">
      <c r="A251" s="1095" t="s">
        <v>3198</v>
      </c>
      <c r="B251" s="1095" t="s">
        <v>155</v>
      </c>
      <c r="C251" s="1095" t="s">
        <v>191</v>
      </c>
      <c r="D251" s="1095" t="s">
        <v>162</v>
      </c>
      <c r="E251" s="1095" t="s">
        <v>184</v>
      </c>
      <c r="F251" s="1096"/>
      <c r="G251" s="1096">
        <v>11352</v>
      </c>
      <c r="H251" s="1095" t="s">
        <v>12</v>
      </c>
      <c r="I251" s="1095" t="s">
        <v>13</v>
      </c>
      <c r="J251" s="1095" t="s">
        <v>26</v>
      </c>
    </row>
    <row r="252" spans="1:10" x14ac:dyDescent="0.45">
      <c r="A252" s="226" t="s">
        <v>3198</v>
      </c>
      <c r="B252" s="226" t="s">
        <v>155</v>
      </c>
      <c r="C252" s="226" t="s">
        <v>191</v>
      </c>
      <c r="D252" s="226" t="s">
        <v>162</v>
      </c>
      <c r="E252" s="226" t="s">
        <v>184</v>
      </c>
      <c r="F252" s="1097"/>
      <c r="G252" s="1097">
        <v>11352</v>
      </c>
      <c r="H252" s="226" t="s">
        <v>12</v>
      </c>
      <c r="I252" s="226" t="s">
        <v>13</v>
      </c>
      <c r="J252" s="226" t="s">
        <v>26</v>
      </c>
    </row>
    <row r="253" spans="1:10" x14ac:dyDescent="0.45">
      <c r="A253" s="1095" t="s">
        <v>3198</v>
      </c>
      <c r="B253" s="1095" t="s">
        <v>155</v>
      </c>
      <c r="C253" s="1095" t="s">
        <v>191</v>
      </c>
      <c r="D253" s="1095" t="s">
        <v>162</v>
      </c>
      <c r="E253" s="1095" t="s">
        <v>184</v>
      </c>
      <c r="F253" s="1096"/>
      <c r="G253" s="1096">
        <v>11352</v>
      </c>
      <c r="H253" s="1095" t="s">
        <v>12</v>
      </c>
      <c r="I253" s="1095" t="s">
        <v>13</v>
      </c>
      <c r="J253" s="1095" t="s">
        <v>26</v>
      </c>
    </row>
    <row r="254" spans="1:10" x14ac:dyDescent="0.45">
      <c r="A254" s="226" t="s">
        <v>3198</v>
      </c>
      <c r="B254" s="226" t="s">
        <v>155</v>
      </c>
      <c r="C254" s="226" t="s">
        <v>191</v>
      </c>
      <c r="D254" s="226" t="s">
        <v>162</v>
      </c>
      <c r="E254" s="226" t="s">
        <v>184</v>
      </c>
      <c r="F254" s="1097"/>
      <c r="G254" s="1097">
        <v>11352</v>
      </c>
      <c r="H254" s="226" t="s">
        <v>12</v>
      </c>
      <c r="I254" s="226" t="s">
        <v>13</v>
      </c>
      <c r="J254" s="226" t="s">
        <v>26</v>
      </c>
    </row>
    <row r="255" spans="1:10" x14ac:dyDescent="0.45">
      <c r="A255" s="1095" t="s">
        <v>3198</v>
      </c>
      <c r="B255" s="1095" t="s">
        <v>155</v>
      </c>
      <c r="C255" s="1095" t="s">
        <v>191</v>
      </c>
      <c r="D255" s="1095" t="s">
        <v>162</v>
      </c>
      <c r="E255" s="1095" t="s">
        <v>184</v>
      </c>
      <c r="F255" s="1096"/>
      <c r="G255" s="1096">
        <v>11352</v>
      </c>
      <c r="H255" s="1095" t="s">
        <v>12</v>
      </c>
      <c r="I255" s="1095" t="s">
        <v>13</v>
      </c>
      <c r="J255" s="1095" t="s">
        <v>26</v>
      </c>
    </row>
    <row r="256" spans="1:10" x14ac:dyDescent="0.45">
      <c r="A256" s="226" t="s">
        <v>3198</v>
      </c>
      <c r="B256" s="226" t="s">
        <v>153</v>
      </c>
      <c r="C256" s="226" t="s">
        <v>191</v>
      </c>
      <c r="D256" s="226" t="s">
        <v>162</v>
      </c>
      <c r="E256" s="226" t="s">
        <v>184</v>
      </c>
      <c r="F256" s="1097"/>
      <c r="G256" s="1097">
        <v>15912</v>
      </c>
      <c r="H256" s="226" t="s">
        <v>12</v>
      </c>
      <c r="I256" s="226" t="s">
        <v>13</v>
      </c>
      <c r="J256" s="226" t="s">
        <v>26</v>
      </c>
    </row>
    <row r="257" spans="1:10" x14ac:dyDescent="0.45">
      <c r="A257" s="1095" t="s">
        <v>3198</v>
      </c>
      <c r="B257" s="1095" t="s">
        <v>153</v>
      </c>
      <c r="C257" s="1095" t="s">
        <v>191</v>
      </c>
      <c r="D257" s="1095" t="s">
        <v>162</v>
      </c>
      <c r="E257" s="1095" t="s">
        <v>184</v>
      </c>
      <c r="F257" s="1096"/>
      <c r="G257" s="1096">
        <v>15916</v>
      </c>
      <c r="H257" s="1095" t="s">
        <v>12</v>
      </c>
      <c r="I257" s="1095" t="s">
        <v>13</v>
      </c>
      <c r="J257" s="1095" t="s">
        <v>26</v>
      </c>
    </row>
    <row r="258" spans="1:10" x14ac:dyDescent="0.45">
      <c r="A258" s="226" t="s">
        <v>3198</v>
      </c>
      <c r="B258" s="226" t="s">
        <v>153</v>
      </c>
      <c r="C258" s="226" t="s">
        <v>191</v>
      </c>
      <c r="D258" s="226" t="s">
        <v>162</v>
      </c>
      <c r="E258" s="226" t="s">
        <v>184</v>
      </c>
      <c r="F258" s="1097"/>
      <c r="G258" s="1097">
        <v>15912</v>
      </c>
      <c r="H258" s="226" t="s">
        <v>12</v>
      </c>
      <c r="I258" s="226" t="s">
        <v>13</v>
      </c>
      <c r="J258" s="226" t="s">
        <v>26</v>
      </c>
    </row>
    <row r="259" spans="1:10" x14ac:dyDescent="0.45">
      <c r="A259" s="1095" t="s">
        <v>3198</v>
      </c>
      <c r="B259" s="1095" t="s">
        <v>153</v>
      </c>
      <c r="C259" s="1095" t="s">
        <v>191</v>
      </c>
      <c r="D259" s="1095" t="s">
        <v>162</v>
      </c>
      <c r="E259" s="1095" t="s">
        <v>184</v>
      </c>
      <c r="F259" s="1096"/>
      <c r="G259" s="1096">
        <v>15842</v>
      </c>
      <c r="H259" s="1095" t="s">
        <v>12</v>
      </c>
      <c r="I259" s="1095" t="s">
        <v>13</v>
      </c>
      <c r="J259" s="1095" t="s">
        <v>26</v>
      </c>
    </row>
    <row r="260" spans="1:10" x14ac:dyDescent="0.45">
      <c r="A260" s="226" t="s">
        <v>3198</v>
      </c>
      <c r="B260" s="226" t="s">
        <v>153</v>
      </c>
      <c r="C260" s="226" t="s">
        <v>191</v>
      </c>
      <c r="D260" s="226" t="s">
        <v>162</v>
      </c>
      <c r="E260" s="226" t="s">
        <v>184</v>
      </c>
      <c r="F260" s="1097"/>
      <c r="G260" s="1097">
        <v>15912</v>
      </c>
      <c r="H260" s="226" t="s">
        <v>12</v>
      </c>
      <c r="I260" s="226" t="s">
        <v>13</v>
      </c>
      <c r="J260" s="226" t="s">
        <v>26</v>
      </c>
    </row>
    <row r="261" spans="1:10" x14ac:dyDescent="0.45">
      <c r="A261" s="1095" t="s">
        <v>3198</v>
      </c>
      <c r="B261" s="1095" t="s">
        <v>153</v>
      </c>
      <c r="C261" s="1095" t="s">
        <v>191</v>
      </c>
      <c r="D261" s="1095" t="s">
        <v>162</v>
      </c>
      <c r="E261" s="1095" t="s">
        <v>184</v>
      </c>
      <c r="F261" s="1096"/>
      <c r="G261" s="1096">
        <v>15912</v>
      </c>
      <c r="H261" s="1095" t="s">
        <v>12</v>
      </c>
      <c r="I261" s="1095" t="s">
        <v>13</v>
      </c>
      <c r="J261" s="1095" t="s">
        <v>26</v>
      </c>
    </row>
    <row r="262" spans="1:10" x14ac:dyDescent="0.45">
      <c r="A262" s="226" t="s">
        <v>3198</v>
      </c>
      <c r="B262" s="226" t="s">
        <v>153</v>
      </c>
      <c r="C262" s="226" t="s">
        <v>191</v>
      </c>
      <c r="D262" s="226" t="s">
        <v>162</v>
      </c>
      <c r="E262" s="226" t="s">
        <v>184</v>
      </c>
      <c r="F262" s="1097"/>
      <c r="G262" s="1097">
        <v>17029</v>
      </c>
      <c r="H262" s="226" t="s">
        <v>12</v>
      </c>
      <c r="I262" s="226" t="s">
        <v>13</v>
      </c>
      <c r="J262" s="226" t="s">
        <v>26</v>
      </c>
    </row>
    <row r="263" spans="1:10" x14ac:dyDescent="0.45">
      <c r="A263" s="1095" t="s">
        <v>3198</v>
      </c>
      <c r="B263" s="1095" t="s">
        <v>153</v>
      </c>
      <c r="C263" s="1095" t="s">
        <v>191</v>
      </c>
      <c r="D263" s="1095" t="s">
        <v>162</v>
      </c>
      <c r="E263" s="1095" t="s">
        <v>184</v>
      </c>
      <c r="F263" s="1096"/>
      <c r="G263" s="1096">
        <v>17029</v>
      </c>
      <c r="H263" s="1095" t="s">
        <v>12</v>
      </c>
      <c r="I263" s="1095" t="s">
        <v>13</v>
      </c>
      <c r="J263" s="1095" t="s">
        <v>26</v>
      </c>
    </row>
    <row r="264" spans="1:10" x14ac:dyDescent="0.45">
      <c r="A264" s="226" t="s">
        <v>3198</v>
      </c>
      <c r="B264" s="226" t="s">
        <v>153</v>
      </c>
      <c r="C264" s="226" t="s">
        <v>191</v>
      </c>
      <c r="D264" s="226" t="s">
        <v>162</v>
      </c>
      <c r="E264" s="226" t="s">
        <v>184</v>
      </c>
      <c r="F264" s="1097"/>
      <c r="G264" s="1097">
        <v>19029</v>
      </c>
      <c r="H264" s="226" t="s">
        <v>12</v>
      </c>
      <c r="I264" s="226" t="s">
        <v>13</v>
      </c>
      <c r="J264" s="226" t="s">
        <v>26</v>
      </c>
    </row>
    <row r="265" spans="1:10" x14ac:dyDescent="0.45">
      <c r="A265" s="1095" t="s">
        <v>3198</v>
      </c>
      <c r="B265" s="1095" t="s">
        <v>153</v>
      </c>
      <c r="C265" s="1095" t="s">
        <v>191</v>
      </c>
      <c r="D265" s="1095" t="s">
        <v>162</v>
      </c>
      <c r="E265" s="1095" t="s">
        <v>184</v>
      </c>
      <c r="F265" s="1096"/>
      <c r="G265" s="1096">
        <v>17029</v>
      </c>
      <c r="H265" s="1095" t="s">
        <v>12</v>
      </c>
      <c r="I265" s="1095" t="s">
        <v>13</v>
      </c>
      <c r="J265" s="1095" t="s">
        <v>26</v>
      </c>
    </row>
    <row r="266" spans="1:10" x14ac:dyDescent="0.45">
      <c r="A266" s="226" t="s">
        <v>3198</v>
      </c>
      <c r="B266" s="226" t="s">
        <v>153</v>
      </c>
      <c r="C266" s="226" t="s">
        <v>191</v>
      </c>
      <c r="D266" s="226" t="s">
        <v>162</v>
      </c>
      <c r="E266" s="226" t="s">
        <v>184</v>
      </c>
      <c r="F266" s="1097"/>
      <c r="G266" s="1097">
        <v>17029</v>
      </c>
      <c r="H266" s="226" t="s">
        <v>12</v>
      </c>
      <c r="I266" s="226" t="s">
        <v>13</v>
      </c>
      <c r="J266" s="226" t="s">
        <v>26</v>
      </c>
    </row>
    <row r="267" spans="1:10" x14ac:dyDescent="0.45">
      <c r="A267" s="1095" t="s">
        <v>3199</v>
      </c>
      <c r="B267" s="1095" t="s">
        <v>147</v>
      </c>
      <c r="C267" s="1095" t="s">
        <v>191</v>
      </c>
      <c r="D267" s="1095" t="s">
        <v>162</v>
      </c>
      <c r="E267" s="1095" t="s">
        <v>184</v>
      </c>
      <c r="F267" s="1096"/>
      <c r="G267" s="1096">
        <v>180871</v>
      </c>
      <c r="H267" s="1095" t="s">
        <v>12</v>
      </c>
      <c r="I267" s="1095" t="s">
        <v>13</v>
      </c>
      <c r="J267" s="1095" t="s">
        <v>26</v>
      </c>
    </row>
    <row r="268" spans="1:10" x14ac:dyDescent="0.45">
      <c r="A268" s="226" t="s">
        <v>3199</v>
      </c>
      <c r="B268" s="226" t="s">
        <v>147</v>
      </c>
      <c r="C268" s="226" t="s">
        <v>191</v>
      </c>
      <c r="D268" s="226" t="s">
        <v>162</v>
      </c>
      <c r="E268" s="226" t="s">
        <v>184</v>
      </c>
      <c r="F268" s="1097"/>
      <c r="G268" s="1097">
        <v>4376800</v>
      </c>
      <c r="H268" s="226" t="s">
        <v>12</v>
      </c>
      <c r="I268" s="226" t="s">
        <v>13</v>
      </c>
      <c r="J268" s="226" t="s">
        <v>26</v>
      </c>
    </row>
    <row r="269" spans="1:10" x14ac:dyDescent="0.45">
      <c r="A269" s="1095" t="s">
        <v>3199</v>
      </c>
      <c r="B269" s="1095" t="s">
        <v>147</v>
      </c>
      <c r="C269" s="1095" t="s">
        <v>191</v>
      </c>
      <c r="D269" s="1095" t="s">
        <v>162</v>
      </c>
      <c r="E269" s="1095" t="s">
        <v>184</v>
      </c>
      <c r="F269" s="1096"/>
      <c r="G269" s="1096">
        <v>2361520</v>
      </c>
      <c r="H269" s="1095" t="s">
        <v>12</v>
      </c>
      <c r="I269" s="1095" t="s">
        <v>13</v>
      </c>
      <c r="J269" s="1095" t="s">
        <v>26</v>
      </c>
    </row>
    <row r="270" spans="1:10" x14ac:dyDescent="0.45">
      <c r="A270" s="226" t="s">
        <v>3199</v>
      </c>
      <c r="B270" s="226" t="s">
        <v>147</v>
      </c>
      <c r="C270" s="226" t="s">
        <v>191</v>
      </c>
      <c r="D270" s="226" t="s">
        <v>162</v>
      </c>
      <c r="E270" s="226" t="s">
        <v>184</v>
      </c>
      <c r="F270" s="1097"/>
      <c r="G270" s="1097">
        <v>376558</v>
      </c>
      <c r="H270" s="226" t="s">
        <v>12</v>
      </c>
      <c r="I270" s="226" t="s">
        <v>13</v>
      </c>
      <c r="J270" s="226" t="s">
        <v>26</v>
      </c>
    </row>
    <row r="271" spans="1:10" x14ac:dyDescent="0.45">
      <c r="A271" s="1095" t="s">
        <v>3199</v>
      </c>
      <c r="B271" s="1095" t="s">
        <v>147</v>
      </c>
      <c r="C271" s="1095" t="s">
        <v>191</v>
      </c>
      <c r="D271" s="1095" t="s">
        <v>162</v>
      </c>
      <c r="E271" s="1095" t="s">
        <v>184</v>
      </c>
      <c r="F271" s="1096"/>
      <c r="G271" s="1096">
        <v>4300208</v>
      </c>
      <c r="H271" s="1095" t="s">
        <v>12</v>
      </c>
      <c r="I271" s="1095" t="s">
        <v>13</v>
      </c>
      <c r="J271" s="1095" t="s">
        <v>26</v>
      </c>
    </row>
    <row r="272" spans="1:10" x14ac:dyDescent="0.45">
      <c r="A272" s="226" t="s">
        <v>3199</v>
      </c>
      <c r="B272" s="226" t="s">
        <v>147</v>
      </c>
      <c r="C272" s="226" t="s">
        <v>191</v>
      </c>
      <c r="D272" s="226" t="s">
        <v>162</v>
      </c>
      <c r="E272" s="226" t="s">
        <v>184</v>
      </c>
      <c r="F272" s="1097"/>
      <c r="G272" s="1097">
        <v>615227</v>
      </c>
      <c r="H272" s="226" t="s">
        <v>12</v>
      </c>
      <c r="I272" s="226" t="s">
        <v>13</v>
      </c>
      <c r="J272" s="226" t="s">
        <v>26</v>
      </c>
    </row>
    <row r="273" spans="1:10" x14ac:dyDescent="0.45">
      <c r="A273" s="1095" t="s">
        <v>3199</v>
      </c>
      <c r="B273" s="1095" t="s">
        <v>147</v>
      </c>
      <c r="C273" s="1095" t="s">
        <v>191</v>
      </c>
      <c r="D273" s="1095" t="s">
        <v>162</v>
      </c>
      <c r="E273" s="1095" t="s">
        <v>184</v>
      </c>
      <c r="F273" s="1096"/>
      <c r="G273" s="1096">
        <v>434348</v>
      </c>
      <c r="H273" s="1095" t="s">
        <v>12</v>
      </c>
      <c r="I273" s="1095" t="s">
        <v>13</v>
      </c>
      <c r="J273" s="1095" t="s">
        <v>26</v>
      </c>
    </row>
    <row r="274" spans="1:10" x14ac:dyDescent="0.45">
      <c r="A274" s="226" t="s">
        <v>3199</v>
      </c>
      <c r="B274" s="226" t="s">
        <v>147</v>
      </c>
      <c r="C274" s="226" t="s">
        <v>191</v>
      </c>
      <c r="D274" s="226" t="s">
        <v>162</v>
      </c>
      <c r="E274" s="226" t="s">
        <v>184</v>
      </c>
      <c r="F274" s="1097"/>
      <c r="G274" s="1097">
        <v>4881282</v>
      </c>
      <c r="H274" s="226" t="s">
        <v>12</v>
      </c>
      <c r="I274" s="226" t="s">
        <v>13</v>
      </c>
      <c r="J274" s="226" t="s">
        <v>26</v>
      </c>
    </row>
    <row r="275" spans="1:10" x14ac:dyDescent="0.45">
      <c r="A275" s="1095" t="s">
        <v>3199</v>
      </c>
      <c r="B275" s="1095" t="s">
        <v>147</v>
      </c>
      <c r="C275" s="1095" t="s">
        <v>191</v>
      </c>
      <c r="D275" s="1095" t="s">
        <v>162</v>
      </c>
      <c r="E275" s="1095" t="s">
        <v>184</v>
      </c>
      <c r="F275" s="1096"/>
      <c r="G275" s="1096">
        <v>1126891</v>
      </c>
      <c r="H275" s="1095" t="s">
        <v>12</v>
      </c>
      <c r="I275" s="1095" t="s">
        <v>13</v>
      </c>
      <c r="J275" s="1095" t="s">
        <v>26</v>
      </c>
    </row>
    <row r="276" spans="1:10" x14ac:dyDescent="0.45">
      <c r="A276" s="226" t="s">
        <v>3199</v>
      </c>
      <c r="B276" s="226" t="s">
        <v>147</v>
      </c>
      <c r="C276" s="226" t="s">
        <v>191</v>
      </c>
      <c r="D276" s="226" t="s">
        <v>162</v>
      </c>
      <c r="E276" s="226" t="s">
        <v>184</v>
      </c>
      <c r="F276" s="1097"/>
      <c r="G276" s="1097">
        <v>222511</v>
      </c>
      <c r="H276" s="226" t="s">
        <v>12</v>
      </c>
      <c r="I276" s="226" t="s">
        <v>13</v>
      </c>
      <c r="J276" s="226" t="s">
        <v>26</v>
      </c>
    </row>
    <row r="277" spans="1:10" x14ac:dyDescent="0.45">
      <c r="A277" s="1095" t="s">
        <v>3199</v>
      </c>
      <c r="B277" s="1095" t="s">
        <v>147</v>
      </c>
      <c r="C277" s="1095" t="s">
        <v>191</v>
      </c>
      <c r="D277" s="1095" t="s">
        <v>162</v>
      </c>
      <c r="E277" s="1095" t="s">
        <v>184</v>
      </c>
      <c r="F277" s="1096"/>
      <c r="G277" s="1096">
        <v>10098674</v>
      </c>
      <c r="H277" s="1095" t="s">
        <v>12</v>
      </c>
      <c r="I277" s="1095" t="s">
        <v>13</v>
      </c>
      <c r="J277" s="1095" t="s">
        <v>26</v>
      </c>
    </row>
    <row r="278" spans="1:10" x14ac:dyDescent="0.45">
      <c r="A278" s="226" t="s">
        <v>3199</v>
      </c>
      <c r="B278" s="226" t="s">
        <v>147</v>
      </c>
      <c r="C278" s="226" t="s">
        <v>191</v>
      </c>
      <c r="D278" s="226" t="s">
        <v>162</v>
      </c>
      <c r="E278" s="226" t="s">
        <v>184</v>
      </c>
      <c r="F278" s="1097"/>
      <c r="G278" s="1097">
        <v>306960</v>
      </c>
      <c r="H278" s="226" t="s">
        <v>12</v>
      </c>
      <c r="I278" s="226" t="s">
        <v>13</v>
      </c>
      <c r="J278" s="226" t="s">
        <v>26</v>
      </c>
    </row>
    <row r="279" spans="1:10" x14ac:dyDescent="0.45">
      <c r="A279" s="1095" t="s">
        <v>3199</v>
      </c>
      <c r="B279" s="1095" t="s">
        <v>152</v>
      </c>
      <c r="C279" s="1095" t="s">
        <v>191</v>
      </c>
      <c r="D279" s="1095" t="s">
        <v>162</v>
      </c>
      <c r="E279" s="1095" t="s">
        <v>184</v>
      </c>
      <c r="F279" s="1096"/>
      <c r="G279" s="1096">
        <v>4291258</v>
      </c>
      <c r="H279" s="1095" t="s">
        <v>12</v>
      </c>
      <c r="I279" s="1095" t="s">
        <v>13</v>
      </c>
      <c r="J279" s="1095" t="s">
        <v>26</v>
      </c>
    </row>
    <row r="280" spans="1:10" x14ac:dyDescent="0.45">
      <c r="A280" s="226" t="s">
        <v>3199</v>
      </c>
      <c r="B280" s="226" t="s">
        <v>152</v>
      </c>
      <c r="C280" s="226" t="s">
        <v>191</v>
      </c>
      <c r="D280" s="226" t="s">
        <v>162</v>
      </c>
      <c r="E280" s="226" t="s">
        <v>184</v>
      </c>
      <c r="F280" s="1097"/>
      <c r="G280" s="1097">
        <v>7530</v>
      </c>
      <c r="H280" s="226" t="s">
        <v>12</v>
      </c>
      <c r="I280" s="226" t="s">
        <v>13</v>
      </c>
      <c r="J280" s="226" t="s">
        <v>26</v>
      </c>
    </row>
    <row r="281" spans="1:10" x14ac:dyDescent="0.45">
      <c r="A281" s="1095" t="s">
        <v>1558</v>
      </c>
      <c r="B281" s="1095" t="s">
        <v>155</v>
      </c>
      <c r="C281" s="1095" t="s">
        <v>191</v>
      </c>
      <c r="D281" s="1095" t="s">
        <v>162</v>
      </c>
      <c r="E281" s="1095" t="s">
        <v>184</v>
      </c>
      <c r="F281" s="1096"/>
      <c r="G281" s="1096">
        <v>2344</v>
      </c>
      <c r="H281" s="1095" t="s">
        <v>12</v>
      </c>
      <c r="I281" s="1095" t="s">
        <v>13</v>
      </c>
      <c r="J281" s="1095" t="s">
        <v>26</v>
      </c>
    </row>
    <row r="282" spans="1:10" x14ac:dyDescent="0.45">
      <c r="A282" s="226" t="s">
        <v>1558</v>
      </c>
      <c r="B282" s="226" t="s">
        <v>153</v>
      </c>
      <c r="C282" s="226" t="s">
        <v>191</v>
      </c>
      <c r="D282" s="226" t="s">
        <v>162</v>
      </c>
      <c r="E282" s="226" t="s">
        <v>184</v>
      </c>
      <c r="F282" s="1097"/>
      <c r="G282" s="1097">
        <v>3516</v>
      </c>
      <c r="H282" s="226" t="s">
        <v>12</v>
      </c>
      <c r="I282" s="226" t="s">
        <v>13</v>
      </c>
      <c r="J282" s="226" t="s">
        <v>26</v>
      </c>
    </row>
    <row r="283" spans="1:10" x14ac:dyDescent="0.45">
      <c r="A283" s="1095" t="s">
        <v>2801</v>
      </c>
      <c r="B283" s="1095" t="s">
        <v>159</v>
      </c>
      <c r="C283" s="1095" t="s">
        <v>191</v>
      </c>
      <c r="D283" s="1095" t="s">
        <v>1139</v>
      </c>
      <c r="E283" s="1095" t="s">
        <v>184</v>
      </c>
      <c r="F283" s="1096"/>
      <c r="G283" s="1096">
        <v>303400</v>
      </c>
      <c r="H283" s="1095" t="s">
        <v>12</v>
      </c>
      <c r="I283" s="1095" t="s">
        <v>13</v>
      </c>
      <c r="J283" s="1095" t="s">
        <v>669</v>
      </c>
    </row>
    <row r="284" spans="1:10" x14ac:dyDescent="0.45">
      <c r="A284" s="226" t="s">
        <v>2801</v>
      </c>
      <c r="B284" s="226" t="s">
        <v>159</v>
      </c>
      <c r="C284" s="226" t="s">
        <v>191</v>
      </c>
      <c r="D284" s="226" t="s">
        <v>1139</v>
      </c>
      <c r="E284" s="226" t="s">
        <v>184</v>
      </c>
      <c r="F284" s="1097"/>
      <c r="G284" s="1097">
        <v>305250</v>
      </c>
      <c r="H284" s="226" t="s">
        <v>12</v>
      </c>
      <c r="I284" s="226" t="s">
        <v>13</v>
      </c>
      <c r="J284" s="226" t="s">
        <v>669</v>
      </c>
    </row>
    <row r="285" spans="1:10" x14ac:dyDescent="0.45">
      <c r="A285" s="1095" t="s">
        <v>2801</v>
      </c>
      <c r="B285" s="1095" t="s">
        <v>159</v>
      </c>
      <c r="C285" s="1095" t="s">
        <v>191</v>
      </c>
      <c r="D285" s="1095" t="s">
        <v>1139</v>
      </c>
      <c r="E285" s="1095" t="s">
        <v>184</v>
      </c>
      <c r="F285" s="1096"/>
      <c r="G285" s="1096">
        <v>321900</v>
      </c>
      <c r="H285" s="1095" t="s">
        <v>12</v>
      </c>
      <c r="I285" s="1095" t="s">
        <v>13</v>
      </c>
      <c r="J285" s="1095" t="s">
        <v>669</v>
      </c>
    </row>
    <row r="286" spans="1:10" x14ac:dyDescent="0.45">
      <c r="A286" s="226" t="s">
        <v>2801</v>
      </c>
      <c r="B286" s="226" t="s">
        <v>159</v>
      </c>
      <c r="C286" s="226" t="s">
        <v>191</v>
      </c>
      <c r="D286" s="226" t="s">
        <v>1139</v>
      </c>
      <c r="E286" s="226" t="s">
        <v>184</v>
      </c>
      <c r="F286" s="1097"/>
      <c r="G286" s="1097">
        <v>302475</v>
      </c>
      <c r="H286" s="226" t="s">
        <v>12</v>
      </c>
      <c r="I286" s="226" t="s">
        <v>13</v>
      </c>
      <c r="J286" s="226" t="s">
        <v>669</v>
      </c>
    </row>
    <row r="287" spans="1:10" x14ac:dyDescent="0.45">
      <c r="A287" s="1095" t="s">
        <v>2801</v>
      </c>
      <c r="B287" s="1095" t="s">
        <v>159</v>
      </c>
      <c r="C287" s="1095" t="s">
        <v>191</v>
      </c>
      <c r="D287" s="1095" t="s">
        <v>1139</v>
      </c>
      <c r="E287" s="1095" t="s">
        <v>184</v>
      </c>
      <c r="F287" s="1096"/>
      <c r="G287" s="1096">
        <v>25312</v>
      </c>
      <c r="H287" s="1095" t="s">
        <v>12</v>
      </c>
      <c r="I287" s="1095" t="s">
        <v>13</v>
      </c>
      <c r="J287" s="1095" t="s">
        <v>669</v>
      </c>
    </row>
    <row r="288" spans="1:10" x14ac:dyDescent="0.45">
      <c r="A288" s="226" t="s">
        <v>2801</v>
      </c>
      <c r="B288" s="226" t="s">
        <v>159</v>
      </c>
      <c r="C288" s="226" t="s">
        <v>191</v>
      </c>
      <c r="D288" s="226" t="s">
        <v>1139</v>
      </c>
      <c r="E288" s="226" t="s">
        <v>184</v>
      </c>
      <c r="F288" s="1097"/>
      <c r="G288" s="1097">
        <v>342250</v>
      </c>
      <c r="H288" s="226" t="s">
        <v>12</v>
      </c>
      <c r="I288" s="226" t="s">
        <v>13</v>
      </c>
      <c r="J288" s="226" t="s">
        <v>669</v>
      </c>
    </row>
    <row r="289" spans="1:10" x14ac:dyDescent="0.45">
      <c r="A289" s="1095" t="s">
        <v>2801</v>
      </c>
      <c r="B289" s="1095" t="s">
        <v>159</v>
      </c>
      <c r="C289" s="1095" t="s">
        <v>191</v>
      </c>
      <c r="D289" s="1095" t="s">
        <v>1139</v>
      </c>
      <c r="E289" s="1095" t="s">
        <v>184</v>
      </c>
      <c r="F289" s="1096"/>
      <c r="G289" s="1096">
        <v>304325</v>
      </c>
      <c r="H289" s="1095" t="s">
        <v>12</v>
      </c>
      <c r="I289" s="1095" t="s">
        <v>13</v>
      </c>
      <c r="J289" s="1095" t="s">
        <v>669</v>
      </c>
    </row>
    <row r="290" spans="1:10" x14ac:dyDescent="0.45">
      <c r="A290" s="226" t="s">
        <v>2801</v>
      </c>
      <c r="B290" s="226" t="s">
        <v>159</v>
      </c>
      <c r="C290" s="226" t="s">
        <v>191</v>
      </c>
      <c r="D290" s="226" t="s">
        <v>1139</v>
      </c>
      <c r="E290" s="226" t="s">
        <v>184</v>
      </c>
      <c r="F290" s="1097"/>
      <c r="G290" s="1097">
        <v>294150</v>
      </c>
      <c r="H290" s="226" t="s">
        <v>12</v>
      </c>
      <c r="I290" s="226" t="s">
        <v>13</v>
      </c>
      <c r="J290" s="226" t="s">
        <v>669</v>
      </c>
    </row>
    <row r="291" spans="1:10" x14ac:dyDescent="0.45">
      <c r="A291" s="1095" t="s">
        <v>2801</v>
      </c>
      <c r="B291" s="1095" t="s">
        <v>159</v>
      </c>
      <c r="C291" s="1095" t="s">
        <v>191</v>
      </c>
      <c r="D291" s="1095" t="s">
        <v>1139</v>
      </c>
      <c r="E291" s="1095" t="s">
        <v>184</v>
      </c>
      <c r="F291" s="1096"/>
      <c r="G291" s="1096">
        <v>284900</v>
      </c>
      <c r="H291" s="1095" t="s">
        <v>12</v>
      </c>
      <c r="I291" s="1095" t="s">
        <v>13</v>
      </c>
      <c r="J291" s="1095" t="s">
        <v>669</v>
      </c>
    </row>
    <row r="292" spans="1:10" x14ac:dyDescent="0.45">
      <c r="A292" s="226" t="s">
        <v>2801</v>
      </c>
      <c r="B292" s="226" t="s">
        <v>159</v>
      </c>
      <c r="C292" s="226" t="s">
        <v>191</v>
      </c>
      <c r="D292" s="226" t="s">
        <v>1139</v>
      </c>
      <c r="E292" s="226" t="s">
        <v>184</v>
      </c>
      <c r="F292" s="1097"/>
      <c r="G292" s="1097">
        <v>303400</v>
      </c>
      <c r="H292" s="226" t="s">
        <v>12</v>
      </c>
      <c r="I292" s="226" t="s">
        <v>13</v>
      </c>
      <c r="J292" s="226" t="s">
        <v>669</v>
      </c>
    </row>
    <row r="293" spans="1:10" x14ac:dyDescent="0.45">
      <c r="A293" s="1095" t="s">
        <v>2852</v>
      </c>
      <c r="B293" s="1095" t="s">
        <v>159</v>
      </c>
      <c r="C293" s="1095" t="s">
        <v>191</v>
      </c>
      <c r="D293" s="1095" t="s">
        <v>1139</v>
      </c>
      <c r="E293" s="1095" t="s">
        <v>184</v>
      </c>
      <c r="F293" s="1096"/>
      <c r="G293" s="1096">
        <v>2969</v>
      </c>
      <c r="H293" s="1095" t="s">
        <v>12</v>
      </c>
      <c r="I293" s="1095" t="s">
        <v>13</v>
      </c>
      <c r="J293" s="1095" t="s">
        <v>669</v>
      </c>
    </row>
    <row r="294" spans="1:10" x14ac:dyDescent="0.45">
      <c r="A294" s="226" t="s">
        <v>2799</v>
      </c>
      <c r="B294" s="226" t="s">
        <v>159</v>
      </c>
      <c r="C294" s="226" t="s">
        <v>191</v>
      </c>
      <c r="D294" s="226" t="s">
        <v>1139</v>
      </c>
      <c r="E294" s="226" t="s">
        <v>184</v>
      </c>
      <c r="F294" s="1097"/>
      <c r="G294" s="1097">
        <v>212800</v>
      </c>
      <c r="H294" s="226" t="s">
        <v>12</v>
      </c>
      <c r="I294" s="226" t="s">
        <v>13</v>
      </c>
      <c r="J294" s="226" t="s">
        <v>669</v>
      </c>
    </row>
    <row r="295" spans="1:10" x14ac:dyDescent="0.45">
      <c r="A295" s="1095" t="s">
        <v>2799</v>
      </c>
      <c r="B295" s="1095" t="s">
        <v>159</v>
      </c>
      <c r="C295" s="1095" t="s">
        <v>191</v>
      </c>
      <c r="D295" s="1095" t="s">
        <v>1139</v>
      </c>
      <c r="E295" s="1095" t="s">
        <v>184</v>
      </c>
      <c r="F295" s="1096"/>
      <c r="G295" s="1096">
        <v>205200</v>
      </c>
      <c r="H295" s="1095" t="s">
        <v>12</v>
      </c>
      <c r="I295" s="1095" t="s">
        <v>13</v>
      </c>
      <c r="J295" s="1095" t="s">
        <v>669</v>
      </c>
    </row>
    <row r="296" spans="1:10" x14ac:dyDescent="0.45">
      <c r="A296" s="226" t="s">
        <v>2799</v>
      </c>
      <c r="B296" s="226" t="s">
        <v>159</v>
      </c>
      <c r="C296" s="226" t="s">
        <v>191</v>
      </c>
      <c r="D296" s="226" t="s">
        <v>1139</v>
      </c>
      <c r="E296" s="226" t="s">
        <v>184</v>
      </c>
      <c r="F296" s="1097"/>
      <c r="G296" s="1097">
        <v>144400</v>
      </c>
      <c r="H296" s="226" t="s">
        <v>12</v>
      </c>
      <c r="I296" s="226" t="s">
        <v>13</v>
      </c>
      <c r="J296" s="226" t="s">
        <v>669</v>
      </c>
    </row>
    <row r="297" spans="1:10" x14ac:dyDescent="0.45">
      <c r="A297" s="1095" t="s">
        <v>8</v>
      </c>
      <c r="B297" s="1095" t="s">
        <v>154</v>
      </c>
      <c r="C297" s="1095" t="s">
        <v>191</v>
      </c>
      <c r="D297" s="1095" t="s">
        <v>1139</v>
      </c>
      <c r="E297" s="1095" t="s">
        <v>184</v>
      </c>
      <c r="F297" s="1096"/>
      <c r="G297" s="1096">
        <v>1470000</v>
      </c>
      <c r="H297" s="1095" t="s">
        <v>12</v>
      </c>
      <c r="I297" s="1095" t="s">
        <v>13</v>
      </c>
      <c r="J297" s="1095" t="s">
        <v>669</v>
      </c>
    </row>
    <row r="298" spans="1:10" x14ac:dyDescent="0.45">
      <c r="A298" s="226" t="s">
        <v>8</v>
      </c>
      <c r="B298" s="226" t="s">
        <v>154</v>
      </c>
      <c r="C298" s="226" t="s">
        <v>191</v>
      </c>
      <c r="D298" s="226" t="s">
        <v>1139</v>
      </c>
      <c r="E298" s="226" t="s">
        <v>184</v>
      </c>
      <c r="F298" s="1097"/>
      <c r="G298" s="1097">
        <v>6300000</v>
      </c>
      <c r="H298" s="226" t="s">
        <v>12</v>
      </c>
      <c r="I298" s="226" t="s">
        <v>13</v>
      </c>
      <c r="J298" s="226" t="s">
        <v>669</v>
      </c>
    </row>
    <row r="299" spans="1:10" x14ac:dyDescent="0.45">
      <c r="A299" s="1095" t="s">
        <v>8</v>
      </c>
      <c r="B299" s="1095" t="s">
        <v>154</v>
      </c>
      <c r="C299" s="1095" t="s">
        <v>191</v>
      </c>
      <c r="D299" s="1095" t="s">
        <v>1139</v>
      </c>
      <c r="E299" s="1095" t="s">
        <v>184</v>
      </c>
      <c r="F299" s="1096"/>
      <c r="G299" s="1096">
        <v>3720000</v>
      </c>
      <c r="H299" s="1095" t="s">
        <v>12</v>
      </c>
      <c r="I299" s="1095" t="s">
        <v>13</v>
      </c>
      <c r="J299" s="1095" t="s">
        <v>669</v>
      </c>
    </row>
    <row r="300" spans="1:10" x14ac:dyDescent="0.45">
      <c r="A300" s="226" t="s">
        <v>2828</v>
      </c>
      <c r="B300" s="226" t="s">
        <v>156</v>
      </c>
      <c r="C300" s="226" t="s">
        <v>191</v>
      </c>
      <c r="D300" s="226" t="s">
        <v>1139</v>
      </c>
      <c r="E300" s="226" t="s">
        <v>184</v>
      </c>
      <c r="F300" s="1097"/>
      <c r="G300" s="1097">
        <v>50000</v>
      </c>
      <c r="H300" s="226" t="s">
        <v>12</v>
      </c>
      <c r="I300" s="226" t="s">
        <v>13</v>
      </c>
      <c r="J300" s="226" t="s">
        <v>669</v>
      </c>
    </row>
    <row r="301" spans="1:10" x14ac:dyDescent="0.45">
      <c r="A301" s="1095" t="s">
        <v>2828</v>
      </c>
      <c r="B301" s="1095" t="s">
        <v>156</v>
      </c>
      <c r="C301" s="1095" t="s">
        <v>191</v>
      </c>
      <c r="D301" s="1095" t="s">
        <v>1139</v>
      </c>
      <c r="E301" s="1095" t="s">
        <v>184</v>
      </c>
      <c r="F301" s="1096"/>
      <c r="G301" s="1096">
        <v>40000</v>
      </c>
      <c r="H301" s="1095" t="s">
        <v>12</v>
      </c>
      <c r="I301" s="1095" t="s">
        <v>13</v>
      </c>
      <c r="J301" s="1095" t="s">
        <v>669</v>
      </c>
    </row>
    <row r="302" spans="1:10" x14ac:dyDescent="0.45">
      <c r="A302" s="226" t="s">
        <v>2828</v>
      </c>
      <c r="B302" s="226" t="s">
        <v>156</v>
      </c>
      <c r="C302" s="226" t="s">
        <v>191</v>
      </c>
      <c r="D302" s="226" t="s">
        <v>1139</v>
      </c>
      <c r="E302" s="226" t="s">
        <v>184</v>
      </c>
      <c r="F302" s="1097"/>
      <c r="G302" s="1097">
        <v>30000</v>
      </c>
      <c r="H302" s="226" t="s">
        <v>12</v>
      </c>
      <c r="I302" s="226" t="s">
        <v>13</v>
      </c>
      <c r="J302" s="226" t="s">
        <v>669</v>
      </c>
    </row>
    <row r="303" spans="1:10" x14ac:dyDescent="0.45">
      <c r="A303" s="1095" t="s">
        <v>2828</v>
      </c>
      <c r="B303" s="1095" t="s">
        <v>156</v>
      </c>
      <c r="C303" s="1095" t="s">
        <v>191</v>
      </c>
      <c r="D303" s="1095" t="s">
        <v>1139</v>
      </c>
      <c r="E303" s="1095" t="s">
        <v>184</v>
      </c>
      <c r="F303" s="1096"/>
      <c r="G303" s="1096">
        <v>15000</v>
      </c>
      <c r="H303" s="1095" t="s">
        <v>12</v>
      </c>
      <c r="I303" s="1095" t="s">
        <v>13</v>
      </c>
      <c r="J303" s="1095" t="s">
        <v>669</v>
      </c>
    </row>
    <row r="304" spans="1:10" x14ac:dyDescent="0.45">
      <c r="A304" s="226" t="s">
        <v>2828</v>
      </c>
      <c r="B304" s="226" t="s">
        <v>156</v>
      </c>
      <c r="C304" s="226" t="s">
        <v>191</v>
      </c>
      <c r="D304" s="226" t="s">
        <v>1139</v>
      </c>
      <c r="E304" s="226" t="s">
        <v>184</v>
      </c>
      <c r="F304" s="1097"/>
      <c r="G304" s="1097">
        <v>15000</v>
      </c>
      <c r="H304" s="226" t="s">
        <v>12</v>
      </c>
      <c r="I304" s="226" t="s">
        <v>13</v>
      </c>
      <c r="J304" s="226" t="s">
        <v>669</v>
      </c>
    </row>
    <row r="305" spans="1:10" x14ac:dyDescent="0.45">
      <c r="A305" s="1095" t="s">
        <v>2828</v>
      </c>
      <c r="B305" s="1095" t="s">
        <v>156</v>
      </c>
      <c r="C305" s="1095" t="s">
        <v>191</v>
      </c>
      <c r="D305" s="1095" t="s">
        <v>1139</v>
      </c>
      <c r="E305" s="1095" t="s">
        <v>184</v>
      </c>
      <c r="F305" s="1096"/>
      <c r="G305" s="1096">
        <v>20000</v>
      </c>
      <c r="H305" s="1095" t="s">
        <v>12</v>
      </c>
      <c r="I305" s="1095" t="s">
        <v>13</v>
      </c>
      <c r="J305" s="1095" t="s">
        <v>669</v>
      </c>
    </row>
    <row r="306" spans="1:10" x14ac:dyDescent="0.45">
      <c r="A306" s="226" t="s">
        <v>2828</v>
      </c>
      <c r="B306" s="226" t="s">
        <v>156</v>
      </c>
      <c r="C306" s="226" t="s">
        <v>191</v>
      </c>
      <c r="D306" s="226" t="s">
        <v>1139</v>
      </c>
      <c r="E306" s="226" t="s">
        <v>184</v>
      </c>
      <c r="F306" s="1097"/>
      <c r="G306" s="1097">
        <v>30000</v>
      </c>
      <c r="H306" s="226" t="s">
        <v>12</v>
      </c>
      <c r="I306" s="226" t="s">
        <v>13</v>
      </c>
      <c r="J306" s="226" t="s">
        <v>669</v>
      </c>
    </row>
    <row r="307" spans="1:10" x14ac:dyDescent="0.45">
      <c r="A307" s="1095" t="s">
        <v>2834</v>
      </c>
      <c r="B307" s="1095" t="s">
        <v>154</v>
      </c>
      <c r="C307" s="1095" t="s">
        <v>191</v>
      </c>
      <c r="D307" s="1095" t="s">
        <v>1139</v>
      </c>
      <c r="E307" s="1095" t="s">
        <v>184</v>
      </c>
      <c r="F307" s="1096"/>
      <c r="G307" s="1096">
        <v>1464000</v>
      </c>
      <c r="H307" s="1095" t="s">
        <v>12</v>
      </c>
      <c r="I307" s="1095" t="s">
        <v>13</v>
      </c>
      <c r="J307" s="1095" t="s">
        <v>669</v>
      </c>
    </row>
    <row r="308" spans="1:10" x14ac:dyDescent="0.45">
      <c r="A308" s="226" t="s">
        <v>2834</v>
      </c>
      <c r="B308" s="226" t="s">
        <v>154</v>
      </c>
      <c r="C308" s="226" t="s">
        <v>191</v>
      </c>
      <c r="D308" s="226" t="s">
        <v>1139</v>
      </c>
      <c r="E308" s="226" t="s">
        <v>184</v>
      </c>
      <c r="F308" s="1097"/>
      <c r="G308" s="1097">
        <v>324000</v>
      </c>
      <c r="H308" s="226" t="s">
        <v>12</v>
      </c>
      <c r="I308" s="226" t="s">
        <v>13</v>
      </c>
      <c r="J308" s="226" t="s">
        <v>669</v>
      </c>
    </row>
    <row r="309" spans="1:10" x14ac:dyDescent="0.45">
      <c r="A309" s="1095" t="s">
        <v>2834</v>
      </c>
      <c r="B309" s="1095" t="s">
        <v>154</v>
      </c>
      <c r="C309" s="1095" t="s">
        <v>191</v>
      </c>
      <c r="D309" s="1095" t="s">
        <v>1139</v>
      </c>
      <c r="E309" s="1095" t="s">
        <v>184</v>
      </c>
      <c r="F309" s="1096"/>
      <c r="G309" s="1096">
        <v>2964000</v>
      </c>
      <c r="H309" s="1095" t="s">
        <v>12</v>
      </c>
      <c r="I309" s="1095" t="s">
        <v>13</v>
      </c>
      <c r="J309" s="1095" t="s">
        <v>669</v>
      </c>
    </row>
    <row r="310" spans="1:10" x14ac:dyDescent="0.45">
      <c r="A310" s="226" t="s">
        <v>2834</v>
      </c>
      <c r="B310" s="226" t="s">
        <v>154</v>
      </c>
      <c r="C310" s="226" t="s">
        <v>191</v>
      </c>
      <c r="D310" s="226" t="s">
        <v>1139</v>
      </c>
      <c r="E310" s="226" t="s">
        <v>184</v>
      </c>
      <c r="F310" s="1097"/>
      <c r="G310" s="1097">
        <v>1220000</v>
      </c>
      <c r="H310" s="226" t="s">
        <v>12</v>
      </c>
      <c r="I310" s="226" t="s">
        <v>13</v>
      </c>
      <c r="J310" s="226" t="s">
        <v>669</v>
      </c>
    </row>
    <row r="311" spans="1:10" x14ac:dyDescent="0.45">
      <c r="A311" s="1095" t="s">
        <v>2834</v>
      </c>
      <c r="B311" s="1095" t="s">
        <v>154</v>
      </c>
      <c r="C311" s="1095" t="s">
        <v>191</v>
      </c>
      <c r="D311" s="1095" t="s">
        <v>1139</v>
      </c>
      <c r="E311" s="1095" t="s">
        <v>184</v>
      </c>
      <c r="F311" s="1096"/>
      <c r="G311" s="1096">
        <v>270000</v>
      </c>
      <c r="H311" s="1095" t="s">
        <v>12</v>
      </c>
      <c r="I311" s="1095" t="s">
        <v>13</v>
      </c>
      <c r="J311" s="1095" t="s">
        <v>669</v>
      </c>
    </row>
    <row r="312" spans="1:10" x14ac:dyDescent="0.45">
      <c r="A312" s="226" t="s">
        <v>2834</v>
      </c>
      <c r="B312" s="226" t="s">
        <v>154</v>
      </c>
      <c r="C312" s="226" t="s">
        <v>191</v>
      </c>
      <c r="D312" s="226" t="s">
        <v>1139</v>
      </c>
      <c r="E312" s="226" t="s">
        <v>184</v>
      </c>
      <c r="F312" s="1097"/>
      <c r="G312" s="1097">
        <v>2470000</v>
      </c>
      <c r="H312" s="226" t="s">
        <v>12</v>
      </c>
      <c r="I312" s="226" t="s">
        <v>13</v>
      </c>
      <c r="J312" s="226" t="s">
        <v>669</v>
      </c>
    </row>
    <row r="313" spans="1:10" x14ac:dyDescent="0.45">
      <c r="A313" s="1095" t="s">
        <v>701</v>
      </c>
      <c r="B313" s="1095" t="s">
        <v>154</v>
      </c>
      <c r="C313" s="1095" t="s">
        <v>191</v>
      </c>
      <c r="D313" s="1095" t="s">
        <v>1139</v>
      </c>
      <c r="E313" s="1095" t="s">
        <v>184</v>
      </c>
      <c r="F313" s="1096"/>
      <c r="G313" s="1096">
        <v>2700000</v>
      </c>
      <c r="H313" s="1095" t="s">
        <v>12</v>
      </c>
      <c r="I313" s="1095" t="s">
        <v>13</v>
      </c>
      <c r="J313" s="1095" t="s">
        <v>669</v>
      </c>
    </row>
    <row r="314" spans="1:10" x14ac:dyDescent="0.45">
      <c r="A314" s="226" t="s">
        <v>3183</v>
      </c>
      <c r="B314" s="226" t="s">
        <v>156</v>
      </c>
      <c r="C314" s="226" t="s">
        <v>191</v>
      </c>
      <c r="D314" s="226" t="s">
        <v>1139</v>
      </c>
      <c r="E314" s="226" t="s">
        <v>184</v>
      </c>
      <c r="F314" s="1097"/>
      <c r="G314" s="1097">
        <v>91200</v>
      </c>
      <c r="H314" s="226" t="s">
        <v>12</v>
      </c>
      <c r="I314" s="226" t="s">
        <v>13</v>
      </c>
      <c r="J314" s="226" t="s">
        <v>669</v>
      </c>
    </row>
    <row r="315" spans="1:10" x14ac:dyDescent="0.45">
      <c r="A315" s="1095" t="s">
        <v>3183</v>
      </c>
      <c r="B315" s="1095" t="s">
        <v>156</v>
      </c>
      <c r="C315" s="1095" t="s">
        <v>191</v>
      </c>
      <c r="D315" s="1095" t="s">
        <v>1139</v>
      </c>
      <c r="E315" s="1095" t="s">
        <v>184</v>
      </c>
      <c r="F315" s="1096"/>
      <c r="G315" s="1096">
        <v>114200</v>
      </c>
      <c r="H315" s="1095" t="s">
        <v>12</v>
      </c>
      <c r="I315" s="1095" t="s">
        <v>13</v>
      </c>
      <c r="J315" s="1095" t="s">
        <v>669</v>
      </c>
    </row>
    <row r="316" spans="1:10" x14ac:dyDescent="0.45">
      <c r="A316" s="226" t="s">
        <v>3183</v>
      </c>
      <c r="B316" s="226" t="s">
        <v>156</v>
      </c>
      <c r="C316" s="226" t="s">
        <v>191</v>
      </c>
      <c r="D316" s="226" t="s">
        <v>1139</v>
      </c>
      <c r="E316" s="226" t="s">
        <v>184</v>
      </c>
      <c r="F316" s="1097"/>
      <c r="G316" s="1097">
        <v>12400</v>
      </c>
      <c r="H316" s="226" t="s">
        <v>12</v>
      </c>
      <c r="I316" s="226" t="s">
        <v>13</v>
      </c>
      <c r="J316" s="226" t="s">
        <v>669</v>
      </c>
    </row>
    <row r="317" spans="1:10" x14ac:dyDescent="0.45">
      <c r="A317" s="1095" t="s">
        <v>3183</v>
      </c>
      <c r="B317" s="1095" t="s">
        <v>154</v>
      </c>
      <c r="C317" s="1095" t="s">
        <v>191</v>
      </c>
      <c r="D317" s="1095" t="s">
        <v>1139</v>
      </c>
      <c r="E317" s="1095" t="s">
        <v>184</v>
      </c>
      <c r="F317" s="1096"/>
      <c r="G317" s="1096">
        <v>2604950</v>
      </c>
      <c r="H317" s="1095" t="s">
        <v>12</v>
      </c>
      <c r="I317" s="1095" t="s">
        <v>13</v>
      </c>
      <c r="J317" s="1095" t="s">
        <v>669</v>
      </c>
    </row>
    <row r="318" spans="1:10" x14ac:dyDescent="0.45">
      <c r="A318" s="226" t="s">
        <v>3183</v>
      </c>
      <c r="B318" s="226" t="s">
        <v>154</v>
      </c>
      <c r="C318" s="226" t="s">
        <v>191</v>
      </c>
      <c r="D318" s="226" t="s">
        <v>1139</v>
      </c>
      <c r="E318" s="226" t="s">
        <v>184</v>
      </c>
      <c r="F318" s="1097"/>
      <c r="G318" s="1097">
        <v>932790</v>
      </c>
      <c r="H318" s="226" t="s">
        <v>12</v>
      </c>
      <c r="I318" s="226" t="s">
        <v>13</v>
      </c>
      <c r="J318" s="226" t="s">
        <v>669</v>
      </c>
    </row>
    <row r="319" spans="1:10" x14ac:dyDescent="0.45">
      <c r="A319" s="1095" t="s">
        <v>3183</v>
      </c>
      <c r="B319" s="1095" t="s">
        <v>146</v>
      </c>
      <c r="C319" s="1095" t="s">
        <v>191</v>
      </c>
      <c r="D319" s="1095" t="s">
        <v>1139</v>
      </c>
      <c r="E319" s="1095" t="s">
        <v>184</v>
      </c>
      <c r="F319" s="1096"/>
      <c r="G319" s="1096">
        <v>213615</v>
      </c>
      <c r="H319" s="1095" t="s">
        <v>12</v>
      </c>
      <c r="I319" s="1095" t="s">
        <v>13</v>
      </c>
      <c r="J319" s="1095" t="s">
        <v>669</v>
      </c>
    </row>
    <row r="320" spans="1:10" x14ac:dyDescent="0.45">
      <c r="A320" s="226" t="s">
        <v>3183</v>
      </c>
      <c r="B320" s="226" t="s">
        <v>146</v>
      </c>
      <c r="C320" s="226" t="s">
        <v>191</v>
      </c>
      <c r="D320" s="226" t="s">
        <v>1139</v>
      </c>
      <c r="E320" s="226" t="s">
        <v>184</v>
      </c>
      <c r="F320" s="1097"/>
      <c r="G320" s="1097">
        <v>197818</v>
      </c>
      <c r="H320" s="226" t="s">
        <v>12</v>
      </c>
      <c r="I320" s="226" t="s">
        <v>13</v>
      </c>
      <c r="J320" s="226" t="s">
        <v>669</v>
      </c>
    </row>
    <row r="321" spans="1:10" x14ac:dyDescent="0.45">
      <c r="A321" s="1095" t="s">
        <v>3183</v>
      </c>
      <c r="B321" s="1095" t="s">
        <v>146</v>
      </c>
      <c r="C321" s="1095" t="s">
        <v>191</v>
      </c>
      <c r="D321" s="1095" t="s">
        <v>1139</v>
      </c>
      <c r="E321" s="1095" t="s">
        <v>184</v>
      </c>
      <c r="F321" s="1096"/>
      <c r="G321" s="1096">
        <v>218960</v>
      </c>
      <c r="H321" s="1095" t="s">
        <v>12</v>
      </c>
      <c r="I321" s="1095" t="s">
        <v>13</v>
      </c>
      <c r="J321" s="1095" t="s">
        <v>669</v>
      </c>
    </row>
    <row r="322" spans="1:10" x14ac:dyDescent="0.45">
      <c r="A322" s="226" t="s">
        <v>3183</v>
      </c>
      <c r="B322" s="226" t="s">
        <v>146</v>
      </c>
      <c r="C322" s="226" t="s">
        <v>191</v>
      </c>
      <c r="D322" s="226" t="s">
        <v>1139</v>
      </c>
      <c r="E322" s="226" t="s">
        <v>184</v>
      </c>
      <c r="F322" s="1097"/>
      <c r="G322" s="1097">
        <v>169475</v>
      </c>
      <c r="H322" s="226" t="s">
        <v>12</v>
      </c>
      <c r="I322" s="226" t="s">
        <v>13</v>
      </c>
      <c r="J322" s="226" t="s">
        <v>669</v>
      </c>
    </row>
    <row r="323" spans="1:10" x14ac:dyDescent="0.45">
      <c r="A323" s="1095" t="s">
        <v>3183</v>
      </c>
      <c r="B323" s="1095" t="s">
        <v>146</v>
      </c>
      <c r="C323" s="1095" t="s">
        <v>191</v>
      </c>
      <c r="D323" s="1095" t="s">
        <v>1139</v>
      </c>
      <c r="E323" s="1095" t="s">
        <v>184</v>
      </c>
      <c r="F323" s="1096"/>
      <c r="G323" s="1096">
        <v>184233</v>
      </c>
      <c r="H323" s="1095" t="s">
        <v>12</v>
      </c>
      <c r="I323" s="1095" t="s">
        <v>13</v>
      </c>
      <c r="J323" s="1095" t="s">
        <v>669</v>
      </c>
    </row>
    <row r="324" spans="1:10" x14ac:dyDescent="0.45">
      <c r="A324" s="226" t="s">
        <v>3183</v>
      </c>
      <c r="B324" s="226" t="s">
        <v>146</v>
      </c>
      <c r="C324" s="226" t="s">
        <v>191</v>
      </c>
      <c r="D324" s="226" t="s">
        <v>1139</v>
      </c>
      <c r="E324" s="226" t="s">
        <v>184</v>
      </c>
      <c r="F324" s="1097"/>
      <c r="G324" s="1097">
        <v>231362</v>
      </c>
      <c r="H324" s="226" t="s">
        <v>12</v>
      </c>
      <c r="I324" s="226" t="s">
        <v>13</v>
      </c>
      <c r="J324" s="226" t="s">
        <v>669</v>
      </c>
    </row>
    <row r="325" spans="1:10" x14ac:dyDescent="0.45">
      <c r="A325" s="1095" t="s">
        <v>3183</v>
      </c>
      <c r="B325" s="1095" t="s">
        <v>146</v>
      </c>
      <c r="C325" s="1095" t="s">
        <v>191</v>
      </c>
      <c r="D325" s="1095" t="s">
        <v>1139</v>
      </c>
      <c r="E325" s="1095" t="s">
        <v>184</v>
      </c>
      <c r="F325" s="1096"/>
      <c r="G325" s="1096">
        <v>209559</v>
      </c>
      <c r="H325" s="1095" t="s">
        <v>12</v>
      </c>
      <c r="I325" s="1095" t="s">
        <v>13</v>
      </c>
      <c r="J325" s="1095" t="s">
        <v>669</v>
      </c>
    </row>
    <row r="326" spans="1:10" x14ac:dyDescent="0.45">
      <c r="A326" s="226" t="s">
        <v>3183</v>
      </c>
      <c r="B326" s="226" t="s">
        <v>146</v>
      </c>
      <c r="C326" s="226" t="s">
        <v>191</v>
      </c>
      <c r="D326" s="226" t="s">
        <v>1139</v>
      </c>
      <c r="E326" s="226" t="s">
        <v>184</v>
      </c>
      <c r="F326" s="1097"/>
      <c r="G326" s="1097">
        <v>186917</v>
      </c>
      <c r="H326" s="226" t="s">
        <v>12</v>
      </c>
      <c r="I326" s="226" t="s">
        <v>13</v>
      </c>
      <c r="J326" s="226" t="s">
        <v>669</v>
      </c>
    </row>
    <row r="327" spans="1:10" x14ac:dyDescent="0.45">
      <c r="A327" s="1095" t="s">
        <v>3183</v>
      </c>
      <c r="B327" s="1095" t="s">
        <v>146</v>
      </c>
      <c r="C327" s="1095" t="s">
        <v>191</v>
      </c>
      <c r="D327" s="1095" t="s">
        <v>1139</v>
      </c>
      <c r="E327" s="1095" t="s">
        <v>184</v>
      </c>
      <c r="F327" s="1096"/>
      <c r="G327" s="1096">
        <v>98028</v>
      </c>
      <c r="H327" s="1095" t="s">
        <v>12</v>
      </c>
      <c r="I327" s="1095" t="s">
        <v>13</v>
      </c>
      <c r="J327" s="1095" t="s">
        <v>669</v>
      </c>
    </row>
    <row r="328" spans="1:10" x14ac:dyDescent="0.45">
      <c r="A328" s="226" t="s">
        <v>3183</v>
      </c>
      <c r="B328" s="226" t="s">
        <v>156</v>
      </c>
      <c r="C328" s="226" t="s">
        <v>191</v>
      </c>
      <c r="D328" s="226" t="s">
        <v>1139</v>
      </c>
      <c r="E328" s="226" t="s">
        <v>184</v>
      </c>
      <c r="F328" s="1097"/>
      <c r="G328" s="1097">
        <v>153400</v>
      </c>
      <c r="H328" s="226" t="s">
        <v>12</v>
      </c>
      <c r="I328" s="226" t="s">
        <v>13</v>
      </c>
      <c r="J328" s="226" t="s">
        <v>669</v>
      </c>
    </row>
    <row r="329" spans="1:10" x14ac:dyDescent="0.45">
      <c r="A329" s="1095" t="s">
        <v>2832</v>
      </c>
      <c r="B329" s="1095" t="s">
        <v>156</v>
      </c>
      <c r="C329" s="1095" t="s">
        <v>191</v>
      </c>
      <c r="D329" s="1095" t="s">
        <v>1139</v>
      </c>
      <c r="E329" s="1095" t="s">
        <v>184</v>
      </c>
      <c r="F329" s="1096"/>
      <c r="G329" s="1096">
        <v>200000</v>
      </c>
      <c r="H329" s="1095" t="s">
        <v>12</v>
      </c>
      <c r="I329" s="1095" t="s">
        <v>13</v>
      </c>
      <c r="J329" s="1095" t="s">
        <v>669</v>
      </c>
    </row>
    <row r="330" spans="1:10" x14ac:dyDescent="0.45">
      <c r="A330" s="226" t="s">
        <v>2832</v>
      </c>
      <c r="B330" s="226" t="s">
        <v>156</v>
      </c>
      <c r="C330" s="226" t="s">
        <v>191</v>
      </c>
      <c r="D330" s="226" t="s">
        <v>1139</v>
      </c>
      <c r="E330" s="226" t="s">
        <v>184</v>
      </c>
      <c r="F330" s="1097"/>
      <c r="G330" s="1097">
        <v>251300</v>
      </c>
      <c r="H330" s="226" t="s">
        <v>12</v>
      </c>
      <c r="I330" s="226" t="s">
        <v>13</v>
      </c>
      <c r="J330" s="226" t="s">
        <v>669</v>
      </c>
    </row>
    <row r="331" spans="1:10" x14ac:dyDescent="0.45">
      <c r="A331" s="1095" t="s">
        <v>2832</v>
      </c>
      <c r="B331" s="1095" t="s">
        <v>156</v>
      </c>
      <c r="C331" s="1095" t="s">
        <v>191</v>
      </c>
      <c r="D331" s="1095" t="s">
        <v>1139</v>
      </c>
      <c r="E331" s="1095" t="s">
        <v>184</v>
      </c>
      <c r="F331" s="1096"/>
      <c r="G331" s="1096">
        <v>205000</v>
      </c>
      <c r="H331" s="1095" t="s">
        <v>12</v>
      </c>
      <c r="I331" s="1095" t="s">
        <v>13</v>
      </c>
      <c r="J331" s="1095" t="s">
        <v>669</v>
      </c>
    </row>
    <row r="332" spans="1:10" x14ac:dyDescent="0.45">
      <c r="A332" s="226" t="s">
        <v>2832</v>
      </c>
      <c r="B332" s="226" t="s">
        <v>156</v>
      </c>
      <c r="C332" s="226" t="s">
        <v>191</v>
      </c>
      <c r="D332" s="226" t="s">
        <v>1139</v>
      </c>
      <c r="E332" s="226" t="s">
        <v>184</v>
      </c>
      <c r="F332" s="1097"/>
      <c r="G332" s="1097">
        <v>150000</v>
      </c>
      <c r="H332" s="226" t="s">
        <v>12</v>
      </c>
      <c r="I332" s="226" t="s">
        <v>13</v>
      </c>
      <c r="J332" s="226" t="s">
        <v>669</v>
      </c>
    </row>
    <row r="333" spans="1:10" x14ac:dyDescent="0.45">
      <c r="A333" s="1095" t="s">
        <v>2832</v>
      </c>
      <c r="B333" s="1095" t="s">
        <v>157</v>
      </c>
      <c r="C333" s="1095" t="s">
        <v>191</v>
      </c>
      <c r="D333" s="1095" t="s">
        <v>1139</v>
      </c>
      <c r="E333" s="1095" t="s">
        <v>184</v>
      </c>
      <c r="F333" s="1096"/>
      <c r="G333" s="1096">
        <v>1000000</v>
      </c>
      <c r="H333" s="1095" t="s">
        <v>12</v>
      </c>
      <c r="I333" s="1095" t="s">
        <v>13</v>
      </c>
      <c r="J333" s="1095" t="s">
        <v>26</v>
      </c>
    </row>
    <row r="334" spans="1:10" x14ac:dyDescent="0.45">
      <c r="A334" s="226" t="s">
        <v>2832</v>
      </c>
      <c r="B334" s="226" t="s">
        <v>157</v>
      </c>
      <c r="C334" s="226" t="s">
        <v>191</v>
      </c>
      <c r="D334" s="226" t="s">
        <v>1139</v>
      </c>
      <c r="E334" s="226" t="s">
        <v>184</v>
      </c>
      <c r="F334" s="1097"/>
      <c r="G334" s="1097">
        <v>1000000</v>
      </c>
      <c r="H334" s="226" t="s">
        <v>12</v>
      </c>
      <c r="I334" s="226" t="s">
        <v>13</v>
      </c>
      <c r="J334" s="226" t="s">
        <v>26</v>
      </c>
    </row>
    <row r="335" spans="1:10" x14ac:dyDescent="0.45">
      <c r="A335" s="1095" t="s">
        <v>2832</v>
      </c>
      <c r="B335" s="1095" t="s">
        <v>156</v>
      </c>
      <c r="C335" s="1095" t="s">
        <v>191</v>
      </c>
      <c r="D335" s="1095" t="s">
        <v>1139</v>
      </c>
      <c r="E335" s="1095" t="s">
        <v>184</v>
      </c>
      <c r="F335" s="1096"/>
      <c r="G335" s="1096">
        <v>140000</v>
      </c>
      <c r="H335" s="1095" t="s">
        <v>12</v>
      </c>
      <c r="I335" s="1095" t="s">
        <v>13</v>
      </c>
      <c r="J335" s="1095" t="s">
        <v>669</v>
      </c>
    </row>
    <row r="336" spans="1:10" x14ac:dyDescent="0.45">
      <c r="A336" s="226" t="s">
        <v>2832</v>
      </c>
      <c r="B336" s="226" t="s">
        <v>156</v>
      </c>
      <c r="C336" s="226" t="s">
        <v>191</v>
      </c>
      <c r="D336" s="226" t="s">
        <v>1139</v>
      </c>
      <c r="E336" s="226" t="s">
        <v>184</v>
      </c>
      <c r="F336" s="1097"/>
      <c r="G336" s="1097">
        <v>546875</v>
      </c>
      <c r="H336" s="226" t="s">
        <v>12</v>
      </c>
      <c r="I336" s="226" t="s">
        <v>13</v>
      </c>
      <c r="J336" s="226" t="s">
        <v>669</v>
      </c>
    </row>
    <row r="337" spans="1:10" x14ac:dyDescent="0.45">
      <c r="A337" s="1095" t="s">
        <v>2832</v>
      </c>
      <c r="B337" s="1095" t="s">
        <v>156</v>
      </c>
      <c r="C337" s="1095" t="s">
        <v>191</v>
      </c>
      <c r="D337" s="1095" t="s">
        <v>1139</v>
      </c>
      <c r="E337" s="1095" t="s">
        <v>184</v>
      </c>
      <c r="F337" s="1096"/>
      <c r="G337" s="1096">
        <v>200000</v>
      </c>
      <c r="H337" s="1095" t="s">
        <v>12</v>
      </c>
      <c r="I337" s="1095" t="s">
        <v>13</v>
      </c>
      <c r="J337" s="1095" t="s">
        <v>669</v>
      </c>
    </row>
    <row r="338" spans="1:10" x14ac:dyDescent="0.45">
      <c r="A338" s="226" t="s">
        <v>2832</v>
      </c>
      <c r="B338" s="226" t="s">
        <v>156</v>
      </c>
      <c r="C338" s="226" t="s">
        <v>191</v>
      </c>
      <c r="D338" s="226" t="s">
        <v>1139</v>
      </c>
      <c r="E338" s="226" t="s">
        <v>184</v>
      </c>
      <c r="F338" s="1097"/>
      <c r="G338" s="1097">
        <v>160000</v>
      </c>
      <c r="H338" s="226" t="s">
        <v>12</v>
      </c>
      <c r="I338" s="226" t="s">
        <v>13</v>
      </c>
      <c r="J338" s="226" t="s">
        <v>669</v>
      </c>
    </row>
    <row r="339" spans="1:10" x14ac:dyDescent="0.45">
      <c r="A339" s="1095" t="s">
        <v>2832</v>
      </c>
      <c r="B339" s="1095" t="s">
        <v>156</v>
      </c>
      <c r="C339" s="1095" t="s">
        <v>191</v>
      </c>
      <c r="D339" s="1095" t="s">
        <v>1139</v>
      </c>
      <c r="E339" s="1095" t="s">
        <v>184</v>
      </c>
      <c r="F339" s="1096"/>
      <c r="G339" s="1096">
        <v>400000</v>
      </c>
      <c r="H339" s="1095" t="s">
        <v>12</v>
      </c>
      <c r="I339" s="1095" t="s">
        <v>13</v>
      </c>
      <c r="J339" s="1095" t="s">
        <v>669</v>
      </c>
    </row>
    <row r="340" spans="1:10" x14ac:dyDescent="0.45">
      <c r="A340" s="226" t="s">
        <v>2832</v>
      </c>
      <c r="B340" s="226" t="s">
        <v>156</v>
      </c>
      <c r="C340" s="226" t="s">
        <v>191</v>
      </c>
      <c r="D340" s="226" t="s">
        <v>1139</v>
      </c>
      <c r="E340" s="226" t="s">
        <v>184</v>
      </c>
      <c r="F340" s="1097"/>
      <c r="G340" s="1097">
        <v>300000</v>
      </c>
      <c r="H340" s="226" t="s">
        <v>12</v>
      </c>
      <c r="I340" s="226" t="s">
        <v>13</v>
      </c>
      <c r="J340" s="226" t="s">
        <v>669</v>
      </c>
    </row>
    <row r="341" spans="1:10" x14ac:dyDescent="0.45">
      <c r="A341" s="1095" t="s">
        <v>2832</v>
      </c>
      <c r="B341" s="1095" t="s">
        <v>156</v>
      </c>
      <c r="C341" s="1095" t="s">
        <v>191</v>
      </c>
      <c r="D341" s="1095" t="s">
        <v>1139</v>
      </c>
      <c r="E341" s="1095" t="s">
        <v>184</v>
      </c>
      <c r="F341" s="1096"/>
      <c r="G341" s="1096">
        <v>505000</v>
      </c>
      <c r="H341" s="1095" t="s">
        <v>12</v>
      </c>
      <c r="I341" s="1095" t="s">
        <v>13</v>
      </c>
      <c r="J341" s="1095" t="s">
        <v>669</v>
      </c>
    </row>
    <row r="342" spans="1:10" x14ac:dyDescent="0.45">
      <c r="A342" s="226" t="s">
        <v>2832</v>
      </c>
      <c r="B342" s="226" t="s">
        <v>157</v>
      </c>
      <c r="C342" s="226" t="s">
        <v>191</v>
      </c>
      <c r="D342" s="226" t="s">
        <v>1139</v>
      </c>
      <c r="E342" s="226" t="s">
        <v>184</v>
      </c>
      <c r="F342" s="1097"/>
      <c r="G342" s="1097">
        <v>500000</v>
      </c>
      <c r="H342" s="226" t="s">
        <v>12</v>
      </c>
      <c r="I342" s="226" t="s">
        <v>13</v>
      </c>
      <c r="J342" s="226" t="s">
        <v>26</v>
      </c>
    </row>
    <row r="343" spans="1:10" x14ac:dyDescent="0.45">
      <c r="A343" s="1095" t="s">
        <v>2832</v>
      </c>
      <c r="B343" s="1095" t="s">
        <v>156</v>
      </c>
      <c r="C343" s="1095" t="s">
        <v>191</v>
      </c>
      <c r="D343" s="1095" t="s">
        <v>1139</v>
      </c>
      <c r="E343" s="1095" t="s">
        <v>184</v>
      </c>
      <c r="F343" s="1096"/>
      <c r="G343" s="1096">
        <v>300000</v>
      </c>
      <c r="H343" s="1095" t="s">
        <v>12</v>
      </c>
      <c r="I343" s="1095" t="s">
        <v>13</v>
      </c>
      <c r="J343" s="1095" t="s">
        <v>669</v>
      </c>
    </row>
    <row r="344" spans="1:10" x14ac:dyDescent="0.45">
      <c r="A344" s="226" t="s">
        <v>2832</v>
      </c>
      <c r="B344" s="226" t="s">
        <v>157</v>
      </c>
      <c r="C344" s="226" t="s">
        <v>191</v>
      </c>
      <c r="D344" s="226" t="s">
        <v>1139</v>
      </c>
      <c r="E344" s="226" t="s">
        <v>184</v>
      </c>
      <c r="F344" s="1097"/>
      <c r="G344" s="1097">
        <v>500000</v>
      </c>
      <c r="H344" s="226" t="s">
        <v>12</v>
      </c>
      <c r="I344" s="226" t="s">
        <v>13</v>
      </c>
      <c r="J344" s="226" t="s">
        <v>26</v>
      </c>
    </row>
    <row r="345" spans="1:10" x14ac:dyDescent="0.45">
      <c r="A345" s="1095" t="s">
        <v>2832</v>
      </c>
      <c r="B345" s="1095" t="s">
        <v>156</v>
      </c>
      <c r="C345" s="1095" t="s">
        <v>191</v>
      </c>
      <c r="D345" s="1095" t="s">
        <v>1139</v>
      </c>
      <c r="E345" s="1095" t="s">
        <v>184</v>
      </c>
      <c r="F345" s="1096"/>
      <c r="G345" s="1096">
        <v>305000</v>
      </c>
      <c r="H345" s="1095" t="s">
        <v>12</v>
      </c>
      <c r="I345" s="1095" t="s">
        <v>13</v>
      </c>
      <c r="J345" s="1095" t="s">
        <v>669</v>
      </c>
    </row>
    <row r="346" spans="1:10" x14ac:dyDescent="0.45">
      <c r="A346" s="226" t="s">
        <v>2832</v>
      </c>
      <c r="B346" s="226" t="s">
        <v>156</v>
      </c>
      <c r="C346" s="226" t="s">
        <v>191</v>
      </c>
      <c r="D346" s="226" t="s">
        <v>1139</v>
      </c>
      <c r="E346" s="226" t="s">
        <v>184</v>
      </c>
      <c r="F346" s="1097"/>
      <c r="G346" s="1097">
        <v>492000</v>
      </c>
      <c r="H346" s="226" t="s">
        <v>12</v>
      </c>
      <c r="I346" s="226" t="s">
        <v>13</v>
      </c>
      <c r="J346" s="226" t="s">
        <v>669</v>
      </c>
    </row>
    <row r="347" spans="1:10" x14ac:dyDescent="0.45">
      <c r="A347" s="1095" t="s">
        <v>2832</v>
      </c>
      <c r="B347" s="1095" t="s">
        <v>156</v>
      </c>
      <c r="C347" s="1095" t="s">
        <v>191</v>
      </c>
      <c r="D347" s="1095" t="s">
        <v>1139</v>
      </c>
      <c r="E347" s="1095" t="s">
        <v>184</v>
      </c>
      <c r="F347" s="1096"/>
      <c r="G347" s="1096">
        <v>251300</v>
      </c>
      <c r="H347" s="1095" t="s">
        <v>12</v>
      </c>
      <c r="I347" s="1095" t="s">
        <v>13</v>
      </c>
      <c r="J347" s="1095" t="s">
        <v>669</v>
      </c>
    </row>
    <row r="348" spans="1:10" x14ac:dyDescent="0.45">
      <c r="A348" s="226" t="s">
        <v>2832</v>
      </c>
      <c r="B348" s="226" t="s">
        <v>156</v>
      </c>
      <c r="C348" s="226" t="s">
        <v>191</v>
      </c>
      <c r="D348" s="226" t="s">
        <v>1139</v>
      </c>
      <c r="E348" s="226" t="s">
        <v>184</v>
      </c>
      <c r="F348" s="1097"/>
      <c r="G348" s="1097">
        <v>500000</v>
      </c>
      <c r="H348" s="226" t="s">
        <v>12</v>
      </c>
      <c r="I348" s="226" t="s">
        <v>13</v>
      </c>
      <c r="J348" s="226" t="s">
        <v>669</v>
      </c>
    </row>
    <row r="349" spans="1:10" x14ac:dyDescent="0.45">
      <c r="A349" s="1095" t="s">
        <v>2832</v>
      </c>
      <c r="B349" s="1095" t="s">
        <v>156</v>
      </c>
      <c r="C349" s="1095" t="s">
        <v>191</v>
      </c>
      <c r="D349" s="1095" t="s">
        <v>1139</v>
      </c>
      <c r="E349" s="1095" t="s">
        <v>184</v>
      </c>
      <c r="F349" s="1096"/>
      <c r="G349" s="1096">
        <v>315000</v>
      </c>
      <c r="H349" s="1095" t="s">
        <v>12</v>
      </c>
      <c r="I349" s="1095" t="s">
        <v>13</v>
      </c>
      <c r="J349" s="1095" t="s">
        <v>669</v>
      </c>
    </row>
    <row r="350" spans="1:10" x14ac:dyDescent="0.45">
      <c r="A350" s="226" t="s">
        <v>2832</v>
      </c>
      <c r="B350" s="226" t="s">
        <v>156</v>
      </c>
      <c r="C350" s="226" t="s">
        <v>191</v>
      </c>
      <c r="D350" s="226" t="s">
        <v>1139</v>
      </c>
      <c r="E350" s="226" t="s">
        <v>184</v>
      </c>
      <c r="F350" s="1097"/>
      <c r="G350" s="1097">
        <v>367500</v>
      </c>
      <c r="H350" s="226" t="s">
        <v>12</v>
      </c>
      <c r="I350" s="226" t="s">
        <v>13</v>
      </c>
      <c r="J350" s="226" t="s">
        <v>669</v>
      </c>
    </row>
    <row r="351" spans="1:10" x14ac:dyDescent="0.45">
      <c r="A351" s="1095" t="s">
        <v>2832</v>
      </c>
      <c r="B351" s="1095" t="s">
        <v>156</v>
      </c>
      <c r="C351" s="1095" t="s">
        <v>191</v>
      </c>
      <c r="D351" s="1095" t="s">
        <v>1139</v>
      </c>
      <c r="E351" s="1095" t="s">
        <v>184</v>
      </c>
      <c r="F351" s="1096"/>
      <c r="G351" s="1096">
        <v>510000</v>
      </c>
      <c r="H351" s="1095" t="s">
        <v>12</v>
      </c>
      <c r="I351" s="1095" t="s">
        <v>13</v>
      </c>
      <c r="J351" s="1095" t="s">
        <v>669</v>
      </c>
    </row>
    <row r="352" spans="1:10" x14ac:dyDescent="0.45">
      <c r="A352" s="226" t="s">
        <v>2788</v>
      </c>
      <c r="B352" s="226" t="s">
        <v>156</v>
      </c>
      <c r="C352" s="226" t="s">
        <v>191</v>
      </c>
      <c r="D352" s="226" t="s">
        <v>1139</v>
      </c>
      <c r="E352" s="226" t="s">
        <v>184</v>
      </c>
      <c r="F352" s="1097"/>
      <c r="G352" s="1097">
        <v>1274235</v>
      </c>
      <c r="H352" s="226" t="s">
        <v>12</v>
      </c>
      <c r="I352" s="226" t="s">
        <v>13</v>
      </c>
      <c r="J352" s="226" t="s">
        <v>669</v>
      </c>
    </row>
    <row r="353" spans="1:10" x14ac:dyDescent="0.45">
      <c r="A353" s="1095" t="s">
        <v>2788</v>
      </c>
      <c r="B353" s="1095" t="s">
        <v>157</v>
      </c>
      <c r="C353" s="1095" t="s">
        <v>191</v>
      </c>
      <c r="D353" s="1095" t="s">
        <v>1139</v>
      </c>
      <c r="E353" s="1095" t="s">
        <v>184</v>
      </c>
      <c r="F353" s="1096"/>
      <c r="G353" s="1096">
        <v>2243350</v>
      </c>
      <c r="H353" s="1095" t="s">
        <v>12</v>
      </c>
      <c r="I353" s="1095" t="s">
        <v>13</v>
      </c>
      <c r="J353" s="1095" t="s">
        <v>26</v>
      </c>
    </row>
    <row r="354" spans="1:10" x14ac:dyDescent="0.45">
      <c r="A354" s="226" t="s">
        <v>2788</v>
      </c>
      <c r="B354" s="226" t="s">
        <v>156</v>
      </c>
      <c r="C354" s="226" t="s">
        <v>191</v>
      </c>
      <c r="D354" s="226" t="s">
        <v>1139</v>
      </c>
      <c r="E354" s="226" t="s">
        <v>184</v>
      </c>
      <c r="F354" s="1097"/>
      <c r="G354" s="1097">
        <v>1185825</v>
      </c>
      <c r="H354" s="226" t="s">
        <v>12</v>
      </c>
      <c r="I354" s="226" t="s">
        <v>13</v>
      </c>
      <c r="J354" s="226" t="s">
        <v>669</v>
      </c>
    </row>
    <row r="355" spans="1:10" x14ac:dyDescent="0.45">
      <c r="A355" s="1095" t="s">
        <v>2788</v>
      </c>
      <c r="B355" s="1095" t="s">
        <v>156</v>
      </c>
      <c r="C355" s="1095" t="s">
        <v>191</v>
      </c>
      <c r="D355" s="1095" t="s">
        <v>1139</v>
      </c>
      <c r="E355" s="1095" t="s">
        <v>184</v>
      </c>
      <c r="F355" s="1096"/>
      <c r="G355" s="1096">
        <v>1059085</v>
      </c>
      <c r="H355" s="1095" t="s">
        <v>12</v>
      </c>
      <c r="I355" s="1095" t="s">
        <v>13</v>
      </c>
      <c r="J355" s="1095" t="s">
        <v>669</v>
      </c>
    </row>
    <row r="356" spans="1:10" x14ac:dyDescent="0.45">
      <c r="A356" s="226" t="s">
        <v>2788</v>
      </c>
      <c r="B356" s="226" t="s">
        <v>156</v>
      </c>
      <c r="C356" s="226" t="s">
        <v>191</v>
      </c>
      <c r="D356" s="226" t="s">
        <v>1139</v>
      </c>
      <c r="E356" s="226" t="s">
        <v>184</v>
      </c>
      <c r="F356" s="1097"/>
      <c r="G356" s="1097">
        <v>1320080</v>
      </c>
      <c r="H356" s="226" t="s">
        <v>12</v>
      </c>
      <c r="I356" s="226" t="s">
        <v>13</v>
      </c>
      <c r="J356" s="226" t="s">
        <v>669</v>
      </c>
    </row>
    <row r="357" spans="1:10" x14ac:dyDescent="0.45">
      <c r="A357" s="1095" t="s">
        <v>2788</v>
      </c>
      <c r="B357" s="1095" t="s">
        <v>156</v>
      </c>
      <c r="C357" s="1095" t="s">
        <v>191</v>
      </c>
      <c r="D357" s="1095" t="s">
        <v>1139</v>
      </c>
      <c r="E357" s="1095" t="s">
        <v>184</v>
      </c>
      <c r="F357" s="1096"/>
      <c r="G357" s="1096">
        <v>1083480</v>
      </c>
      <c r="H357" s="1095" t="s">
        <v>12</v>
      </c>
      <c r="I357" s="1095" t="s">
        <v>13</v>
      </c>
      <c r="J357" s="1095" t="s">
        <v>669</v>
      </c>
    </row>
    <row r="358" spans="1:10" x14ac:dyDescent="0.45">
      <c r="A358" s="226" t="s">
        <v>2788</v>
      </c>
      <c r="B358" s="226" t="s">
        <v>156</v>
      </c>
      <c r="C358" s="226" t="s">
        <v>191</v>
      </c>
      <c r="D358" s="226" t="s">
        <v>1139</v>
      </c>
      <c r="E358" s="226" t="s">
        <v>184</v>
      </c>
      <c r="F358" s="1097"/>
      <c r="G358" s="1097">
        <v>1077985</v>
      </c>
      <c r="H358" s="226" t="s">
        <v>12</v>
      </c>
      <c r="I358" s="226" t="s">
        <v>13</v>
      </c>
      <c r="J358" s="226" t="s">
        <v>669</v>
      </c>
    </row>
    <row r="359" spans="1:10" x14ac:dyDescent="0.45">
      <c r="A359" s="1095" t="s">
        <v>2788</v>
      </c>
      <c r="B359" s="1095" t="s">
        <v>156</v>
      </c>
      <c r="C359" s="1095" t="s">
        <v>191</v>
      </c>
      <c r="D359" s="1095" t="s">
        <v>1139</v>
      </c>
      <c r="E359" s="1095" t="s">
        <v>184</v>
      </c>
      <c r="F359" s="1096"/>
      <c r="G359" s="1096">
        <v>1265520</v>
      </c>
      <c r="H359" s="1095" t="s">
        <v>12</v>
      </c>
      <c r="I359" s="1095" t="s">
        <v>13</v>
      </c>
      <c r="J359" s="1095" t="s">
        <v>669</v>
      </c>
    </row>
    <row r="360" spans="1:10" x14ac:dyDescent="0.45">
      <c r="A360" s="226" t="s">
        <v>2788</v>
      </c>
      <c r="B360" s="226" t="s">
        <v>156</v>
      </c>
      <c r="C360" s="226" t="s">
        <v>191</v>
      </c>
      <c r="D360" s="226" t="s">
        <v>1139</v>
      </c>
      <c r="E360" s="226" t="s">
        <v>184</v>
      </c>
      <c r="F360" s="1097"/>
      <c r="G360" s="1097">
        <v>1362505</v>
      </c>
      <c r="H360" s="226" t="s">
        <v>12</v>
      </c>
      <c r="I360" s="226" t="s">
        <v>13</v>
      </c>
      <c r="J360" s="226" t="s">
        <v>669</v>
      </c>
    </row>
    <row r="361" spans="1:10" x14ac:dyDescent="0.45">
      <c r="A361" s="1095" t="s">
        <v>2788</v>
      </c>
      <c r="B361" s="1095" t="s">
        <v>156</v>
      </c>
      <c r="C361" s="1095" t="s">
        <v>191</v>
      </c>
      <c r="D361" s="1095" t="s">
        <v>1139</v>
      </c>
      <c r="E361" s="1095" t="s">
        <v>184</v>
      </c>
      <c r="F361" s="1096"/>
      <c r="G361" s="1096">
        <v>1571810</v>
      </c>
      <c r="H361" s="1095" t="s">
        <v>12</v>
      </c>
      <c r="I361" s="1095" t="s">
        <v>13</v>
      </c>
      <c r="J361" s="1095" t="s">
        <v>669</v>
      </c>
    </row>
    <row r="362" spans="1:10" x14ac:dyDescent="0.45">
      <c r="A362" s="226" t="s">
        <v>2788</v>
      </c>
      <c r="B362" s="226" t="s">
        <v>156</v>
      </c>
      <c r="C362" s="226" t="s">
        <v>191</v>
      </c>
      <c r="D362" s="226" t="s">
        <v>1139</v>
      </c>
      <c r="E362" s="226" t="s">
        <v>184</v>
      </c>
      <c r="F362" s="1097"/>
      <c r="G362" s="1097">
        <v>1676250</v>
      </c>
      <c r="H362" s="226" t="s">
        <v>12</v>
      </c>
      <c r="I362" s="226" t="s">
        <v>13</v>
      </c>
      <c r="J362" s="226" t="s">
        <v>669</v>
      </c>
    </row>
    <row r="363" spans="1:10" x14ac:dyDescent="0.45">
      <c r="A363" s="1095" t="s">
        <v>2788</v>
      </c>
      <c r="B363" s="1095" t="s">
        <v>156</v>
      </c>
      <c r="C363" s="1095" t="s">
        <v>191</v>
      </c>
      <c r="D363" s="1095" t="s">
        <v>1139</v>
      </c>
      <c r="E363" s="1095" t="s">
        <v>184</v>
      </c>
      <c r="F363" s="1096"/>
      <c r="G363" s="1096">
        <v>1550850</v>
      </c>
      <c r="H363" s="1095" t="s">
        <v>12</v>
      </c>
      <c r="I363" s="1095" t="s">
        <v>13</v>
      </c>
      <c r="J363" s="1095" t="s">
        <v>669</v>
      </c>
    </row>
    <row r="364" spans="1:10" x14ac:dyDescent="0.45">
      <c r="A364" s="226" t="s">
        <v>2788</v>
      </c>
      <c r="B364" s="226" t="s">
        <v>156</v>
      </c>
      <c r="C364" s="226" t="s">
        <v>191</v>
      </c>
      <c r="D364" s="226" t="s">
        <v>1139</v>
      </c>
      <c r="E364" s="226" t="s">
        <v>184</v>
      </c>
      <c r="F364" s="1097"/>
      <c r="G364" s="1097">
        <v>1288200</v>
      </c>
      <c r="H364" s="226" t="s">
        <v>12</v>
      </c>
      <c r="I364" s="226" t="s">
        <v>13</v>
      </c>
      <c r="J364" s="226" t="s">
        <v>669</v>
      </c>
    </row>
    <row r="365" spans="1:10" x14ac:dyDescent="0.45">
      <c r="A365" s="1095" t="s">
        <v>2788</v>
      </c>
      <c r="B365" s="1095" t="s">
        <v>156</v>
      </c>
      <c r="C365" s="1095" t="s">
        <v>191</v>
      </c>
      <c r="D365" s="1095" t="s">
        <v>1139</v>
      </c>
      <c r="E365" s="1095" t="s">
        <v>184</v>
      </c>
      <c r="F365" s="1096"/>
      <c r="G365" s="1096">
        <v>1282050</v>
      </c>
      <c r="H365" s="1095" t="s">
        <v>12</v>
      </c>
      <c r="I365" s="1095" t="s">
        <v>13</v>
      </c>
      <c r="J365" s="1095" t="s">
        <v>669</v>
      </c>
    </row>
    <row r="366" spans="1:10" x14ac:dyDescent="0.45">
      <c r="A366" s="226" t="s">
        <v>3184</v>
      </c>
      <c r="B366" s="226" t="s">
        <v>156</v>
      </c>
      <c r="C366" s="226" t="s">
        <v>191</v>
      </c>
      <c r="D366" s="226" t="s">
        <v>1139</v>
      </c>
      <c r="E366" s="226" t="s">
        <v>184</v>
      </c>
      <c r="F366" s="1097"/>
      <c r="G366" s="1097">
        <v>888900</v>
      </c>
      <c r="H366" s="226" t="s">
        <v>12</v>
      </c>
      <c r="I366" s="226" t="s">
        <v>13</v>
      </c>
      <c r="J366" s="226" t="s">
        <v>669</v>
      </c>
    </row>
    <row r="367" spans="1:10" x14ac:dyDescent="0.45">
      <c r="A367" s="1095" t="s">
        <v>3184</v>
      </c>
      <c r="B367" s="1095" t="s">
        <v>157</v>
      </c>
      <c r="C367" s="1095" t="s">
        <v>191</v>
      </c>
      <c r="D367" s="1095" t="s">
        <v>1139</v>
      </c>
      <c r="E367" s="1095" t="s">
        <v>184</v>
      </c>
      <c r="F367" s="1096"/>
      <c r="G367" s="1096">
        <v>3168900</v>
      </c>
      <c r="H367" s="1095" t="s">
        <v>12</v>
      </c>
      <c r="I367" s="1095" t="s">
        <v>13</v>
      </c>
      <c r="J367" s="1095" t="s">
        <v>26</v>
      </c>
    </row>
    <row r="368" spans="1:10" x14ac:dyDescent="0.45">
      <c r="A368" s="226" t="s">
        <v>3184</v>
      </c>
      <c r="B368" s="226" t="s">
        <v>156</v>
      </c>
      <c r="C368" s="226" t="s">
        <v>191</v>
      </c>
      <c r="D368" s="226" t="s">
        <v>1139</v>
      </c>
      <c r="E368" s="226" t="s">
        <v>184</v>
      </c>
      <c r="F368" s="1097"/>
      <c r="G368" s="1097">
        <v>920450</v>
      </c>
      <c r="H368" s="226" t="s">
        <v>12</v>
      </c>
      <c r="I368" s="226" t="s">
        <v>13</v>
      </c>
      <c r="J368" s="226" t="s">
        <v>669</v>
      </c>
    </row>
    <row r="369" spans="1:10" x14ac:dyDescent="0.45">
      <c r="A369" s="1095" t="s">
        <v>3184</v>
      </c>
      <c r="B369" s="1095" t="s">
        <v>156</v>
      </c>
      <c r="C369" s="1095" t="s">
        <v>191</v>
      </c>
      <c r="D369" s="1095" t="s">
        <v>1139</v>
      </c>
      <c r="E369" s="1095" t="s">
        <v>184</v>
      </c>
      <c r="F369" s="1096"/>
      <c r="G369" s="1096">
        <v>893550</v>
      </c>
      <c r="H369" s="1095" t="s">
        <v>12</v>
      </c>
      <c r="I369" s="1095" t="s">
        <v>13</v>
      </c>
      <c r="J369" s="1095" t="s">
        <v>669</v>
      </c>
    </row>
    <row r="370" spans="1:10" x14ac:dyDescent="0.45">
      <c r="A370" s="226" t="s">
        <v>3184</v>
      </c>
      <c r="B370" s="226" t="s">
        <v>156</v>
      </c>
      <c r="C370" s="226" t="s">
        <v>191</v>
      </c>
      <c r="D370" s="226" t="s">
        <v>1139</v>
      </c>
      <c r="E370" s="226" t="s">
        <v>184</v>
      </c>
      <c r="F370" s="1097"/>
      <c r="G370" s="1097">
        <v>904000</v>
      </c>
      <c r="H370" s="226" t="s">
        <v>12</v>
      </c>
      <c r="I370" s="226" t="s">
        <v>13</v>
      </c>
      <c r="J370" s="226" t="s">
        <v>669</v>
      </c>
    </row>
    <row r="371" spans="1:10" x14ac:dyDescent="0.45">
      <c r="A371" s="1095" t="s">
        <v>3184</v>
      </c>
      <c r="B371" s="1095" t="s">
        <v>156</v>
      </c>
      <c r="C371" s="1095" t="s">
        <v>191</v>
      </c>
      <c r="D371" s="1095" t="s">
        <v>1139</v>
      </c>
      <c r="E371" s="1095" t="s">
        <v>184</v>
      </c>
      <c r="F371" s="1096"/>
      <c r="G371" s="1096">
        <v>868000</v>
      </c>
      <c r="H371" s="1095" t="s">
        <v>12</v>
      </c>
      <c r="I371" s="1095" t="s">
        <v>13</v>
      </c>
      <c r="J371" s="1095" t="s">
        <v>669</v>
      </c>
    </row>
    <row r="372" spans="1:10" x14ac:dyDescent="0.45">
      <c r="A372" s="226" t="s">
        <v>3184</v>
      </c>
      <c r="B372" s="226" t="s">
        <v>156</v>
      </c>
      <c r="C372" s="226" t="s">
        <v>191</v>
      </c>
      <c r="D372" s="226" t="s">
        <v>1139</v>
      </c>
      <c r="E372" s="226" t="s">
        <v>184</v>
      </c>
      <c r="F372" s="1097"/>
      <c r="G372" s="1097">
        <v>952050</v>
      </c>
      <c r="H372" s="226" t="s">
        <v>12</v>
      </c>
      <c r="I372" s="226" t="s">
        <v>13</v>
      </c>
      <c r="J372" s="226" t="s">
        <v>669</v>
      </c>
    </row>
    <row r="373" spans="1:10" x14ac:dyDescent="0.45">
      <c r="A373" s="1095" t="s">
        <v>3184</v>
      </c>
      <c r="B373" s="1095" t="s">
        <v>156</v>
      </c>
      <c r="C373" s="1095" t="s">
        <v>191</v>
      </c>
      <c r="D373" s="1095" t="s">
        <v>1139</v>
      </c>
      <c r="E373" s="1095" t="s">
        <v>184</v>
      </c>
      <c r="F373" s="1096"/>
      <c r="G373" s="1096">
        <v>966200</v>
      </c>
      <c r="H373" s="1095" t="s">
        <v>12</v>
      </c>
      <c r="I373" s="1095" t="s">
        <v>13</v>
      </c>
      <c r="J373" s="1095" t="s">
        <v>669</v>
      </c>
    </row>
    <row r="374" spans="1:10" x14ac:dyDescent="0.45">
      <c r="A374" s="226" t="s">
        <v>3184</v>
      </c>
      <c r="B374" s="226" t="s">
        <v>156</v>
      </c>
      <c r="C374" s="226" t="s">
        <v>191</v>
      </c>
      <c r="D374" s="226" t="s">
        <v>1139</v>
      </c>
      <c r="E374" s="226" t="s">
        <v>184</v>
      </c>
      <c r="F374" s="1097"/>
      <c r="G374" s="1097">
        <v>953300</v>
      </c>
      <c r="H374" s="226" t="s">
        <v>12</v>
      </c>
      <c r="I374" s="226" t="s">
        <v>13</v>
      </c>
      <c r="J374" s="226" t="s">
        <v>669</v>
      </c>
    </row>
    <row r="375" spans="1:10" x14ac:dyDescent="0.45">
      <c r="A375" s="1095" t="s">
        <v>3184</v>
      </c>
      <c r="B375" s="1095" t="s">
        <v>156</v>
      </c>
      <c r="C375" s="1095" t="s">
        <v>191</v>
      </c>
      <c r="D375" s="1095" t="s">
        <v>1139</v>
      </c>
      <c r="E375" s="1095" t="s">
        <v>184</v>
      </c>
      <c r="F375" s="1096"/>
      <c r="G375" s="1096">
        <v>1772600</v>
      </c>
      <c r="H375" s="1095" t="s">
        <v>12</v>
      </c>
      <c r="I375" s="1095" t="s">
        <v>13</v>
      </c>
      <c r="J375" s="1095" t="s">
        <v>669</v>
      </c>
    </row>
    <row r="376" spans="1:10" x14ac:dyDescent="0.45">
      <c r="A376" s="226" t="s">
        <v>3184</v>
      </c>
      <c r="B376" s="226" t="s">
        <v>156</v>
      </c>
      <c r="C376" s="226" t="s">
        <v>191</v>
      </c>
      <c r="D376" s="226" t="s">
        <v>1139</v>
      </c>
      <c r="E376" s="226" t="s">
        <v>184</v>
      </c>
      <c r="F376" s="1097"/>
      <c r="G376" s="1097">
        <v>1819550</v>
      </c>
      <c r="H376" s="226" t="s">
        <v>12</v>
      </c>
      <c r="I376" s="226" t="s">
        <v>13</v>
      </c>
      <c r="J376" s="226" t="s">
        <v>669</v>
      </c>
    </row>
    <row r="377" spans="1:10" x14ac:dyDescent="0.45">
      <c r="A377" s="1095" t="s">
        <v>3184</v>
      </c>
      <c r="B377" s="1095" t="s">
        <v>156</v>
      </c>
      <c r="C377" s="1095" t="s">
        <v>191</v>
      </c>
      <c r="D377" s="1095" t="s">
        <v>1139</v>
      </c>
      <c r="E377" s="1095" t="s">
        <v>184</v>
      </c>
      <c r="F377" s="1096"/>
      <c r="G377" s="1096">
        <v>1678900</v>
      </c>
      <c r="H377" s="1095" t="s">
        <v>12</v>
      </c>
      <c r="I377" s="1095" t="s">
        <v>13</v>
      </c>
      <c r="J377" s="1095" t="s">
        <v>669</v>
      </c>
    </row>
    <row r="378" spans="1:10" x14ac:dyDescent="0.45">
      <c r="A378" s="226" t="s">
        <v>3184</v>
      </c>
      <c r="B378" s="226" t="s">
        <v>156</v>
      </c>
      <c r="C378" s="226" t="s">
        <v>191</v>
      </c>
      <c r="D378" s="226" t="s">
        <v>1139</v>
      </c>
      <c r="E378" s="226" t="s">
        <v>184</v>
      </c>
      <c r="F378" s="1097"/>
      <c r="G378" s="1097">
        <v>1678900</v>
      </c>
      <c r="H378" s="226" t="s">
        <v>12</v>
      </c>
      <c r="I378" s="226" t="s">
        <v>13</v>
      </c>
      <c r="J378" s="226" t="s">
        <v>669</v>
      </c>
    </row>
    <row r="379" spans="1:10" x14ac:dyDescent="0.45">
      <c r="A379" s="1095" t="s">
        <v>3184</v>
      </c>
      <c r="B379" s="1095" t="s">
        <v>156</v>
      </c>
      <c r="C379" s="1095" t="s">
        <v>191</v>
      </c>
      <c r="D379" s="1095" t="s">
        <v>1139</v>
      </c>
      <c r="E379" s="1095" t="s">
        <v>184</v>
      </c>
      <c r="F379" s="1096"/>
      <c r="G379" s="1096">
        <v>1678900</v>
      </c>
      <c r="H379" s="1095" t="s">
        <v>12</v>
      </c>
      <c r="I379" s="1095" t="s">
        <v>13</v>
      </c>
      <c r="J379" s="1095" t="s">
        <v>669</v>
      </c>
    </row>
    <row r="380" spans="1:10" x14ac:dyDescent="0.45">
      <c r="A380" s="226" t="s">
        <v>3185</v>
      </c>
      <c r="B380" s="226" t="s">
        <v>156</v>
      </c>
      <c r="C380" s="226" t="s">
        <v>191</v>
      </c>
      <c r="D380" s="226" t="s">
        <v>1139</v>
      </c>
      <c r="E380" s="226" t="s">
        <v>184</v>
      </c>
      <c r="F380" s="1097"/>
      <c r="G380" s="1097">
        <v>73190</v>
      </c>
      <c r="H380" s="226" t="s">
        <v>12</v>
      </c>
      <c r="I380" s="226" t="s">
        <v>13</v>
      </c>
      <c r="J380" s="226" t="s">
        <v>669</v>
      </c>
    </row>
    <row r="381" spans="1:10" x14ac:dyDescent="0.45">
      <c r="A381" s="1095" t="s">
        <v>3185</v>
      </c>
      <c r="B381" s="1095" t="s">
        <v>159</v>
      </c>
      <c r="C381" s="1095" t="s">
        <v>191</v>
      </c>
      <c r="D381" s="1095" t="s">
        <v>1139</v>
      </c>
      <c r="E381" s="1095" t="s">
        <v>184</v>
      </c>
      <c r="F381" s="1096"/>
      <c r="G381" s="1096">
        <v>39412</v>
      </c>
      <c r="H381" s="1095" t="s">
        <v>12</v>
      </c>
      <c r="I381" s="1095" t="s">
        <v>13</v>
      </c>
      <c r="J381" s="1095" t="s">
        <v>669</v>
      </c>
    </row>
    <row r="382" spans="1:10" x14ac:dyDescent="0.45">
      <c r="A382" s="226" t="s">
        <v>2837</v>
      </c>
      <c r="B382" s="226" t="s">
        <v>157</v>
      </c>
      <c r="C382" s="226" t="s">
        <v>191</v>
      </c>
      <c r="D382" s="226" t="s">
        <v>1139</v>
      </c>
      <c r="E382" s="226" t="s">
        <v>184</v>
      </c>
      <c r="F382" s="1097"/>
      <c r="G382" s="1097">
        <v>1398000</v>
      </c>
      <c r="H382" s="226" t="s">
        <v>12</v>
      </c>
      <c r="I382" s="226" t="s">
        <v>13</v>
      </c>
      <c r="J382" s="226" t="s">
        <v>26</v>
      </c>
    </row>
    <row r="383" spans="1:10" x14ac:dyDescent="0.45">
      <c r="A383" s="1095" t="s">
        <v>604</v>
      </c>
      <c r="B383" s="1095" t="s">
        <v>157</v>
      </c>
      <c r="C383" s="1095" t="s">
        <v>191</v>
      </c>
      <c r="D383" s="1095" t="s">
        <v>1139</v>
      </c>
      <c r="E383" s="1095" t="s">
        <v>184</v>
      </c>
      <c r="F383" s="1096"/>
      <c r="G383" s="1096">
        <v>21967000</v>
      </c>
      <c r="H383" s="1095" t="s">
        <v>12</v>
      </c>
      <c r="I383" s="1095" t="s">
        <v>13</v>
      </c>
      <c r="J383" s="1095" t="s">
        <v>26</v>
      </c>
    </row>
    <row r="384" spans="1:10" x14ac:dyDescent="0.45">
      <c r="A384" s="226" t="s">
        <v>604</v>
      </c>
      <c r="B384" s="226" t="s">
        <v>146</v>
      </c>
      <c r="C384" s="226" t="s">
        <v>191</v>
      </c>
      <c r="D384" s="226" t="s">
        <v>1139</v>
      </c>
      <c r="E384" s="226" t="s">
        <v>184</v>
      </c>
      <c r="F384" s="1097"/>
      <c r="G384" s="1097">
        <v>2451921</v>
      </c>
      <c r="H384" s="226" t="s">
        <v>12</v>
      </c>
      <c r="I384" s="226" t="s">
        <v>13</v>
      </c>
      <c r="J384" s="226" t="s">
        <v>669</v>
      </c>
    </row>
    <row r="385" spans="1:10" x14ac:dyDescent="0.45">
      <c r="A385" s="1095" t="s">
        <v>604</v>
      </c>
      <c r="B385" s="1095" t="s">
        <v>146</v>
      </c>
      <c r="C385" s="1095" t="s">
        <v>191</v>
      </c>
      <c r="D385" s="1095" t="s">
        <v>1139</v>
      </c>
      <c r="E385" s="1095" t="s">
        <v>184</v>
      </c>
      <c r="F385" s="1096"/>
      <c r="G385" s="1096">
        <v>35097975</v>
      </c>
      <c r="H385" s="1095" t="s">
        <v>12</v>
      </c>
      <c r="I385" s="1095" t="s">
        <v>13</v>
      </c>
      <c r="J385" s="1095" t="s">
        <v>669</v>
      </c>
    </row>
    <row r="386" spans="1:10" x14ac:dyDescent="0.45">
      <c r="A386" s="226" t="s">
        <v>604</v>
      </c>
      <c r="B386" s="226" t="s">
        <v>146</v>
      </c>
      <c r="C386" s="226" t="s">
        <v>191</v>
      </c>
      <c r="D386" s="226" t="s">
        <v>1139</v>
      </c>
      <c r="E386" s="226" t="s">
        <v>184</v>
      </c>
      <c r="F386" s="1097"/>
      <c r="G386" s="1097">
        <v>3338441</v>
      </c>
      <c r="H386" s="226" t="s">
        <v>12</v>
      </c>
      <c r="I386" s="226" t="s">
        <v>13</v>
      </c>
      <c r="J386" s="226" t="s">
        <v>669</v>
      </c>
    </row>
    <row r="387" spans="1:10" x14ac:dyDescent="0.45">
      <c r="A387" s="1095" t="s">
        <v>604</v>
      </c>
      <c r="B387" s="1095" t="s">
        <v>146</v>
      </c>
      <c r="C387" s="1095" t="s">
        <v>191</v>
      </c>
      <c r="D387" s="1095" t="s">
        <v>1139</v>
      </c>
      <c r="E387" s="1095" t="s">
        <v>184</v>
      </c>
      <c r="F387" s="1096"/>
      <c r="G387" s="1096">
        <v>551974</v>
      </c>
      <c r="H387" s="1095" t="s">
        <v>12</v>
      </c>
      <c r="I387" s="1095" t="s">
        <v>13</v>
      </c>
      <c r="J387" s="1095" t="s">
        <v>669</v>
      </c>
    </row>
    <row r="388" spans="1:10" x14ac:dyDescent="0.45">
      <c r="A388" s="226" t="s">
        <v>604</v>
      </c>
      <c r="B388" s="226" t="s">
        <v>157</v>
      </c>
      <c r="C388" s="226" t="s">
        <v>191</v>
      </c>
      <c r="D388" s="226" t="s">
        <v>1139</v>
      </c>
      <c r="E388" s="226" t="s">
        <v>184</v>
      </c>
      <c r="F388" s="1097"/>
      <c r="G388" s="1097">
        <v>7500000</v>
      </c>
      <c r="H388" s="226" t="s">
        <v>12</v>
      </c>
      <c r="I388" s="226" t="s">
        <v>13</v>
      </c>
      <c r="J388" s="226" t="s">
        <v>26</v>
      </c>
    </row>
    <row r="389" spans="1:10" x14ac:dyDescent="0.45">
      <c r="A389" s="1095" t="s">
        <v>604</v>
      </c>
      <c r="B389" s="1095" t="s">
        <v>157</v>
      </c>
      <c r="C389" s="1095" t="s">
        <v>191</v>
      </c>
      <c r="D389" s="1095" t="s">
        <v>1139</v>
      </c>
      <c r="E389" s="1095" t="s">
        <v>184</v>
      </c>
      <c r="F389" s="1096"/>
      <c r="G389" s="1096">
        <v>7500000</v>
      </c>
      <c r="H389" s="1095" t="s">
        <v>12</v>
      </c>
      <c r="I389" s="1095" t="s">
        <v>13</v>
      </c>
      <c r="J389" s="1095" t="s">
        <v>26</v>
      </c>
    </row>
    <row r="390" spans="1:10" x14ac:dyDescent="0.45">
      <c r="A390" s="226" t="s">
        <v>604</v>
      </c>
      <c r="B390" s="226" t="s">
        <v>157</v>
      </c>
      <c r="C390" s="226" t="s">
        <v>191</v>
      </c>
      <c r="D390" s="226" t="s">
        <v>1139</v>
      </c>
      <c r="E390" s="226" t="s">
        <v>184</v>
      </c>
      <c r="F390" s="1097"/>
      <c r="G390" s="1097">
        <v>7500000</v>
      </c>
      <c r="H390" s="226" t="s">
        <v>12</v>
      </c>
      <c r="I390" s="226" t="s">
        <v>13</v>
      </c>
      <c r="J390" s="226" t="s">
        <v>26</v>
      </c>
    </row>
    <row r="391" spans="1:10" x14ac:dyDescent="0.45">
      <c r="A391" s="1095" t="s">
        <v>604</v>
      </c>
      <c r="B391" s="1095" t="s">
        <v>157</v>
      </c>
      <c r="C391" s="1095" t="s">
        <v>191</v>
      </c>
      <c r="D391" s="1095" t="s">
        <v>1139</v>
      </c>
      <c r="E391" s="1095" t="s">
        <v>184</v>
      </c>
      <c r="F391" s="1096"/>
      <c r="G391" s="1096">
        <v>7500000</v>
      </c>
      <c r="H391" s="1095" t="s">
        <v>12</v>
      </c>
      <c r="I391" s="1095" t="s">
        <v>13</v>
      </c>
      <c r="J391" s="1095" t="s">
        <v>26</v>
      </c>
    </row>
    <row r="392" spans="1:10" x14ac:dyDescent="0.45">
      <c r="A392" s="226" t="s">
        <v>604</v>
      </c>
      <c r="B392" s="226" t="s">
        <v>157</v>
      </c>
      <c r="C392" s="226" t="s">
        <v>191</v>
      </c>
      <c r="D392" s="226" t="s">
        <v>1139</v>
      </c>
      <c r="E392" s="226" t="s">
        <v>184</v>
      </c>
      <c r="F392" s="1097"/>
      <c r="G392" s="1097">
        <v>7500000</v>
      </c>
      <c r="H392" s="226" t="s">
        <v>12</v>
      </c>
      <c r="I392" s="226" t="s">
        <v>13</v>
      </c>
      <c r="J392" s="226" t="s">
        <v>26</v>
      </c>
    </row>
    <row r="393" spans="1:10" x14ac:dyDescent="0.45">
      <c r="A393" s="1095" t="s">
        <v>604</v>
      </c>
      <c r="B393" s="1095" t="s">
        <v>157</v>
      </c>
      <c r="C393" s="1095" t="s">
        <v>191</v>
      </c>
      <c r="D393" s="1095" t="s">
        <v>1139</v>
      </c>
      <c r="E393" s="1095" t="s">
        <v>184</v>
      </c>
      <c r="F393" s="1096"/>
      <c r="G393" s="1096">
        <v>7500000</v>
      </c>
      <c r="H393" s="1095" t="s">
        <v>12</v>
      </c>
      <c r="I393" s="1095" t="s">
        <v>13</v>
      </c>
      <c r="J393" s="1095" t="s">
        <v>26</v>
      </c>
    </row>
    <row r="394" spans="1:10" x14ac:dyDescent="0.45">
      <c r="A394" s="226" t="s">
        <v>604</v>
      </c>
      <c r="B394" s="226" t="s">
        <v>157</v>
      </c>
      <c r="C394" s="226" t="s">
        <v>191</v>
      </c>
      <c r="D394" s="226" t="s">
        <v>1139</v>
      </c>
      <c r="E394" s="226" t="s">
        <v>184</v>
      </c>
      <c r="F394" s="1097"/>
      <c r="G394" s="1097">
        <v>7500000</v>
      </c>
      <c r="H394" s="226" t="s">
        <v>12</v>
      </c>
      <c r="I394" s="226" t="s">
        <v>13</v>
      </c>
      <c r="J394" s="226" t="s">
        <v>26</v>
      </c>
    </row>
    <row r="395" spans="1:10" x14ac:dyDescent="0.45">
      <c r="A395" s="1095" t="s">
        <v>604</v>
      </c>
      <c r="B395" s="1095" t="s">
        <v>157</v>
      </c>
      <c r="C395" s="1095" t="s">
        <v>191</v>
      </c>
      <c r="D395" s="1095" t="s">
        <v>1139</v>
      </c>
      <c r="E395" s="1095" t="s">
        <v>184</v>
      </c>
      <c r="F395" s="1096"/>
      <c r="G395" s="1096">
        <v>7500000</v>
      </c>
      <c r="H395" s="1095" t="s">
        <v>12</v>
      </c>
      <c r="I395" s="1095" t="s">
        <v>13</v>
      </c>
      <c r="J395" s="1095" t="s">
        <v>26</v>
      </c>
    </row>
    <row r="396" spans="1:10" x14ac:dyDescent="0.45">
      <c r="A396" s="226" t="s">
        <v>604</v>
      </c>
      <c r="B396" s="226" t="s">
        <v>157</v>
      </c>
      <c r="C396" s="226" t="s">
        <v>191</v>
      </c>
      <c r="D396" s="226" t="s">
        <v>1139</v>
      </c>
      <c r="E396" s="226" t="s">
        <v>184</v>
      </c>
      <c r="F396" s="1097"/>
      <c r="G396" s="1097">
        <v>7500000</v>
      </c>
      <c r="H396" s="226" t="s">
        <v>12</v>
      </c>
      <c r="I396" s="226" t="s">
        <v>13</v>
      </c>
      <c r="J396" s="226" t="s">
        <v>26</v>
      </c>
    </row>
    <row r="397" spans="1:10" x14ac:dyDescent="0.45">
      <c r="A397" s="1095" t="s">
        <v>604</v>
      </c>
      <c r="B397" s="1095" t="s">
        <v>157</v>
      </c>
      <c r="C397" s="1095" t="s">
        <v>191</v>
      </c>
      <c r="D397" s="1095" t="s">
        <v>1139</v>
      </c>
      <c r="E397" s="1095" t="s">
        <v>184</v>
      </c>
      <c r="F397" s="1096"/>
      <c r="G397" s="1096">
        <v>7500000</v>
      </c>
      <c r="H397" s="1095" t="s">
        <v>12</v>
      </c>
      <c r="I397" s="1095" t="s">
        <v>13</v>
      </c>
      <c r="J397" s="1095" t="s">
        <v>26</v>
      </c>
    </row>
    <row r="398" spans="1:10" x14ac:dyDescent="0.45">
      <c r="A398" s="226" t="s">
        <v>604</v>
      </c>
      <c r="B398" s="226" t="s">
        <v>146</v>
      </c>
      <c r="C398" s="226" t="s">
        <v>191</v>
      </c>
      <c r="D398" s="226" t="s">
        <v>1139</v>
      </c>
      <c r="E398" s="226" t="s">
        <v>184</v>
      </c>
      <c r="F398" s="1097"/>
      <c r="G398" s="1097">
        <v>21308851</v>
      </c>
      <c r="H398" s="226" t="s">
        <v>12</v>
      </c>
      <c r="I398" s="226" t="s">
        <v>13</v>
      </c>
      <c r="J398" s="226" t="s">
        <v>669</v>
      </c>
    </row>
    <row r="399" spans="1:10" x14ac:dyDescent="0.45">
      <c r="A399" s="1095" t="s">
        <v>604</v>
      </c>
      <c r="B399" s="1095" t="s">
        <v>146</v>
      </c>
      <c r="C399" s="1095" t="s">
        <v>191</v>
      </c>
      <c r="D399" s="1095" t="s">
        <v>1139</v>
      </c>
      <c r="E399" s="1095" t="s">
        <v>184</v>
      </c>
      <c r="F399" s="1096"/>
      <c r="G399" s="1096">
        <v>2283438</v>
      </c>
      <c r="H399" s="1095" t="s">
        <v>12</v>
      </c>
      <c r="I399" s="1095" t="s">
        <v>13</v>
      </c>
      <c r="J399" s="1095" t="s">
        <v>669</v>
      </c>
    </row>
    <row r="400" spans="1:10" x14ac:dyDescent="0.45">
      <c r="A400" s="226" t="s">
        <v>604</v>
      </c>
      <c r="B400" s="226" t="s">
        <v>146</v>
      </c>
      <c r="C400" s="226" t="s">
        <v>191</v>
      </c>
      <c r="D400" s="226" t="s">
        <v>1139</v>
      </c>
      <c r="E400" s="226" t="s">
        <v>184</v>
      </c>
      <c r="F400" s="1097"/>
      <c r="G400" s="1097">
        <v>8106182</v>
      </c>
      <c r="H400" s="226" t="s">
        <v>12</v>
      </c>
      <c r="I400" s="226" t="s">
        <v>13</v>
      </c>
      <c r="J400" s="226" t="s">
        <v>669</v>
      </c>
    </row>
    <row r="401" spans="1:10" x14ac:dyDescent="0.45">
      <c r="A401" s="1095" t="s">
        <v>604</v>
      </c>
      <c r="B401" s="1095" t="s">
        <v>146</v>
      </c>
      <c r="C401" s="1095" t="s">
        <v>191</v>
      </c>
      <c r="D401" s="1095" t="s">
        <v>1139</v>
      </c>
      <c r="E401" s="1095" t="s">
        <v>184</v>
      </c>
      <c r="F401" s="1096"/>
      <c r="G401" s="1096">
        <v>5146771</v>
      </c>
      <c r="H401" s="1095" t="s">
        <v>12</v>
      </c>
      <c r="I401" s="1095" t="s">
        <v>13</v>
      </c>
      <c r="J401" s="1095" t="s">
        <v>669</v>
      </c>
    </row>
    <row r="402" spans="1:10" x14ac:dyDescent="0.45">
      <c r="A402" s="226" t="s">
        <v>604</v>
      </c>
      <c r="B402" s="226" t="s">
        <v>146</v>
      </c>
      <c r="C402" s="226" t="s">
        <v>191</v>
      </c>
      <c r="D402" s="226" t="s">
        <v>1139</v>
      </c>
      <c r="E402" s="226" t="s">
        <v>184</v>
      </c>
      <c r="F402" s="1097"/>
      <c r="G402" s="1097">
        <v>3263873</v>
      </c>
      <c r="H402" s="226" t="s">
        <v>12</v>
      </c>
      <c r="I402" s="226" t="s">
        <v>13</v>
      </c>
      <c r="J402" s="226" t="s">
        <v>669</v>
      </c>
    </row>
    <row r="403" spans="1:10" x14ac:dyDescent="0.45">
      <c r="A403" s="1095" t="s">
        <v>2795</v>
      </c>
      <c r="B403" s="1095" t="s">
        <v>154</v>
      </c>
      <c r="C403" s="1095" t="s">
        <v>191</v>
      </c>
      <c r="D403" s="1095" t="s">
        <v>1139</v>
      </c>
      <c r="E403" s="1095" t="s">
        <v>184</v>
      </c>
      <c r="F403" s="1096"/>
      <c r="G403" s="1096">
        <v>2916000</v>
      </c>
      <c r="H403" s="1095" t="s">
        <v>12</v>
      </c>
      <c r="I403" s="1095" t="s">
        <v>13</v>
      </c>
      <c r="J403" s="1095" t="s">
        <v>669</v>
      </c>
    </row>
    <row r="404" spans="1:10" x14ac:dyDescent="0.45">
      <c r="A404" s="226" t="s">
        <v>2803</v>
      </c>
      <c r="B404" s="226" t="s">
        <v>154</v>
      </c>
      <c r="C404" s="226" t="s">
        <v>191</v>
      </c>
      <c r="D404" s="226" t="s">
        <v>1139</v>
      </c>
      <c r="E404" s="226" t="s">
        <v>184</v>
      </c>
      <c r="F404" s="1097"/>
      <c r="G404" s="1097">
        <v>14718000</v>
      </c>
      <c r="H404" s="226" t="s">
        <v>12</v>
      </c>
      <c r="I404" s="226" t="s">
        <v>13</v>
      </c>
      <c r="J404" s="226" t="s">
        <v>669</v>
      </c>
    </row>
    <row r="405" spans="1:10" x14ac:dyDescent="0.45">
      <c r="A405" s="1095" t="s">
        <v>2793</v>
      </c>
      <c r="B405" s="1095" t="s">
        <v>154</v>
      </c>
      <c r="C405" s="1095" t="s">
        <v>191</v>
      </c>
      <c r="D405" s="1095" t="s">
        <v>1139</v>
      </c>
      <c r="E405" s="1095" t="s">
        <v>184</v>
      </c>
      <c r="F405" s="1096"/>
      <c r="G405" s="1096">
        <v>18810000</v>
      </c>
      <c r="H405" s="1095" t="s">
        <v>12</v>
      </c>
      <c r="I405" s="1095" t="s">
        <v>13</v>
      </c>
      <c r="J405" s="1095" t="s">
        <v>669</v>
      </c>
    </row>
    <row r="406" spans="1:10" x14ac:dyDescent="0.45">
      <c r="A406" s="226" t="s">
        <v>3186</v>
      </c>
      <c r="B406" s="226" t="s">
        <v>156</v>
      </c>
      <c r="C406" s="226" t="s">
        <v>191</v>
      </c>
      <c r="D406" s="226" t="s">
        <v>1139</v>
      </c>
      <c r="E406" s="226" t="s">
        <v>184</v>
      </c>
      <c r="F406" s="1097"/>
      <c r="G406" s="1097">
        <v>746873</v>
      </c>
      <c r="H406" s="226" t="s">
        <v>12</v>
      </c>
      <c r="I406" s="226" t="s">
        <v>13</v>
      </c>
      <c r="J406" s="226" t="s">
        <v>669</v>
      </c>
    </row>
    <row r="407" spans="1:10" x14ac:dyDescent="0.45">
      <c r="A407" s="1095" t="s">
        <v>3186</v>
      </c>
      <c r="B407" s="1095" t="s">
        <v>156</v>
      </c>
      <c r="C407" s="1095" t="s">
        <v>191</v>
      </c>
      <c r="D407" s="1095" t="s">
        <v>1139</v>
      </c>
      <c r="E407" s="1095" t="s">
        <v>184</v>
      </c>
      <c r="F407" s="1096"/>
      <c r="G407" s="1096">
        <v>794950</v>
      </c>
      <c r="H407" s="1095" t="s">
        <v>12</v>
      </c>
      <c r="I407" s="1095" t="s">
        <v>13</v>
      </c>
      <c r="J407" s="1095" t="s">
        <v>669</v>
      </c>
    </row>
    <row r="408" spans="1:10" x14ac:dyDescent="0.45">
      <c r="A408" s="226" t="s">
        <v>3186</v>
      </c>
      <c r="B408" s="226" t="s">
        <v>156</v>
      </c>
      <c r="C408" s="226" t="s">
        <v>191</v>
      </c>
      <c r="D408" s="226" t="s">
        <v>1139</v>
      </c>
      <c r="E408" s="226" t="s">
        <v>184</v>
      </c>
      <c r="F408" s="1097"/>
      <c r="G408" s="1097">
        <v>765278</v>
      </c>
      <c r="H408" s="226" t="s">
        <v>12</v>
      </c>
      <c r="I408" s="226" t="s">
        <v>13</v>
      </c>
      <c r="J408" s="226" t="s">
        <v>669</v>
      </c>
    </row>
    <row r="409" spans="1:10" x14ac:dyDescent="0.45">
      <c r="A409" s="1095" t="s">
        <v>3186</v>
      </c>
      <c r="B409" s="1095" t="s">
        <v>156</v>
      </c>
      <c r="C409" s="1095" t="s">
        <v>191</v>
      </c>
      <c r="D409" s="1095" t="s">
        <v>1139</v>
      </c>
      <c r="E409" s="1095" t="s">
        <v>184</v>
      </c>
      <c r="F409" s="1096"/>
      <c r="G409" s="1096">
        <v>781073</v>
      </c>
      <c r="H409" s="1095" t="s">
        <v>12</v>
      </c>
      <c r="I409" s="1095" t="s">
        <v>13</v>
      </c>
      <c r="J409" s="1095" t="s">
        <v>669</v>
      </c>
    </row>
    <row r="410" spans="1:10" x14ac:dyDescent="0.45">
      <c r="A410" s="226" t="s">
        <v>3186</v>
      </c>
      <c r="B410" s="226" t="s">
        <v>156</v>
      </c>
      <c r="C410" s="226" t="s">
        <v>191</v>
      </c>
      <c r="D410" s="226" t="s">
        <v>1139</v>
      </c>
      <c r="E410" s="226" t="s">
        <v>184</v>
      </c>
      <c r="F410" s="1097"/>
      <c r="G410" s="1097">
        <v>822543</v>
      </c>
      <c r="H410" s="226" t="s">
        <v>12</v>
      </c>
      <c r="I410" s="226" t="s">
        <v>13</v>
      </c>
      <c r="J410" s="226" t="s">
        <v>669</v>
      </c>
    </row>
    <row r="411" spans="1:10" x14ac:dyDescent="0.45">
      <c r="A411" s="1095" t="s">
        <v>3186</v>
      </c>
      <c r="B411" s="1095" t="s">
        <v>156</v>
      </c>
      <c r="C411" s="1095" t="s">
        <v>191</v>
      </c>
      <c r="D411" s="1095" t="s">
        <v>1139</v>
      </c>
      <c r="E411" s="1095" t="s">
        <v>184</v>
      </c>
      <c r="F411" s="1096"/>
      <c r="G411" s="1096">
        <v>455520</v>
      </c>
      <c r="H411" s="1095" t="s">
        <v>12</v>
      </c>
      <c r="I411" s="1095" t="s">
        <v>13</v>
      </c>
      <c r="J411" s="1095" t="s">
        <v>669</v>
      </c>
    </row>
    <row r="412" spans="1:10" x14ac:dyDescent="0.45">
      <c r="A412" s="226" t="s">
        <v>3186</v>
      </c>
      <c r="B412" s="226" t="s">
        <v>156</v>
      </c>
      <c r="C412" s="226" t="s">
        <v>191</v>
      </c>
      <c r="D412" s="226" t="s">
        <v>1139</v>
      </c>
      <c r="E412" s="226" t="s">
        <v>184</v>
      </c>
      <c r="F412" s="1097"/>
      <c r="G412" s="1097">
        <v>611975</v>
      </c>
      <c r="H412" s="226" t="s">
        <v>12</v>
      </c>
      <c r="I412" s="226" t="s">
        <v>13</v>
      </c>
      <c r="J412" s="226" t="s">
        <v>669</v>
      </c>
    </row>
    <row r="413" spans="1:10" x14ac:dyDescent="0.45">
      <c r="A413" s="1095" t="s">
        <v>3186</v>
      </c>
      <c r="B413" s="1095" t="s">
        <v>159</v>
      </c>
      <c r="C413" s="1095" t="s">
        <v>191</v>
      </c>
      <c r="D413" s="1095" t="s">
        <v>1139</v>
      </c>
      <c r="E413" s="1095" t="s">
        <v>184</v>
      </c>
      <c r="F413" s="1096"/>
      <c r="G413" s="1096">
        <v>402163</v>
      </c>
      <c r="H413" s="1095" t="s">
        <v>12</v>
      </c>
      <c r="I413" s="1095" t="s">
        <v>13</v>
      </c>
      <c r="J413" s="1095" t="s">
        <v>669</v>
      </c>
    </row>
    <row r="414" spans="1:10" x14ac:dyDescent="0.45">
      <c r="A414" s="226" t="s">
        <v>3186</v>
      </c>
      <c r="B414" s="226" t="s">
        <v>159</v>
      </c>
      <c r="C414" s="226" t="s">
        <v>191</v>
      </c>
      <c r="D414" s="226" t="s">
        <v>1139</v>
      </c>
      <c r="E414" s="226" t="s">
        <v>184</v>
      </c>
      <c r="F414" s="1097"/>
      <c r="G414" s="1097">
        <v>428050</v>
      </c>
      <c r="H414" s="226" t="s">
        <v>12</v>
      </c>
      <c r="I414" s="226" t="s">
        <v>13</v>
      </c>
      <c r="J414" s="226" t="s">
        <v>669</v>
      </c>
    </row>
    <row r="415" spans="1:10" x14ac:dyDescent="0.45">
      <c r="A415" s="1095" t="s">
        <v>3186</v>
      </c>
      <c r="B415" s="1095" t="s">
        <v>159</v>
      </c>
      <c r="C415" s="1095" t="s">
        <v>191</v>
      </c>
      <c r="D415" s="1095" t="s">
        <v>1139</v>
      </c>
      <c r="E415" s="1095" t="s">
        <v>184</v>
      </c>
      <c r="F415" s="1096"/>
      <c r="G415" s="1096">
        <v>412074</v>
      </c>
      <c r="H415" s="1095" t="s">
        <v>12</v>
      </c>
      <c r="I415" s="1095" t="s">
        <v>13</v>
      </c>
      <c r="J415" s="1095" t="s">
        <v>669</v>
      </c>
    </row>
    <row r="416" spans="1:10" x14ac:dyDescent="0.45">
      <c r="A416" s="226" t="s">
        <v>3186</v>
      </c>
      <c r="B416" s="226" t="s">
        <v>159</v>
      </c>
      <c r="C416" s="226" t="s">
        <v>191</v>
      </c>
      <c r="D416" s="226" t="s">
        <v>1139</v>
      </c>
      <c r="E416" s="226" t="s">
        <v>184</v>
      </c>
      <c r="F416" s="1097"/>
      <c r="G416" s="1097">
        <v>420579</v>
      </c>
      <c r="H416" s="226" t="s">
        <v>12</v>
      </c>
      <c r="I416" s="226" t="s">
        <v>13</v>
      </c>
      <c r="J416" s="226" t="s">
        <v>669</v>
      </c>
    </row>
    <row r="417" spans="1:10" x14ac:dyDescent="0.45">
      <c r="A417" s="1095" t="s">
        <v>3186</v>
      </c>
      <c r="B417" s="1095" t="s">
        <v>159</v>
      </c>
      <c r="C417" s="1095" t="s">
        <v>191</v>
      </c>
      <c r="D417" s="1095" t="s">
        <v>1139</v>
      </c>
      <c r="E417" s="1095" t="s">
        <v>184</v>
      </c>
      <c r="F417" s="1096"/>
      <c r="G417" s="1096">
        <v>442909</v>
      </c>
      <c r="H417" s="1095" t="s">
        <v>12</v>
      </c>
      <c r="I417" s="1095" t="s">
        <v>13</v>
      </c>
      <c r="J417" s="1095" t="s">
        <v>669</v>
      </c>
    </row>
    <row r="418" spans="1:10" x14ac:dyDescent="0.45">
      <c r="A418" s="226" t="s">
        <v>3186</v>
      </c>
      <c r="B418" s="226" t="s">
        <v>159</v>
      </c>
      <c r="C418" s="226" t="s">
        <v>191</v>
      </c>
      <c r="D418" s="226" t="s">
        <v>1139</v>
      </c>
      <c r="E418" s="226" t="s">
        <v>184</v>
      </c>
      <c r="F418" s="1097"/>
      <c r="G418" s="1097">
        <v>245280</v>
      </c>
      <c r="H418" s="226" t="s">
        <v>12</v>
      </c>
      <c r="I418" s="226" t="s">
        <v>13</v>
      </c>
      <c r="J418" s="226" t="s">
        <v>669</v>
      </c>
    </row>
    <row r="419" spans="1:10" x14ac:dyDescent="0.45">
      <c r="A419" s="1095" t="s">
        <v>3186</v>
      </c>
      <c r="B419" s="1095" t="s">
        <v>159</v>
      </c>
      <c r="C419" s="1095" t="s">
        <v>191</v>
      </c>
      <c r="D419" s="1095" t="s">
        <v>1139</v>
      </c>
      <c r="E419" s="1095" t="s">
        <v>184</v>
      </c>
      <c r="F419" s="1096"/>
      <c r="G419" s="1096">
        <v>329525</v>
      </c>
      <c r="H419" s="1095" t="s">
        <v>12</v>
      </c>
      <c r="I419" s="1095" t="s">
        <v>13</v>
      </c>
      <c r="J419" s="1095" t="s">
        <v>669</v>
      </c>
    </row>
    <row r="420" spans="1:10" x14ac:dyDescent="0.45">
      <c r="A420" s="226" t="s">
        <v>3186</v>
      </c>
      <c r="B420" s="226" t="s">
        <v>154</v>
      </c>
      <c r="C420" s="226" t="s">
        <v>191</v>
      </c>
      <c r="D420" s="226" t="s">
        <v>1139</v>
      </c>
      <c r="E420" s="226" t="s">
        <v>184</v>
      </c>
      <c r="F420" s="1097"/>
      <c r="G420" s="1097">
        <v>4475000</v>
      </c>
      <c r="H420" s="226" t="s">
        <v>12</v>
      </c>
      <c r="I420" s="226" t="s">
        <v>13</v>
      </c>
      <c r="J420" s="226" t="s">
        <v>669</v>
      </c>
    </row>
    <row r="421" spans="1:10" x14ac:dyDescent="0.45">
      <c r="A421" s="1095" t="s">
        <v>2777</v>
      </c>
      <c r="B421" s="1095" t="s">
        <v>156</v>
      </c>
      <c r="C421" s="1095" t="s">
        <v>191</v>
      </c>
      <c r="D421" s="1095" t="s">
        <v>1139</v>
      </c>
      <c r="E421" s="1095" t="s">
        <v>184</v>
      </c>
      <c r="F421" s="1096"/>
      <c r="G421" s="1096">
        <v>5445500</v>
      </c>
      <c r="H421" s="1095" t="s">
        <v>12</v>
      </c>
      <c r="I421" s="1095" t="s">
        <v>13</v>
      </c>
      <c r="J421" s="1095" t="s">
        <v>669</v>
      </c>
    </row>
    <row r="422" spans="1:10" x14ac:dyDescent="0.45">
      <c r="A422" s="226" t="s">
        <v>2777</v>
      </c>
      <c r="B422" s="226" t="s">
        <v>156</v>
      </c>
      <c r="C422" s="226" t="s">
        <v>191</v>
      </c>
      <c r="D422" s="226" t="s">
        <v>1139</v>
      </c>
      <c r="E422" s="226" t="s">
        <v>184</v>
      </c>
      <c r="F422" s="1097"/>
      <c r="G422" s="1097">
        <v>3425250</v>
      </c>
      <c r="H422" s="226" t="s">
        <v>12</v>
      </c>
      <c r="I422" s="226" t="s">
        <v>13</v>
      </c>
      <c r="J422" s="226" t="s">
        <v>669</v>
      </c>
    </row>
    <row r="423" spans="1:10" x14ac:dyDescent="0.45">
      <c r="A423" s="1095" t="s">
        <v>2777</v>
      </c>
      <c r="B423" s="1095" t="s">
        <v>156</v>
      </c>
      <c r="C423" s="1095" t="s">
        <v>191</v>
      </c>
      <c r="D423" s="1095" t="s">
        <v>1139</v>
      </c>
      <c r="E423" s="1095" t="s">
        <v>184</v>
      </c>
      <c r="F423" s="1096"/>
      <c r="G423" s="1096">
        <v>1653500</v>
      </c>
      <c r="H423" s="1095" t="s">
        <v>12</v>
      </c>
      <c r="I423" s="1095" t="s">
        <v>13</v>
      </c>
      <c r="J423" s="1095" t="s">
        <v>669</v>
      </c>
    </row>
    <row r="424" spans="1:10" x14ac:dyDescent="0.45">
      <c r="A424" s="226" t="s">
        <v>2777</v>
      </c>
      <c r="B424" s="226" t="s">
        <v>156</v>
      </c>
      <c r="C424" s="226" t="s">
        <v>191</v>
      </c>
      <c r="D424" s="226" t="s">
        <v>1139</v>
      </c>
      <c r="E424" s="226" t="s">
        <v>184</v>
      </c>
      <c r="F424" s="1097"/>
      <c r="G424" s="1097">
        <v>1471000</v>
      </c>
      <c r="H424" s="226" t="s">
        <v>12</v>
      </c>
      <c r="I424" s="226" t="s">
        <v>13</v>
      </c>
      <c r="J424" s="226" t="s">
        <v>669</v>
      </c>
    </row>
    <row r="425" spans="1:10" x14ac:dyDescent="0.45">
      <c r="A425" s="1095" t="s">
        <v>2777</v>
      </c>
      <c r="B425" s="1095" t="s">
        <v>156</v>
      </c>
      <c r="C425" s="1095" t="s">
        <v>191</v>
      </c>
      <c r="D425" s="1095" t="s">
        <v>1139</v>
      </c>
      <c r="E425" s="1095" t="s">
        <v>184</v>
      </c>
      <c r="F425" s="1096"/>
      <c r="G425" s="1096">
        <v>1930750</v>
      </c>
      <c r="H425" s="1095" t="s">
        <v>12</v>
      </c>
      <c r="I425" s="1095" t="s">
        <v>13</v>
      </c>
      <c r="J425" s="1095" t="s">
        <v>669</v>
      </c>
    </row>
    <row r="426" spans="1:10" x14ac:dyDescent="0.45">
      <c r="A426" s="226" t="s">
        <v>2777</v>
      </c>
      <c r="B426" s="226" t="s">
        <v>157</v>
      </c>
      <c r="C426" s="226" t="s">
        <v>191</v>
      </c>
      <c r="D426" s="226" t="s">
        <v>1139</v>
      </c>
      <c r="E426" s="226" t="s">
        <v>184</v>
      </c>
      <c r="F426" s="1097"/>
      <c r="G426" s="1097">
        <v>250000</v>
      </c>
      <c r="H426" s="226" t="s">
        <v>12</v>
      </c>
      <c r="I426" s="226" t="s">
        <v>13</v>
      </c>
      <c r="J426" s="226" t="s">
        <v>26</v>
      </c>
    </row>
    <row r="427" spans="1:10" x14ac:dyDescent="0.45">
      <c r="A427" s="1095" t="s">
        <v>2777</v>
      </c>
      <c r="B427" s="1095" t="s">
        <v>156</v>
      </c>
      <c r="C427" s="1095" t="s">
        <v>191</v>
      </c>
      <c r="D427" s="1095" t="s">
        <v>1139</v>
      </c>
      <c r="E427" s="1095" t="s">
        <v>184</v>
      </c>
      <c r="F427" s="1096"/>
      <c r="G427" s="1096">
        <v>1393750</v>
      </c>
      <c r="H427" s="1095" t="s">
        <v>12</v>
      </c>
      <c r="I427" s="1095" t="s">
        <v>13</v>
      </c>
      <c r="J427" s="1095" t="s">
        <v>669</v>
      </c>
    </row>
    <row r="428" spans="1:10" x14ac:dyDescent="0.45">
      <c r="A428" s="226" t="s">
        <v>2777</v>
      </c>
      <c r="B428" s="226" t="s">
        <v>156</v>
      </c>
      <c r="C428" s="226" t="s">
        <v>191</v>
      </c>
      <c r="D428" s="226" t="s">
        <v>1139</v>
      </c>
      <c r="E428" s="226" t="s">
        <v>184</v>
      </c>
      <c r="F428" s="1097"/>
      <c r="G428" s="1097">
        <v>1650250</v>
      </c>
      <c r="H428" s="226" t="s">
        <v>12</v>
      </c>
      <c r="I428" s="226" t="s">
        <v>13</v>
      </c>
      <c r="J428" s="226" t="s">
        <v>669</v>
      </c>
    </row>
    <row r="429" spans="1:10" x14ac:dyDescent="0.45">
      <c r="A429" s="1095" t="s">
        <v>2777</v>
      </c>
      <c r="B429" s="1095" t="s">
        <v>156</v>
      </c>
      <c r="C429" s="1095" t="s">
        <v>191</v>
      </c>
      <c r="D429" s="1095" t="s">
        <v>1139</v>
      </c>
      <c r="E429" s="1095" t="s">
        <v>184</v>
      </c>
      <c r="F429" s="1096"/>
      <c r="G429" s="1096">
        <v>700000</v>
      </c>
      <c r="H429" s="1095" t="s">
        <v>12</v>
      </c>
      <c r="I429" s="1095" t="s">
        <v>13</v>
      </c>
      <c r="J429" s="1095" t="s">
        <v>669</v>
      </c>
    </row>
    <row r="430" spans="1:10" x14ac:dyDescent="0.45">
      <c r="A430" s="226" t="s">
        <v>2777</v>
      </c>
      <c r="B430" s="226" t="s">
        <v>156</v>
      </c>
      <c r="C430" s="226" t="s">
        <v>191</v>
      </c>
      <c r="D430" s="226" t="s">
        <v>1139</v>
      </c>
      <c r="E430" s="226" t="s">
        <v>184</v>
      </c>
      <c r="F430" s="1097"/>
      <c r="G430" s="1097">
        <v>1846250</v>
      </c>
      <c r="H430" s="226" t="s">
        <v>12</v>
      </c>
      <c r="I430" s="226" t="s">
        <v>13</v>
      </c>
      <c r="J430" s="226" t="s">
        <v>669</v>
      </c>
    </row>
    <row r="431" spans="1:10" x14ac:dyDescent="0.45">
      <c r="A431" s="1095" t="s">
        <v>2777</v>
      </c>
      <c r="B431" s="1095" t="s">
        <v>156</v>
      </c>
      <c r="C431" s="1095" t="s">
        <v>191</v>
      </c>
      <c r="D431" s="1095" t="s">
        <v>1139</v>
      </c>
      <c r="E431" s="1095" t="s">
        <v>184</v>
      </c>
      <c r="F431" s="1096"/>
      <c r="G431" s="1096">
        <v>700000</v>
      </c>
      <c r="H431" s="1095" t="s">
        <v>12</v>
      </c>
      <c r="I431" s="1095" t="s">
        <v>13</v>
      </c>
      <c r="J431" s="1095" t="s">
        <v>669</v>
      </c>
    </row>
    <row r="432" spans="1:10" x14ac:dyDescent="0.45">
      <c r="A432" s="226" t="s">
        <v>2777</v>
      </c>
      <c r="B432" s="226" t="s">
        <v>156</v>
      </c>
      <c r="C432" s="226" t="s">
        <v>191</v>
      </c>
      <c r="D432" s="226" t="s">
        <v>1139</v>
      </c>
      <c r="E432" s="226" t="s">
        <v>184</v>
      </c>
      <c r="F432" s="1097"/>
      <c r="G432" s="1097">
        <v>2887500</v>
      </c>
      <c r="H432" s="226" t="s">
        <v>12</v>
      </c>
      <c r="I432" s="226" t="s">
        <v>13</v>
      </c>
      <c r="J432" s="226" t="s">
        <v>669</v>
      </c>
    </row>
    <row r="433" spans="1:10" x14ac:dyDescent="0.45">
      <c r="A433" s="1095" t="s">
        <v>2777</v>
      </c>
      <c r="B433" s="1095" t="s">
        <v>156</v>
      </c>
      <c r="C433" s="1095" t="s">
        <v>191</v>
      </c>
      <c r="D433" s="1095" t="s">
        <v>1139</v>
      </c>
      <c r="E433" s="1095" t="s">
        <v>184</v>
      </c>
      <c r="F433" s="1096"/>
      <c r="G433" s="1096">
        <v>1596500</v>
      </c>
      <c r="H433" s="1095" t="s">
        <v>12</v>
      </c>
      <c r="I433" s="1095" t="s">
        <v>13</v>
      </c>
      <c r="J433" s="1095" t="s">
        <v>669</v>
      </c>
    </row>
    <row r="434" spans="1:10" x14ac:dyDescent="0.45">
      <c r="A434" s="226" t="s">
        <v>2777</v>
      </c>
      <c r="B434" s="226" t="s">
        <v>156</v>
      </c>
      <c r="C434" s="226" t="s">
        <v>191</v>
      </c>
      <c r="D434" s="226" t="s">
        <v>1139</v>
      </c>
      <c r="E434" s="226" t="s">
        <v>184</v>
      </c>
      <c r="F434" s="1097"/>
      <c r="G434" s="1097">
        <v>1592000</v>
      </c>
      <c r="H434" s="226" t="s">
        <v>12</v>
      </c>
      <c r="I434" s="226" t="s">
        <v>13</v>
      </c>
      <c r="J434" s="226" t="s">
        <v>669</v>
      </c>
    </row>
    <row r="435" spans="1:10" x14ac:dyDescent="0.45">
      <c r="A435" s="1095" t="s">
        <v>2777</v>
      </c>
      <c r="B435" s="1095" t="s">
        <v>156</v>
      </c>
      <c r="C435" s="1095" t="s">
        <v>191</v>
      </c>
      <c r="D435" s="1095" t="s">
        <v>1139</v>
      </c>
      <c r="E435" s="1095" t="s">
        <v>184</v>
      </c>
      <c r="F435" s="1096"/>
      <c r="G435" s="1096">
        <v>1803000</v>
      </c>
      <c r="H435" s="1095" t="s">
        <v>12</v>
      </c>
      <c r="I435" s="1095" t="s">
        <v>13</v>
      </c>
      <c r="J435" s="1095" t="s">
        <v>669</v>
      </c>
    </row>
    <row r="436" spans="1:10" x14ac:dyDescent="0.45">
      <c r="A436" s="226" t="s">
        <v>2821</v>
      </c>
      <c r="B436" s="226" t="s">
        <v>159</v>
      </c>
      <c r="C436" s="226" t="s">
        <v>191</v>
      </c>
      <c r="D436" s="226" t="s">
        <v>1139</v>
      </c>
      <c r="E436" s="226" t="s">
        <v>184</v>
      </c>
      <c r="F436" s="1097"/>
      <c r="G436" s="1097">
        <v>50000</v>
      </c>
      <c r="H436" s="226" t="s">
        <v>12</v>
      </c>
      <c r="I436" s="226" t="s">
        <v>13</v>
      </c>
      <c r="J436" s="226" t="s">
        <v>669</v>
      </c>
    </row>
    <row r="437" spans="1:10" x14ac:dyDescent="0.45">
      <c r="A437" s="1095" t="s">
        <v>2821</v>
      </c>
      <c r="B437" s="1095" t="s">
        <v>159</v>
      </c>
      <c r="C437" s="1095" t="s">
        <v>191</v>
      </c>
      <c r="D437" s="1095" t="s">
        <v>1139</v>
      </c>
      <c r="E437" s="1095" t="s">
        <v>184</v>
      </c>
      <c r="F437" s="1096"/>
      <c r="G437" s="1096">
        <v>50000</v>
      </c>
      <c r="H437" s="1095" t="s">
        <v>12</v>
      </c>
      <c r="I437" s="1095" t="s">
        <v>13</v>
      </c>
      <c r="J437" s="1095" t="s">
        <v>669</v>
      </c>
    </row>
    <row r="438" spans="1:10" x14ac:dyDescent="0.45">
      <c r="A438" s="226" t="s">
        <v>2821</v>
      </c>
      <c r="B438" s="226" t="s">
        <v>159</v>
      </c>
      <c r="C438" s="226" t="s">
        <v>191</v>
      </c>
      <c r="D438" s="226" t="s">
        <v>1139</v>
      </c>
      <c r="E438" s="226" t="s">
        <v>184</v>
      </c>
      <c r="F438" s="1097"/>
      <c r="G438" s="1097">
        <v>67000</v>
      </c>
      <c r="H438" s="226" t="s">
        <v>12</v>
      </c>
      <c r="I438" s="226" t="s">
        <v>13</v>
      </c>
      <c r="J438" s="226" t="s">
        <v>669</v>
      </c>
    </row>
    <row r="439" spans="1:10" x14ac:dyDescent="0.45">
      <c r="A439" s="1095" t="s">
        <v>2821</v>
      </c>
      <c r="B439" s="1095" t="s">
        <v>159</v>
      </c>
      <c r="C439" s="1095" t="s">
        <v>191</v>
      </c>
      <c r="D439" s="1095" t="s">
        <v>1139</v>
      </c>
      <c r="E439" s="1095" t="s">
        <v>184</v>
      </c>
      <c r="F439" s="1096"/>
      <c r="G439" s="1096">
        <v>60000</v>
      </c>
      <c r="H439" s="1095" t="s">
        <v>12</v>
      </c>
      <c r="I439" s="1095" t="s">
        <v>13</v>
      </c>
      <c r="J439" s="1095" t="s">
        <v>669</v>
      </c>
    </row>
    <row r="440" spans="1:10" x14ac:dyDescent="0.45">
      <c r="A440" s="226" t="s">
        <v>2821</v>
      </c>
      <c r="B440" s="226" t="s">
        <v>159</v>
      </c>
      <c r="C440" s="226" t="s">
        <v>191</v>
      </c>
      <c r="D440" s="226" t="s">
        <v>1139</v>
      </c>
      <c r="E440" s="226" t="s">
        <v>184</v>
      </c>
      <c r="F440" s="1097"/>
      <c r="G440" s="1097">
        <v>60000</v>
      </c>
      <c r="H440" s="226" t="s">
        <v>12</v>
      </c>
      <c r="I440" s="226" t="s">
        <v>13</v>
      </c>
      <c r="J440" s="226" t="s">
        <v>669</v>
      </c>
    </row>
    <row r="441" spans="1:10" x14ac:dyDescent="0.45">
      <c r="A441" s="1095" t="s">
        <v>2775</v>
      </c>
      <c r="B441" s="1095" t="s">
        <v>154</v>
      </c>
      <c r="C441" s="1095" t="s">
        <v>191</v>
      </c>
      <c r="D441" s="1095" t="s">
        <v>1139</v>
      </c>
      <c r="E441" s="1095" t="s">
        <v>184</v>
      </c>
      <c r="F441" s="1096"/>
      <c r="G441" s="1096">
        <v>3248000</v>
      </c>
      <c r="H441" s="1095" t="s">
        <v>12</v>
      </c>
      <c r="I441" s="1095" t="s">
        <v>13</v>
      </c>
      <c r="J441" s="1095" t="s">
        <v>669</v>
      </c>
    </row>
    <row r="442" spans="1:10" x14ac:dyDescent="0.45">
      <c r="A442" s="226" t="s">
        <v>3187</v>
      </c>
      <c r="B442" s="226" t="s">
        <v>156</v>
      </c>
      <c r="C442" s="226" t="s">
        <v>191</v>
      </c>
      <c r="D442" s="226" t="s">
        <v>1139</v>
      </c>
      <c r="E442" s="226" t="s">
        <v>184</v>
      </c>
      <c r="F442" s="1097"/>
      <c r="G442" s="1097">
        <v>25870</v>
      </c>
      <c r="H442" s="226" t="s">
        <v>12</v>
      </c>
      <c r="I442" s="226" t="s">
        <v>13</v>
      </c>
      <c r="J442" s="226" t="s">
        <v>669</v>
      </c>
    </row>
    <row r="443" spans="1:10" x14ac:dyDescent="0.45">
      <c r="A443" s="1095" t="s">
        <v>3187</v>
      </c>
      <c r="B443" s="1095" t="s">
        <v>156</v>
      </c>
      <c r="C443" s="1095" t="s">
        <v>191</v>
      </c>
      <c r="D443" s="1095" t="s">
        <v>1139</v>
      </c>
      <c r="E443" s="1095" t="s">
        <v>184</v>
      </c>
      <c r="F443" s="1096"/>
      <c r="G443" s="1096">
        <v>6500</v>
      </c>
      <c r="H443" s="1095" t="s">
        <v>12</v>
      </c>
      <c r="I443" s="1095" t="s">
        <v>13</v>
      </c>
      <c r="J443" s="1095" t="s">
        <v>669</v>
      </c>
    </row>
    <row r="444" spans="1:10" x14ac:dyDescent="0.45">
      <c r="A444" s="226" t="s">
        <v>3187</v>
      </c>
      <c r="B444" s="226" t="s">
        <v>156</v>
      </c>
      <c r="C444" s="226" t="s">
        <v>191</v>
      </c>
      <c r="D444" s="226" t="s">
        <v>1139</v>
      </c>
      <c r="E444" s="226" t="s">
        <v>184</v>
      </c>
      <c r="F444" s="1097"/>
      <c r="G444" s="1097">
        <v>40040</v>
      </c>
      <c r="H444" s="226" t="s">
        <v>12</v>
      </c>
      <c r="I444" s="226" t="s">
        <v>13</v>
      </c>
      <c r="J444" s="226" t="s">
        <v>669</v>
      </c>
    </row>
    <row r="445" spans="1:10" x14ac:dyDescent="0.45">
      <c r="A445" s="1095" t="s">
        <v>3187</v>
      </c>
      <c r="B445" s="1095" t="s">
        <v>156</v>
      </c>
      <c r="C445" s="1095" t="s">
        <v>191</v>
      </c>
      <c r="D445" s="1095" t="s">
        <v>1139</v>
      </c>
      <c r="E445" s="1095" t="s">
        <v>184</v>
      </c>
      <c r="F445" s="1096"/>
      <c r="G445" s="1096">
        <v>80600</v>
      </c>
      <c r="H445" s="1095" t="s">
        <v>12</v>
      </c>
      <c r="I445" s="1095" t="s">
        <v>13</v>
      </c>
      <c r="J445" s="1095" t="s">
        <v>669</v>
      </c>
    </row>
    <row r="446" spans="1:10" x14ac:dyDescent="0.45">
      <c r="A446" s="226" t="s">
        <v>3187</v>
      </c>
      <c r="B446" s="226" t="s">
        <v>156</v>
      </c>
      <c r="C446" s="226" t="s">
        <v>191</v>
      </c>
      <c r="D446" s="226" t="s">
        <v>1139</v>
      </c>
      <c r="E446" s="226" t="s">
        <v>184</v>
      </c>
      <c r="F446" s="1097"/>
      <c r="G446" s="1097">
        <v>65130</v>
      </c>
      <c r="H446" s="226" t="s">
        <v>12</v>
      </c>
      <c r="I446" s="226" t="s">
        <v>13</v>
      </c>
      <c r="J446" s="226" t="s">
        <v>669</v>
      </c>
    </row>
    <row r="447" spans="1:10" x14ac:dyDescent="0.45">
      <c r="A447" s="1095" t="s">
        <v>3187</v>
      </c>
      <c r="B447" s="1095" t="s">
        <v>156</v>
      </c>
      <c r="C447" s="1095" t="s">
        <v>191</v>
      </c>
      <c r="D447" s="1095" t="s">
        <v>1139</v>
      </c>
      <c r="E447" s="1095" t="s">
        <v>184</v>
      </c>
      <c r="F447" s="1096"/>
      <c r="G447" s="1096">
        <v>68900</v>
      </c>
      <c r="H447" s="1095" t="s">
        <v>12</v>
      </c>
      <c r="I447" s="1095" t="s">
        <v>13</v>
      </c>
      <c r="J447" s="1095" t="s">
        <v>669</v>
      </c>
    </row>
    <row r="448" spans="1:10" x14ac:dyDescent="0.45">
      <c r="A448" s="226" t="s">
        <v>3187</v>
      </c>
      <c r="B448" s="226" t="s">
        <v>156</v>
      </c>
      <c r="C448" s="226" t="s">
        <v>191</v>
      </c>
      <c r="D448" s="226" t="s">
        <v>1139</v>
      </c>
      <c r="E448" s="226" t="s">
        <v>184</v>
      </c>
      <c r="F448" s="1097"/>
      <c r="G448" s="1097">
        <v>71500</v>
      </c>
      <c r="H448" s="226" t="s">
        <v>12</v>
      </c>
      <c r="I448" s="226" t="s">
        <v>13</v>
      </c>
      <c r="J448" s="226" t="s">
        <v>669</v>
      </c>
    </row>
    <row r="449" spans="1:10" x14ac:dyDescent="0.45">
      <c r="A449" s="1095" t="s">
        <v>3187</v>
      </c>
      <c r="B449" s="1095" t="s">
        <v>156</v>
      </c>
      <c r="C449" s="1095" t="s">
        <v>191</v>
      </c>
      <c r="D449" s="1095" t="s">
        <v>1139</v>
      </c>
      <c r="E449" s="1095" t="s">
        <v>184</v>
      </c>
      <c r="F449" s="1096"/>
      <c r="G449" s="1096">
        <v>78780</v>
      </c>
      <c r="H449" s="1095" t="s">
        <v>12</v>
      </c>
      <c r="I449" s="1095" t="s">
        <v>13</v>
      </c>
      <c r="J449" s="1095" t="s">
        <v>669</v>
      </c>
    </row>
    <row r="450" spans="1:10" x14ac:dyDescent="0.45">
      <c r="A450" s="226" t="s">
        <v>3187</v>
      </c>
      <c r="B450" s="226" t="s">
        <v>156</v>
      </c>
      <c r="C450" s="226" t="s">
        <v>191</v>
      </c>
      <c r="D450" s="226" t="s">
        <v>1139</v>
      </c>
      <c r="E450" s="226" t="s">
        <v>184</v>
      </c>
      <c r="F450" s="1097"/>
      <c r="G450" s="1097">
        <v>94640</v>
      </c>
      <c r="H450" s="226" t="s">
        <v>12</v>
      </c>
      <c r="I450" s="226" t="s">
        <v>13</v>
      </c>
      <c r="J450" s="226" t="s">
        <v>669</v>
      </c>
    </row>
    <row r="451" spans="1:10" x14ac:dyDescent="0.45">
      <c r="A451" s="1095" t="s">
        <v>3187</v>
      </c>
      <c r="B451" s="1095" t="s">
        <v>156</v>
      </c>
      <c r="C451" s="1095" t="s">
        <v>191</v>
      </c>
      <c r="D451" s="1095" t="s">
        <v>1139</v>
      </c>
      <c r="E451" s="1095" t="s">
        <v>184</v>
      </c>
      <c r="F451" s="1096"/>
      <c r="G451" s="1096">
        <v>30485</v>
      </c>
      <c r="H451" s="1095" t="s">
        <v>12</v>
      </c>
      <c r="I451" s="1095" t="s">
        <v>13</v>
      </c>
      <c r="J451" s="1095" t="s">
        <v>669</v>
      </c>
    </row>
    <row r="452" spans="1:10" x14ac:dyDescent="0.45">
      <c r="A452" s="226" t="s">
        <v>3187</v>
      </c>
      <c r="B452" s="226" t="s">
        <v>159</v>
      </c>
      <c r="C452" s="226" t="s">
        <v>191</v>
      </c>
      <c r="D452" s="226" t="s">
        <v>1139</v>
      </c>
      <c r="E452" s="226" t="s">
        <v>184</v>
      </c>
      <c r="F452" s="1097"/>
      <c r="G452" s="1097">
        <v>13930</v>
      </c>
      <c r="H452" s="226" t="s">
        <v>12</v>
      </c>
      <c r="I452" s="226" t="s">
        <v>13</v>
      </c>
      <c r="J452" s="226" t="s">
        <v>669</v>
      </c>
    </row>
    <row r="453" spans="1:10" x14ac:dyDescent="0.45">
      <c r="A453" s="1095" t="s">
        <v>3187</v>
      </c>
      <c r="B453" s="1095" t="s">
        <v>159</v>
      </c>
      <c r="C453" s="1095" t="s">
        <v>191</v>
      </c>
      <c r="D453" s="1095" t="s">
        <v>1139</v>
      </c>
      <c r="E453" s="1095" t="s">
        <v>184</v>
      </c>
      <c r="F453" s="1096"/>
      <c r="G453" s="1096">
        <v>3500</v>
      </c>
      <c r="H453" s="1095" t="s">
        <v>12</v>
      </c>
      <c r="I453" s="1095" t="s">
        <v>13</v>
      </c>
      <c r="J453" s="1095" t="s">
        <v>669</v>
      </c>
    </row>
    <row r="454" spans="1:10" x14ac:dyDescent="0.45">
      <c r="A454" s="226" t="s">
        <v>3187</v>
      </c>
      <c r="B454" s="226" t="s">
        <v>159</v>
      </c>
      <c r="C454" s="226" t="s">
        <v>191</v>
      </c>
      <c r="D454" s="226" t="s">
        <v>1139</v>
      </c>
      <c r="E454" s="226" t="s">
        <v>184</v>
      </c>
      <c r="F454" s="1097"/>
      <c r="G454" s="1097">
        <v>21560</v>
      </c>
      <c r="H454" s="226" t="s">
        <v>12</v>
      </c>
      <c r="I454" s="226" t="s">
        <v>13</v>
      </c>
      <c r="J454" s="226" t="s">
        <v>669</v>
      </c>
    </row>
    <row r="455" spans="1:10" x14ac:dyDescent="0.45">
      <c r="A455" s="1095" t="s">
        <v>3187</v>
      </c>
      <c r="B455" s="1095" t="s">
        <v>159</v>
      </c>
      <c r="C455" s="1095" t="s">
        <v>191</v>
      </c>
      <c r="D455" s="1095" t="s">
        <v>1139</v>
      </c>
      <c r="E455" s="1095" t="s">
        <v>184</v>
      </c>
      <c r="F455" s="1096"/>
      <c r="G455" s="1096">
        <v>43400</v>
      </c>
      <c r="H455" s="1095" t="s">
        <v>12</v>
      </c>
      <c r="I455" s="1095" t="s">
        <v>13</v>
      </c>
      <c r="J455" s="1095" t="s">
        <v>669</v>
      </c>
    </row>
    <row r="456" spans="1:10" x14ac:dyDescent="0.45">
      <c r="A456" s="226" t="s">
        <v>3187</v>
      </c>
      <c r="B456" s="226" t="s">
        <v>159</v>
      </c>
      <c r="C456" s="226" t="s">
        <v>191</v>
      </c>
      <c r="D456" s="226" t="s">
        <v>1139</v>
      </c>
      <c r="E456" s="226" t="s">
        <v>184</v>
      </c>
      <c r="F456" s="1097"/>
      <c r="G456" s="1097">
        <v>35070</v>
      </c>
      <c r="H456" s="226" t="s">
        <v>12</v>
      </c>
      <c r="I456" s="226" t="s">
        <v>13</v>
      </c>
      <c r="J456" s="226" t="s">
        <v>669</v>
      </c>
    </row>
    <row r="457" spans="1:10" x14ac:dyDescent="0.45">
      <c r="A457" s="1095" t="s">
        <v>3187</v>
      </c>
      <c r="B457" s="1095" t="s">
        <v>159</v>
      </c>
      <c r="C457" s="1095" t="s">
        <v>191</v>
      </c>
      <c r="D457" s="1095" t="s">
        <v>1139</v>
      </c>
      <c r="E457" s="1095" t="s">
        <v>184</v>
      </c>
      <c r="F457" s="1096"/>
      <c r="G457" s="1096">
        <v>37100</v>
      </c>
      <c r="H457" s="1095" t="s">
        <v>12</v>
      </c>
      <c r="I457" s="1095" t="s">
        <v>13</v>
      </c>
      <c r="J457" s="1095" t="s">
        <v>669</v>
      </c>
    </row>
    <row r="458" spans="1:10" x14ac:dyDescent="0.45">
      <c r="A458" s="226" t="s">
        <v>3187</v>
      </c>
      <c r="B458" s="226" t="s">
        <v>159</v>
      </c>
      <c r="C458" s="226" t="s">
        <v>191</v>
      </c>
      <c r="D458" s="226" t="s">
        <v>1139</v>
      </c>
      <c r="E458" s="226" t="s">
        <v>184</v>
      </c>
      <c r="F458" s="1097"/>
      <c r="G458" s="1097">
        <v>38500</v>
      </c>
      <c r="H458" s="226" t="s">
        <v>12</v>
      </c>
      <c r="I458" s="226" t="s">
        <v>13</v>
      </c>
      <c r="J458" s="226" t="s">
        <v>669</v>
      </c>
    </row>
    <row r="459" spans="1:10" x14ac:dyDescent="0.45">
      <c r="A459" s="1095" t="s">
        <v>3187</v>
      </c>
      <c r="B459" s="1095" t="s">
        <v>159</v>
      </c>
      <c r="C459" s="1095" t="s">
        <v>191</v>
      </c>
      <c r="D459" s="1095" t="s">
        <v>1139</v>
      </c>
      <c r="E459" s="1095" t="s">
        <v>184</v>
      </c>
      <c r="F459" s="1096"/>
      <c r="G459" s="1096">
        <v>42420</v>
      </c>
      <c r="H459" s="1095" t="s">
        <v>12</v>
      </c>
      <c r="I459" s="1095" t="s">
        <v>13</v>
      </c>
      <c r="J459" s="1095" t="s">
        <v>669</v>
      </c>
    </row>
    <row r="460" spans="1:10" x14ac:dyDescent="0.45">
      <c r="A460" s="226" t="s">
        <v>3187</v>
      </c>
      <c r="B460" s="226" t="s">
        <v>159</v>
      </c>
      <c r="C460" s="226" t="s">
        <v>191</v>
      </c>
      <c r="D460" s="226" t="s">
        <v>1139</v>
      </c>
      <c r="E460" s="226" t="s">
        <v>184</v>
      </c>
      <c r="F460" s="1097"/>
      <c r="G460" s="1097">
        <v>14924</v>
      </c>
      <c r="H460" s="226" t="s">
        <v>12</v>
      </c>
      <c r="I460" s="226" t="s">
        <v>13</v>
      </c>
      <c r="J460" s="226" t="s">
        <v>669</v>
      </c>
    </row>
    <row r="461" spans="1:10" x14ac:dyDescent="0.45">
      <c r="A461" s="1095" t="s">
        <v>3187</v>
      </c>
      <c r="B461" s="1095" t="s">
        <v>159</v>
      </c>
      <c r="C461" s="1095" t="s">
        <v>191</v>
      </c>
      <c r="D461" s="1095" t="s">
        <v>1139</v>
      </c>
      <c r="E461" s="1095" t="s">
        <v>184</v>
      </c>
      <c r="F461" s="1096"/>
      <c r="G461" s="1096">
        <v>16415</v>
      </c>
      <c r="H461" s="1095" t="s">
        <v>12</v>
      </c>
      <c r="I461" s="1095" t="s">
        <v>13</v>
      </c>
      <c r="J461" s="1095" t="s">
        <v>669</v>
      </c>
    </row>
    <row r="462" spans="1:10" x14ac:dyDescent="0.45">
      <c r="A462" s="226" t="s">
        <v>696</v>
      </c>
      <c r="B462" s="226" t="s">
        <v>156</v>
      </c>
      <c r="C462" s="226" t="s">
        <v>191</v>
      </c>
      <c r="D462" s="226" t="s">
        <v>1139</v>
      </c>
      <c r="E462" s="226" t="s">
        <v>184</v>
      </c>
      <c r="F462" s="1097"/>
      <c r="G462" s="1097">
        <v>37050</v>
      </c>
      <c r="H462" s="226" t="s">
        <v>12</v>
      </c>
      <c r="I462" s="226" t="s">
        <v>13</v>
      </c>
      <c r="J462" s="226" t="s">
        <v>669</v>
      </c>
    </row>
    <row r="463" spans="1:10" x14ac:dyDescent="0.45">
      <c r="A463" s="1095" t="s">
        <v>696</v>
      </c>
      <c r="B463" s="1095" t="s">
        <v>156</v>
      </c>
      <c r="C463" s="1095" t="s">
        <v>191</v>
      </c>
      <c r="D463" s="1095" t="s">
        <v>1139</v>
      </c>
      <c r="E463" s="1095" t="s">
        <v>184</v>
      </c>
      <c r="F463" s="1096"/>
      <c r="G463" s="1096">
        <v>93046</v>
      </c>
      <c r="H463" s="1095" t="s">
        <v>12</v>
      </c>
      <c r="I463" s="1095" t="s">
        <v>13</v>
      </c>
      <c r="J463" s="1095" t="s">
        <v>669</v>
      </c>
    </row>
    <row r="464" spans="1:10" x14ac:dyDescent="0.45">
      <c r="A464" s="226" t="s">
        <v>696</v>
      </c>
      <c r="B464" s="226" t="s">
        <v>156</v>
      </c>
      <c r="C464" s="226" t="s">
        <v>191</v>
      </c>
      <c r="D464" s="226" t="s">
        <v>1139</v>
      </c>
      <c r="E464" s="226" t="s">
        <v>184</v>
      </c>
      <c r="F464" s="1097"/>
      <c r="G464" s="1097">
        <v>10500</v>
      </c>
      <c r="H464" s="226" t="s">
        <v>12</v>
      </c>
      <c r="I464" s="226" t="s">
        <v>13</v>
      </c>
      <c r="J464" s="226" t="s">
        <v>669</v>
      </c>
    </row>
    <row r="465" spans="1:10" x14ac:dyDescent="0.45">
      <c r="A465" s="1095" t="s">
        <v>696</v>
      </c>
      <c r="B465" s="1095" t="s">
        <v>156</v>
      </c>
      <c r="C465" s="1095" t="s">
        <v>191</v>
      </c>
      <c r="D465" s="1095" t="s">
        <v>1139</v>
      </c>
      <c r="E465" s="1095" t="s">
        <v>184</v>
      </c>
      <c r="F465" s="1096"/>
      <c r="G465" s="1096">
        <v>13125</v>
      </c>
      <c r="H465" s="1095" t="s">
        <v>12</v>
      </c>
      <c r="I465" s="1095" t="s">
        <v>13</v>
      </c>
      <c r="J465" s="1095" t="s">
        <v>669</v>
      </c>
    </row>
    <row r="466" spans="1:10" x14ac:dyDescent="0.45">
      <c r="A466" s="226" t="s">
        <v>696</v>
      </c>
      <c r="B466" s="226" t="s">
        <v>156</v>
      </c>
      <c r="C466" s="226" t="s">
        <v>191</v>
      </c>
      <c r="D466" s="226" t="s">
        <v>1139</v>
      </c>
      <c r="E466" s="226" t="s">
        <v>184</v>
      </c>
      <c r="F466" s="1097"/>
      <c r="G466" s="1097">
        <v>13125</v>
      </c>
      <c r="H466" s="226" t="s">
        <v>12</v>
      </c>
      <c r="I466" s="226" t="s">
        <v>13</v>
      </c>
      <c r="J466" s="226" t="s">
        <v>669</v>
      </c>
    </row>
    <row r="467" spans="1:10" x14ac:dyDescent="0.45">
      <c r="A467" s="1095" t="s">
        <v>696</v>
      </c>
      <c r="B467" s="1095" t="s">
        <v>159</v>
      </c>
      <c r="C467" s="1095" t="s">
        <v>191</v>
      </c>
      <c r="D467" s="1095" t="s">
        <v>1139</v>
      </c>
      <c r="E467" s="1095" t="s">
        <v>184</v>
      </c>
      <c r="F467" s="1096"/>
      <c r="G467" s="1096">
        <v>57000</v>
      </c>
      <c r="H467" s="1095" t="s">
        <v>12</v>
      </c>
      <c r="I467" s="1095" t="s">
        <v>13</v>
      </c>
      <c r="J467" s="1095" t="s">
        <v>669</v>
      </c>
    </row>
    <row r="468" spans="1:10" x14ac:dyDescent="0.45">
      <c r="A468" s="226" t="s">
        <v>696</v>
      </c>
      <c r="B468" s="226" t="s">
        <v>159</v>
      </c>
      <c r="C468" s="226" t="s">
        <v>191</v>
      </c>
      <c r="D468" s="226" t="s">
        <v>1139</v>
      </c>
      <c r="E468" s="226" t="s">
        <v>184</v>
      </c>
      <c r="F468" s="1097"/>
      <c r="G468" s="1097">
        <v>143148</v>
      </c>
      <c r="H468" s="226" t="s">
        <v>12</v>
      </c>
      <c r="I468" s="226" t="s">
        <v>13</v>
      </c>
      <c r="J468" s="226" t="s">
        <v>669</v>
      </c>
    </row>
    <row r="469" spans="1:10" x14ac:dyDescent="0.45">
      <c r="A469" s="1095" t="s">
        <v>696</v>
      </c>
      <c r="B469" s="1095" t="s">
        <v>159</v>
      </c>
      <c r="C469" s="1095" t="s">
        <v>191</v>
      </c>
      <c r="D469" s="1095" t="s">
        <v>1139</v>
      </c>
      <c r="E469" s="1095" t="s">
        <v>184</v>
      </c>
      <c r="F469" s="1096"/>
      <c r="G469" s="1096">
        <v>16154</v>
      </c>
      <c r="H469" s="1095" t="s">
        <v>12</v>
      </c>
      <c r="I469" s="1095" t="s">
        <v>13</v>
      </c>
      <c r="J469" s="1095" t="s">
        <v>669</v>
      </c>
    </row>
    <row r="470" spans="1:10" x14ac:dyDescent="0.45">
      <c r="A470" s="226" t="s">
        <v>696</v>
      </c>
      <c r="B470" s="226" t="s">
        <v>159</v>
      </c>
      <c r="C470" s="226" t="s">
        <v>191</v>
      </c>
      <c r="D470" s="226" t="s">
        <v>1139</v>
      </c>
      <c r="E470" s="226" t="s">
        <v>184</v>
      </c>
      <c r="F470" s="1097"/>
      <c r="G470" s="1097">
        <v>20193</v>
      </c>
      <c r="H470" s="226" t="s">
        <v>12</v>
      </c>
      <c r="I470" s="226" t="s">
        <v>13</v>
      </c>
      <c r="J470" s="226" t="s">
        <v>669</v>
      </c>
    </row>
    <row r="471" spans="1:10" x14ac:dyDescent="0.45">
      <c r="A471" s="1095" t="s">
        <v>696</v>
      </c>
      <c r="B471" s="1095" t="s">
        <v>159</v>
      </c>
      <c r="C471" s="1095" t="s">
        <v>191</v>
      </c>
      <c r="D471" s="1095" t="s">
        <v>1139</v>
      </c>
      <c r="E471" s="1095" t="s">
        <v>184</v>
      </c>
      <c r="F471" s="1096"/>
      <c r="G471" s="1096">
        <v>20193</v>
      </c>
      <c r="H471" s="1095" t="s">
        <v>12</v>
      </c>
      <c r="I471" s="1095" t="s">
        <v>13</v>
      </c>
      <c r="J471" s="1095" t="s">
        <v>669</v>
      </c>
    </row>
    <row r="472" spans="1:10" x14ac:dyDescent="0.45">
      <c r="A472" s="226" t="s">
        <v>2295</v>
      </c>
      <c r="B472" s="226" t="s">
        <v>156</v>
      </c>
      <c r="C472" s="226" t="s">
        <v>191</v>
      </c>
      <c r="D472" s="226" t="s">
        <v>1139</v>
      </c>
      <c r="E472" s="226" t="s">
        <v>184</v>
      </c>
      <c r="F472" s="1097"/>
      <c r="G472" s="1097">
        <v>1491100</v>
      </c>
      <c r="H472" s="226" t="s">
        <v>12</v>
      </c>
      <c r="I472" s="226" t="s">
        <v>13</v>
      </c>
      <c r="J472" s="226" t="s">
        <v>669</v>
      </c>
    </row>
    <row r="473" spans="1:10" x14ac:dyDescent="0.45">
      <c r="A473" s="1095" t="s">
        <v>2295</v>
      </c>
      <c r="B473" s="1095" t="s">
        <v>156</v>
      </c>
      <c r="C473" s="1095" t="s">
        <v>191</v>
      </c>
      <c r="D473" s="1095" t="s">
        <v>1139</v>
      </c>
      <c r="E473" s="1095" t="s">
        <v>184</v>
      </c>
      <c r="F473" s="1096"/>
      <c r="G473" s="1096">
        <v>2730358</v>
      </c>
      <c r="H473" s="1095" t="s">
        <v>12</v>
      </c>
      <c r="I473" s="1095" t="s">
        <v>13</v>
      </c>
      <c r="J473" s="1095" t="s">
        <v>669</v>
      </c>
    </row>
    <row r="474" spans="1:10" x14ac:dyDescent="0.45">
      <c r="A474" s="226" t="s">
        <v>2295</v>
      </c>
      <c r="B474" s="226" t="s">
        <v>156</v>
      </c>
      <c r="C474" s="226" t="s">
        <v>191</v>
      </c>
      <c r="D474" s="226" t="s">
        <v>1139</v>
      </c>
      <c r="E474" s="226" t="s">
        <v>184</v>
      </c>
      <c r="F474" s="1097"/>
      <c r="G474" s="1097">
        <v>1015138</v>
      </c>
      <c r="H474" s="226" t="s">
        <v>12</v>
      </c>
      <c r="I474" s="226" t="s">
        <v>13</v>
      </c>
      <c r="J474" s="226" t="s">
        <v>669</v>
      </c>
    </row>
    <row r="475" spans="1:10" x14ac:dyDescent="0.45">
      <c r="A475" s="1095" t="s">
        <v>2295</v>
      </c>
      <c r="B475" s="1095" t="s">
        <v>156</v>
      </c>
      <c r="C475" s="1095" t="s">
        <v>191</v>
      </c>
      <c r="D475" s="1095" t="s">
        <v>1139</v>
      </c>
      <c r="E475" s="1095" t="s">
        <v>184</v>
      </c>
      <c r="F475" s="1096"/>
      <c r="G475" s="1096">
        <v>1013415</v>
      </c>
      <c r="H475" s="1095" t="s">
        <v>12</v>
      </c>
      <c r="I475" s="1095" t="s">
        <v>13</v>
      </c>
      <c r="J475" s="1095" t="s">
        <v>669</v>
      </c>
    </row>
    <row r="476" spans="1:10" x14ac:dyDescent="0.45">
      <c r="A476" s="226" t="s">
        <v>2295</v>
      </c>
      <c r="B476" s="226" t="s">
        <v>156</v>
      </c>
      <c r="C476" s="226" t="s">
        <v>191</v>
      </c>
      <c r="D476" s="226" t="s">
        <v>1139</v>
      </c>
      <c r="E476" s="226" t="s">
        <v>184</v>
      </c>
      <c r="F476" s="1097"/>
      <c r="G476" s="1097">
        <v>325000</v>
      </c>
      <c r="H476" s="226" t="s">
        <v>12</v>
      </c>
      <c r="I476" s="226" t="s">
        <v>13</v>
      </c>
      <c r="J476" s="226" t="s">
        <v>669</v>
      </c>
    </row>
    <row r="477" spans="1:10" x14ac:dyDescent="0.45">
      <c r="A477" s="1095" t="s">
        <v>2295</v>
      </c>
      <c r="B477" s="1095" t="s">
        <v>156</v>
      </c>
      <c r="C477" s="1095" t="s">
        <v>191</v>
      </c>
      <c r="D477" s="1095" t="s">
        <v>1139</v>
      </c>
      <c r="E477" s="1095" t="s">
        <v>184</v>
      </c>
      <c r="F477" s="1096"/>
      <c r="G477" s="1096">
        <v>1473485</v>
      </c>
      <c r="H477" s="1095" t="s">
        <v>12</v>
      </c>
      <c r="I477" s="1095" t="s">
        <v>13</v>
      </c>
      <c r="J477" s="1095" t="s">
        <v>669</v>
      </c>
    </row>
    <row r="478" spans="1:10" x14ac:dyDescent="0.45">
      <c r="A478" s="226" t="s">
        <v>2295</v>
      </c>
      <c r="B478" s="226" t="s">
        <v>156</v>
      </c>
      <c r="C478" s="226" t="s">
        <v>191</v>
      </c>
      <c r="D478" s="226" t="s">
        <v>1139</v>
      </c>
      <c r="E478" s="226" t="s">
        <v>184</v>
      </c>
      <c r="F478" s="1097"/>
      <c r="G478" s="1097">
        <v>2862990</v>
      </c>
      <c r="H478" s="226" t="s">
        <v>12</v>
      </c>
      <c r="I478" s="226" t="s">
        <v>13</v>
      </c>
      <c r="J478" s="226" t="s">
        <v>669</v>
      </c>
    </row>
    <row r="479" spans="1:10" x14ac:dyDescent="0.45">
      <c r="A479" s="1095" t="s">
        <v>2295</v>
      </c>
      <c r="B479" s="1095" t="s">
        <v>156</v>
      </c>
      <c r="C479" s="1095" t="s">
        <v>191</v>
      </c>
      <c r="D479" s="1095" t="s">
        <v>1139</v>
      </c>
      <c r="E479" s="1095" t="s">
        <v>184</v>
      </c>
      <c r="F479" s="1096"/>
      <c r="G479" s="1096">
        <v>359743</v>
      </c>
      <c r="H479" s="1095" t="s">
        <v>12</v>
      </c>
      <c r="I479" s="1095" t="s">
        <v>13</v>
      </c>
      <c r="J479" s="1095" t="s">
        <v>669</v>
      </c>
    </row>
    <row r="480" spans="1:10" x14ac:dyDescent="0.45">
      <c r="A480" s="226" t="s">
        <v>2295</v>
      </c>
      <c r="B480" s="226" t="s">
        <v>156</v>
      </c>
      <c r="C480" s="226" t="s">
        <v>191</v>
      </c>
      <c r="D480" s="226" t="s">
        <v>1139</v>
      </c>
      <c r="E480" s="226" t="s">
        <v>184</v>
      </c>
      <c r="F480" s="1097"/>
      <c r="G480" s="1097">
        <v>3545815</v>
      </c>
      <c r="H480" s="226" t="s">
        <v>12</v>
      </c>
      <c r="I480" s="226" t="s">
        <v>13</v>
      </c>
      <c r="J480" s="226" t="s">
        <v>669</v>
      </c>
    </row>
    <row r="481" spans="1:10" x14ac:dyDescent="0.45">
      <c r="A481" s="1095" t="s">
        <v>2295</v>
      </c>
      <c r="B481" s="1095" t="s">
        <v>156</v>
      </c>
      <c r="C481" s="1095" t="s">
        <v>191</v>
      </c>
      <c r="D481" s="1095" t="s">
        <v>1139</v>
      </c>
      <c r="E481" s="1095" t="s">
        <v>184</v>
      </c>
      <c r="F481" s="1096"/>
      <c r="G481" s="1096">
        <v>6529250</v>
      </c>
      <c r="H481" s="1095" t="s">
        <v>12</v>
      </c>
      <c r="I481" s="1095" t="s">
        <v>13</v>
      </c>
      <c r="J481" s="1095" t="s">
        <v>669</v>
      </c>
    </row>
    <row r="482" spans="1:10" x14ac:dyDescent="0.45">
      <c r="A482" s="226" t="s">
        <v>2295</v>
      </c>
      <c r="B482" s="226" t="s">
        <v>156</v>
      </c>
      <c r="C482" s="226" t="s">
        <v>191</v>
      </c>
      <c r="D482" s="226" t="s">
        <v>1139</v>
      </c>
      <c r="E482" s="226" t="s">
        <v>184</v>
      </c>
      <c r="F482" s="1097"/>
      <c r="G482" s="1097">
        <v>520520</v>
      </c>
      <c r="H482" s="226" t="s">
        <v>12</v>
      </c>
      <c r="I482" s="226" t="s">
        <v>13</v>
      </c>
      <c r="J482" s="226" t="s">
        <v>669</v>
      </c>
    </row>
    <row r="483" spans="1:10" x14ac:dyDescent="0.45">
      <c r="A483" s="1095" t="s">
        <v>2295</v>
      </c>
      <c r="B483" s="1095" t="s">
        <v>159</v>
      </c>
      <c r="C483" s="1095" t="s">
        <v>191</v>
      </c>
      <c r="D483" s="1095" t="s">
        <v>1139</v>
      </c>
      <c r="E483" s="1095" t="s">
        <v>184</v>
      </c>
      <c r="F483" s="1096"/>
      <c r="G483" s="1096">
        <v>802900</v>
      </c>
      <c r="H483" s="1095" t="s">
        <v>12</v>
      </c>
      <c r="I483" s="1095" t="s">
        <v>13</v>
      </c>
      <c r="J483" s="1095" t="s">
        <v>669</v>
      </c>
    </row>
    <row r="484" spans="1:10" x14ac:dyDescent="0.45">
      <c r="A484" s="226" t="s">
        <v>2295</v>
      </c>
      <c r="B484" s="226" t="s">
        <v>159</v>
      </c>
      <c r="C484" s="226" t="s">
        <v>191</v>
      </c>
      <c r="D484" s="226" t="s">
        <v>1139</v>
      </c>
      <c r="E484" s="226" t="s">
        <v>184</v>
      </c>
      <c r="F484" s="1097"/>
      <c r="G484" s="1097">
        <v>1470196</v>
      </c>
      <c r="H484" s="226" t="s">
        <v>12</v>
      </c>
      <c r="I484" s="226" t="s">
        <v>13</v>
      </c>
      <c r="J484" s="226" t="s">
        <v>669</v>
      </c>
    </row>
    <row r="485" spans="1:10" x14ac:dyDescent="0.45">
      <c r="A485" s="1095" t="s">
        <v>2295</v>
      </c>
      <c r="B485" s="1095" t="s">
        <v>159</v>
      </c>
      <c r="C485" s="1095" t="s">
        <v>191</v>
      </c>
      <c r="D485" s="1095" t="s">
        <v>1139</v>
      </c>
      <c r="E485" s="1095" t="s">
        <v>184</v>
      </c>
      <c r="F485" s="1096"/>
      <c r="G485" s="1096">
        <v>546616</v>
      </c>
      <c r="H485" s="1095" t="s">
        <v>12</v>
      </c>
      <c r="I485" s="1095" t="s">
        <v>13</v>
      </c>
      <c r="J485" s="1095" t="s">
        <v>669</v>
      </c>
    </row>
    <row r="486" spans="1:10" x14ac:dyDescent="0.45">
      <c r="A486" s="226" t="s">
        <v>2295</v>
      </c>
      <c r="B486" s="226" t="s">
        <v>159</v>
      </c>
      <c r="C486" s="226" t="s">
        <v>191</v>
      </c>
      <c r="D486" s="226" t="s">
        <v>1139</v>
      </c>
      <c r="E486" s="226" t="s">
        <v>184</v>
      </c>
      <c r="F486" s="1097"/>
      <c r="G486" s="1097">
        <v>545685</v>
      </c>
      <c r="H486" s="226" t="s">
        <v>12</v>
      </c>
      <c r="I486" s="226" t="s">
        <v>13</v>
      </c>
      <c r="J486" s="226" t="s">
        <v>669</v>
      </c>
    </row>
    <row r="487" spans="1:10" x14ac:dyDescent="0.45">
      <c r="A487" s="1095" t="s">
        <v>2295</v>
      </c>
      <c r="B487" s="1095" t="s">
        <v>159</v>
      </c>
      <c r="C487" s="1095" t="s">
        <v>191</v>
      </c>
      <c r="D487" s="1095" t="s">
        <v>1139</v>
      </c>
      <c r="E487" s="1095" t="s">
        <v>184</v>
      </c>
      <c r="F487" s="1096"/>
      <c r="G487" s="1096">
        <v>175000</v>
      </c>
      <c r="H487" s="1095" t="s">
        <v>12</v>
      </c>
      <c r="I487" s="1095" t="s">
        <v>13</v>
      </c>
      <c r="J487" s="1095" t="s">
        <v>669</v>
      </c>
    </row>
    <row r="488" spans="1:10" x14ac:dyDescent="0.45">
      <c r="A488" s="226" t="s">
        <v>2295</v>
      </c>
      <c r="B488" s="226" t="s">
        <v>159</v>
      </c>
      <c r="C488" s="226" t="s">
        <v>191</v>
      </c>
      <c r="D488" s="226" t="s">
        <v>1139</v>
      </c>
      <c r="E488" s="226" t="s">
        <v>184</v>
      </c>
      <c r="F488" s="1097"/>
      <c r="G488" s="1097">
        <v>793415</v>
      </c>
      <c r="H488" s="226" t="s">
        <v>12</v>
      </c>
      <c r="I488" s="226" t="s">
        <v>13</v>
      </c>
      <c r="J488" s="226" t="s">
        <v>669</v>
      </c>
    </row>
    <row r="489" spans="1:10" x14ac:dyDescent="0.45">
      <c r="A489" s="1095" t="s">
        <v>2295</v>
      </c>
      <c r="B489" s="1095" t="s">
        <v>159</v>
      </c>
      <c r="C489" s="1095" t="s">
        <v>191</v>
      </c>
      <c r="D489" s="1095" t="s">
        <v>1139</v>
      </c>
      <c r="E489" s="1095" t="s">
        <v>184</v>
      </c>
      <c r="F489" s="1096"/>
      <c r="G489" s="1096">
        <v>1541610</v>
      </c>
      <c r="H489" s="1095" t="s">
        <v>12</v>
      </c>
      <c r="I489" s="1095" t="s">
        <v>13</v>
      </c>
      <c r="J489" s="1095" t="s">
        <v>669</v>
      </c>
    </row>
    <row r="490" spans="1:10" x14ac:dyDescent="0.45">
      <c r="A490" s="226" t="s">
        <v>2295</v>
      </c>
      <c r="B490" s="226" t="s">
        <v>159</v>
      </c>
      <c r="C490" s="226" t="s">
        <v>191</v>
      </c>
      <c r="D490" s="226" t="s">
        <v>1139</v>
      </c>
      <c r="E490" s="226" t="s">
        <v>184</v>
      </c>
      <c r="F490" s="1097"/>
      <c r="G490" s="1097">
        <v>193711</v>
      </c>
      <c r="H490" s="226" t="s">
        <v>12</v>
      </c>
      <c r="I490" s="226" t="s">
        <v>13</v>
      </c>
      <c r="J490" s="226" t="s">
        <v>669</v>
      </c>
    </row>
    <row r="491" spans="1:10" x14ac:dyDescent="0.45">
      <c r="A491" s="1095" t="s">
        <v>2295</v>
      </c>
      <c r="B491" s="1095" t="s">
        <v>159</v>
      </c>
      <c r="C491" s="1095" t="s">
        <v>191</v>
      </c>
      <c r="D491" s="1095" t="s">
        <v>1139</v>
      </c>
      <c r="E491" s="1095" t="s">
        <v>184</v>
      </c>
      <c r="F491" s="1096"/>
      <c r="G491" s="1096">
        <v>1909285</v>
      </c>
      <c r="H491" s="1095" t="s">
        <v>12</v>
      </c>
      <c r="I491" s="1095" t="s">
        <v>13</v>
      </c>
      <c r="J491" s="1095" t="s">
        <v>669</v>
      </c>
    </row>
    <row r="492" spans="1:10" x14ac:dyDescent="0.45">
      <c r="A492" s="226" t="s">
        <v>2295</v>
      </c>
      <c r="B492" s="226" t="s">
        <v>159</v>
      </c>
      <c r="C492" s="226" t="s">
        <v>191</v>
      </c>
      <c r="D492" s="226" t="s">
        <v>1139</v>
      </c>
      <c r="E492" s="226" t="s">
        <v>184</v>
      </c>
      <c r="F492" s="1097"/>
      <c r="G492" s="1097">
        <v>3515750</v>
      </c>
      <c r="H492" s="226" t="s">
        <v>12</v>
      </c>
      <c r="I492" s="226" t="s">
        <v>13</v>
      </c>
      <c r="J492" s="226" t="s">
        <v>669</v>
      </c>
    </row>
    <row r="493" spans="1:10" x14ac:dyDescent="0.45">
      <c r="A493" s="1095" t="s">
        <v>2295</v>
      </c>
      <c r="B493" s="1095" t="s">
        <v>154</v>
      </c>
      <c r="C493" s="1095" t="s">
        <v>191</v>
      </c>
      <c r="D493" s="1095" t="s">
        <v>1139</v>
      </c>
      <c r="E493" s="1095" t="s">
        <v>184</v>
      </c>
      <c r="F493" s="1096"/>
      <c r="G493" s="1096">
        <v>5766575</v>
      </c>
      <c r="H493" s="1095" t="s">
        <v>12</v>
      </c>
      <c r="I493" s="1095" t="s">
        <v>13</v>
      </c>
      <c r="J493" s="1095" t="s">
        <v>669</v>
      </c>
    </row>
    <row r="494" spans="1:10" x14ac:dyDescent="0.45">
      <c r="A494" s="226" t="s">
        <v>3188</v>
      </c>
      <c r="B494" s="226" t="s">
        <v>156</v>
      </c>
      <c r="C494" s="226" t="s">
        <v>191</v>
      </c>
      <c r="D494" s="226" t="s">
        <v>1139</v>
      </c>
      <c r="E494" s="226" t="s">
        <v>184</v>
      </c>
      <c r="F494" s="1097"/>
      <c r="G494" s="1097">
        <v>150540</v>
      </c>
      <c r="H494" s="226" t="s">
        <v>12</v>
      </c>
      <c r="I494" s="226" t="s">
        <v>13</v>
      </c>
      <c r="J494" s="226" t="s">
        <v>669</v>
      </c>
    </row>
    <row r="495" spans="1:10" x14ac:dyDescent="0.45">
      <c r="A495" s="1095" t="s">
        <v>3188</v>
      </c>
      <c r="B495" s="1095" t="s">
        <v>156</v>
      </c>
      <c r="C495" s="1095" t="s">
        <v>191</v>
      </c>
      <c r="D495" s="1095" t="s">
        <v>1139</v>
      </c>
      <c r="E495" s="1095" t="s">
        <v>184</v>
      </c>
      <c r="F495" s="1096"/>
      <c r="G495" s="1096">
        <v>293410</v>
      </c>
      <c r="H495" s="1095" t="s">
        <v>12</v>
      </c>
      <c r="I495" s="1095" t="s">
        <v>13</v>
      </c>
      <c r="J495" s="1095" t="s">
        <v>669</v>
      </c>
    </row>
    <row r="496" spans="1:10" x14ac:dyDescent="0.45">
      <c r="A496" s="226" t="s">
        <v>3188</v>
      </c>
      <c r="B496" s="226" t="s">
        <v>156</v>
      </c>
      <c r="C496" s="226" t="s">
        <v>191</v>
      </c>
      <c r="D496" s="226" t="s">
        <v>1139</v>
      </c>
      <c r="E496" s="226" t="s">
        <v>184</v>
      </c>
      <c r="F496" s="1097"/>
      <c r="G496" s="1097">
        <v>326170</v>
      </c>
      <c r="H496" s="226" t="s">
        <v>12</v>
      </c>
      <c r="I496" s="226" t="s">
        <v>13</v>
      </c>
      <c r="J496" s="226" t="s">
        <v>669</v>
      </c>
    </row>
    <row r="497" spans="1:10" x14ac:dyDescent="0.45">
      <c r="A497" s="1095" t="s">
        <v>3188</v>
      </c>
      <c r="B497" s="1095" t="s">
        <v>156</v>
      </c>
      <c r="C497" s="1095" t="s">
        <v>191</v>
      </c>
      <c r="D497" s="1095" t="s">
        <v>1139</v>
      </c>
      <c r="E497" s="1095" t="s">
        <v>184</v>
      </c>
      <c r="F497" s="1096"/>
      <c r="G497" s="1096">
        <v>386750</v>
      </c>
      <c r="H497" s="1095" t="s">
        <v>12</v>
      </c>
      <c r="I497" s="1095" t="s">
        <v>13</v>
      </c>
      <c r="J497" s="1095" t="s">
        <v>669</v>
      </c>
    </row>
    <row r="498" spans="1:10" x14ac:dyDescent="0.45">
      <c r="A498" s="226" t="s">
        <v>3188</v>
      </c>
      <c r="B498" s="226" t="s">
        <v>156</v>
      </c>
      <c r="C498" s="226" t="s">
        <v>191</v>
      </c>
      <c r="D498" s="226" t="s">
        <v>1139</v>
      </c>
      <c r="E498" s="226" t="s">
        <v>184</v>
      </c>
      <c r="F498" s="1097"/>
      <c r="G498" s="1097">
        <v>238940</v>
      </c>
      <c r="H498" s="226" t="s">
        <v>12</v>
      </c>
      <c r="I498" s="226" t="s">
        <v>13</v>
      </c>
      <c r="J498" s="226" t="s">
        <v>669</v>
      </c>
    </row>
    <row r="499" spans="1:10" x14ac:dyDescent="0.45">
      <c r="A499" s="1095" t="s">
        <v>3188</v>
      </c>
      <c r="B499" s="1095" t="s">
        <v>156</v>
      </c>
      <c r="C499" s="1095" t="s">
        <v>191</v>
      </c>
      <c r="D499" s="1095" t="s">
        <v>1139</v>
      </c>
      <c r="E499" s="1095" t="s">
        <v>184</v>
      </c>
      <c r="F499" s="1096"/>
      <c r="G499" s="1096">
        <v>327210</v>
      </c>
      <c r="H499" s="1095" t="s">
        <v>12</v>
      </c>
      <c r="I499" s="1095" t="s">
        <v>13</v>
      </c>
      <c r="J499" s="1095" t="s">
        <v>669</v>
      </c>
    </row>
    <row r="500" spans="1:10" x14ac:dyDescent="0.45">
      <c r="A500" s="226" t="s">
        <v>3188</v>
      </c>
      <c r="B500" s="226" t="s">
        <v>156</v>
      </c>
      <c r="C500" s="226" t="s">
        <v>191</v>
      </c>
      <c r="D500" s="226" t="s">
        <v>1139</v>
      </c>
      <c r="E500" s="226" t="s">
        <v>184</v>
      </c>
      <c r="F500" s="1097"/>
      <c r="G500" s="1097">
        <v>265200</v>
      </c>
      <c r="H500" s="226" t="s">
        <v>12</v>
      </c>
      <c r="I500" s="226" t="s">
        <v>13</v>
      </c>
      <c r="J500" s="226" t="s">
        <v>669</v>
      </c>
    </row>
    <row r="501" spans="1:10" x14ac:dyDescent="0.45">
      <c r="A501" s="1095" t="s">
        <v>3188</v>
      </c>
      <c r="B501" s="1095" t="s">
        <v>156</v>
      </c>
      <c r="C501" s="1095" t="s">
        <v>191</v>
      </c>
      <c r="D501" s="1095" t="s">
        <v>1139</v>
      </c>
      <c r="E501" s="1095" t="s">
        <v>184</v>
      </c>
      <c r="F501" s="1096"/>
      <c r="G501" s="1096">
        <v>310180</v>
      </c>
      <c r="H501" s="1095" t="s">
        <v>12</v>
      </c>
      <c r="I501" s="1095" t="s">
        <v>13</v>
      </c>
      <c r="J501" s="1095" t="s">
        <v>669</v>
      </c>
    </row>
    <row r="502" spans="1:10" x14ac:dyDescent="0.45">
      <c r="A502" s="226" t="s">
        <v>3188</v>
      </c>
      <c r="B502" s="226" t="s">
        <v>156</v>
      </c>
      <c r="C502" s="226" t="s">
        <v>191</v>
      </c>
      <c r="D502" s="226" t="s">
        <v>1139</v>
      </c>
      <c r="E502" s="226" t="s">
        <v>184</v>
      </c>
      <c r="F502" s="1097"/>
      <c r="G502" s="1097">
        <v>217230</v>
      </c>
      <c r="H502" s="226" t="s">
        <v>12</v>
      </c>
      <c r="I502" s="226" t="s">
        <v>13</v>
      </c>
      <c r="J502" s="226" t="s">
        <v>669</v>
      </c>
    </row>
    <row r="503" spans="1:10" x14ac:dyDescent="0.45">
      <c r="A503" s="1095" t="s">
        <v>3188</v>
      </c>
      <c r="B503" s="1095" t="s">
        <v>156</v>
      </c>
      <c r="C503" s="1095" t="s">
        <v>191</v>
      </c>
      <c r="D503" s="1095" t="s">
        <v>1139</v>
      </c>
      <c r="E503" s="1095" t="s">
        <v>184</v>
      </c>
      <c r="F503" s="1096"/>
      <c r="G503" s="1096">
        <v>216450</v>
      </c>
      <c r="H503" s="1095" t="s">
        <v>12</v>
      </c>
      <c r="I503" s="1095" t="s">
        <v>13</v>
      </c>
      <c r="J503" s="1095" t="s">
        <v>669</v>
      </c>
    </row>
    <row r="504" spans="1:10" x14ac:dyDescent="0.45">
      <c r="A504" s="226" t="s">
        <v>3188</v>
      </c>
      <c r="B504" s="226" t="s">
        <v>159</v>
      </c>
      <c r="C504" s="226" t="s">
        <v>191</v>
      </c>
      <c r="D504" s="226" t="s">
        <v>1139</v>
      </c>
      <c r="E504" s="226" t="s">
        <v>184</v>
      </c>
      <c r="F504" s="1097"/>
      <c r="G504" s="1097">
        <v>81060</v>
      </c>
      <c r="H504" s="226" t="s">
        <v>12</v>
      </c>
      <c r="I504" s="226" t="s">
        <v>13</v>
      </c>
      <c r="J504" s="226" t="s">
        <v>669</v>
      </c>
    </row>
    <row r="505" spans="1:10" x14ac:dyDescent="0.45">
      <c r="A505" s="1095" t="s">
        <v>3188</v>
      </c>
      <c r="B505" s="1095" t="s">
        <v>159</v>
      </c>
      <c r="C505" s="1095" t="s">
        <v>191</v>
      </c>
      <c r="D505" s="1095" t="s">
        <v>1139</v>
      </c>
      <c r="E505" s="1095" t="s">
        <v>184</v>
      </c>
      <c r="F505" s="1096"/>
      <c r="G505" s="1096">
        <v>157990</v>
      </c>
      <c r="H505" s="1095" t="s">
        <v>12</v>
      </c>
      <c r="I505" s="1095" t="s">
        <v>13</v>
      </c>
      <c r="J505" s="1095" t="s">
        <v>669</v>
      </c>
    </row>
    <row r="506" spans="1:10" x14ac:dyDescent="0.45">
      <c r="A506" s="226" t="s">
        <v>3188</v>
      </c>
      <c r="B506" s="226" t="s">
        <v>159</v>
      </c>
      <c r="C506" s="226" t="s">
        <v>191</v>
      </c>
      <c r="D506" s="226" t="s">
        <v>1139</v>
      </c>
      <c r="E506" s="226" t="s">
        <v>184</v>
      </c>
      <c r="F506" s="1097"/>
      <c r="G506" s="1097">
        <v>175630</v>
      </c>
      <c r="H506" s="226" t="s">
        <v>12</v>
      </c>
      <c r="I506" s="226" t="s">
        <v>13</v>
      </c>
      <c r="J506" s="226" t="s">
        <v>669</v>
      </c>
    </row>
    <row r="507" spans="1:10" x14ac:dyDescent="0.45">
      <c r="A507" s="1095" t="s">
        <v>3188</v>
      </c>
      <c r="B507" s="1095" t="s">
        <v>159</v>
      </c>
      <c r="C507" s="1095" t="s">
        <v>191</v>
      </c>
      <c r="D507" s="1095" t="s">
        <v>1139</v>
      </c>
      <c r="E507" s="1095" t="s">
        <v>184</v>
      </c>
      <c r="F507" s="1096"/>
      <c r="G507" s="1096">
        <v>208250</v>
      </c>
      <c r="H507" s="1095" t="s">
        <v>12</v>
      </c>
      <c r="I507" s="1095" t="s">
        <v>13</v>
      </c>
      <c r="J507" s="1095" t="s">
        <v>669</v>
      </c>
    </row>
    <row r="508" spans="1:10" x14ac:dyDescent="0.45">
      <c r="A508" s="226" t="s">
        <v>3188</v>
      </c>
      <c r="B508" s="226" t="s">
        <v>159</v>
      </c>
      <c r="C508" s="226" t="s">
        <v>191</v>
      </c>
      <c r="D508" s="226" t="s">
        <v>1139</v>
      </c>
      <c r="E508" s="226" t="s">
        <v>184</v>
      </c>
      <c r="F508" s="1097"/>
      <c r="G508" s="1097">
        <v>128660</v>
      </c>
      <c r="H508" s="226" t="s">
        <v>12</v>
      </c>
      <c r="I508" s="226" t="s">
        <v>13</v>
      </c>
      <c r="J508" s="226" t="s">
        <v>669</v>
      </c>
    </row>
    <row r="509" spans="1:10" x14ac:dyDescent="0.45">
      <c r="A509" s="1095" t="s">
        <v>3188</v>
      </c>
      <c r="B509" s="1095" t="s">
        <v>159</v>
      </c>
      <c r="C509" s="1095" t="s">
        <v>191</v>
      </c>
      <c r="D509" s="1095" t="s">
        <v>1139</v>
      </c>
      <c r="E509" s="1095" t="s">
        <v>184</v>
      </c>
      <c r="F509" s="1096"/>
      <c r="G509" s="1096">
        <v>176190</v>
      </c>
      <c r="H509" s="1095" t="s">
        <v>12</v>
      </c>
      <c r="I509" s="1095" t="s">
        <v>13</v>
      </c>
      <c r="J509" s="1095" t="s">
        <v>669</v>
      </c>
    </row>
    <row r="510" spans="1:10" x14ac:dyDescent="0.45">
      <c r="A510" s="226" t="s">
        <v>3188</v>
      </c>
      <c r="B510" s="226" t="s">
        <v>159</v>
      </c>
      <c r="C510" s="226" t="s">
        <v>191</v>
      </c>
      <c r="D510" s="226" t="s">
        <v>1139</v>
      </c>
      <c r="E510" s="226" t="s">
        <v>184</v>
      </c>
      <c r="F510" s="1097"/>
      <c r="G510" s="1097">
        <v>142800</v>
      </c>
      <c r="H510" s="226" t="s">
        <v>12</v>
      </c>
      <c r="I510" s="226" t="s">
        <v>13</v>
      </c>
      <c r="J510" s="226" t="s">
        <v>669</v>
      </c>
    </row>
    <row r="511" spans="1:10" x14ac:dyDescent="0.45">
      <c r="A511" s="1095" t="s">
        <v>3188</v>
      </c>
      <c r="B511" s="1095" t="s">
        <v>159</v>
      </c>
      <c r="C511" s="1095" t="s">
        <v>191</v>
      </c>
      <c r="D511" s="1095" t="s">
        <v>1139</v>
      </c>
      <c r="E511" s="1095" t="s">
        <v>184</v>
      </c>
      <c r="F511" s="1096"/>
      <c r="G511" s="1096">
        <v>167020</v>
      </c>
      <c r="H511" s="1095" t="s">
        <v>12</v>
      </c>
      <c r="I511" s="1095" t="s">
        <v>13</v>
      </c>
      <c r="J511" s="1095" t="s">
        <v>669</v>
      </c>
    </row>
    <row r="512" spans="1:10" x14ac:dyDescent="0.45">
      <c r="A512" s="226" t="s">
        <v>3188</v>
      </c>
      <c r="B512" s="226" t="s">
        <v>159</v>
      </c>
      <c r="C512" s="226" t="s">
        <v>191</v>
      </c>
      <c r="D512" s="226" t="s">
        <v>1139</v>
      </c>
      <c r="E512" s="226" t="s">
        <v>184</v>
      </c>
      <c r="F512" s="1097"/>
      <c r="G512" s="1097">
        <v>116970</v>
      </c>
      <c r="H512" s="226" t="s">
        <v>12</v>
      </c>
      <c r="I512" s="226" t="s">
        <v>13</v>
      </c>
      <c r="J512" s="226" t="s">
        <v>669</v>
      </c>
    </row>
    <row r="513" spans="1:10" x14ac:dyDescent="0.45">
      <c r="A513" s="1095" t="s">
        <v>3188</v>
      </c>
      <c r="B513" s="1095" t="s">
        <v>159</v>
      </c>
      <c r="C513" s="1095" t="s">
        <v>191</v>
      </c>
      <c r="D513" s="1095" t="s">
        <v>1139</v>
      </c>
      <c r="E513" s="1095" t="s">
        <v>184</v>
      </c>
      <c r="F513" s="1096"/>
      <c r="G513" s="1096">
        <v>116550</v>
      </c>
      <c r="H513" s="1095" t="s">
        <v>12</v>
      </c>
      <c r="I513" s="1095" t="s">
        <v>13</v>
      </c>
      <c r="J513" s="1095" t="s">
        <v>669</v>
      </c>
    </row>
    <row r="514" spans="1:10" x14ac:dyDescent="0.45">
      <c r="A514" s="226" t="s">
        <v>3188</v>
      </c>
      <c r="B514" s="226" t="s">
        <v>159</v>
      </c>
      <c r="C514" s="226" t="s">
        <v>191</v>
      </c>
      <c r="D514" s="226" t="s">
        <v>1139</v>
      </c>
      <c r="E514" s="226" t="s">
        <v>184</v>
      </c>
      <c r="F514" s="1097"/>
      <c r="G514" s="1097">
        <v>140140</v>
      </c>
      <c r="H514" s="226" t="s">
        <v>12</v>
      </c>
      <c r="I514" s="226" t="s">
        <v>13</v>
      </c>
      <c r="J514" s="226" t="s">
        <v>669</v>
      </c>
    </row>
    <row r="515" spans="1:10" x14ac:dyDescent="0.45">
      <c r="A515" s="1095" t="s">
        <v>3188</v>
      </c>
      <c r="B515" s="1095" t="s">
        <v>154</v>
      </c>
      <c r="C515" s="1095" t="s">
        <v>191</v>
      </c>
      <c r="D515" s="1095" t="s">
        <v>1139</v>
      </c>
      <c r="E515" s="1095" t="s">
        <v>184</v>
      </c>
      <c r="F515" s="1096"/>
      <c r="G515" s="1096">
        <v>180575</v>
      </c>
      <c r="H515" s="1095" t="s">
        <v>12</v>
      </c>
      <c r="I515" s="1095" t="s">
        <v>13</v>
      </c>
      <c r="J515" s="1095" t="s">
        <v>669</v>
      </c>
    </row>
    <row r="516" spans="1:10" x14ac:dyDescent="0.45">
      <c r="A516" s="226" t="s">
        <v>662</v>
      </c>
      <c r="B516" s="226" t="s">
        <v>156</v>
      </c>
      <c r="C516" s="226" t="s">
        <v>191</v>
      </c>
      <c r="D516" s="226" t="s">
        <v>1139</v>
      </c>
      <c r="E516" s="226" t="s">
        <v>184</v>
      </c>
      <c r="F516" s="1097"/>
      <c r="G516" s="1097">
        <v>327300</v>
      </c>
      <c r="H516" s="226" t="s">
        <v>12</v>
      </c>
      <c r="I516" s="226" t="s">
        <v>13</v>
      </c>
      <c r="J516" s="226" t="s">
        <v>669</v>
      </c>
    </row>
    <row r="517" spans="1:10" x14ac:dyDescent="0.45">
      <c r="A517" s="1095" t="s">
        <v>662</v>
      </c>
      <c r="B517" s="1095" t="s">
        <v>156</v>
      </c>
      <c r="C517" s="1095" t="s">
        <v>191</v>
      </c>
      <c r="D517" s="1095" t="s">
        <v>1139</v>
      </c>
      <c r="E517" s="1095" t="s">
        <v>184</v>
      </c>
      <c r="F517" s="1096"/>
      <c r="G517" s="1096">
        <v>5645450</v>
      </c>
      <c r="H517" s="1095" t="s">
        <v>12</v>
      </c>
      <c r="I517" s="1095" t="s">
        <v>13</v>
      </c>
      <c r="J517" s="1095" t="s">
        <v>669</v>
      </c>
    </row>
    <row r="518" spans="1:10" x14ac:dyDescent="0.45">
      <c r="A518" s="226" t="s">
        <v>662</v>
      </c>
      <c r="B518" s="226" t="s">
        <v>156</v>
      </c>
      <c r="C518" s="226" t="s">
        <v>191</v>
      </c>
      <c r="D518" s="226" t="s">
        <v>1139</v>
      </c>
      <c r="E518" s="226" t="s">
        <v>184</v>
      </c>
      <c r="F518" s="1097"/>
      <c r="G518" s="1097">
        <v>524100</v>
      </c>
      <c r="H518" s="226" t="s">
        <v>12</v>
      </c>
      <c r="I518" s="226" t="s">
        <v>13</v>
      </c>
      <c r="J518" s="226" t="s">
        <v>669</v>
      </c>
    </row>
    <row r="519" spans="1:10" x14ac:dyDescent="0.45">
      <c r="A519" s="1095" t="s">
        <v>662</v>
      </c>
      <c r="B519" s="1095" t="s">
        <v>156</v>
      </c>
      <c r="C519" s="1095" t="s">
        <v>191</v>
      </c>
      <c r="D519" s="1095" t="s">
        <v>1139</v>
      </c>
      <c r="E519" s="1095" t="s">
        <v>184</v>
      </c>
      <c r="F519" s="1096"/>
      <c r="G519" s="1096">
        <v>545950</v>
      </c>
      <c r="H519" s="1095" t="s">
        <v>12</v>
      </c>
      <c r="I519" s="1095" t="s">
        <v>13</v>
      </c>
      <c r="J519" s="1095" t="s">
        <v>669</v>
      </c>
    </row>
    <row r="520" spans="1:10" x14ac:dyDescent="0.45">
      <c r="A520" s="226" t="s">
        <v>662</v>
      </c>
      <c r="B520" s="226" t="s">
        <v>156</v>
      </c>
      <c r="C520" s="226" t="s">
        <v>191</v>
      </c>
      <c r="D520" s="226" t="s">
        <v>1139</v>
      </c>
      <c r="E520" s="226" t="s">
        <v>184</v>
      </c>
      <c r="F520" s="1097"/>
      <c r="G520" s="1097">
        <v>597150</v>
      </c>
      <c r="H520" s="226" t="s">
        <v>12</v>
      </c>
      <c r="I520" s="226" t="s">
        <v>13</v>
      </c>
      <c r="J520" s="226" t="s">
        <v>669</v>
      </c>
    </row>
    <row r="521" spans="1:10" x14ac:dyDescent="0.45">
      <c r="A521" s="1095" t="s">
        <v>662</v>
      </c>
      <c r="B521" s="1095" t="s">
        <v>156</v>
      </c>
      <c r="C521" s="1095" t="s">
        <v>191</v>
      </c>
      <c r="D521" s="1095" t="s">
        <v>1139</v>
      </c>
      <c r="E521" s="1095" t="s">
        <v>184</v>
      </c>
      <c r="F521" s="1096"/>
      <c r="G521" s="1096">
        <v>609900</v>
      </c>
      <c r="H521" s="1095" t="s">
        <v>12</v>
      </c>
      <c r="I521" s="1095" t="s">
        <v>13</v>
      </c>
      <c r="J521" s="1095" t="s">
        <v>669</v>
      </c>
    </row>
    <row r="522" spans="1:10" x14ac:dyDescent="0.45">
      <c r="A522" s="226" t="s">
        <v>662</v>
      </c>
      <c r="B522" s="226" t="s">
        <v>156</v>
      </c>
      <c r="C522" s="226" t="s">
        <v>191</v>
      </c>
      <c r="D522" s="226" t="s">
        <v>1139</v>
      </c>
      <c r="E522" s="226" t="s">
        <v>184</v>
      </c>
      <c r="F522" s="1097"/>
      <c r="G522" s="1097">
        <v>564880</v>
      </c>
      <c r="H522" s="226" t="s">
        <v>12</v>
      </c>
      <c r="I522" s="226" t="s">
        <v>13</v>
      </c>
      <c r="J522" s="226" t="s">
        <v>669</v>
      </c>
    </row>
    <row r="523" spans="1:10" x14ac:dyDescent="0.45">
      <c r="A523" s="1095" t="s">
        <v>662</v>
      </c>
      <c r="B523" s="1095" t="s">
        <v>156</v>
      </c>
      <c r="C523" s="1095" t="s">
        <v>191</v>
      </c>
      <c r="D523" s="1095" t="s">
        <v>1139</v>
      </c>
      <c r="E523" s="1095" t="s">
        <v>184</v>
      </c>
      <c r="F523" s="1096"/>
      <c r="G523" s="1096">
        <v>419960</v>
      </c>
      <c r="H523" s="1095" t="s">
        <v>12</v>
      </c>
      <c r="I523" s="1095" t="s">
        <v>13</v>
      </c>
      <c r="J523" s="1095" t="s">
        <v>669</v>
      </c>
    </row>
    <row r="524" spans="1:10" x14ac:dyDescent="0.45">
      <c r="A524" s="226" t="s">
        <v>662</v>
      </c>
      <c r="B524" s="226" t="s">
        <v>156</v>
      </c>
      <c r="C524" s="226" t="s">
        <v>191</v>
      </c>
      <c r="D524" s="226" t="s">
        <v>1139</v>
      </c>
      <c r="E524" s="226" t="s">
        <v>184</v>
      </c>
      <c r="F524" s="1097"/>
      <c r="G524" s="1097">
        <v>375840</v>
      </c>
      <c r="H524" s="226" t="s">
        <v>12</v>
      </c>
      <c r="I524" s="226" t="s">
        <v>13</v>
      </c>
      <c r="J524" s="226" t="s">
        <v>669</v>
      </c>
    </row>
    <row r="525" spans="1:10" x14ac:dyDescent="0.45">
      <c r="A525" s="1095" t="s">
        <v>662</v>
      </c>
      <c r="B525" s="1095" t="s">
        <v>156</v>
      </c>
      <c r="C525" s="1095" t="s">
        <v>191</v>
      </c>
      <c r="D525" s="1095" t="s">
        <v>1139</v>
      </c>
      <c r="E525" s="1095" t="s">
        <v>184</v>
      </c>
      <c r="F525" s="1096"/>
      <c r="G525" s="1096">
        <v>361480</v>
      </c>
      <c r="H525" s="1095" t="s">
        <v>12</v>
      </c>
      <c r="I525" s="1095" t="s">
        <v>13</v>
      </c>
      <c r="J525" s="1095" t="s">
        <v>669</v>
      </c>
    </row>
    <row r="526" spans="1:10" x14ac:dyDescent="0.45">
      <c r="A526" s="226" t="s">
        <v>4</v>
      </c>
      <c r="B526" s="226" t="s">
        <v>157</v>
      </c>
      <c r="C526" s="226" t="s">
        <v>191</v>
      </c>
      <c r="D526" s="226" t="s">
        <v>1139</v>
      </c>
      <c r="E526" s="226" t="s">
        <v>184</v>
      </c>
      <c r="F526" s="1097"/>
      <c r="G526" s="1097">
        <v>10410075</v>
      </c>
      <c r="H526" s="226" t="s">
        <v>12</v>
      </c>
      <c r="I526" s="226" t="s">
        <v>13</v>
      </c>
      <c r="J526" s="226" t="s">
        <v>26</v>
      </c>
    </row>
    <row r="527" spans="1:10" x14ac:dyDescent="0.45">
      <c r="A527" s="1095" t="s">
        <v>4</v>
      </c>
      <c r="B527" s="1095" t="s">
        <v>156</v>
      </c>
      <c r="C527" s="1095" t="s">
        <v>191</v>
      </c>
      <c r="D527" s="1095" t="s">
        <v>1139</v>
      </c>
      <c r="E527" s="1095" t="s">
        <v>184</v>
      </c>
      <c r="F527" s="1096"/>
      <c r="G527" s="1096">
        <v>342813</v>
      </c>
      <c r="H527" s="1095" t="s">
        <v>12</v>
      </c>
      <c r="I527" s="1095" t="s">
        <v>13</v>
      </c>
      <c r="J527" s="1095" t="s">
        <v>669</v>
      </c>
    </row>
    <row r="528" spans="1:10" x14ac:dyDescent="0.45">
      <c r="A528" s="226" t="s">
        <v>4</v>
      </c>
      <c r="B528" s="226" t="s">
        <v>156</v>
      </c>
      <c r="C528" s="226" t="s">
        <v>191</v>
      </c>
      <c r="D528" s="226" t="s">
        <v>1139</v>
      </c>
      <c r="E528" s="226" t="s">
        <v>184</v>
      </c>
      <c r="F528" s="1097"/>
      <c r="G528" s="1097">
        <v>212188</v>
      </c>
      <c r="H528" s="226" t="s">
        <v>12</v>
      </c>
      <c r="I528" s="226" t="s">
        <v>13</v>
      </c>
      <c r="J528" s="226" t="s">
        <v>669</v>
      </c>
    </row>
    <row r="529" spans="1:10" x14ac:dyDescent="0.45">
      <c r="A529" s="1095" t="s">
        <v>4</v>
      </c>
      <c r="B529" s="1095" t="s">
        <v>156</v>
      </c>
      <c r="C529" s="1095" t="s">
        <v>191</v>
      </c>
      <c r="D529" s="1095" t="s">
        <v>1139</v>
      </c>
      <c r="E529" s="1095" t="s">
        <v>184</v>
      </c>
      <c r="F529" s="1096"/>
      <c r="G529" s="1096">
        <v>50563</v>
      </c>
      <c r="H529" s="1095" t="s">
        <v>12</v>
      </c>
      <c r="I529" s="1095" t="s">
        <v>13</v>
      </c>
      <c r="J529" s="1095" t="s">
        <v>669</v>
      </c>
    </row>
    <row r="530" spans="1:10" x14ac:dyDescent="0.45">
      <c r="A530" s="226" t="s">
        <v>4</v>
      </c>
      <c r="B530" s="226" t="s">
        <v>156</v>
      </c>
      <c r="C530" s="226" t="s">
        <v>191</v>
      </c>
      <c r="D530" s="226" t="s">
        <v>1139</v>
      </c>
      <c r="E530" s="226" t="s">
        <v>184</v>
      </c>
      <c r="F530" s="1097"/>
      <c r="G530" s="1097">
        <v>209726</v>
      </c>
      <c r="H530" s="226" t="s">
        <v>12</v>
      </c>
      <c r="I530" s="226" t="s">
        <v>13</v>
      </c>
      <c r="J530" s="226" t="s">
        <v>669</v>
      </c>
    </row>
    <row r="531" spans="1:10" x14ac:dyDescent="0.45">
      <c r="A531" s="1095" t="s">
        <v>4</v>
      </c>
      <c r="B531" s="1095" t="s">
        <v>159</v>
      </c>
      <c r="C531" s="1095" t="s">
        <v>191</v>
      </c>
      <c r="D531" s="1095" t="s">
        <v>1139</v>
      </c>
      <c r="E531" s="1095" t="s">
        <v>184</v>
      </c>
      <c r="F531" s="1096"/>
      <c r="G531" s="1096">
        <v>112930</v>
      </c>
      <c r="H531" s="1095" t="s">
        <v>12</v>
      </c>
      <c r="I531" s="1095" t="s">
        <v>13</v>
      </c>
      <c r="J531" s="1095" t="s">
        <v>669</v>
      </c>
    </row>
    <row r="532" spans="1:10" x14ac:dyDescent="0.45">
      <c r="A532" s="226" t="s">
        <v>611</v>
      </c>
      <c r="B532" s="226" t="s">
        <v>156</v>
      </c>
      <c r="C532" s="226" t="s">
        <v>191</v>
      </c>
      <c r="D532" s="226" t="s">
        <v>1139</v>
      </c>
      <c r="E532" s="226" t="s">
        <v>184</v>
      </c>
      <c r="F532" s="1097"/>
      <c r="G532" s="1097">
        <v>700000</v>
      </c>
      <c r="H532" s="226" t="s">
        <v>12</v>
      </c>
      <c r="I532" s="226" t="s">
        <v>13</v>
      </c>
      <c r="J532" s="226" t="s">
        <v>669</v>
      </c>
    </row>
    <row r="533" spans="1:10" x14ac:dyDescent="0.45">
      <c r="A533" s="1095" t="s">
        <v>611</v>
      </c>
      <c r="B533" s="1095" t="s">
        <v>157</v>
      </c>
      <c r="C533" s="1095" t="s">
        <v>191</v>
      </c>
      <c r="D533" s="1095" t="s">
        <v>1139</v>
      </c>
      <c r="E533" s="1095" t="s">
        <v>184</v>
      </c>
      <c r="F533" s="1096"/>
      <c r="G533" s="1096">
        <v>3840525</v>
      </c>
      <c r="H533" s="1095" t="s">
        <v>12</v>
      </c>
      <c r="I533" s="1095" t="s">
        <v>13</v>
      </c>
      <c r="J533" s="1095" t="s">
        <v>26</v>
      </c>
    </row>
    <row r="534" spans="1:10" x14ac:dyDescent="0.45">
      <c r="A534" s="226" t="s">
        <v>611</v>
      </c>
      <c r="B534" s="226" t="s">
        <v>156</v>
      </c>
      <c r="C534" s="226" t="s">
        <v>191</v>
      </c>
      <c r="D534" s="226" t="s">
        <v>1139</v>
      </c>
      <c r="E534" s="226" t="s">
        <v>184</v>
      </c>
      <c r="F534" s="1097"/>
      <c r="G534" s="1097">
        <v>550000</v>
      </c>
      <c r="H534" s="226" t="s">
        <v>12</v>
      </c>
      <c r="I534" s="226" t="s">
        <v>13</v>
      </c>
      <c r="J534" s="226" t="s">
        <v>669</v>
      </c>
    </row>
    <row r="535" spans="1:10" x14ac:dyDescent="0.45">
      <c r="A535" s="1095" t="s">
        <v>611</v>
      </c>
      <c r="B535" s="1095" t="s">
        <v>156</v>
      </c>
      <c r="C535" s="1095" t="s">
        <v>191</v>
      </c>
      <c r="D535" s="1095" t="s">
        <v>1139</v>
      </c>
      <c r="E535" s="1095" t="s">
        <v>184</v>
      </c>
      <c r="F535" s="1096"/>
      <c r="G535" s="1096">
        <v>705000</v>
      </c>
      <c r="H535" s="1095" t="s">
        <v>12</v>
      </c>
      <c r="I535" s="1095" t="s">
        <v>13</v>
      </c>
      <c r="J535" s="1095" t="s">
        <v>669</v>
      </c>
    </row>
    <row r="536" spans="1:10" x14ac:dyDescent="0.45">
      <c r="A536" s="226" t="s">
        <v>611</v>
      </c>
      <c r="B536" s="226" t="s">
        <v>156</v>
      </c>
      <c r="C536" s="226" t="s">
        <v>191</v>
      </c>
      <c r="D536" s="226" t="s">
        <v>1139</v>
      </c>
      <c r="E536" s="226" t="s">
        <v>184</v>
      </c>
      <c r="F536" s="1097"/>
      <c r="G536" s="1097">
        <v>600000</v>
      </c>
      <c r="H536" s="226" t="s">
        <v>12</v>
      </c>
      <c r="I536" s="226" t="s">
        <v>13</v>
      </c>
      <c r="J536" s="226" t="s">
        <v>669</v>
      </c>
    </row>
    <row r="537" spans="1:10" x14ac:dyDescent="0.45">
      <c r="A537" s="1095" t="s">
        <v>611</v>
      </c>
      <c r="B537" s="1095" t="s">
        <v>156</v>
      </c>
      <c r="C537" s="1095" t="s">
        <v>191</v>
      </c>
      <c r="D537" s="1095" t="s">
        <v>1139</v>
      </c>
      <c r="E537" s="1095" t="s">
        <v>184</v>
      </c>
      <c r="F537" s="1096"/>
      <c r="G537" s="1096">
        <v>635000</v>
      </c>
      <c r="H537" s="1095" t="s">
        <v>12</v>
      </c>
      <c r="I537" s="1095" t="s">
        <v>13</v>
      </c>
      <c r="J537" s="1095" t="s">
        <v>669</v>
      </c>
    </row>
    <row r="538" spans="1:10" x14ac:dyDescent="0.45">
      <c r="A538" s="226" t="s">
        <v>611</v>
      </c>
      <c r="B538" s="226" t="s">
        <v>156</v>
      </c>
      <c r="C538" s="226" t="s">
        <v>191</v>
      </c>
      <c r="D538" s="226" t="s">
        <v>1139</v>
      </c>
      <c r="E538" s="226" t="s">
        <v>184</v>
      </c>
      <c r="F538" s="1097"/>
      <c r="G538" s="1097">
        <v>685000</v>
      </c>
      <c r="H538" s="226" t="s">
        <v>12</v>
      </c>
      <c r="I538" s="226" t="s">
        <v>13</v>
      </c>
      <c r="J538" s="226" t="s">
        <v>669</v>
      </c>
    </row>
    <row r="539" spans="1:10" x14ac:dyDescent="0.45">
      <c r="A539" s="1095" t="s">
        <v>611</v>
      </c>
      <c r="B539" s="1095" t="s">
        <v>156</v>
      </c>
      <c r="C539" s="1095" t="s">
        <v>191</v>
      </c>
      <c r="D539" s="1095" t="s">
        <v>1139</v>
      </c>
      <c r="E539" s="1095" t="s">
        <v>184</v>
      </c>
      <c r="F539" s="1096"/>
      <c r="G539" s="1096">
        <v>690000</v>
      </c>
      <c r="H539" s="1095" t="s">
        <v>12</v>
      </c>
      <c r="I539" s="1095" t="s">
        <v>13</v>
      </c>
      <c r="J539" s="1095" t="s">
        <v>669</v>
      </c>
    </row>
    <row r="540" spans="1:10" x14ac:dyDescent="0.45">
      <c r="A540" s="226" t="s">
        <v>611</v>
      </c>
      <c r="B540" s="226" t="s">
        <v>156</v>
      </c>
      <c r="C540" s="226" t="s">
        <v>191</v>
      </c>
      <c r="D540" s="226" t="s">
        <v>1139</v>
      </c>
      <c r="E540" s="226" t="s">
        <v>184</v>
      </c>
      <c r="F540" s="1097"/>
      <c r="G540" s="1097">
        <v>1000000</v>
      </c>
      <c r="H540" s="226" t="s">
        <v>12</v>
      </c>
      <c r="I540" s="226" t="s">
        <v>13</v>
      </c>
      <c r="J540" s="226" t="s">
        <v>669</v>
      </c>
    </row>
    <row r="541" spans="1:10" x14ac:dyDescent="0.45">
      <c r="A541" s="1095" t="s">
        <v>611</v>
      </c>
      <c r="B541" s="1095" t="s">
        <v>156</v>
      </c>
      <c r="C541" s="1095" t="s">
        <v>191</v>
      </c>
      <c r="D541" s="1095" t="s">
        <v>1139</v>
      </c>
      <c r="E541" s="1095" t="s">
        <v>184</v>
      </c>
      <c r="F541" s="1096"/>
      <c r="G541" s="1096">
        <v>760000</v>
      </c>
      <c r="H541" s="1095" t="s">
        <v>12</v>
      </c>
      <c r="I541" s="1095" t="s">
        <v>13</v>
      </c>
      <c r="J541" s="1095" t="s">
        <v>669</v>
      </c>
    </row>
    <row r="542" spans="1:10" x14ac:dyDescent="0.45">
      <c r="A542" s="226" t="s">
        <v>611</v>
      </c>
      <c r="B542" s="226" t="s">
        <v>156</v>
      </c>
      <c r="C542" s="226" t="s">
        <v>191</v>
      </c>
      <c r="D542" s="226" t="s">
        <v>1139</v>
      </c>
      <c r="E542" s="226" t="s">
        <v>184</v>
      </c>
      <c r="F542" s="1097"/>
      <c r="G542" s="1097">
        <v>850000</v>
      </c>
      <c r="H542" s="226" t="s">
        <v>12</v>
      </c>
      <c r="I542" s="226" t="s">
        <v>13</v>
      </c>
      <c r="J542" s="226" t="s">
        <v>669</v>
      </c>
    </row>
    <row r="543" spans="1:10" x14ac:dyDescent="0.45">
      <c r="A543" s="1095" t="s">
        <v>2833</v>
      </c>
      <c r="B543" s="1095" t="s">
        <v>157</v>
      </c>
      <c r="C543" s="1095" t="s">
        <v>191</v>
      </c>
      <c r="D543" s="1095" t="s">
        <v>1139</v>
      </c>
      <c r="E543" s="1095" t="s">
        <v>184</v>
      </c>
      <c r="F543" s="1096"/>
      <c r="G543" s="1096">
        <v>1473000</v>
      </c>
      <c r="H543" s="1095" t="s">
        <v>12</v>
      </c>
      <c r="I543" s="1095" t="s">
        <v>13</v>
      </c>
      <c r="J543" s="1095" t="s">
        <v>26</v>
      </c>
    </row>
    <row r="544" spans="1:10" x14ac:dyDescent="0.45">
      <c r="A544" s="226" t="s">
        <v>2786</v>
      </c>
      <c r="B544" s="226" t="s">
        <v>154</v>
      </c>
      <c r="C544" s="226" t="s">
        <v>191</v>
      </c>
      <c r="D544" s="226" t="s">
        <v>1139</v>
      </c>
      <c r="E544" s="226" t="s">
        <v>184</v>
      </c>
      <c r="F544" s="1097"/>
      <c r="G544" s="1097">
        <v>3000000</v>
      </c>
      <c r="H544" s="226" t="s">
        <v>12</v>
      </c>
      <c r="I544" s="226" t="s">
        <v>13</v>
      </c>
      <c r="J544" s="226" t="s">
        <v>669</v>
      </c>
    </row>
    <row r="545" spans="1:10" x14ac:dyDescent="0.45">
      <c r="A545" s="1095" t="s">
        <v>2783</v>
      </c>
      <c r="B545" s="1095" t="s">
        <v>157</v>
      </c>
      <c r="C545" s="1095" t="s">
        <v>191</v>
      </c>
      <c r="D545" s="1095" t="s">
        <v>1139</v>
      </c>
      <c r="E545" s="1095" t="s">
        <v>184</v>
      </c>
      <c r="F545" s="1096"/>
      <c r="G545" s="1096">
        <v>2000000</v>
      </c>
      <c r="H545" s="1095" t="s">
        <v>12</v>
      </c>
      <c r="I545" s="1095" t="s">
        <v>13</v>
      </c>
      <c r="J545" s="1095" t="s">
        <v>26</v>
      </c>
    </row>
    <row r="546" spans="1:10" x14ac:dyDescent="0.45">
      <c r="A546" s="226" t="s">
        <v>2783</v>
      </c>
      <c r="B546" s="226" t="s">
        <v>157</v>
      </c>
      <c r="C546" s="226" t="s">
        <v>191</v>
      </c>
      <c r="D546" s="226" t="s">
        <v>1139</v>
      </c>
      <c r="E546" s="226" t="s">
        <v>184</v>
      </c>
      <c r="F546" s="1097"/>
      <c r="G546" s="1097">
        <v>1852000</v>
      </c>
      <c r="H546" s="226" t="s">
        <v>12</v>
      </c>
      <c r="I546" s="226" t="s">
        <v>13</v>
      </c>
      <c r="J546" s="226" t="s">
        <v>26</v>
      </c>
    </row>
    <row r="547" spans="1:10" x14ac:dyDescent="0.45">
      <c r="A547" s="1095" t="s">
        <v>2783</v>
      </c>
      <c r="B547" s="1095" t="s">
        <v>157</v>
      </c>
      <c r="C547" s="1095" t="s">
        <v>191</v>
      </c>
      <c r="D547" s="1095" t="s">
        <v>1139</v>
      </c>
      <c r="E547" s="1095" t="s">
        <v>184</v>
      </c>
      <c r="F547" s="1096"/>
      <c r="G547" s="1096">
        <v>1248000</v>
      </c>
      <c r="H547" s="1095" t="s">
        <v>12</v>
      </c>
      <c r="I547" s="1095" t="s">
        <v>13</v>
      </c>
      <c r="J547" s="1095" t="s">
        <v>26</v>
      </c>
    </row>
    <row r="548" spans="1:10" x14ac:dyDescent="0.45">
      <c r="A548" s="226" t="s">
        <v>2783</v>
      </c>
      <c r="B548" s="226" t="s">
        <v>157</v>
      </c>
      <c r="C548" s="226" t="s">
        <v>191</v>
      </c>
      <c r="D548" s="226" t="s">
        <v>1139</v>
      </c>
      <c r="E548" s="226" t="s">
        <v>184</v>
      </c>
      <c r="F548" s="1097"/>
      <c r="G548" s="1097">
        <v>1988000</v>
      </c>
      <c r="H548" s="226" t="s">
        <v>12</v>
      </c>
      <c r="I548" s="226" t="s">
        <v>13</v>
      </c>
      <c r="J548" s="226" t="s">
        <v>26</v>
      </c>
    </row>
    <row r="549" spans="1:10" x14ac:dyDescent="0.45">
      <c r="A549" s="1095" t="s">
        <v>2783</v>
      </c>
      <c r="B549" s="1095" t="s">
        <v>157</v>
      </c>
      <c r="C549" s="1095" t="s">
        <v>191</v>
      </c>
      <c r="D549" s="1095" t="s">
        <v>1139</v>
      </c>
      <c r="E549" s="1095" t="s">
        <v>184</v>
      </c>
      <c r="F549" s="1096"/>
      <c r="G549" s="1096">
        <v>1976000</v>
      </c>
      <c r="H549" s="1095" t="s">
        <v>12</v>
      </c>
      <c r="I549" s="1095" t="s">
        <v>13</v>
      </c>
      <c r="J549" s="1095" t="s">
        <v>26</v>
      </c>
    </row>
    <row r="550" spans="1:10" x14ac:dyDescent="0.45">
      <c r="A550" s="226" t="s">
        <v>2783</v>
      </c>
      <c r="B550" s="226" t="s">
        <v>154</v>
      </c>
      <c r="C550" s="226" t="s">
        <v>191</v>
      </c>
      <c r="D550" s="226" t="s">
        <v>1139</v>
      </c>
      <c r="E550" s="226" t="s">
        <v>184</v>
      </c>
      <c r="F550" s="1097"/>
      <c r="G550" s="1097">
        <v>3500000</v>
      </c>
      <c r="H550" s="226" t="s">
        <v>12</v>
      </c>
      <c r="I550" s="226" t="s">
        <v>13</v>
      </c>
      <c r="J550" s="226" t="s">
        <v>669</v>
      </c>
    </row>
    <row r="551" spans="1:10" x14ac:dyDescent="0.45">
      <c r="A551" s="1095" t="s">
        <v>2783</v>
      </c>
      <c r="B551" s="1095" t="s">
        <v>154</v>
      </c>
      <c r="C551" s="1095" t="s">
        <v>191</v>
      </c>
      <c r="D551" s="1095" t="s">
        <v>1139</v>
      </c>
      <c r="E551" s="1095" t="s">
        <v>184</v>
      </c>
      <c r="F551" s="1096"/>
      <c r="G551" s="1096">
        <v>3241000</v>
      </c>
      <c r="H551" s="1095" t="s">
        <v>12</v>
      </c>
      <c r="I551" s="1095" t="s">
        <v>13</v>
      </c>
      <c r="J551" s="1095" t="s">
        <v>669</v>
      </c>
    </row>
    <row r="552" spans="1:10" x14ac:dyDescent="0.45">
      <c r="A552" s="226" t="s">
        <v>2783</v>
      </c>
      <c r="B552" s="226" t="s">
        <v>154</v>
      </c>
      <c r="C552" s="226" t="s">
        <v>191</v>
      </c>
      <c r="D552" s="226" t="s">
        <v>1139</v>
      </c>
      <c r="E552" s="226" t="s">
        <v>184</v>
      </c>
      <c r="F552" s="1097"/>
      <c r="G552" s="1097">
        <v>2184000</v>
      </c>
      <c r="H552" s="226" t="s">
        <v>12</v>
      </c>
      <c r="I552" s="226" t="s">
        <v>13</v>
      </c>
      <c r="J552" s="226" t="s">
        <v>669</v>
      </c>
    </row>
    <row r="553" spans="1:10" x14ac:dyDescent="0.45">
      <c r="A553" s="1095" t="s">
        <v>2783</v>
      </c>
      <c r="B553" s="1095" t="s">
        <v>154</v>
      </c>
      <c r="C553" s="1095" t="s">
        <v>191</v>
      </c>
      <c r="D553" s="1095" t="s">
        <v>1139</v>
      </c>
      <c r="E553" s="1095" t="s">
        <v>184</v>
      </c>
      <c r="F553" s="1096"/>
      <c r="G553" s="1096">
        <v>3479000</v>
      </c>
      <c r="H553" s="1095" t="s">
        <v>12</v>
      </c>
      <c r="I553" s="1095" t="s">
        <v>13</v>
      </c>
      <c r="J553" s="1095" t="s">
        <v>669</v>
      </c>
    </row>
    <row r="554" spans="1:10" x14ac:dyDescent="0.45">
      <c r="A554" s="226" t="s">
        <v>2783</v>
      </c>
      <c r="B554" s="226" t="s">
        <v>154</v>
      </c>
      <c r="C554" s="226" t="s">
        <v>191</v>
      </c>
      <c r="D554" s="226" t="s">
        <v>1139</v>
      </c>
      <c r="E554" s="226" t="s">
        <v>184</v>
      </c>
      <c r="F554" s="1097"/>
      <c r="G554" s="1097">
        <v>3458000</v>
      </c>
      <c r="H554" s="226" t="s">
        <v>12</v>
      </c>
      <c r="I554" s="226" t="s">
        <v>13</v>
      </c>
      <c r="J554" s="226" t="s">
        <v>669</v>
      </c>
    </row>
    <row r="555" spans="1:10" x14ac:dyDescent="0.45">
      <c r="A555" s="1095" t="s">
        <v>695</v>
      </c>
      <c r="B555" s="1095" t="s">
        <v>156</v>
      </c>
      <c r="C555" s="1095" t="s">
        <v>191</v>
      </c>
      <c r="D555" s="1095" t="s">
        <v>1139</v>
      </c>
      <c r="E555" s="1095" t="s">
        <v>184</v>
      </c>
      <c r="F555" s="1096"/>
      <c r="G555" s="1096">
        <v>177040</v>
      </c>
      <c r="H555" s="1095" t="s">
        <v>12</v>
      </c>
      <c r="I555" s="1095" t="s">
        <v>13</v>
      </c>
      <c r="J555" s="1095" t="s">
        <v>669</v>
      </c>
    </row>
    <row r="556" spans="1:10" x14ac:dyDescent="0.45">
      <c r="A556" s="226" t="s">
        <v>6</v>
      </c>
      <c r="B556" s="226" t="s">
        <v>154</v>
      </c>
      <c r="C556" s="226" t="s">
        <v>191</v>
      </c>
      <c r="D556" s="226" t="s">
        <v>1139</v>
      </c>
      <c r="E556" s="226" t="s">
        <v>184</v>
      </c>
      <c r="F556" s="1097"/>
      <c r="G556" s="1097">
        <v>4000000</v>
      </c>
      <c r="H556" s="226" t="s">
        <v>12</v>
      </c>
      <c r="I556" s="226" t="s">
        <v>13</v>
      </c>
      <c r="J556" s="226" t="s">
        <v>669</v>
      </c>
    </row>
    <row r="557" spans="1:10" x14ac:dyDescent="0.45">
      <c r="A557" s="1095" t="s">
        <v>6</v>
      </c>
      <c r="B557" s="1095" t="s">
        <v>154</v>
      </c>
      <c r="C557" s="1095" t="s">
        <v>191</v>
      </c>
      <c r="D557" s="1095" t="s">
        <v>1139</v>
      </c>
      <c r="E557" s="1095" t="s">
        <v>184</v>
      </c>
      <c r="F557" s="1096"/>
      <c r="G557" s="1096">
        <v>4000000</v>
      </c>
      <c r="H557" s="1095" t="s">
        <v>12</v>
      </c>
      <c r="I557" s="1095" t="s">
        <v>13</v>
      </c>
      <c r="J557" s="1095" t="s">
        <v>669</v>
      </c>
    </row>
    <row r="558" spans="1:10" x14ac:dyDescent="0.45">
      <c r="A558" s="226" t="s">
        <v>6</v>
      </c>
      <c r="B558" s="226" t="s">
        <v>156</v>
      </c>
      <c r="C558" s="226" t="s">
        <v>191</v>
      </c>
      <c r="D558" s="226" t="s">
        <v>1139</v>
      </c>
      <c r="E558" s="226" t="s">
        <v>184</v>
      </c>
      <c r="F558" s="1097"/>
      <c r="G558" s="1097">
        <v>352000</v>
      </c>
      <c r="H558" s="226" t="s">
        <v>12</v>
      </c>
      <c r="I558" s="226" t="s">
        <v>13</v>
      </c>
      <c r="J558" s="226" t="s">
        <v>669</v>
      </c>
    </row>
    <row r="559" spans="1:10" x14ac:dyDescent="0.45">
      <c r="A559" s="1095" t="s">
        <v>6</v>
      </c>
      <c r="B559" s="1095" t="s">
        <v>156</v>
      </c>
      <c r="C559" s="1095" t="s">
        <v>191</v>
      </c>
      <c r="D559" s="1095" t="s">
        <v>1139</v>
      </c>
      <c r="E559" s="1095" t="s">
        <v>184</v>
      </c>
      <c r="F559" s="1096"/>
      <c r="G559" s="1096">
        <v>129850</v>
      </c>
      <c r="H559" s="1095" t="s">
        <v>12</v>
      </c>
      <c r="I559" s="1095" t="s">
        <v>13</v>
      </c>
      <c r="J559" s="1095" t="s">
        <v>669</v>
      </c>
    </row>
    <row r="560" spans="1:10" x14ac:dyDescent="0.45">
      <c r="A560" s="226" t="s">
        <v>6</v>
      </c>
      <c r="B560" s="226" t="s">
        <v>156</v>
      </c>
      <c r="C560" s="226" t="s">
        <v>191</v>
      </c>
      <c r="D560" s="226" t="s">
        <v>1139</v>
      </c>
      <c r="E560" s="226" t="s">
        <v>184</v>
      </c>
      <c r="F560" s="1097"/>
      <c r="G560" s="1097">
        <v>240500</v>
      </c>
      <c r="H560" s="226" t="s">
        <v>12</v>
      </c>
      <c r="I560" s="226" t="s">
        <v>13</v>
      </c>
      <c r="J560" s="226" t="s">
        <v>669</v>
      </c>
    </row>
    <row r="561" spans="1:10" x14ac:dyDescent="0.45">
      <c r="A561" s="1095" t="s">
        <v>6</v>
      </c>
      <c r="B561" s="1095" t="s">
        <v>156</v>
      </c>
      <c r="C561" s="1095" t="s">
        <v>191</v>
      </c>
      <c r="D561" s="1095" t="s">
        <v>1139</v>
      </c>
      <c r="E561" s="1095" t="s">
        <v>184</v>
      </c>
      <c r="F561" s="1096"/>
      <c r="G561" s="1096">
        <v>205450</v>
      </c>
      <c r="H561" s="1095" t="s">
        <v>12</v>
      </c>
      <c r="I561" s="1095" t="s">
        <v>13</v>
      </c>
      <c r="J561" s="1095" t="s">
        <v>669</v>
      </c>
    </row>
    <row r="562" spans="1:10" x14ac:dyDescent="0.45">
      <c r="A562" s="226" t="s">
        <v>6</v>
      </c>
      <c r="B562" s="226" t="s">
        <v>156</v>
      </c>
      <c r="C562" s="226" t="s">
        <v>191</v>
      </c>
      <c r="D562" s="226" t="s">
        <v>1139</v>
      </c>
      <c r="E562" s="226" t="s">
        <v>184</v>
      </c>
      <c r="F562" s="1097"/>
      <c r="G562" s="1097">
        <v>229250</v>
      </c>
      <c r="H562" s="226" t="s">
        <v>12</v>
      </c>
      <c r="I562" s="226" t="s">
        <v>13</v>
      </c>
      <c r="J562" s="226" t="s">
        <v>669</v>
      </c>
    </row>
    <row r="563" spans="1:10" x14ac:dyDescent="0.45">
      <c r="A563" s="1095" t="s">
        <v>6</v>
      </c>
      <c r="B563" s="1095" t="s">
        <v>156</v>
      </c>
      <c r="C563" s="1095" t="s">
        <v>191</v>
      </c>
      <c r="D563" s="1095" t="s">
        <v>1139</v>
      </c>
      <c r="E563" s="1095" t="s">
        <v>184</v>
      </c>
      <c r="F563" s="1096"/>
      <c r="G563" s="1096">
        <v>136769</v>
      </c>
      <c r="H563" s="1095" t="s">
        <v>12</v>
      </c>
      <c r="I563" s="1095" t="s">
        <v>13</v>
      </c>
      <c r="J563" s="1095" t="s">
        <v>669</v>
      </c>
    </row>
    <row r="564" spans="1:10" x14ac:dyDescent="0.45">
      <c r="A564" s="226" t="s">
        <v>6</v>
      </c>
      <c r="B564" s="226" t="s">
        <v>156</v>
      </c>
      <c r="C564" s="226" t="s">
        <v>191</v>
      </c>
      <c r="D564" s="226" t="s">
        <v>1139</v>
      </c>
      <c r="E564" s="226" t="s">
        <v>184</v>
      </c>
      <c r="F564" s="1097"/>
      <c r="G564" s="1097">
        <v>283458</v>
      </c>
      <c r="H564" s="226" t="s">
        <v>12</v>
      </c>
      <c r="I564" s="226" t="s">
        <v>13</v>
      </c>
      <c r="J564" s="226" t="s">
        <v>669</v>
      </c>
    </row>
    <row r="565" spans="1:10" x14ac:dyDescent="0.45">
      <c r="A565" s="1095" t="s">
        <v>6</v>
      </c>
      <c r="B565" s="1095" t="s">
        <v>156</v>
      </c>
      <c r="C565" s="1095" t="s">
        <v>191</v>
      </c>
      <c r="D565" s="1095" t="s">
        <v>1139</v>
      </c>
      <c r="E565" s="1095" t="s">
        <v>184</v>
      </c>
      <c r="F565" s="1096"/>
      <c r="G565" s="1096">
        <v>176605</v>
      </c>
      <c r="H565" s="1095" t="s">
        <v>12</v>
      </c>
      <c r="I565" s="1095" t="s">
        <v>13</v>
      </c>
      <c r="J565" s="1095" t="s">
        <v>669</v>
      </c>
    </row>
    <row r="566" spans="1:10" x14ac:dyDescent="0.45">
      <c r="A566" s="226" t="s">
        <v>6</v>
      </c>
      <c r="B566" s="226" t="s">
        <v>156</v>
      </c>
      <c r="C566" s="226" t="s">
        <v>191</v>
      </c>
      <c r="D566" s="226" t="s">
        <v>1139</v>
      </c>
      <c r="E566" s="226" t="s">
        <v>184</v>
      </c>
      <c r="F566" s="1097"/>
      <c r="G566" s="1097">
        <v>111751</v>
      </c>
      <c r="H566" s="226" t="s">
        <v>12</v>
      </c>
      <c r="I566" s="226" t="s">
        <v>13</v>
      </c>
      <c r="J566" s="226" t="s">
        <v>669</v>
      </c>
    </row>
    <row r="567" spans="1:10" x14ac:dyDescent="0.45">
      <c r="A567" s="1095" t="s">
        <v>6</v>
      </c>
      <c r="B567" s="1095" t="s">
        <v>156</v>
      </c>
      <c r="C567" s="1095" t="s">
        <v>191</v>
      </c>
      <c r="D567" s="1095" t="s">
        <v>1139</v>
      </c>
      <c r="E567" s="1095" t="s">
        <v>184</v>
      </c>
      <c r="F567" s="1096"/>
      <c r="G567" s="1096">
        <v>984511</v>
      </c>
      <c r="H567" s="1095" t="s">
        <v>12</v>
      </c>
      <c r="I567" s="1095" t="s">
        <v>13</v>
      </c>
      <c r="J567" s="1095" t="s">
        <v>669</v>
      </c>
    </row>
    <row r="568" spans="1:10" x14ac:dyDescent="0.45">
      <c r="A568" s="226" t="s">
        <v>6</v>
      </c>
      <c r="B568" s="226" t="s">
        <v>156</v>
      </c>
      <c r="C568" s="226" t="s">
        <v>191</v>
      </c>
      <c r="D568" s="226" t="s">
        <v>1139</v>
      </c>
      <c r="E568" s="226" t="s">
        <v>184</v>
      </c>
      <c r="F568" s="1097"/>
      <c r="G568" s="1097">
        <v>230111</v>
      </c>
      <c r="H568" s="226" t="s">
        <v>12</v>
      </c>
      <c r="I568" s="226" t="s">
        <v>13</v>
      </c>
      <c r="J568" s="226" t="s">
        <v>669</v>
      </c>
    </row>
    <row r="569" spans="1:10" x14ac:dyDescent="0.45">
      <c r="A569" s="1095" t="s">
        <v>6</v>
      </c>
      <c r="B569" s="1095" t="s">
        <v>156</v>
      </c>
      <c r="C569" s="1095" t="s">
        <v>191</v>
      </c>
      <c r="D569" s="1095" t="s">
        <v>1139</v>
      </c>
      <c r="E569" s="1095" t="s">
        <v>184</v>
      </c>
      <c r="F569" s="1096"/>
      <c r="G569" s="1096">
        <v>116711</v>
      </c>
      <c r="H569" s="1095" t="s">
        <v>12</v>
      </c>
      <c r="I569" s="1095" t="s">
        <v>13</v>
      </c>
      <c r="J569" s="1095" t="s">
        <v>669</v>
      </c>
    </row>
    <row r="570" spans="1:10" x14ac:dyDescent="0.45">
      <c r="A570" s="226" t="s">
        <v>3189</v>
      </c>
      <c r="B570" s="226" t="s">
        <v>159</v>
      </c>
      <c r="C570" s="226" t="s">
        <v>191</v>
      </c>
      <c r="D570" s="226" t="s">
        <v>1139</v>
      </c>
      <c r="E570" s="226" t="s">
        <v>184</v>
      </c>
      <c r="F570" s="1097"/>
      <c r="G570" s="1097">
        <v>2072700</v>
      </c>
      <c r="H570" s="226" t="s">
        <v>12</v>
      </c>
      <c r="I570" s="226" t="s">
        <v>13</v>
      </c>
      <c r="J570" s="226" t="s">
        <v>669</v>
      </c>
    </row>
    <row r="571" spans="1:10" x14ac:dyDescent="0.45">
      <c r="A571" s="1095" t="s">
        <v>3189</v>
      </c>
      <c r="B571" s="1095" t="s">
        <v>159</v>
      </c>
      <c r="C571" s="1095" t="s">
        <v>191</v>
      </c>
      <c r="D571" s="1095" t="s">
        <v>1139</v>
      </c>
      <c r="E571" s="1095" t="s">
        <v>184</v>
      </c>
      <c r="F571" s="1096"/>
      <c r="G571" s="1096">
        <v>713350</v>
      </c>
      <c r="H571" s="1095" t="s">
        <v>12</v>
      </c>
      <c r="I571" s="1095" t="s">
        <v>13</v>
      </c>
      <c r="J571" s="1095" t="s">
        <v>669</v>
      </c>
    </row>
    <row r="572" spans="1:10" x14ac:dyDescent="0.45">
      <c r="A572" s="226" t="s">
        <v>3189</v>
      </c>
      <c r="B572" s="226" t="s">
        <v>159</v>
      </c>
      <c r="C572" s="226" t="s">
        <v>191</v>
      </c>
      <c r="D572" s="226" t="s">
        <v>1139</v>
      </c>
      <c r="E572" s="226" t="s">
        <v>184</v>
      </c>
      <c r="F572" s="1097"/>
      <c r="G572" s="1097">
        <v>1600000</v>
      </c>
      <c r="H572" s="226" t="s">
        <v>12</v>
      </c>
      <c r="I572" s="226" t="s">
        <v>13</v>
      </c>
      <c r="J572" s="226" t="s">
        <v>669</v>
      </c>
    </row>
    <row r="573" spans="1:10" x14ac:dyDescent="0.45">
      <c r="A573" s="1095" t="s">
        <v>3189</v>
      </c>
      <c r="B573" s="1095" t="s">
        <v>159</v>
      </c>
      <c r="C573" s="1095" t="s">
        <v>191</v>
      </c>
      <c r="D573" s="1095" t="s">
        <v>1139</v>
      </c>
      <c r="E573" s="1095" t="s">
        <v>184</v>
      </c>
      <c r="F573" s="1096"/>
      <c r="G573" s="1096">
        <v>1600000</v>
      </c>
      <c r="H573" s="1095" t="s">
        <v>12</v>
      </c>
      <c r="I573" s="1095" t="s">
        <v>13</v>
      </c>
      <c r="J573" s="1095" t="s">
        <v>669</v>
      </c>
    </row>
    <row r="574" spans="1:10" x14ac:dyDescent="0.45">
      <c r="A574" s="226" t="s">
        <v>3189</v>
      </c>
      <c r="B574" s="226" t="s">
        <v>159</v>
      </c>
      <c r="C574" s="226" t="s">
        <v>191</v>
      </c>
      <c r="D574" s="226" t="s">
        <v>1139</v>
      </c>
      <c r="E574" s="226" t="s">
        <v>184</v>
      </c>
      <c r="F574" s="1097"/>
      <c r="G574" s="1097">
        <v>2051100</v>
      </c>
      <c r="H574" s="226" t="s">
        <v>12</v>
      </c>
      <c r="I574" s="226" t="s">
        <v>13</v>
      </c>
      <c r="J574" s="226" t="s">
        <v>669</v>
      </c>
    </row>
    <row r="575" spans="1:10" x14ac:dyDescent="0.45">
      <c r="A575" s="1095" t="s">
        <v>3189</v>
      </c>
      <c r="B575" s="1095" t="s">
        <v>159</v>
      </c>
      <c r="C575" s="1095" t="s">
        <v>191</v>
      </c>
      <c r="D575" s="1095" t="s">
        <v>1139</v>
      </c>
      <c r="E575" s="1095" t="s">
        <v>184</v>
      </c>
      <c r="F575" s="1096"/>
      <c r="G575" s="1096">
        <v>997500</v>
      </c>
      <c r="H575" s="1095" t="s">
        <v>12</v>
      </c>
      <c r="I575" s="1095" t="s">
        <v>13</v>
      </c>
      <c r="J575" s="1095" t="s">
        <v>669</v>
      </c>
    </row>
    <row r="576" spans="1:10" x14ac:dyDescent="0.45">
      <c r="A576" s="226" t="s">
        <v>2809</v>
      </c>
      <c r="B576" s="226" t="s">
        <v>154</v>
      </c>
      <c r="C576" s="226" t="s">
        <v>191</v>
      </c>
      <c r="D576" s="226" t="s">
        <v>1139</v>
      </c>
      <c r="E576" s="226" t="s">
        <v>184</v>
      </c>
      <c r="F576" s="1097"/>
      <c r="G576" s="1097">
        <v>1382650</v>
      </c>
      <c r="H576" s="226" t="s">
        <v>12</v>
      </c>
      <c r="I576" s="226" t="s">
        <v>13</v>
      </c>
      <c r="J576" s="226" t="s">
        <v>669</v>
      </c>
    </row>
    <row r="577" spans="1:10" x14ac:dyDescent="0.45">
      <c r="A577" s="1095" t="s">
        <v>2809</v>
      </c>
      <c r="B577" s="1095" t="s">
        <v>159</v>
      </c>
      <c r="C577" s="1095" t="s">
        <v>191</v>
      </c>
      <c r="D577" s="1095" t="s">
        <v>1139</v>
      </c>
      <c r="E577" s="1095" t="s">
        <v>184</v>
      </c>
      <c r="F577" s="1096"/>
      <c r="G577" s="1096">
        <v>60800</v>
      </c>
      <c r="H577" s="1095" t="s">
        <v>12</v>
      </c>
      <c r="I577" s="1095" t="s">
        <v>13</v>
      </c>
      <c r="J577" s="1095" t="s">
        <v>669</v>
      </c>
    </row>
    <row r="578" spans="1:10" x14ac:dyDescent="0.45">
      <c r="A578" s="226" t="s">
        <v>2809</v>
      </c>
      <c r="B578" s="226" t="s">
        <v>159</v>
      </c>
      <c r="C578" s="226" t="s">
        <v>191</v>
      </c>
      <c r="D578" s="226" t="s">
        <v>1139</v>
      </c>
      <c r="E578" s="226" t="s">
        <v>184</v>
      </c>
      <c r="F578" s="1097"/>
      <c r="G578" s="1097">
        <v>84800</v>
      </c>
      <c r="H578" s="226" t="s">
        <v>12</v>
      </c>
      <c r="I578" s="226" t="s">
        <v>13</v>
      </c>
      <c r="J578" s="226" t="s">
        <v>669</v>
      </c>
    </row>
    <row r="579" spans="1:10" x14ac:dyDescent="0.45">
      <c r="A579" s="1095" t="s">
        <v>2809</v>
      </c>
      <c r="B579" s="1095" t="s">
        <v>159</v>
      </c>
      <c r="C579" s="1095" t="s">
        <v>191</v>
      </c>
      <c r="D579" s="1095" t="s">
        <v>1139</v>
      </c>
      <c r="E579" s="1095" t="s">
        <v>184</v>
      </c>
      <c r="F579" s="1096"/>
      <c r="G579" s="1096">
        <v>90400</v>
      </c>
      <c r="H579" s="1095" t="s">
        <v>12</v>
      </c>
      <c r="I579" s="1095" t="s">
        <v>13</v>
      </c>
      <c r="J579" s="1095" t="s">
        <v>669</v>
      </c>
    </row>
    <row r="580" spans="1:10" x14ac:dyDescent="0.45">
      <c r="A580" s="226" t="s">
        <v>2809</v>
      </c>
      <c r="B580" s="226" t="s">
        <v>159</v>
      </c>
      <c r="C580" s="226" t="s">
        <v>191</v>
      </c>
      <c r="D580" s="226" t="s">
        <v>1139</v>
      </c>
      <c r="E580" s="226" t="s">
        <v>184</v>
      </c>
      <c r="F580" s="1097"/>
      <c r="G580" s="1097">
        <v>86400</v>
      </c>
      <c r="H580" s="226" t="s">
        <v>12</v>
      </c>
      <c r="I580" s="226" t="s">
        <v>13</v>
      </c>
      <c r="J580" s="226" t="s">
        <v>669</v>
      </c>
    </row>
    <row r="581" spans="1:10" x14ac:dyDescent="0.45">
      <c r="A581" s="1095" t="s">
        <v>2809</v>
      </c>
      <c r="B581" s="1095" t="s">
        <v>159</v>
      </c>
      <c r="C581" s="1095" t="s">
        <v>191</v>
      </c>
      <c r="D581" s="1095" t="s">
        <v>1139</v>
      </c>
      <c r="E581" s="1095" t="s">
        <v>184</v>
      </c>
      <c r="F581" s="1096"/>
      <c r="G581" s="1096">
        <v>87200</v>
      </c>
      <c r="H581" s="1095" t="s">
        <v>12</v>
      </c>
      <c r="I581" s="1095" t="s">
        <v>13</v>
      </c>
      <c r="J581" s="1095" t="s">
        <v>669</v>
      </c>
    </row>
    <row r="582" spans="1:10" x14ac:dyDescent="0.45">
      <c r="A582" s="226" t="s">
        <v>2809</v>
      </c>
      <c r="B582" s="226" t="s">
        <v>159</v>
      </c>
      <c r="C582" s="226" t="s">
        <v>191</v>
      </c>
      <c r="D582" s="226" t="s">
        <v>1139</v>
      </c>
      <c r="E582" s="226" t="s">
        <v>184</v>
      </c>
      <c r="F582" s="1097"/>
      <c r="G582" s="1097">
        <v>70400</v>
      </c>
      <c r="H582" s="226" t="s">
        <v>12</v>
      </c>
      <c r="I582" s="226" t="s">
        <v>13</v>
      </c>
      <c r="J582" s="226" t="s">
        <v>669</v>
      </c>
    </row>
    <row r="583" spans="1:10" x14ac:dyDescent="0.45">
      <c r="A583" s="1095" t="s">
        <v>2809</v>
      </c>
      <c r="B583" s="1095" t="s">
        <v>159</v>
      </c>
      <c r="C583" s="1095" t="s">
        <v>191</v>
      </c>
      <c r="D583" s="1095" t="s">
        <v>1139</v>
      </c>
      <c r="E583" s="1095" t="s">
        <v>184</v>
      </c>
      <c r="F583" s="1096"/>
      <c r="G583" s="1096">
        <v>68000</v>
      </c>
      <c r="H583" s="1095" t="s">
        <v>12</v>
      </c>
      <c r="I583" s="1095" t="s">
        <v>13</v>
      </c>
      <c r="J583" s="1095" t="s">
        <v>669</v>
      </c>
    </row>
    <row r="584" spans="1:10" x14ac:dyDescent="0.45">
      <c r="A584" s="226" t="s">
        <v>2809</v>
      </c>
      <c r="B584" s="226" t="s">
        <v>159</v>
      </c>
      <c r="C584" s="226" t="s">
        <v>191</v>
      </c>
      <c r="D584" s="226" t="s">
        <v>1139</v>
      </c>
      <c r="E584" s="226" t="s">
        <v>184</v>
      </c>
      <c r="F584" s="1097"/>
      <c r="G584" s="1097">
        <v>69600</v>
      </c>
      <c r="H584" s="226" t="s">
        <v>12</v>
      </c>
      <c r="I584" s="226" t="s">
        <v>13</v>
      </c>
      <c r="J584" s="226" t="s">
        <v>669</v>
      </c>
    </row>
    <row r="585" spans="1:10" x14ac:dyDescent="0.45">
      <c r="A585" s="1095" t="s">
        <v>2809</v>
      </c>
      <c r="B585" s="1095" t="s">
        <v>159</v>
      </c>
      <c r="C585" s="1095" t="s">
        <v>191</v>
      </c>
      <c r="D585" s="1095" t="s">
        <v>1139</v>
      </c>
      <c r="E585" s="1095" t="s">
        <v>184</v>
      </c>
      <c r="F585" s="1096"/>
      <c r="G585" s="1096">
        <v>66400</v>
      </c>
      <c r="H585" s="1095" t="s">
        <v>12</v>
      </c>
      <c r="I585" s="1095" t="s">
        <v>13</v>
      </c>
      <c r="J585" s="1095" t="s">
        <v>669</v>
      </c>
    </row>
    <row r="586" spans="1:10" x14ac:dyDescent="0.45">
      <c r="A586" s="226" t="s">
        <v>2809</v>
      </c>
      <c r="B586" s="226" t="s">
        <v>159</v>
      </c>
      <c r="C586" s="226" t="s">
        <v>191</v>
      </c>
      <c r="D586" s="226" t="s">
        <v>1139</v>
      </c>
      <c r="E586" s="226" t="s">
        <v>184</v>
      </c>
      <c r="F586" s="1097"/>
      <c r="G586" s="1097">
        <v>84800</v>
      </c>
      <c r="H586" s="226" t="s">
        <v>12</v>
      </c>
      <c r="I586" s="226" t="s">
        <v>13</v>
      </c>
      <c r="J586" s="226" t="s">
        <v>669</v>
      </c>
    </row>
    <row r="587" spans="1:10" x14ac:dyDescent="0.45">
      <c r="A587" s="1095" t="s">
        <v>2809</v>
      </c>
      <c r="B587" s="1095" t="s">
        <v>159</v>
      </c>
      <c r="C587" s="1095" t="s">
        <v>191</v>
      </c>
      <c r="D587" s="1095" t="s">
        <v>1139</v>
      </c>
      <c r="E587" s="1095" t="s">
        <v>184</v>
      </c>
      <c r="F587" s="1096"/>
      <c r="G587" s="1096">
        <v>79600</v>
      </c>
      <c r="H587" s="1095" t="s">
        <v>12</v>
      </c>
      <c r="I587" s="1095" t="s">
        <v>13</v>
      </c>
      <c r="J587" s="1095" t="s">
        <v>669</v>
      </c>
    </row>
    <row r="588" spans="1:10" x14ac:dyDescent="0.45">
      <c r="A588" s="226" t="s">
        <v>2809</v>
      </c>
      <c r="B588" s="226" t="s">
        <v>159</v>
      </c>
      <c r="C588" s="226" t="s">
        <v>191</v>
      </c>
      <c r="D588" s="226" t="s">
        <v>1139</v>
      </c>
      <c r="E588" s="226" t="s">
        <v>184</v>
      </c>
      <c r="F588" s="1097"/>
      <c r="G588" s="1097">
        <v>78000</v>
      </c>
      <c r="H588" s="226" t="s">
        <v>12</v>
      </c>
      <c r="I588" s="226" t="s">
        <v>13</v>
      </c>
      <c r="J588" s="226" t="s">
        <v>669</v>
      </c>
    </row>
    <row r="589" spans="1:10" x14ac:dyDescent="0.45">
      <c r="A589" s="1095" t="s">
        <v>2826</v>
      </c>
      <c r="B589" s="1095" t="s">
        <v>156</v>
      </c>
      <c r="C589" s="1095" t="s">
        <v>191</v>
      </c>
      <c r="D589" s="1095" t="s">
        <v>1139</v>
      </c>
      <c r="E589" s="1095" t="s">
        <v>184</v>
      </c>
      <c r="F589" s="1096"/>
      <c r="G589" s="1096">
        <v>691000</v>
      </c>
      <c r="H589" s="1095" t="s">
        <v>12</v>
      </c>
      <c r="I589" s="1095" t="s">
        <v>13</v>
      </c>
      <c r="J589" s="1095" t="s">
        <v>669</v>
      </c>
    </row>
    <row r="590" spans="1:10" x14ac:dyDescent="0.45">
      <c r="A590" s="226" t="s">
        <v>2826</v>
      </c>
      <c r="B590" s="226" t="s">
        <v>156</v>
      </c>
      <c r="C590" s="226" t="s">
        <v>191</v>
      </c>
      <c r="D590" s="226" t="s">
        <v>1139</v>
      </c>
      <c r="E590" s="226" t="s">
        <v>184</v>
      </c>
      <c r="F590" s="1097"/>
      <c r="G590" s="1097">
        <v>1296775</v>
      </c>
      <c r="H590" s="226" t="s">
        <v>12</v>
      </c>
      <c r="I590" s="226" t="s">
        <v>13</v>
      </c>
      <c r="J590" s="226" t="s">
        <v>669</v>
      </c>
    </row>
    <row r="591" spans="1:10" x14ac:dyDescent="0.45">
      <c r="A591" s="1095" t="s">
        <v>2826</v>
      </c>
      <c r="B591" s="1095" t="s">
        <v>156</v>
      </c>
      <c r="C591" s="1095" t="s">
        <v>191</v>
      </c>
      <c r="D591" s="1095" t="s">
        <v>1139</v>
      </c>
      <c r="E591" s="1095" t="s">
        <v>184</v>
      </c>
      <c r="F591" s="1096"/>
      <c r="G591" s="1096">
        <v>1046000</v>
      </c>
      <c r="H591" s="1095" t="s">
        <v>12</v>
      </c>
      <c r="I591" s="1095" t="s">
        <v>13</v>
      </c>
      <c r="J591" s="1095" t="s">
        <v>669</v>
      </c>
    </row>
    <row r="592" spans="1:10" x14ac:dyDescent="0.45">
      <c r="A592" s="226" t="s">
        <v>2826</v>
      </c>
      <c r="B592" s="226" t="s">
        <v>156</v>
      </c>
      <c r="C592" s="226" t="s">
        <v>191</v>
      </c>
      <c r="D592" s="226" t="s">
        <v>1139</v>
      </c>
      <c r="E592" s="226" t="s">
        <v>184</v>
      </c>
      <c r="F592" s="1097"/>
      <c r="G592" s="1097">
        <v>991500</v>
      </c>
      <c r="H592" s="226" t="s">
        <v>12</v>
      </c>
      <c r="I592" s="226" t="s">
        <v>13</v>
      </c>
      <c r="J592" s="226" t="s">
        <v>669</v>
      </c>
    </row>
    <row r="593" spans="1:10" x14ac:dyDescent="0.45">
      <c r="A593" s="1095" t="s">
        <v>2826</v>
      </c>
      <c r="B593" s="1095" t="s">
        <v>156</v>
      </c>
      <c r="C593" s="1095" t="s">
        <v>191</v>
      </c>
      <c r="D593" s="1095" t="s">
        <v>1139</v>
      </c>
      <c r="E593" s="1095" t="s">
        <v>184</v>
      </c>
      <c r="F593" s="1096"/>
      <c r="G593" s="1096">
        <v>904750</v>
      </c>
      <c r="H593" s="1095" t="s">
        <v>12</v>
      </c>
      <c r="I593" s="1095" t="s">
        <v>13</v>
      </c>
      <c r="J593" s="1095" t="s">
        <v>669</v>
      </c>
    </row>
    <row r="594" spans="1:10" x14ac:dyDescent="0.45">
      <c r="A594" s="226" t="s">
        <v>2826</v>
      </c>
      <c r="B594" s="226" t="s">
        <v>156</v>
      </c>
      <c r="C594" s="226" t="s">
        <v>191</v>
      </c>
      <c r="D594" s="226" t="s">
        <v>1139</v>
      </c>
      <c r="E594" s="226" t="s">
        <v>184</v>
      </c>
      <c r="F594" s="1097"/>
      <c r="G594" s="1097">
        <v>864000</v>
      </c>
      <c r="H594" s="226" t="s">
        <v>12</v>
      </c>
      <c r="I594" s="226" t="s">
        <v>13</v>
      </c>
      <c r="J594" s="226" t="s">
        <v>669</v>
      </c>
    </row>
    <row r="595" spans="1:10" x14ac:dyDescent="0.45">
      <c r="A595" s="1095" t="s">
        <v>2826</v>
      </c>
      <c r="B595" s="1095" t="s">
        <v>156</v>
      </c>
      <c r="C595" s="1095" t="s">
        <v>191</v>
      </c>
      <c r="D595" s="1095" t="s">
        <v>1139</v>
      </c>
      <c r="E595" s="1095" t="s">
        <v>184</v>
      </c>
      <c r="F595" s="1096"/>
      <c r="G595" s="1096">
        <v>816500</v>
      </c>
      <c r="H595" s="1095" t="s">
        <v>12</v>
      </c>
      <c r="I595" s="1095" t="s">
        <v>13</v>
      </c>
      <c r="J595" s="1095" t="s">
        <v>669</v>
      </c>
    </row>
    <row r="596" spans="1:10" x14ac:dyDescent="0.45">
      <c r="A596" s="226" t="s">
        <v>2826</v>
      </c>
      <c r="B596" s="226" t="s">
        <v>156</v>
      </c>
      <c r="C596" s="226" t="s">
        <v>191</v>
      </c>
      <c r="D596" s="226" t="s">
        <v>1139</v>
      </c>
      <c r="E596" s="226" t="s">
        <v>184</v>
      </c>
      <c r="F596" s="1097"/>
      <c r="G596" s="1097">
        <v>859250</v>
      </c>
      <c r="H596" s="226" t="s">
        <v>12</v>
      </c>
      <c r="I596" s="226" t="s">
        <v>13</v>
      </c>
      <c r="J596" s="226" t="s">
        <v>669</v>
      </c>
    </row>
    <row r="597" spans="1:10" x14ac:dyDescent="0.45">
      <c r="A597" s="1095" t="s">
        <v>2826</v>
      </c>
      <c r="B597" s="1095" t="s">
        <v>156</v>
      </c>
      <c r="C597" s="1095" t="s">
        <v>191</v>
      </c>
      <c r="D597" s="1095" t="s">
        <v>1139</v>
      </c>
      <c r="E597" s="1095" t="s">
        <v>184</v>
      </c>
      <c r="F597" s="1096"/>
      <c r="G597" s="1096">
        <v>868400</v>
      </c>
      <c r="H597" s="1095" t="s">
        <v>12</v>
      </c>
      <c r="I597" s="1095" t="s">
        <v>13</v>
      </c>
      <c r="J597" s="1095" t="s">
        <v>669</v>
      </c>
    </row>
    <row r="598" spans="1:10" x14ac:dyDescent="0.45">
      <c r="A598" s="226" t="s">
        <v>2826</v>
      </c>
      <c r="B598" s="226" t="s">
        <v>156</v>
      </c>
      <c r="C598" s="226" t="s">
        <v>191</v>
      </c>
      <c r="D598" s="226" t="s">
        <v>1139</v>
      </c>
      <c r="E598" s="226" t="s">
        <v>184</v>
      </c>
      <c r="F598" s="1097"/>
      <c r="G598" s="1097">
        <v>1032500</v>
      </c>
      <c r="H598" s="226" t="s">
        <v>12</v>
      </c>
      <c r="I598" s="226" t="s">
        <v>13</v>
      </c>
      <c r="J598" s="226" t="s">
        <v>669</v>
      </c>
    </row>
    <row r="599" spans="1:10" x14ac:dyDescent="0.45">
      <c r="A599" s="1095" t="s">
        <v>2826</v>
      </c>
      <c r="B599" s="1095" t="s">
        <v>156</v>
      </c>
      <c r="C599" s="1095" t="s">
        <v>191</v>
      </c>
      <c r="D599" s="1095" t="s">
        <v>1139</v>
      </c>
      <c r="E599" s="1095" t="s">
        <v>184</v>
      </c>
      <c r="F599" s="1096"/>
      <c r="G599" s="1096">
        <v>903000</v>
      </c>
      <c r="H599" s="1095" t="s">
        <v>12</v>
      </c>
      <c r="I599" s="1095" t="s">
        <v>13</v>
      </c>
      <c r="J599" s="1095" t="s">
        <v>669</v>
      </c>
    </row>
    <row r="600" spans="1:10" x14ac:dyDescent="0.45">
      <c r="A600" s="226" t="s">
        <v>2816</v>
      </c>
      <c r="B600" s="226" t="s">
        <v>156</v>
      </c>
      <c r="C600" s="226" t="s">
        <v>191</v>
      </c>
      <c r="D600" s="226" t="s">
        <v>1139</v>
      </c>
      <c r="E600" s="226" t="s">
        <v>184</v>
      </c>
      <c r="F600" s="1097"/>
      <c r="G600" s="1097">
        <v>156000</v>
      </c>
      <c r="H600" s="226" t="s">
        <v>12</v>
      </c>
      <c r="I600" s="226" t="s">
        <v>13</v>
      </c>
      <c r="J600" s="226" t="s">
        <v>669</v>
      </c>
    </row>
    <row r="601" spans="1:10" x14ac:dyDescent="0.45">
      <c r="A601" s="1095" t="s">
        <v>2816</v>
      </c>
      <c r="B601" s="1095" t="s">
        <v>156</v>
      </c>
      <c r="C601" s="1095" t="s">
        <v>191</v>
      </c>
      <c r="D601" s="1095" t="s">
        <v>1139</v>
      </c>
      <c r="E601" s="1095" t="s">
        <v>184</v>
      </c>
      <c r="F601" s="1096"/>
      <c r="G601" s="1096">
        <v>195000</v>
      </c>
      <c r="H601" s="1095" t="s">
        <v>12</v>
      </c>
      <c r="I601" s="1095" t="s">
        <v>13</v>
      </c>
      <c r="J601" s="1095" t="s">
        <v>669</v>
      </c>
    </row>
    <row r="602" spans="1:10" x14ac:dyDescent="0.45">
      <c r="A602" s="226" t="s">
        <v>2816</v>
      </c>
      <c r="B602" s="226" t="s">
        <v>159</v>
      </c>
      <c r="C602" s="226" t="s">
        <v>191</v>
      </c>
      <c r="D602" s="226" t="s">
        <v>1139</v>
      </c>
      <c r="E602" s="226" t="s">
        <v>184</v>
      </c>
      <c r="F602" s="1097"/>
      <c r="G602" s="1097">
        <v>84000</v>
      </c>
      <c r="H602" s="226" t="s">
        <v>12</v>
      </c>
      <c r="I602" s="226" t="s">
        <v>13</v>
      </c>
      <c r="J602" s="226" t="s">
        <v>669</v>
      </c>
    </row>
    <row r="603" spans="1:10" x14ac:dyDescent="0.45">
      <c r="A603" s="1095" t="s">
        <v>2816</v>
      </c>
      <c r="B603" s="1095" t="s">
        <v>159</v>
      </c>
      <c r="C603" s="1095" t="s">
        <v>191</v>
      </c>
      <c r="D603" s="1095" t="s">
        <v>1139</v>
      </c>
      <c r="E603" s="1095" t="s">
        <v>184</v>
      </c>
      <c r="F603" s="1096"/>
      <c r="G603" s="1096">
        <v>105000</v>
      </c>
      <c r="H603" s="1095" t="s">
        <v>12</v>
      </c>
      <c r="I603" s="1095" t="s">
        <v>13</v>
      </c>
      <c r="J603" s="1095" t="s">
        <v>669</v>
      </c>
    </row>
    <row r="604" spans="1:10" x14ac:dyDescent="0.45">
      <c r="A604" s="226" t="s">
        <v>2830</v>
      </c>
      <c r="B604" s="226" t="s">
        <v>156</v>
      </c>
      <c r="C604" s="226" t="s">
        <v>191</v>
      </c>
      <c r="D604" s="226" t="s">
        <v>1139</v>
      </c>
      <c r="E604" s="226" t="s">
        <v>184</v>
      </c>
      <c r="F604" s="1097"/>
      <c r="G604" s="1097">
        <v>65000</v>
      </c>
      <c r="H604" s="226" t="s">
        <v>12</v>
      </c>
      <c r="I604" s="226" t="s">
        <v>13</v>
      </c>
      <c r="J604" s="226" t="s">
        <v>669</v>
      </c>
    </row>
    <row r="605" spans="1:10" x14ac:dyDescent="0.45">
      <c r="A605" s="1095" t="s">
        <v>2830</v>
      </c>
      <c r="B605" s="1095" t="s">
        <v>156</v>
      </c>
      <c r="C605" s="1095" t="s">
        <v>191</v>
      </c>
      <c r="D605" s="1095" t="s">
        <v>1139</v>
      </c>
      <c r="E605" s="1095" t="s">
        <v>184</v>
      </c>
      <c r="F605" s="1096"/>
      <c r="G605" s="1096">
        <v>170300</v>
      </c>
      <c r="H605" s="1095" t="s">
        <v>12</v>
      </c>
      <c r="I605" s="1095" t="s">
        <v>13</v>
      </c>
      <c r="J605" s="1095" t="s">
        <v>669</v>
      </c>
    </row>
    <row r="606" spans="1:10" x14ac:dyDescent="0.45">
      <c r="A606" s="226" t="s">
        <v>2830</v>
      </c>
      <c r="B606" s="226" t="s">
        <v>156</v>
      </c>
      <c r="C606" s="226" t="s">
        <v>191</v>
      </c>
      <c r="D606" s="226" t="s">
        <v>1139</v>
      </c>
      <c r="E606" s="226" t="s">
        <v>184</v>
      </c>
      <c r="F606" s="1097"/>
      <c r="G606" s="1097">
        <v>198900</v>
      </c>
      <c r="H606" s="226" t="s">
        <v>12</v>
      </c>
      <c r="I606" s="226" t="s">
        <v>13</v>
      </c>
      <c r="J606" s="226" t="s">
        <v>669</v>
      </c>
    </row>
    <row r="607" spans="1:10" x14ac:dyDescent="0.45">
      <c r="A607" s="1095" t="s">
        <v>2830</v>
      </c>
      <c r="B607" s="1095" t="s">
        <v>156</v>
      </c>
      <c r="C607" s="1095" t="s">
        <v>191</v>
      </c>
      <c r="D607" s="1095" t="s">
        <v>1139</v>
      </c>
      <c r="E607" s="1095" t="s">
        <v>184</v>
      </c>
      <c r="F607" s="1096"/>
      <c r="G607" s="1096">
        <v>117000</v>
      </c>
      <c r="H607" s="1095" t="s">
        <v>12</v>
      </c>
      <c r="I607" s="1095" t="s">
        <v>13</v>
      </c>
      <c r="J607" s="1095" t="s">
        <v>669</v>
      </c>
    </row>
    <row r="608" spans="1:10" x14ac:dyDescent="0.45">
      <c r="A608" s="226" t="s">
        <v>2830</v>
      </c>
      <c r="B608" s="226" t="s">
        <v>156</v>
      </c>
      <c r="C608" s="226" t="s">
        <v>191</v>
      </c>
      <c r="D608" s="226" t="s">
        <v>1139</v>
      </c>
      <c r="E608" s="226" t="s">
        <v>184</v>
      </c>
      <c r="F608" s="1097"/>
      <c r="G608" s="1097">
        <v>111800</v>
      </c>
      <c r="H608" s="226" t="s">
        <v>12</v>
      </c>
      <c r="I608" s="226" t="s">
        <v>13</v>
      </c>
      <c r="J608" s="226" t="s">
        <v>669</v>
      </c>
    </row>
    <row r="609" spans="1:10" x14ac:dyDescent="0.45">
      <c r="A609" s="1095" t="s">
        <v>2830</v>
      </c>
      <c r="B609" s="1095" t="s">
        <v>156</v>
      </c>
      <c r="C609" s="1095" t="s">
        <v>191</v>
      </c>
      <c r="D609" s="1095" t="s">
        <v>1139</v>
      </c>
      <c r="E609" s="1095" t="s">
        <v>184</v>
      </c>
      <c r="F609" s="1096"/>
      <c r="G609" s="1096">
        <v>143000</v>
      </c>
      <c r="H609" s="1095" t="s">
        <v>12</v>
      </c>
      <c r="I609" s="1095" t="s">
        <v>13</v>
      </c>
      <c r="J609" s="1095" t="s">
        <v>669</v>
      </c>
    </row>
    <row r="610" spans="1:10" x14ac:dyDescent="0.45">
      <c r="A610" s="226" t="s">
        <v>2830</v>
      </c>
      <c r="B610" s="226" t="s">
        <v>156</v>
      </c>
      <c r="C610" s="226" t="s">
        <v>191</v>
      </c>
      <c r="D610" s="226" t="s">
        <v>1139</v>
      </c>
      <c r="E610" s="226" t="s">
        <v>184</v>
      </c>
      <c r="F610" s="1097"/>
      <c r="G610" s="1097">
        <v>146900</v>
      </c>
      <c r="H610" s="226" t="s">
        <v>12</v>
      </c>
      <c r="I610" s="226" t="s">
        <v>13</v>
      </c>
      <c r="J610" s="226" t="s">
        <v>669</v>
      </c>
    </row>
    <row r="611" spans="1:10" x14ac:dyDescent="0.45">
      <c r="A611" s="1095" t="s">
        <v>2830</v>
      </c>
      <c r="B611" s="1095" t="s">
        <v>156</v>
      </c>
      <c r="C611" s="1095" t="s">
        <v>191</v>
      </c>
      <c r="D611" s="1095" t="s">
        <v>1139</v>
      </c>
      <c r="E611" s="1095" t="s">
        <v>184</v>
      </c>
      <c r="F611" s="1096"/>
      <c r="G611" s="1096">
        <v>119600</v>
      </c>
      <c r="H611" s="1095" t="s">
        <v>12</v>
      </c>
      <c r="I611" s="1095" t="s">
        <v>13</v>
      </c>
      <c r="J611" s="1095" t="s">
        <v>669</v>
      </c>
    </row>
    <row r="612" spans="1:10" x14ac:dyDescent="0.45">
      <c r="A612" s="226" t="s">
        <v>2830</v>
      </c>
      <c r="B612" s="226" t="s">
        <v>159</v>
      </c>
      <c r="C612" s="226" t="s">
        <v>191</v>
      </c>
      <c r="D612" s="226" t="s">
        <v>1139</v>
      </c>
      <c r="E612" s="226" t="s">
        <v>184</v>
      </c>
      <c r="F612" s="1097"/>
      <c r="G612" s="1097">
        <v>35000</v>
      </c>
      <c r="H612" s="226" t="s">
        <v>12</v>
      </c>
      <c r="I612" s="226" t="s">
        <v>13</v>
      </c>
      <c r="J612" s="226" t="s">
        <v>669</v>
      </c>
    </row>
    <row r="613" spans="1:10" x14ac:dyDescent="0.45">
      <c r="A613" s="1095" t="s">
        <v>2830</v>
      </c>
      <c r="B613" s="1095" t="s">
        <v>159</v>
      </c>
      <c r="C613" s="1095" t="s">
        <v>191</v>
      </c>
      <c r="D613" s="1095" t="s">
        <v>1139</v>
      </c>
      <c r="E613" s="1095" t="s">
        <v>184</v>
      </c>
      <c r="F613" s="1096"/>
      <c r="G613" s="1096">
        <v>91200</v>
      </c>
      <c r="H613" s="1095" t="s">
        <v>12</v>
      </c>
      <c r="I613" s="1095" t="s">
        <v>13</v>
      </c>
      <c r="J613" s="1095" t="s">
        <v>669</v>
      </c>
    </row>
    <row r="614" spans="1:10" x14ac:dyDescent="0.45">
      <c r="A614" s="226" t="s">
        <v>2830</v>
      </c>
      <c r="B614" s="226" t="s">
        <v>159</v>
      </c>
      <c r="C614" s="226" t="s">
        <v>191</v>
      </c>
      <c r="D614" s="226" t="s">
        <v>1139</v>
      </c>
      <c r="E614" s="226" t="s">
        <v>184</v>
      </c>
      <c r="F614" s="1097"/>
      <c r="G614" s="1097">
        <v>107100</v>
      </c>
      <c r="H614" s="226" t="s">
        <v>12</v>
      </c>
      <c r="I614" s="226" t="s">
        <v>13</v>
      </c>
      <c r="J614" s="226" t="s">
        <v>669</v>
      </c>
    </row>
    <row r="615" spans="1:10" x14ac:dyDescent="0.45">
      <c r="A615" s="1095" t="s">
        <v>2830</v>
      </c>
      <c r="B615" s="1095" t="s">
        <v>159</v>
      </c>
      <c r="C615" s="1095" t="s">
        <v>191</v>
      </c>
      <c r="D615" s="1095" t="s">
        <v>1139</v>
      </c>
      <c r="E615" s="1095" t="s">
        <v>184</v>
      </c>
      <c r="F615" s="1096"/>
      <c r="G615" s="1096">
        <v>63000</v>
      </c>
      <c r="H615" s="1095" t="s">
        <v>12</v>
      </c>
      <c r="I615" s="1095" t="s">
        <v>13</v>
      </c>
      <c r="J615" s="1095" t="s">
        <v>669</v>
      </c>
    </row>
    <row r="616" spans="1:10" x14ac:dyDescent="0.45">
      <c r="A616" s="226" t="s">
        <v>2830</v>
      </c>
      <c r="B616" s="226" t="s">
        <v>159</v>
      </c>
      <c r="C616" s="226" t="s">
        <v>191</v>
      </c>
      <c r="D616" s="226" t="s">
        <v>1139</v>
      </c>
      <c r="E616" s="226" t="s">
        <v>184</v>
      </c>
      <c r="F616" s="1097"/>
      <c r="G616" s="1097">
        <v>60200</v>
      </c>
      <c r="H616" s="226" t="s">
        <v>12</v>
      </c>
      <c r="I616" s="226" t="s">
        <v>13</v>
      </c>
      <c r="J616" s="226" t="s">
        <v>669</v>
      </c>
    </row>
    <row r="617" spans="1:10" x14ac:dyDescent="0.45">
      <c r="A617" s="1095" t="s">
        <v>2830</v>
      </c>
      <c r="B617" s="1095" t="s">
        <v>159</v>
      </c>
      <c r="C617" s="1095" t="s">
        <v>191</v>
      </c>
      <c r="D617" s="1095" t="s">
        <v>1139</v>
      </c>
      <c r="E617" s="1095" t="s">
        <v>184</v>
      </c>
      <c r="F617" s="1096"/>
      <c r="G617" s="1096">
        <v>77000</v>
      </c>
      <c r="H617" s="1095" t="s">
        <v>12</v>
      </c>
      <c r="I617" s="1095" t="s">
        <v>13</v>
      </c>
      <c r="J617" s="1095" t="s">
        <v>669</v>
      </c>
    </row>
    <row r="618" spans="1:10" x14ac:dyDescent="0.45">
      <c r="A618" s="226" t="s">
        <v>2830</v>
      </c>
      <c r="B618" s="226" t="s">
        <v>159</v>
      </c>
      <c r="C618" s="226" t="s">
        <v>191</v>
      </c>
      <c r="D618" s="226" t="s">
        <v>1139</v>
      </c>
      <c r="E618" s="226" t="s">
        <v>184</v>
      </c>
      <c r="F618" s="1097"/>
      <c r="G618" s="1097">
        <v>79100</v>
      </c>
      <c r="H618" s="226" t="s">
        <v>12</v>
      </c>
      <c r="I618" s="226" t="s">
        <v>13</v>
      </c>
      <c r="J618" s="226" t="s">
        <v>669</v>
      </c>
    </row>
    <row r="619" spans="1:10" x14ac:dyDescent="0.45">
      <c r="A619" s="1095" t="s">
        <v>2830</v>
      </c>
      <c r="B619" s="1095" t="s">
        <v>159</v>
      </c>
      <c r="C619" s="1095" t="s">
        <v>191</v>
      </c>
      <c r="D619" s="1095" t="s">
        <v>1139</v>
      </c>
      <c r="E619" s="1095" t="s">
        <v>184</v>
      </c>
      <c r="F619" s="1096"/>
      <c r="G619" s="1096">
        <v>64400</v>
      </c>
      <c r="H619" s="1095" t="s">
        <v>12</v>
      </c>
      <c r="I619" s="1095" t="s">
        <v>13</v>
      </c>
      <c r="J619" s="1095" t="s">
        <v>669</v>
      </c>
    </row>
    <row r="620" spans="1:10" x14ac:dyDescent="0.45">
      <c r="A620" s="226" t="s">
        <v>2760</v>
      </c>
      <c r="B620" s="226" t="s">
        <v>156</v>
      </c>
      <c r="C620" s="226" t="s">
        <v>191</v>
      </c>
      <c r="D620" s="226" t="s">
        <v>1139</v>
      </c>
      <c r="E620" s="226" t="s">
        <v>184</v>
      </c>
      <c r="F620" s="1097"/>
      <c r="G620" s="1097">
        <v>18304</v>
      </c>
      <c r="H620" s="226" t="s">
        <v>12</v>
      </c>
      <c r="I620" s="226" t="s">
        <v>13</v>
      </c>
      <c r="J620" s="226" t="s">
        <v>669</v>
      </c>
    </row>
    <row r="621" spans="1:10" x14ac:dyDescent="0.45">
      <c r="A621" s="1095" t="s">
        <v>2760</v>
      </c>
      <c r="B621" s="1095" t="s">
        <v>159</v>
      </c>
      <c r="C621" s="1095" t="s">
        <v>191</v>
      </c>
      <c r="D621" s="1095" t="s">
        <v>1139</v>
      </c>
      <c r="E621" s="1095" t="s">
        <v>184</v>
      </c>
      <c r="F621" s="1096"/>
      <c r="G621" s="1096">
        <v>9856</v>
      </c>
      <c r="H621" s="1095" t="s">
        <v>12</v>
      </c>
      <c r="I621" s="1095" t="s">
        <v>13</v>
      </c>
      <c r="J621" s="1095" t="s">
        <v>669</v>
      </c>
    </row>
    <row r="622" spans="1:10" x14ac:dyDescent="0.45">
      <c r="A622" s="226" t="s">
        <v>2760</v>
      </c>
      <c r="B622" s="226" t="s">
        <v>159</v>
      </c>
      <c r="C622" s="226" t="s">
        <v>191</v>
      </c>
      <c r="D622" s="226" t="s">
        <v>1139</v>
      </c>
      <c r="E622" s="226" t="s">
        <v>184</v>
      </c>
      <c r="F622" s="1097"/>
      <c r="G622" s="1097">
        <v>18352</v>
      </c>
      <c r="H622" s="226" t="s">
        <v>12</v>
      </c>
      <c r="I622" s="226" t="s">
        <v>13</v>
      </c>
      <c r="J622" s="226" t="s">
        <v>669</v>
      </c>
    </row>
    <row r="623" spans="1:10" x14ac:dyDescent="0.45">
      <c r="A623" s="1095" t="s">
        <v>2760</v>
      </c>
      <c r="B623" s="1095" t="s">
        <v>159</v>
      </c>
      <c r="C623" s="1095" t="s">
        <v>191</v>
      </c>
      <c r="D623" s="1095" t="s">
        <v>1139</v>
      </c>
      <c r="E623" s="1095" t="s">
        <v>184</v>
      </c>
      <c r="F623" s="1096"/>
      <c r="G623" s="1096">
        <v>10752</v>
      </c>
      <c r="H623" s="1095" t="s">
        <v>12</v>
      </c>
      <c r="I623" s="1095" t="s">
        <v>13</v>
      </c>
      <c r="J623" s="1095" t="s">
        <v>669</v>
      </c>
    </row>
    <row r="624" spans="1:10" x14ac:dyDescent="0.45">
      <c r="A624" s="226" t="s">
        <v>2760</v>
      </c>
      <c r="B624" s="226" t="s">
        <v>159</v>
      </c>
      <c r="C624" s="226" t="s">
        <v>191</v>
      </c>
      <c r="D624" s="226" t="s">
        <v>1139</v>
      </c>
      <c r="E624" s="226" t="s">
        <v>184</v>
      </c>
      <c r="F624" s="1097"/>
      <c r="G624" s="1097">
        <v>16912</v>
      </c>
      <c r="H624" s="226" t="s">
        <v>12</v>
      </c>
      <c r="I624" s="226" t="s">
        <v>13</v>
      </c>
      <c r="J624" s="226" t="s">
        <v>669</v>
      </c>
    </row>
    <row r="625" spans="1:10" x14ac:dyDescent="0.45">
      <c r="A625" s="1095" t="s">
        <v>2760</v>
      </c>
      <c r="B625" s="1095" t="s">
        <v>159</v>
      </c>
      <c r="C625" s="1095" t="s">
        <v>191</v>
      </c>
      <c r="D625" s="1095" t="s">
        <v>1139</v>
      </c>
      <c r="E625" s="1095" t="s">
        <v>184</v>
      </c>
      <c r="F625" s="1096"/>
      <c r="G625" s="1096">
        <v>37120</v>
      </c>
      <c r="H625" s="1095" t="s">
        <v>12</v>
      </c>
      <c r="I625" s="1095" t="s">
        <v>13</v>
      </c>
      <c r="J625" s="1095" t="s">
        <v>669</v>
      </c>
    </row>
    <row r="626" spans="1:10" x14ac:dyDescent="0.45">
      <c r="A626" s="226" t="s">
        <v>2760</v>
      </c>
      <c r="B626" s="226" t="s">
        <v>159</v>
      </c>
      <c r="C626" s="226" t="s">
        <v>191</v>
      </c>
      <c r="D626" s="226" t="s">
        <v>1139</v>
      </c>
      <c r="E626" s="226" t="s">
        <v>184</v>
      </c>
      <c r="F626" s="1097"/>
      <c r="G626" s="1097">
        <v>40000</v>
      </c>
      <c r="H626" s="226" t="s">
        <v>12</v>
      </c>
      <c r="I626" s="226" t="s">
        <v>13</v>
      </c>
      <c r="J626" s="226" t="s">
        <v>669</v>
      </c>
    </row>
    <row r="627" spans="1:10" x14ac:dyDescent="0.45">
      <c r="A627" s="1095" t="s">
        <v>2760</v>
      </c>
      <c r="B627" s="1095" t="s">
        <v>159</v>
      </c>
      <c r="C627" s="1095" t="s">
        <v>191</v>
      </c>
      <c r="D627" s="1095" t="s">
        <v>1139</v>
      </c>
      <c r="E627" s="1095" t="s">
        <v>184</v>
      </c>
      <c r="F627" s="1096"/>
      <c r="G627" s="1096">
        <v>34560</v>
      </c>
      <c r="H627" s="1095" t="s">
        <v>12</v>
      </c>
      <c r="I627" s="1095" t="s">
        <v>13</v>
      </c>
      <c r="J627" s="1095" t="s">
        <v>669</v>
      </c>
    </row>
    <row r="628" spans="1:10" x14ac:dyDescent="0.45">
      <c r="A628" s="226" t="s">
        <v>2760</v>
      </c>
      <c r="B628" s="226" t="s">
        <v>159</v>
      </c>
      <c r="C628" s="226" t="s">
        <v>191</v>
      </c>
      <c r="D628" s="226" t="s">
        <v>1139</v>
      </c>
      <c r="E628" s="226" t="s">
        <v>184</v>
      </c>
      <c r="F628" s="1097"/>
      <c r="G628" s="1097">
        <v>33280</v>
      </c>
      <c r="H628" s="226" t="s">
        <v>12</v>
      </c>
      <c r="I628" s="226" t="s">
        <v>13</v>
      </c>
      <c r="J628" s="226" t="s">
        <v>669</v>
      </c>
    </row>
    <row r="629" spans="1:10" x14ac:dyDescent="0.45">
      <c r="A629" s="1095" t="s">
        <v>2760</v>
      </c>
      <c r="B629" s="1095" t="s">
        <v>159</v>
      </c>
      <c r="C629" s="1095" t="s">
        <v>191</v>
      </c>
      <c r="D629" s="1095" t="s">
        <v>1139</v>
      </c>
      <c r="E629" s="1095" t="s">
        <v>184</v>
      </c>
      <c r="F629" s="1096"/>
      <c r="G629" s="1096">
        <v>79520</v>
      </c>
      <c r="H629" s="1095" t="s">
        <v>12</v>
      </c>
      <c r="I629" s="1095" t="s">
        <v>13</v>
      </c>
      <c r="J629" s="1095" t="s">
        <v>669</v>
      </c>
    </row>
    <row r="630" spans="1:10" x14ac:dyDescent="0.45">
      <c r="A630" s="226" t="s">
        <v>2760</v>
      </c>
      <c r="B630" s="226" t="s">
        <v>159</v>
      </c>
      <c r="C630" s="226" t="s">
        <v>191</v>
      </c>
      <c r="D630" s="226" t="s">
        <v>1139</v>
      </c>
      <c r="E630" s="226" t="s">
        <v>184</v>
      </c>
      <c r="F630" s="1097"/>
      <c r="G630" s="1097">
        <v>17920</v>
      </c>
      <c r="H630" s="226" t="s">
        <v>12</v>
      </c>
      <c r="I630" s="226" t="s">
        <v>13</v>
      </c>
      <c r="J630" s="226" t="s">
        <v>669</v>
      </c>
    </row>
    <row r="631" spans="1:10" x14ac:dyDescent="0.45">
      <c r="A631" s="1095" t="s">
        <v>2760</v>
      </c>
      <c r="B631" s="1095" t="s">
        <v>159</v>
      </c>
      <c r="C631" s="1095" t="s">
        <v>191</v>
      </c>
      <c r="D631" s="1095" t="s">
        <v>1139</v>
      </c>
      <c r="E631" s="1095" t="s">
        <v>184</v>
      </c>
      <c r="F631" s="1096"/>
      <c r="G631" s="1096">
        <v>94928</v>
      </c>
      <c r="H631" s="1095" t="s">
        <v>12</v>
      </c>
      <c r="I631" s="1095" t="s">
        <v>13</v>
      </c>
      <c r="J631" s="1095" t="s">
        <v>669</v>
      </c>
    </row>
    <row r="632" spans="1:10" x14ac:dyDescent="0.45">
      <c r="A632" s="226" t="s">
        <v>2760</v>
      </c>
      <c r="B632" s="226" t="s">
        <v>159</v>
      </c>
      <c r="C632" s="226" t="s">
        <v>191</v>
      </c>
      <c r="D632" s="226" t="s">
        <v>1139</v>
      </c>
      <c r="E632" s="226" t="s">
        <v>184</v>
      </c>
      <c r="F632" s="1097"/>
      <c r="G632" s="1097">
        <v>44800</v>
      </c>
      <c r="H632" s="226" t="s">
        <v>12</v>
      </c>
      <c r="I632" s="226" t="s">
        <v>13</v>
      </c>
      <c r="J632" s="226" t="s">
        <v>669</v>
      </c>
    </row>
    <row r="633" spans="1:10" x14ac:dyDescent="0.45">
      <c r="A633" s="1095" t="s">
        <v>2760</v>
      </c>
      <c r="B633" s="1095" t="s">
        <v>159</v>
      </c>
      <c r="C633" s="1095" t="s">
        <v>191</v>
      </c>
      <c r="D633" s="1095" t="s">
        <v>1139</v>
      </c>
      <c r="E633" s="1095" t="s">
        <v>184</v>
      </c>
      <c r="F633" s="1096"/>
      <c r="G633" s="1096">
        <v>12800</v>
      </c>
      <c r="H633" s="1095" t="s">
        <v>12</v>
      </c>
      <c r="I633" s="1095" t="s">
        <v>13</v>
      </c>
      <c r="J633" s="1095" t="s">
        <v>669</v>
      </c>
    </row>
    <row r="634" spans="1:10" x14ac:dyDescent="0.45">
      <c r="A634" s="226" t="s">
        <v>2760</v>
      </c>
      <c r="B634" s="226" t="s">
        <v>159</v>
      </c>
      <c r="C634" s="226" t="s">
        <v>191</v>
      </c>
      <c r="D634" s="226" t="s">
        <v>1139</v>
      </c>
      <c r="E634" s="226" t="s">
        <v>184</v>
      </c>
      <c r="F634" s="1097"/>
      <c r="G634" s="1097">
        <v>12800</v>
      </c>
      <c r="H634" s="226" t="s">
        <v>12</v>
      </c>
      <c r="I634" s="226" t="s">
        <v>13</v>
      </c>
      <c r="J634" s="226" t="s">
        <v>669</v>
      </c>
    </row>
    <row r="635" spans="1:10" x14ac:dyDescent="0.45">
      <c r="A635" s="1095" t="s">
        <v>2760</v>
      </c>
      <c r="B635" s="1095" t="s">
        <v>159</v>
      </c>
      <c r="C635" s="1095" t="s">
        <v>191</v>
      </c>
      <c r="D635" s="1095" t="s">
        <v>1139</v>
      </c>
      <c r="E635" s="1095" t="s">
        <v>184</v>
      </c>
      <c r="F635" s="1096"/>
      <c r="G635" s="1096">
        <v>32320</v>
      </c>
      <c r="H635" s="1095" t="s">
        <v>12</v>
      </c>
      <c r="I635" s="1095" t="s">
        <v>13</v>
      </c>
      <c r="J635" s="1095" t="s">
        <v>669</v>
      </c>
    </row>
    <row r="636" spans="1:10" x14ac:dyDescent="0.45">
      <c r="A636" s="226" t="s">
        <v>2760</v>
      </c>
      <c r="B636" s="226" t="s">
        <v>159</v>
      </c>
      <c r="C636" s="226" t="s">
        <v>191</v>
      </c>
      <c r="D636" s="226" t="s">
        <v>1139</v>
      </c>
      <c r="E636" s="226" t="s">
        <v>184</v>
      </c>
      <c r="F636" s="1097"/>
      <c r="G636" s="1097">
        <v>35120</v>
      </c>
      <c r="H636" s="226" t="s">
        <v>12</v>
      </c>
      <c r="I636" s="226" t="s">
        <v>13</v>
      </c>
      <c r="J636" s="226" t="s">
        <v>669</v>
      </c>
    </row>
    <row r="637" spans="1:10" x14ac:dyDescent="0.45">
      <c r="A637" s="1095" t="s">
        <v>2760</v>
      </c>
      <c r="B637" s="1095" t="s">
        <v>159</v>
      </c>
      <c r="C637" s="1095" t="s">
        <v>191</v>
      </c>
      <c r="D637" s="1095" t="s">
        <v>1139</v>
      </c>
      <c r="E637" s="1095" t="s">
        <v>184</v>
      </c>
      <c r="F637" s="1096"/>
      <c r="G637" s="1096">
        <v>20480</v>
      </c>
      <c r="H637" s="1095" t="s">
        <v>12</v>
      </c>
      <c r="I637" s="1095" t="s">
        <v>13</v>
      </c>
      <c r="J637" s="1095" t="s">
        <v>669</v>
      </c>
    </row>
    <row r="638" spans="1:10" x14ac:dyDescent="0.45">
      <c r="A638" s="226" t="s">
        <v>2760</v>
      </c>
      <c r="B638" s="226" t="s">
        <v>154</v>
      </c>
      <c r="C638" s="226" t="s">
        <v>191</v>
      </c>
      <c r="D638" s="226" t="s">
        <v>1139</v>
      </c>
      <c r="E638" s="226" t="s">
        <v>184</v>
      </c>
      <c r="F638" s="1097"/>
      <c r="G638" s="1097">
        <v>75000</v>
      </c>
      <c r="H638" s="226" t="s">
        <v>12</v>
      </c>
      <c r="I638" s="226" t="s">
        <v>13</v>
      </c>
      <c r="J638" s="226" t="s">
        <v>669</v>
      </c>
    </row>
    <row r="639" spans="1:10" x14ac:dyDescent="0.45">
      <c r="A639" s="1095" t="s">
        <v>2760</v>
      </c>
      <c r="B639" s="1095" t="s">
        <v>154</v>
      </c>
      <c r="C639" s="1095" t="s">
        <v>191</v>
      </c>
      <c r="D639" s="1095" t="s">
        <v>1139</v>
      </c>
      <c r="E639" s="1095" t="s">
        <v>184</v>
      </c>
      <c r="F639" s="1096"/>
      <c r="G639" s="1096">
        <v>282150</v>
      </c>
      <c r="H639" s="1095" t="s">
        <v>12</v>
      </c>
      <c r="I639" s="1095" t="s">
        <v>13</v>
      </c>
      <c r="J639" s="1095" t="s">
        <v>669</v>
      </c>
    </row>
    <row r="640" spans="1:10" x14ac:dyDescent="0.45">
      <c r="A640" s="226" t="s">
        <v>2760</v>
      </c>
      <c r="B640" s="226" t="s">
        <v>159</v>
      </c>
      <c r="C640" s="226" t="s">
        <v>191</v>
      </c>
      <c r="D640" s="226" t="s">
        <v>1139</v>
      </c>
      <c r="E640" s="226" t="s">
        <v>184</v>
      </c>
      <c r="F640" s="1097"/>
      <c r="G640" s="1097">
        <v>20748</v>
      </c>
      <c r="H640" s="226" t="s">
        <v>12</v>
      </c>
      <c r="I640" s="226" t="s">
        <v>13</v>
      </c>
      <c r="J640" s="226" t="s">
        <v>669</v>
      </c>
    </row>
    <row r="641" spans="1:10" x14ac:dyDescent="0.45">
      <c r="A641" s="1095" t="s">
        <v>2849</v>
      </c>
      <c r="B641" s="1095" t="s">
        <v>156</v>
      </c>
      <c r="C641" s="1095" t="s">
        <v>191</v>
      </c>
      <c r="D641" s="1095" t="s">
        <v>1139</v>
      </c>
      <c r="E641" s="1095" t="s">
        <v>184</v>
      </c>
      <c r="F641" s="1096"/>
      <c r="G641" s="1096">
        <v>11180</v>
      </c>
      <c r="H641" s="1095" t="s">
        <v>12</v>
      </c>
      <c r="I641" s="1095" t="s">
        <v>13</v>
      </c>
      <c r="J641" s="1095" t="s">
        <v>669</v>
      </c>
    </row>
    <row r="642" spans="1:10" x14ac:dyDescent="0.45">
      <c r="A642" s="226" t="s">
        <v>2849</v>
      </c>
      <c r="B642" s="226" t="s">
        <v>159</v>
      </c>
      <c r="C642" s="226" t="s">
        <v>191</v>
      </c>
      <c r="D642" s="226" t="s">
        <v>1139</v>
      </c>
      <c r="E642" s="226" t="s">
        <v>184</v>
      </c>
      <c r="F642" s="1097"/>
      <c r="G642" s="1097">
        <v>17200</v>
      </c>
      <c r="H642" s="226" t="s">
        <v>12</v>
      </c>
      <c r="I642" s="226" t="s">
        <v>13</v>
      </c>
      <c r="J642" s="226" t="s">
        <v>669</v>
      </c>
    </row>
    <row r="643" spans="1:10" x14ac:dyDescent="0.45">
      <c r="A643" s="1095" t="s">
        <v>2797</v>
      </c>
      <c r="B643" s="1095" t="s">
        <v>156</v>
      </c>
      <c r="C643" s="1095" t="s">
        <v>191</v>
      </c>
      <c r="D643" s="1095" t="s">
        <v>1139</v>
      </c>
      <c r="E643" s="1095" t="s">
        <v>184</v>
      </c>
      <c r="F643" s="1096"/>
      <c r="G643" s="1096">
        <v>1347255</v>
      </c>
      <c r="H643" s="1095" t="s">
        <v>12</v>
      </c>
      <c r="I643" s="1095" t="s">
        <v>13</v>
      </c>
      <c r="J643" s="1095" t="s">
        <v>669</v>
      </c>
    </row>
    <row r="644" spans="1:10" x14ac:dyDescent="0.45">
      <c r="A644" s="226" t="s">
        <v>2797</v>
      </c>
      <c r="B644" s="226" t="s">
        <v>156</v>
      </c>
      <c r="C644" s="226" t="s">
        <v>191</v>
      </c>
      <c r="D644" s="226" t="s">
        <v>1139</v>
      </c>
      <c r="E644" s="226" t="s">
        <v>184</v>
      </c>
      <c r="F644" s="1097"/>
      <c r="G644" s="1097">
        <v>463678</v>
      </c>
      <c r="H644" s="226" t="s">
        <v>12</v>
      </c>
      <c r="I644" s="226" t="s">
        <v>13</v>
      </c>
      <c r="J644" s="226" t="s">
        <v>669</v>
      </c>
    </row>
    <row r="645" spans="1:10" x14ac:dyDescent="0.45">
      <c r="A645" s="1095" t="s">
        <v>2797</v>
      </c>
      <c r="B645" s="1095" t="s">
        <v>156</v>
      </c>
      <c r="C645" s="1095" t="s">
        <v>191</v>
      </c>
      <c r="D645" s="1095" t="s">
        <v>1139</v>
      </c>
      <c r="E645" s="1095" t="s">
        <v>184</v>
      </c>
      <c r="F645" s="1096"/>
      <c r="G645" s="1096">
        <v>1040000</v>
      </c>
      <c r="H645" s="1095" t="s">
        <v>12</v>
      </c>
      <c r="I645" s="1095" t="s">
        <v>13</v>
      </c>
      <c r="J645" s="1095" t="s">
        <v>669</v>
      </c>
    </row>
    <row r="646" spans="1:10" x14ac:dyDescent="0.45">
      <c r="A646" s="226" t="s">
        <v>2797</v>
      </c>
      <c r="B646" s="226" t="s">
        <v>156</v>
      </c>
      <c r="C646" s="226" t="s">
        <v>191</v>
      </c>
      <c r="D646" s="226" t="s">
        <v>1139</v>
      </c>
      <c r="E646" s="226" t="s">
        <v>184</v>
      </c>
      <c r="F646" s="1097"/>
      <c r="G646" s="1097">
        <v>1040000</v>
      </c>
      <c r="H646" s="226" t="s">
        <v>12</v>
      </c>
      <c r="I646" s="226" t="s">
        <v>13</v>
      </c>
      <c r="J646" s="226" t="s">
        <v>669</v>
      </c>
    </row>
    <row r="647" spans="1:10" x14ac:dyDescent="0.45">
      <c r="A647" s="1095" t="s">
        <v>2797</v>
      </c>
      <c r="B647" s="1095" t="s">
        <v>156</v>
      </c>
      <c r="C647" s="1095" t="s">
        <v>191</v>
      </c>
      <c r="D647" s="1095" t="s">
        <v>1139</v>
      </c>
      <c r="E647" s="1095" t="s">
        <v>184</v>
      </c>
      <c r="F647" s="1096"/>
      <c r="G647" s="1096">
        <v>1333215</v>
      </c>
      <c r="H647" s="1095" t="s">
        <v>12</v>
      </c>
      <c r="I647" s="1095" t="s">
        <v>13</v>
      </c>
      <c r="J647" s="1095" t="s">
        <v>669</v>
      </c>
    </row>
    <row r="648" spans="1:10" x14ac:dyDescent="0.45">
      <c r="A648" s="226" t="s">
        <v>2797</v>
      </c>
      <c r="B648" s="226" t="s">
        <v>156</v>
      </c>
      <c r="C648" s="226" t="s">
        <v>191</v>
      </c>
      <c r="D648" s="226" t="s">
        <v>1139</v>
      </c>
      <c r="E648" s="226" t="s">
        <v>184</v>
      </c>
      <c r="F648" s="1097"/>
      <c r="G648" s="1097">
        <v>648375</v>
      </c>
      <c r="H648" s="226" t="s">
        <v>12</v>
      </c>
      <c r="I648" s="226" t="s">
        <v>13</v>
      </c>
      <c r="J648" s="226" t="s">
        <v>669</v>
      </c>
    </row>
    <row r="649" spans="1:10" x14ac:dyDescent="0.45">
      <c r="A649" s="1095" t="s">
        <v>2797</v>
      </c>
      <c r="B649" s="1095" t="s">
        <v>156</v>
      </c>
      <c r="C649" s="1095" t="s">
        <v>191</v>
      </c>
      <c r="D649" s="1095" t="s">
        <v>1139</v>
      </c>
      <c r="E649" s="1095" t="s">
        <v>184</v>
      </c>
      <c r="F649" s="1096"/>
      <c r="G649" s="1096">
        <v>1347255</v>
      </c>
      <c r="H649" s="1095" t="s">
        <v>12</v>
      </c>
      <c r="I649" s="1095" t="s">
        <v>13</v>
      </c>
      <c r="J649" s="1095" t="s">
        <v>669</v>
      </c>
    </row>
    <row r="650" spans="1:10" x14ac:dyDescent="0.45">
      <c r="A650" s="226" t="s">
        <v>2753</v>
      </c>
      <c r="B650" s="226" t="s">
        <v>156</v>
      </c>
      <c r="C650" s="226" t="s">
        <v>191</v>
      </c>
      <c r="D650" s="226" t="s">
        <v>1139</v>
      </c>
      <c r="E650" s="226" t="s">
        <v>184</v>
      </c>
      <c r="F650" s="1097"/>
      <c r="G650" s="1097">
        <v>300000</v>
      </c>
      <c r="H650" s="226" t="s">
        <v>12</v>
      </c>
      <c r="I650" s="226" t="s">
        <v>13</v>
      </c>
      <c r="J650" s="226" t="s">
        <v>669</v>
      </c>
    </row>
    <row r="651" spans="1:10" x14ac:dyDescent="0.45">
      <c r="A651" s="1095" t="s">
        <v>2753</v>
      </c>
      <c r="B651" s="1095" t="s">
        <v>156</v>
      </c>
      <c r="C651" s="1095" t="s">
        <v>191</v>
      </c>
      <c r="D651" s="1095" t="s">
        <v>1139</v>
      </c>
      <c r="E651" s="1095" t="s">
        <v>184</v>
      </c>
      <c r="F651" s="1096"/>
      <c r="G651" s="1096">
        <v>315000</v>
      </c>
      <c r="H651" s="1095" t="s">
        <v>12</v>
      </c>
      <c r="I651" s="1095" t="s">
        <v>13</v>
      </c>
      <c r="J651" s="1095" t="s">
        <v>669</v>
      </c>
    </row>
    <row r="652" spans="1:10" x14ac:dyDescent="0.45">
      <c r="A652" s="226" t="s">
        <v>2753</v>
      </c>
      <c r="B652" s="226" t="s">
        <v>157</v>
      </c>
      <c r="C652" s="226" t="s">
        <v>191</v>
      </c>
      <c r="D652" s="226" t="s">
        <v>1139</v>
      </c>
      <c r="E652" s="226" t="s">
        <v>184</v>
      </c>
      <c r="F652" s="1097"/>
      <c r="G652" s="1097">
        <v>1014150</v>
      </c>
      <c r="H652" s="226" t="s">
        <v>12</v>
      </c>
      <c r="I652" s="226" t="s">
        <v>13</v>
      </c>
      <c r="J652" s="226" t="s">
        <v>26</v>
      </c>
    </row>
    <row r="653" spans="1:10" x14ac:dyDescent="0.45">
      <c r="A653" s="1095" t="s">
        <v>2753</v>
      </c>
      <c r="B653" s="1095" t="s">
        <v>156</v>
      </c>
      <c r="C653" s="1095" t="s">
        <v>191</v>
      </c>
      <c r="D653" s="1095" t="s">
        <v>1139</v>
      </c>
      <c r="E653" s="1095" t="s">
        <v>184</v>
      </c>
      <c r="F653" s="1096"/>
      <c r="G653" s="1096">
        <v>310000</v>
      </c>
      <c r="H653" s="1095" t="s">
        <v>12</v>
      </c>
      <c r="I653" s="1095" t="s">
        <v>13</v>
      </c>
      <c r="J653" s="1095" t="s">
        <v>669</v>
      </c>
    </row>
    <row r="654" spans="1:10" x14ac:dyDescent="0.45">
      <c r="A654" s="226" t="s">
        <v>2753</v>
      </c>
      <c r="B654" s="226" t="s">
        <v>156</v>
      </c>
      <c r="C654" s="226" t="s">
        <v>191</v>
      </c>
      <c r="D654" s="226" t="s">
        <v>1139</v>
      </c>
      <c r="E654" s="226" t="s">
        <v>184</v>
      </c>
      <c r="F654" s="1097"/>
      <c r="G654" s="1097">
        <v>295000</v>
      </c>
      <c r="H654" s="226" t="s">
        <v>12</v>
      </c>
      <c r="I654" s="226" t="s">
        <v>13</v>
      </c>
      <c r="J654" s="226" t="s">
        <v>669</v>
      </c>
    </row>
    <row r="655" spans="1:10" x14ac:dyDescent="0.45">
      <c r="A655" s="1095" t="s">
        <v>2753</v>
      </c>
      <c r="B655" s="1095" t="s">
        <v>156</v>
      </c>
      <c r="C655" s="1095" t="s">
        <v>191</v>
      </c>
      <c r="D655" s="1095" t="s">
        <v>1139</v>
      </c>
      <c r="E655" s="1095" t="s">
        <v>184</v>
      </c>
      <c r="F655" s="1096"/>
      <c r="G655" s="1096">
        <v>300000</v>
      </c>
      <c r="H655" s="1095" t="s">
        <v>12</v>
      </c>
      <c r="I655" s="1095" t="s">
        <v>13</v>
      </c>
      <c r="J655" s="1095" t="s">
        <v>669</v>
      </c>
    </row>
    <row r="656" spans="1:10" x14ac:dyDescent="0.45">
      <c r="A656" s="226" t="s">
        <v>2753</v>
      </c>
      <c r="B656" s="226" t="s">
        <v>156</v>
      </c>
      <c r="C656" s="226" t="s">
        <v>191</v>
      </c>
      <c r="D656" s="226" t="s">
        <v>1139</v>
      </c>
      <c r="E656" s="226" t="s">
        <v>184</v>
      </c>
      <c r="F656" s="1097"/>
      <c r="G656" s="1097">
        <v>290000</v>
      </c>
      <c r="H656" s="226" t="s">
        <v>12</v>
      </c>
      <c r="I656" s="226" t="s">
        <v>13</v>
      </c>
      <c r="J656" s="226" t="s">
        <v>669</v>
      </c>
    </row>
    <row r="657" spans="1:10" x14ac:dyDescent="0.45">
      <c r="A657" s="1095" t="s">
        <v>2753</v>
      </c>
      <c r="B657" s="1095" t="s">
        <v>156</v>
      </c>
      <c r="C657" s="1095" t="s">
        <v>191</v>
      </c>
      <c r="D657" s="1095" t="s">
        <v>1139</v>
      </c>
      <c r="E657" s="1095" t="s">
        <v>184</v>
      </c>
      <c r="F657" s="1096"/>
      <c r="G657" s="1096">
        <v>350000</v>
      </c>
      <c r="H657" s="1095" t="s">
        <v>12</v>
      </c>
      <c r="I657" s="1095" t="s">
        <v>13</v>
      </c>
      <c r="J657" s="1095" t="s">
        <v>669</v>
      </c>
    </row>
    <row r="658" spans="1:10" x14ac:dyDescent="0.45">
      <c r="A658" s="226" t="s">
        <v>2753</v>
      </c>
      <c r="B658" s="226" t="s">
        <v>156</v>
      </c>
      <c r="C658" s="226" t="s">
        <v>191</v>
      </c>
      <c r="D658" s="226" t="s">
        <v>1139</v>
      </c>
      <c r="E658" s="226" t="s">
        <v>184</v>
      </c>
      <c r="F658" s="1097"/>
      <c r="G658" s="1097">
        <v>310000</v>
      </c>
      <c r="H658" s="226" t="s">
        <v>12</v>
      </c>
      <c r="I658" s="226" t="s">
        <v>13</v>
      </c>
      <c r="J658" s="226" t="s">
        <v>669</v>
      </c>
    </row>
    <row r="659" spans="1:10" x14ac:dyDescent="0.45">
      <c r="A659" s="1095" t="s">
        <v>2753</v>
      </c>
      <c r="B659" s="1095" t="s">
        <v>156</v>
      </c>
      <c r="C659" s="1095" t="s">
        <v>191</v>
      </c>
      <c r="D659" s="1095" t="s">
        <v>1139</v>
      </c>
      <c r="E659" s="1095" t="s">
        <v>184</v>
      </c>
      <c r="F659" s="1096"/>
      <c r="G659" s="1096">
        <v>385000</v>
      </c>
      <c r="H659" s="1095" t="s">
        <v>12</v>
      </c>
      <c r="I659" s="1095" t="s">
        <v>13</v>
      </c>
      <c r="J659" s="1095" t="s">
        <v>669</v>
      </c>
    </row>
    <row r="660" spans="1:10" x14ac:dyDescent="0.45">
      <c r="A660" s="226" t="s">
        <v>2753</v>
      </c>
      <c r="B660" s="226" t="s">
        <v>156</v>
      </c>
      <c r="C660" s="226" t="s">
        <v>191</v>
      </c>
      <c r="D660" s="226" t="s">
        <v>1139</v>
      </c>
      <c r="E660" s="226" t="s">
        <v>184</v>
      </c>
      <c r="F660" s="1097"/>
      <c r="G660" s="1097">
        <v>310000</v>
      </c>
      <c r="H660" s="226" t="s">
        <v>12</v>
      </c>
      <c r="I660" s="226" t="s">
        <v>13</v>
      </c>
      <c r="J660" s="226" t="s">
        <v>669</v>
      </c>
    </row>
    <row r="661" spans="1:10" x14ac:dyDescent="0.45">
      <c r="A661" s="1095" t="s">
        <v>2753</v>
      </c>
      <c r="B661" s="1095" t="s">
        <v>156</v>
      </c>
      <c r="C661" s="1095" t="s">
        <v>191</v>
      </c>
      <c r="D661" s="1095" t="s">
        <v>1139</v>
      </c>
      <c r="E661" s="1095" t="s">
        <v>184</v>
      </c>
      <c r="F661" s="1096"/>
      <c r="G661" s="1096">
        <v>370000</v>
      </c>
      <c r="H661" s="1095" t="s">
        <v>12</v>
      </c>
      <c r="I661" s="1095" t="s">
        <v>13</v>
      </c>
      <c r="J661" s="1095" t="s">
        <v>669</v>
      </c>
    </row>
    <row r="662" spans="1:10" x14ac:dyDescent="0.45">
      <c r="A662" s="226" t="s">
        <v>3190</v>
      </c>
      <c r="B662" s="226" t="s">
        <v>157</v>
      </c>
      <c r="C662" s="226" t="s">
        <v>191</v>
      </c>
      <c r="D662" s="226" t="s">
        <v>1139</v>
      </c>
      <c r="E662" s="226" t="s">
        <v>184</v>
      </c>
      <c r="F662" s="1097"/>
      <c r="G662" s="1097">
        <v>250000</v>
      </c>
      <c r="H662" s="226" t="s">
        <v>12</v>
      </c>
      <c r="I662" s="226" t="s">
        <v>13</v>
      </c>
      <c r="J662" s="226" t="s">
        <v>26</v>
      </c>
    </row>
    <row r="663" spans="1:10" x14ac:dyDescent="0.45">
      <c r="A663" s="1095" t="s">
        <v>3190</v>
      </c>
      <c r="B663" s="1095" t="s">
        <v>156</v>
      </c>
      <c r="C663" s="1095" t="s">
        <v>191</v>
      </c>
      <c r="D663" s="1095" t="s">
        <v>1139</v>
      </c>
      <c r="E663" s="1095" t="s">
        <v>184</v>
      </c>
      <c r="F663" s="1096"/>
      <c r="G663" s="1096">
        <v>155000</v>
      </c>
      <c r="H663" s="1095" t="s">
        <v>12</v>
      </c>
      <c r="I663" s="1095" t="s">
        <v>13</v>
      </c>
      <c r="J663" s="1095" t="s">
        <v>669</v>
      </c>
    </row>
    <row r="664" spans="1:10" x14ac:dyDescent="0.45">
      <c r="A664" s="226" t="s">
        <v>3190</v>
      </c>
      <c r="B664" s="226" t="s">
        <v>156</v>
      </c>
      <c r="C664" s="226" t="s">
        <v>191</v>
      </c>
      <c r="D664" s="226" t="s">
        <v>1139</v>
      </c>
      <c r="E664" s="226" t="s">
        <v>184</v>
      </c>
      <c r="F664" s="1097"/>
      <c r="G664" s="1097">
        <v>750400</v>
      </c>
      <c r="H664" s="226" t="s">
        <v>12</v>
      </c>
      <c r="I664" s="226" t="s">
        <v>13</v>
      </c>
      <c r="J664" s="226" t="s">
        <v>669</v>
      </c>
    </row>
    <row r="665" spans="1:10" x14ac:dyDescent="0.45">
      <c r="A665" s="1095" t="s">
        <v>3190</v>
      </c>
      <c r="B665" s="1095" t="s">
        <v>156</v>
      </c>
      <c r="C665" s="1095" t="s">
        <v>191</v>
      </c>
      <c r="D665" s="1095" t="s">
        <v>1139</v>
      </c>
      <c r="E665" s="1095" t="s">
        <v>184</v>
      </c>
      <c r="F665" s="1096"/>
      <c r="G665" s="1096">
        <v>696800</v>
      </c>
      <c r="H665" s="1095" t="s">
        <v>12</v>
      </c>
      <c r="I665" s="1095" t="s">
        <v>13</v>
      </c>
      <c r="J665" s="1095" t="s">
        <v>669</v>
      </c>
    </row>
    <row r="666" spans="1:10" x14ac:dyDescent="0.45">
      <c r="A666" s="226" t="s">
        <v>3190</v>
      </c>
      <c r="B666" s="226" t="s">
        <v>156</v>
      </c>
      <c r="C666" s="226" t="s">
        <v>191</v>
      </c>
      <c r="D666" s="226" t="s">
        <v>1139</v>
      </c>
      <c r="E666" s="226" t="s">
        <v>184</v>
      </c>
      <c r="F666" s="1097"/>
      <c r="G666" s="1097">
        <v>466400</v>
      </c>
      <c r="H666" s="226" t="s">
        <v>12</v>
      </c>
      <c r="I666" s="226" t="s">
        <v>13</v>
      </c>
      <c r="J666" s="226" t="s">
        <v>669</v>
      </c>
    </row>
    <row r="667" spans="1:10" x14ac:dyDescent="0.45">
      <c r="A667" s="1095" t="s">
        <v>3190</v>
      </c>
      <c r="B667" s="1095" t="s">
        <v>156</v>
      </c>
      <c r="C667" s="1095" t="s">
        <v>191</v>
      </c>
      <c r="D667" s="1095" t="s">
        <v>1139</v>
      </c>
      <c r="E667" s="1095" t="s">
        <v>184</v>
      </c>
      <c r="F667" s="1096"/>
      <c r="G667" s="1096">
        <v>259200</v>
      </c>
      <c r="H667" s="1095" t="s">
        <v>12</v>
      </c>
      <c r="I667" s="1095" t="s">
        <v>13</v>
      </c>
      <c r="J667" s="1095" t="s">
        <v>669</v>
      </c>
    </row>
    <row r="668" spans="1:10" x14ac:dyDescent="0.45">
      <c r="A668" s="226" t="s">
        <v>3190</v>
      </c>
      <c r="B668" s="226" t="s">
        <v>156</v>
      </c>
      <c r="C668" s="226" t="s">
        <v>191</v>
      </c>
      <c r="D668" s="226" t="s">
        <v>1139</v>
      </c>
      <c r="E668" s="226" t="s">
        <v>184</v>
      </c>
      <c r="F668" s="1097"/>
      <c r="G668" s="1097">
        <v>123200</v>
      </c>
      <c r="H668" s="226" t="s">
        <v>12</v>
      </c>
      <c r="I668" s="226" t="s">
        <v>13</v>
      </c>
      <c r="J668" s="226" t="s">
        <v>669</v>
      </c>
    </row>
    <row r="669" spans="1:10" x14ac:dyDescent="0.45">
      <c r="A669" s="1095" t="s">
        <v>3190</v>
      </c>
      <c r="B669" s="1095" t="s">
        <v>156</v>
      </c>
      <c r="C669" s="1095" t="s">
        <v>191</v>
      </c>
      <c r="D669" s="1095" t="s">
        <v>1139</v>
      </c>
      <c r="E669" s="1095" t="s">
        <v>184</v>
      </c>
      <c r="F669" s="1096"/>
      <c r="G669" s="1096">
        <v>625600</v>
      </c>
      <c r="H669" s="1095" t="s">
        <v>12</v>
      </c>
      <c r="I669" s="1095" t="s">
        <v>13</v>
      </c>
      <c r="J669" s="1095" t="s">
        <v>669</v>
      </c>
    </row>
    <row r="670" spans="1:10" x14ac:dyDescent="0.45">
      <c r="A670" s="226" t="s">
        <v>3190</v>
      </c>
      <c r="B670" s="226" t="s">
        <v>156</v>
      </c>
      <c r="C670" s="226" t="s">
        <v>191</v>
      </c>
      <c r="D670" s="226" t="s">
        <v>1139</v>
      </c>
      <c r="E670" s="226" t="s">
        <v>184</v>
      </c>
      <c r="F670" s="1097"/>
      <c r="G670" s="1097">
        <v>186400</v>
      </c>
      <c r="H670" s="226" t="s">
        <v>12</v>
      </c>
      <c r="I670" s="226" t="s">
        <v>13</v>
      </c>
      <c r="J670" s="226" t="s">
        <v>669</v>
      </c>
    </row>
    <row r="671" spans="1:10" x14ac:dyDescent="0.45">
      <c r="A671" s="1095" t="s">
        <v>3190</v>
      </c>
      <c r="B671" s="1095" t="s">
        <v>156</v>
      </c>
      <c r="C671" s="1095" t="s">
        <v>191</v>
      </c>
      <c r="D671" s="1095" t="s">
        <v>1139</v>
      </c>
      <c r="E671" s="1095" t="s">
        <v>184</v>
      </c>
      <c r="F671" s="1096"/>
      <c r="G671" s="1096">
        <v>161600</v>
      </c>
      <c r="H671" s="1095" t="s">
        <v>12</v>
      </c>
      <c r="I671" s="1095" t="s">
        <v>13</v>
      </c>
      <c r="J671" s="1095" t="s">
        <v>669</v>
      </c>
    </row>
    <row r="672" spans="1:10" x14ac:dyDescent="0.45">
      <c r="A672" s="226" t="s">
        <v>3190</v>
      </c>
      <c r="B672" s="226" t="s">
        <v>156</v>
      </c>
      <c r="C672" s="226" t="s">
        <v>191</v>
      </c>
      <c r="D672" s="226" t="s">
        <v>1139</v>
      </c>
      <c r="E672" s="226" t="s">
        <v>184</v>
      </c>
      <c r="F672" s="1097"/>
      <c r="G672" s="1097">
        <v>900000</v>
      </c>
      <c r="H672" s="226" t="s">
        <v>12</v>
      </c>
      <c r="I672" s="226" t="s">
        <v>13</v>
      </c>
      <c r="J672" s="226" t="s">
        <v>669</v>
      </c>
    </row>
    <row r="673" spans="1:10" x14ac:dyDescent="0.45">
      <c r="A673" s="1095" t="s">
        <v>165</v>
      </c>
      <c r="B673" s="1095" t="s">
        <v>154</v>
      </c>
      <c r="C673" s="1095" t="s">
        <v>191</v>
      </c>
      <c r="D673" s="1095" t="s">
        <v>1139</v>
      </c>
      <c r="E673" s="1095" t="s">
        <v>184</v>
      </c>
      <c r="F673" s="1096"/>
      <c r="G673" s="1096">
        <v>5859000</v>
      </c>
      <c r="H673" s="1095" t="s">
        <v>12</v>
      </c>
      <c r="I673" s="1095" t="s">
        <v>13</v>
      </c>
      <c r="J673" s="1095" t="s">
        <v>669</v>
      </c>
    </row>
    <row r="674" spans="1:10" x14ac:dyDescent="0.45">
      <c r="A674" s="226" t="s">
        <v>330</v>
      </c>
      <c r="B674" s="226" t="s">
        <v>156</v>
      </c>
      <c r="C674" s="226" t="s">
        <v>191</v>
      </c>
      <c r="D674" s="226" t="s">
        <v>1139</v>
      </c>
      <c r="E674" s="226" t="s">
        <v>184</v>
      </c>
      <c r="F674" s="1097"/>
      <c r="G674" s="1097">
        <v>1260000</v>
      </c>
      <c r="H674" s="226" t="s">
        <v>12</v>
      </c>
      <c r="I674" s="226" t="s">
        <v>13</v>
      </c>
      <c r="J674" s="226" t="s">
        <v>669</v>
      </c>
    </row>
    <row r="675" spans="1:10" x14ac:dyDescent="0.45">
      <c r="A675" s="1095" t="s">
        <v>330</v>
      </c>
      <c r="B675" s="1095" t="s">
        <v>157</v>
      </c>
      <c r="C675" s="1095" t="s">
        <v>191</v>
      </c>
      <c r="D675" s="1095" t="s">
        <v>1139</v>
      </c>
      <c r="E675" s="1095" t="s">
        <v>184</v>
      </c>
      <c r="F675" s="1096"/>
      <c r="G675" s="1096">
        <v>10673225</v>
      </c>
      <c r="H675" s="1095" t="s">
        <v>12</v>
      </c>
      <c r="I675" s="1095" t="s">
        <v>13</v>
      </c>
      <c r="J675" s="1095" t="s">
        <v>26</v>
      </c>
    </row>
    <row r="676" spans="1:10" x14ac:dyDescent="0.45">
      <c r="A676" s="226" t="s">
        <v>330</v>
      </c>
      <c r="B676" s="226" t="s">
        <v>157</v>
      </c>
      <c r="C676" s="226" t="s">
        <v>191</v>
      </c>
      <c r="D676" s="226" t="s">
        <v>1139</v>
      </c>
      <c r="E676" s="226" t="s">
        <v>184</v>
      </c>
      <c r="F676" s="1097"/>
      <c r="G676" s="1097">
        <v>3000000</v>
      </c>
      <c r="H676" s="226" t="s">
        <v>12</v>
      </c>
      <c r="I676" s="226" t="s">
        <v>13</v>
      </c>
      <c r="J676" s="226" t="s">
        <v>26</v>
      </c>
    </row>
    <row r="677" spans="1:10" x14ac:dyDescent="0.45">
      <c r="A677" s="1095" t="s">
        <v>330</v>
      </c>
      <c r="B677" s="1095" t="s">
        <v>156</v>
      </c>
      <c r="C677" s="1095" t="s">
        <v>191</v>
      </c>
      <c r="D677" s="1095" t="s">
        <v>1139</v>
      </c>
      <c r="E677" s="1095" t="s">
        <v>184</v>
      </c>
      <c r="F677" s="1096"/>
      <c r="G677" s="1096">
        <v>1000000</v>
      </c>
      <c r="H677" s="1095" t="s">
        <v>12</v>
      </c>
      <c r="I677" s="1095" t="s">
        <v>13</v>
      </c>
      <c r="J677" s="1095" t="s">
        <v>669</v>
      </c>
    </row>
    <row r="678" spans="1:10" x14ac:dyDescent="0.45">
      <c r="A678" s="226" t="s">
        <v>330</v>
      </c>
      <c r="B678" s="226" t="s">
        <v>156</v>
      </c>
      <c r="C678" s="226" t="s">
        <v>191</v>
      </c>
      <c r="D678" s="226" t="s">
        <v>1139</v>
      </c>
      <c r="E678" s="226" t="s">
        <v>184</v>
      </c>
      <c r="F678" s="1097"/>
      <c r="G678" s="1097">
        <v>1050600</v>
      </c>
      <c r="H678" s="226" t="s">
        <v>12</v>
      </c>
      <c r="I678" s="226" t="s">
        <v>13</v>
      </c>
      <c r="J678" s="226" t="s">
        <v>669</v>
      </c>
    </row>
    <row r="679" spans="1:10" x14ac:dyDescent="0.45">
      <c r="A679" s="1095" t="s">
        <v>330</v>
      </c>
      <c r="B679" s="1095" t="s">
        <v>157</v>
      </c>
      <c r="C679" s="1095" t="s">
        <v>191</v>
      </c>
      <c r="D679" s="1095" t="s">
        <v>1139</v>
      </c>
      <c r="E679" s="1095" t="s">
        <v>184</v>
      </c>
      <c r="F679" s="1096"/>
      <c r="G679" s="1096">
        <v>3400830</v>
      </c>
      <c r="H679" s="1095" t="s">
        <v>12</v>
      </c>
      <c r="I679" s="1095" t="s">
        <v>13</v>
      </c>
      <c r="J679" s="1095" t="s">
        <v>26</v>
      </c>
    </row>
    <row r="680" spans="1:10" x14ac:dyDescent="0.45">
      <c r="A680" s="226" t="s">
        <v>330</v>
      </c>
      <c r="B680" s="226" t="s">
        <v>156</v>
      </c>
      <c r="C680" s="226" t="s">
        <v>191</v>
      </c>
      <c r="D680" s="226" t="s">
        <v>1139</v>
      </c>
      <c r="E680" s="226" t="s">
        <v>184</v>
      </c>
      <c r="F680" s="1097"/>
      <c r="G680" s="1097">
        <v>1041200</v>
      </c>
      <c r="H680" s="226" t="s">
        <v>12</v>
      </c>
      <c r="I680" s="226" t="s">
        <v>13</v>
      </c>
      <c r="J680" s="226" t="s">
        <v>669</v>
      </c>
    </row>
    <row r="681" spans="1:10" x14ac:dyDescent="0.45">
      <c r="A681" s="1095" t="s">
        <v>330</v>
      </c>
      <c r="B681" s="1095" t="s">
        <v>156</v>
      </c>
      <c r="C681" s="1095" t="s">
        <v>191</v>
      </c>
      <c r="D681" s="1095" t="s">
        <v>1139</v>
      </c>
      <c r="E681" s="1095" t="s">
        <v>184</v>
      </c>
      <c r="F681" s="1096"/>
      <c r="G681" s="1096">
        <v>1026000</v>
      </c>
      <c r="H681" s="1095" t="s">
        <v>12</v>
      </c>
      <c r="I681" s="1095" t="s">
        <v>13</v>
      </c>
      <c r="J681" s="1095" t="s">
        <v>669</v>
      </c>
    </row>
    <row r="682" spans="1:10" x14ac:dyDescent="0.45">
      <c r="A682" s="226" t="s">
        <v>330</v>
      </c>
      <c r="B682" s="226" t="s">
        <v>156</v>
      </c>
      <c r="C682" s="226" t="s">
        <v>191</v>
      </c>
      <c r="D682" s="226" t="s">
        <v>1139</v>
      </c>
      <c r="E682" s="226" t="s">
        <v>184</v>
      </c>
      <c r="F682" s="1097"/>
      <c r="G682" s="1097">
        <v>948000</v>
      </c>
      <c r="H682" s="226" t="s">
        <v>12</v>
      </c>
      <c r="I682" s="226" t="s">
        <v>13</v>
      </c>
      <c r="J682" s="226" t="s">
        <v>669</v>
      </c>
    </row>
    <row r="683" spans="1:10" x14ac:dyDescent="0.45">
      <c r="A683" s="1095" t="s">
        <v>330</v>
      </c>
      <c r="B683" s="1095" t="s">
        <v>156</v>
      </c>
      <c r="C683" s="1095" t="s">
        <v>191</v>
      </c>
      <c r="D683" s="1095" t="s">
        <v>1139</v>
      </c>
      <c r="E683" s="1095" t="s">
        <v>184</v>
      </c>
      <c r="F683" s="1096"/>
      <c r="G683" s="1096">
        <v>1030000</v>
      </c>
      <c r="H683" s="1095" t="s">
        <v>12</v>
      </c>
      <c r="I683" s="1095" t="s">
        <v>13</v>
      </c>
      <c r="J683" s="1095" t="s">
        <v>669</v>
      </c>
    </row>
    <row r="684" spans="1:10" x14ac:dyDescent="0.45">
      <c r="A684" s="226" t="s">
        <v>330</v>
      </c>
      <c r="B684" s="226" t="s">
        <v>156</v>
      </c>
      <c r="C684" s="226" t="s">
        <v>191</v>
      </c>
      <c r="D684" s="226" t="s">
        <v>1139</v>
      </c>
      <c r="E684" s="226" t="s">
        <v>184</v>
      </c>
      <c r="F684" s="1097"/>
      <c r="G684" s="1097">
        <v>1512000</v>
      </c>
      <c r="H684" s="226" t="s">
        <v>12</v>
      </c>
      <c r="I684" s="226" t="s">
        <v>13</v>
      </c>
      <c r="J684" s="226" t="s">
        <v>669</v>
      </c>
    </row>
    <row r="685" spans="1:10" x14ac:dyDescent="0.45">
      <c r="A685" s="1095" t="s">
        <v>330</v>
      </c>
      <c r="B685" s="1095" t="s">
        <v>156</v>
      </c>
      <c r="C685" s="1095" t="s">
        <v>191</v>
      </c>
      <c r="D685" s="1095" t="s">
        <v>1139</v>
      </c>
      <c r="E685" s="1095" t="s">
        <v>184</v>
      </c>
      <c r="F685" s="1096"/>
      <c r="G685" s="1096">
        <v>1526000</v>
      </c>
      <c r="H685" s="1095" t="s">
        <v>12</v>
      </c>
      <c r="I685" s="1095" t="s">
        <v>13</v>
      </c>
      <c r="J685" s="1095" t="s">
        <v>669</v>
      </c>
    </row>
    <row r="686" spans="1:10" x14ac:dyDescent="0.45">
      <c r="A686" s="226" t="s">
        <v>330</v>
      </c>
      <c r="B686" s="226" t="s">
        <v>156</v>
      </c>
      <c r="C686" s="226" t="s">
        <v>191</v>
      </c>
      <c r="D686" s="226" t="s">
        <v>1139</v>
      </c>
      <c r="E686" s="226" t="s">
        <v>184</v>
      </c>
      <c r="F686" s="1097"/>
      <c r="G686" s="1097">
        <v>1302000</v>
      </c>
      <c r="H686" s="226" t="s">
        <v>12</v>
      </c>
      <c r="I686" s="226" t="s">
        <v>13</v>
      </c>
      <c r="J686" s="226" t="s">
        <v>669</v>
      </c>
    </row>
    <row r="687" spans="1:10" x14ac:dyDescent="0.45">
      <c r="A687" s="1095" t="s">
        <v>330</v>
      </c>
      <c r="B687" s="1095" t="s">
        <v>156</v>
      </c>
      <c r="C687" s="1095" t="s">
        <v>191</v>
      </c>
      <c r="D687" s="1095" t="s">
        <v>1139</v>
      </c>
      <c r="E687" s="1095" t="s">
        <v>184</v>
      </c>
      <c r="F687" s="1096"/>
      <c r="G687" s="1096">
        <v>1502200</v>
      </c>
      <c r="H687" s="1095" t="s">
        <v>12</v>
      </c>
      <c r="I687" s="1095" t="s">
        <v>13</v>
      </c>
      <c r="J687" s="1095" t="s">
        <v>669</v>
      </c>
    </row>
    <row r="688" spans="1:10" x14ac:dyDescent="0.45">
      <c r="A688" s="226" t="s">
        <v>330</v>
      </c>
      <c r="B688" s="226" t="s">
        <v>156</v>
      </c>
      <c r="C688" s="226" t="s">
        <v>191</v>
      </c>
      <c r="D688" s="226" t="s">
        <v>1139</v>
      </c>
      <c r="E688" s="226" t="s">
        <v>184</v>
      </c>
      <c r="F688" s="1097"/>
      <c r="G688" s="1097">
        <v>1302000</v>
      </c>
      <c r="H688" s="226" t="s">
        <v>12</v>
      </c>
      <c r="I688" s="226" t="s">
        <v>13</v>
      </c>
      <c r="J688" s="226" t="s">
        <v>669</v>
      </c>
    </row>
    <row r="689" spans="1:10" x14ac:dyDescent="0.45">
      <c r="A689" s="1095" t="s">
        <v>2288</v>
      </c>
      <c r="B689" s="1095" t="s">
        <v>157</v>
      </c>
      <c r="C689" s="1095" t="s">
        <v>191</v>
      </c>
      <c r="D689" s="1095" t="s">
        <v>1139</v>
      </c>
      <c r="E689" s="1095" t="s">
        <v>184</v>
      </c>
      <c r="F689" s="1096"/>
      <c r="G689" s="1096">
        <v>5871500</v>
      </c>
      <c r="H689" s="1095" t="s">
        <v>12</v>
      </c>
      <c r="I689" s="1095" t="s">
        <v>13</v>
      </c>
      <c r="J689" s="1095" t="s">
        <v>26</v>
      </c>
    </row>
    <row r="690" spans="1:10" x14ac:dyDescent="0.45">
      <c r="A690" s="226" t="s">
        <v>2288</v>
      </c>
      <c r="B690" s="226" t="s">
        <v>156</v>
      </c>
      <c r="C690" s="226" t="s">
        <v>191</v>
      </c>
      <c r="D690" s="226" t="s">
        <v>1139</v>
      </c>
      <c r="E690" s="226" t="s">
        <v>184</v>
      </c>
      <c r="F690" s="1097"/>
      <c r="G690" s="1097">
        <v>731450</v>
      </c>
      <c r="H690" s="226" t="s">
        <v>12</v>
      </c>
      <c r="I690" s="226" t="s">
        <v>13</v>
      </c>
      <c r="J690" s="226" t="s">
        <v>669</v>
      </c>
    </row>
    <row r="691" spans="1:10" x14ac:dyDescent="0.45">
      <c r="A691" s="1095" t="s">
        <v>2288</v>
      </c>
      <c r="B691" s="1095" t="s">
        <v>156</v>
      </c>
      <c r="C691" s="1095" t="s">
        <v>191</v>
      </c>
      <c r="D691" s="1095" t="s">
        <v>1139</v>
      </c>
      <c r="E691" s="1095" t="s">
        <v>184</v>
      </c>
      <c r="F691" s="1096"/>
      <c r="G691" s="1096">
        <v>748350</v>
      </c>
      <c r="H691" s="1095" t="s">
        <v>12</v>
      </c>
      <c r="I691" s="1095" t="s">
        <v>13</v>
      </c>
      <c r="J691" s="1095" t="s">
        <v>669</v>
      </c>
    </row>
    <row r="692" spans="1:10" x14ac:dyDescent="0.45">
      <c r="A692" s="226" t="s">
        <v>2288</v>
      </c>
      <c r="B692" s="226" t="s">
        <v>156</v>
      </c>
      <c r="C692" s="226" t="s">
        <v>191</v>
      </c>
      <c r="D692" s="226" t="s">
        <v>1139</v>
      </c>
      <c r="E692" s="226" t="s">
        <v>184</v>
      </c>
      <c r="F692" s="1097"/>
      <c r="G692" s="1097">
        <v>656950</v>
      </c>
      <c r="H692" s="226" t="s">
        <v>12</v>
      </c>
      <c r="I692" s="226" t="s">
        <v>13</v>
      </c>
      <c r="J692" s="226" t="s">
        <v>669</v>
      </c>
    </row>
    <row r="693" spans="1:10" x14ac:dyDescent="0.45">
      <c r="A693" s="1095" t="s">
        <v>2288</v>
      </c>
      <c r="B693" s="1095" t="s">
        <v>156</v>
      </c>
      <c r="C693" s="1095" t="s">
        <v>191</v>
      </c>
      <c r="D693" s="1095" t="s">
        <v>1139</v>
      </c>
      <c r="E693" s="1095" t="s">
        <v>184</v>
      </c>
      <c r="F693" s="1096"/>
      <c r="G693" s="1096">
        <v>645650</v>
      </c>
      <c r="H693" s="1095" t="s">
        <v>12</v>
      </c>
      <c r="I693" s="1095" t="s">
        <v>13</v>
      </c>
      <c r="J693" s="1095" t="s">
        <v>669</v>
      </c>
    </row>
    <row r="694" spans="1:10" x14ac:dyDescent="0.45">
      <c r="A694" s="226" t="s">
        <v>2288</v>
      </c>
      <c r="B694" s="226" t="s">
        <v>156</v>
      </c>
      <c r="C694" s="226" t="s">
        <v>191</v>
      </c>
      <c r="D694" s="226" t="s">
        <v>1139</v>
      </c>
      <c r="E694" s="226" t="s">
        <v>184</v>
      </c>
      <c r="F694" s="1097"/>
      <c r="G694" s="1097">
        <v>664900</v>
      </c>
      <c r="H694" s="226" t="s">
        <v>12</v>
      </c>
      <c r="I694" s="226" t="s">
        <v>13</v>
      </c>
      <c r="J694" s="226" t="s">
        <v>669</v>
      </c>
    </row>
    <row r="695" spans="1:10" x14ac:dyDescent="0.45">
      <c r="A695" s="1095" t="s">
        <v>2288</v>
      </c>
      <c r="B695" s="1095" t="s">
        <v>156</v>
      </c>
      <c r="C695" s="1095" t="s">
        <v>191</v>
      </c>
      <c r="D695" s="1095" t="s">
        <v>1139</v>
      </c>
      <c r="E695" s="1095" t="s">
        <v>184</v>
      </c>
      <c r="F695" s="1096"/>
      <c r="G695" s="1096">
        <v>709250</v>
      </c>
      <c r="H695" s="1095" t="s">
        <v>12</v>
      </c>
      <c r="I695" s="1095" t="s">
        <v>13</v>
      </c>
      <c r="J695" s="1095" t="s">
        <v>669</v>
      </c>
    </row>
    <row r="696" spans="1:10" x14ac:dyDescent="0.45">
      <c r="A696" s="226" t="s">
        <v>2288</v>
      </c>
      <c r="B696" s="226" t="s">
        <v>156</v>
      </c>
      <c r="C696" s="226" t="s">
        <v>191</v>
      </c>
      <c r="D696" s="226" t="s">
        <v>1139</v>
      </c>
      <c r="E696" s="226" t="s">
        <v>184</v>
      </c>
      <c r="F696" s="1097"/>
      <c r="G696" s="1097">
        <v>650500</v>
      </c>
      <c r="H696" s="226" t="s">
        <v>12</v>
      </c>
      <c r="I696" s="226" t="s">
        <v>13</v>
      </c>
      <c r="J696" s="226" t="s">
        <v>669</v>
      </c>
    </row>
    <row r="697" spans="1:10" x14ac:dyDescent="0.45">
      <c r="A697" s="1095" t="s">
        <v>2288</v>
      </c>
      <c r="B697" s="1095" t="s">
        <v>156</v>
      </c>
      <c r="C697" s="1095" t="s">
        <v>191</v>
      </c>
      <c r="D697" s="1095" t="s">
        <v>1139</v>
      </c>
      <c r="E697" s="1095" t="s">
        <v>184</v>
      </c>
      <c r="F697" s="1096"/>
      <c r="G697" s="1096">
        <v>3874850</v>
      </c>
      <c r="H697" s="1095" t="s">
        <v>12</v>
      </c>
      <c r="I697" s="1095" t="s">
        <v>13</v>
      </c>
      <c r="J697" s="1095" t="s">
        <v>669</v>
      </c>
    </row>
    <row r="698" spans="1:10" x14ac:dyDescent="0.45">
      <c r="A698" s="226" t="s">
        <v>2288</v>
      </c>
      <c r="B698" s="226" t="s">
        <v>156</v>
      </c>
      <c r="C698" s="226" t="s">
        <v>191</v>
      </c>
      <c r="D698" s="226" t="s">
        <v>1139</v>
      </c>
      <c r="E698" s="226" t="s">
        <v>184</v>
      </c>
      <c r="F698" s="1097"/>
      <c r="G698" s="1097">
        <v>476350</v>
      </c>
      <c r="H698" s="226" t="s">
        <v>12</v>
      </c>
      <c r="I698" s="226" t="s">
        <v>13</v>
      </c>
      <c r="J698" s="226" t="s">
        <v>669</v>
      </c>
    </row>
    <row r="699" spans="1:10" x14ac:dyDescent="0.45">
      <c r="A699" s="1095" t="s">
        <v>2288</v>
      </c>
      <c r="B699" s="1095" t="s">
        <v>156</v>
      </c>
      <c r="C699" s="1095" t="s">
        <v>191</v>
      </c>
      <c r="D699" s="1095" t="s">
        <v>1139</v>
      </c>
      <c r="E699" s="1095" t="s">
        <v>184</v>
      </c>
      <c r="F699" s="1096"/>
      <c r="G699" s="1096">
        <v>709800</v>
      </c>
      <c r="H699" s="1095" t="s">
        <v>12</v>
      </c>
      <c r="I699" s="1095" t="s">
        <v>13</v>
      </c>
      <c r="J699" s="1095" t="s">
        <v>669</v>
      </c>
    </row>
    <row r="700" spans="1:10" x14ac:dyDescent="0.45">
      <c r="A700" s="226" t="s">
        <v>2288</v>
      </c>
      <c r="B700" s="226" t="s">
        <v>156</v>
      </c>
      <c r="C700" s="226" t="s">
        <v>191</v>
      </c>
      <c r="D700" s="226" t="s">
        <v>1139</v>
      </c>
      <c r="E700" s="226" t="s">
        <v>184</v>
      </c>
      <c r="F700" s="1097"/>
      <c r="G700" s="1097">
        <v>842450</v>
      </c>
      <c r="H700" s="226" t="s">
        <v>12</v>
      </c>
      <c r="I700" s="226" t="s">
        <v>13</v>
      </c>
      <c r="J700" s="226" t="s">
        <v>669</v>
      </c>
    </row>
    <row r="701" spans="1:10" x14ac:dyDescent="0.45">
      <c r="A701" s="1095" t="s">
        <v>2288</v>
      </c>
      <c r="B701" s="1095" t="s">
        <v>156</v>
      </c>
      <c r="C701" s="1095" t="s">
        <v>191</v>
      </c>
      <c r="D701" s="1095" t="s">
        <v>1139</v>
      </c>
      <c r="E701" s="1095" t="s">
        <v>184</v>
      </c>
      <c r="F701" s="1096"/>
      <c r="G701" s="1096">
        <v>757400</v>
      </c>
      <c r="H701" s="1095" t="s">
        <v>12</v>
      </c>
      <c r="I701" s="1095" t="s">
        <v>13</v>
      </c>
      <c r="J701" s="1095" t="s">
        <v>669</v>
      </c>
    </row>
    <row r="702" spans="1:10" x14ac:dyDescent="0.45">
      <c r="A702" s="226" t="s">
        <v>23</v>
      </c>
      <c r="B702" s="226" t="s">
        <v>1247</v>
      </c>
      <c r="C702" s="226" t="s">
        <v>1559</v>
      </c>
      <c r="D702" s="226" t="s">
        <v>1139</v>
      </c>
      <c r="E702" s="226" t="s">
        <v>184</v>
      </c>
      <c r="F702" s="1097"/>
      <c r="G702" s="1097">
        <v>5000000</v>
      </c>
      <c r="H702" s="226" t="s">
        <v>12</v>
      </c>
      <c r="I702" s="226" t="s">
        <v>13</v>
      </c>
      <c r="J702" s="226" t="s">
        <v>26</v>
      </c>
    </row>
    <row r="703" spans="1:10" x14ac:dyDescent="0.45">
      <c r="A703" s="1095" t="s">
        <v>1535</v>
      </c>
      <c r="B703" s="1095" t="s">
        <v>1247</v>
      </c>
      <c r="C703" s="1095" t="s">
        <v>1559</v>
      </c>
      <c r="D703" s="1095" t="s">
        <v>1139</v>
      </c>
      <c r="E703" s="1095" t="s">
        <v>184</v>
      </c>
      <c r="F703" s="1096"/>
      <c r="G703" s="1096">
        <v>5000000</v>
      </c>
      <c r="H703" s="1095" t="s">
        <v>12</v>
      </c>
      <c r="I703" s="1095" t="s">
        <v>13</v>
      </c>
      <c r="J703" s="1095" t="s">
        <v>26</v>
      </c>
    </row>
    <row r="704" spans="1:10" x14ac:dyDescent="0.45">
      <c r="A704" s="226" t="s">
        <v>2876</v>
      </c>
      <c r="B704" s="226" t="s">
        <v>1247</v>
      </c>
      <c r="C704" s="226" t="s">
        <v>1559</v>
      </c>
      <c r="D704" s="226" t="s">
        <v>1139</v>
      </c>
      <c r="E704" s="226" t="s">
        <v>184</v>
      </c>
      <c r="F704" s="1097"/>
      <c r="G704" s="1097">
        <v>5000000</v>
      </c>
      <c r="H704" s="226" t="s">
        <v>12</v>
      </c>
      <c r="I704" s="226" t="s">
        <v>13</v>
      </c>
      <c r="J704" s="226" t="s">
        <v>26</v>
      </c>
    </row>
    <row r="705" spans="1:10" x14ac:dyDescent="0.45">
      <c r="A705" s="1095" t="s">
        <v>2878</v>
      </c>
      <c r="B705" s="1095" t="s">
        <v>1247</v>
      </c>
      <c r="C705" s="1095" t="s">
        <v>1559</v>
      </c>
      <c r="D705" s="1095" t="s">
        <v>1139</v>
      </c>
      <c r="E705" s="1095" t="s">
        <v>184</v>
      </c>
      <c r="F705" s="1096"/>
      <c r="G705" s="1096">
        <v>5000000</v>
      </c>
      <c r="H705" s="1095" t="s">
        <v>12</v>
      </c>
      <c r="I705" s="1095" t="s">
        <v>13</v>
      </c>
      <c r="J705" s="1095" t="s">
        <v>26</v>
      </c>
    </row>
    <row r="706" spans="1:10" x14ac:dyDescent="0.45">
      <c r="A706" s="226" t="s">
        <v>1535</v>
      </c>
      <c r="B706" s="226" t="s">
        <v>1248</v>
      </c>
      <c r="C706" s="226" t="s">
        <v>1559</v>
      </c>
      <c r="D706" s="226" t="s">
        <v>1139</v>
      </c>
      <c r="E706" s="226" t="s">
        <v>184</v>
      </c>
      <c r="F706" s="1097"/>
      <c r="G706" s="1097">
        <v>1500000</v>
      </c>
      <c r="H706" s="226" t="s">
        <v>12</v>
      </c>
      <c r="I706" s="226" t="s">
        <v>13</v>
      </c>
      <c r="J706" s="226" t="s">
        <v>26</v>
      </c>
    </row>
    <row r="707" spans="1:10" x14ac:dyDescent="0.45">
      <c r="A707" s="1095" t="s">
        <v>17</v>
      </c>
      <c r="B707" s="1095" t="s">
        <v>1248</v>
      </c>
      <c r="C707" s="1095" t="s">
        <v>1559</v>
      </c>
      <c r="D707" s="1095" t="s">
        <v>3200</v>
      </c>
      <c r="E707" s="1095" t="s">
        <v>184</v>
      </c>
      <c r="F707" s="1096"/>
      <c r="G707" s="1096">
        <v>1500000</v>
      </c>
      <c r="H707" s="1095" t="s">
        <v>12</v>
      </c>
      <c r="I707" s="1095" t="s">
        <v>13</v>
      </c>
      <c r="J707" s="1095" t="s">
        <v>26</v>
      </c>
    </row>
    <row r="708" spans="1:10" x14ac:dyDescent="0.45">
      <c r="A708" s="226" t="s">
        <v>1535</v>
      </c>
      <c r="B708" s="226" t="s">
        <v>1248</v>
      </c>
      <c r="C708" s="226" t="s">
        <v>1559</v>
      </c>
      <c r="D708" s="226" t="s">
        <v>1139</v>
      </c>
      <c r="E708" s="226" t="s">
        <v>184</v>
      </c>
      <c r="F708" s="1097"/>
      <c r="G708" s="1097">
        <v>1500000</v>
      </c>
      <c r="H708" s="226" t="s">
        <v>12</v>
      </c>
      <c r="I708" s="226" t="s">
        <v>13</v>
      </c>
      <c r="J708" s="226" t="s">
        <v>26</v>
      </c>
    </row>
    <row r="709" spans="1:10" x14ac:dyDescent="0.45">
      <c r="A709" s="1095" t="s">
        <v>1535</v>
      </c>
      <c r="B709" s="1095" t="s">
        <v>1248</v>
      </c>
      <c r="C709" s="1095" t="s">
        <v>1559</v>
      </c>
      <c r="D709" s="1095" t="s">
        <v>1139</v>
      </c>
      <c r="E709" s="1095" t="s">
        <v>184</v>
      </c>
      <c r="F709" s="1096"/>
      <c r="G709" s="1096">
        <v>1500000</v>
      </c>
      <c r="H709" s="1095" t="s">
        <v>12</v>
      </c>
      <c r="I709" s="1095" t="s">
        <v>13</v>
      </c>
      <c r="J709" s="1095" t="s">
        <v>26</v>
      </c>
    </row>
    <row r="710" spans="1:10" x14ac:dyDescent="0.45">
      <c r="A710" s="226" t="s">
        <v>17</v>
      </c>
      <c r="B710" s="226" t="s">
        <v>1248</v>
      </c>
      <c r="C710" s="226" t="s">
        <v>1559</v>
      </c>
      <c r="D710" s="226" t="s">
        <v>3200</v>
      </c>
      <c r="E710" s="226" t="s">
        <v>184</v>
      </c>
      <c r="F710" s="1097"/>
      <c r="G710" s="1097">
        <v>2000000</v>
      </c>
      <c r="H710" s="226" t="s">
        <v>12</v>
      </c>
      <c r="I710" s="226" t="s">
        <v>13</v>
      </c>
      <c r="J710" s="226" t="s">
        <v>26</v>
      </c>
    </row>
    <row r="711" spans="1:10" x14ac:dyDescent="0.45">
      <c r="A711" s="1095" t="s">
        <v>1556</v>
      </c>
      <c r="B711" s="1095" t="s">
        <v>1557</v>
      </c>
      <c r="C711" s="1095" t="s">
        <v>661</v>
      </c>
      <c r="D711" s="1095" t="s">
        <v>1139</v>
      </c>
      <c r="E711" s="1095" t="s">
        <v>781</v>
      </c>
      <c r="F711" s="1096">
        <v>273922.03999999998</v>
      </c>
      <c r="G711" s="1096">
        <v>10287000765.25</v>
      </c>
      <c r="H711" s="1095" t="s">
        <v>12</v>
      </c>
      <c r="I711" s="1095" t="s">
        <v>13</v>
      </c>
      <c r="J711" s="1095" t="s">
        <v>26</v>
      </c>
    </row>
    <row r="713" spans="1:10" x14ac:dyDescent="0.45">
      <c r="A713" s="1249"/>
      <c r="B713" s="1249"/>
      <c r="C713" s="1249"/>
      <c r="D713" s="1725" t="s">
        <v>3267</v>
      </c>
      <c r="E713" s="1725"/>
      <c r="F713" s="1725"/>
      <c r="G713" s="1250">
        <f>SUM(G5:G712)</f>
        <v>1232687117439.4836</v>
      </c>
      <c r="H713" s="1249"/>
      <c r="I713" s="1249"/>
      <c r="J713" s="1249"/>
    </row>
  </sheetData>
  <autoFilter ref="A4:J702" xr:uid="{CC58DBE6-F5BF-4215-918F-D9E9EA2C020E}"/>
  <mergeCells count="1">
    <mergeCell ref="D713:F713"/>
  </mergeCells>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39F975-02C4-4E8F-9679-CA3AB205D7F5}">
  <dimension ref="A1:M14"/>
  <sheetViews>
    <sheetView workbookViewId="0">
      <selection activeCell="H4" sqref="H4:K14"/>
    </sheetView>
  </sheetViews>
  <sheetFormatPr baseColWidth="10" defaultRowHeight="14.5" x14ac:dyDescent="0.35"/>
  <cols>
    <col min="1" max="1" width="21" bestFit="1" customWidth="1"/>
    <col min="2" max="2" width="23.90625" bestFit="1" customWidth="1"/>
    <col min="3" max="4" width="17.36328125" bestFit="1" customWidth="1"/>
    <col min="6" max="6" width="20.90625" bestFit="1" customWidth="1"/>
    <col min="7" max="7" width="8.90625" bestFit="1" customWidth="1"/>
    <col min="8" max="8" width="18" bestFit="1" customWidth="1"/>
    <col min="9" max="10" width="19.453125" bestFit="1" customWidth="1"/>
    <col min="11" max="11" width="7" bestFit="1" customWidth="1"/>
  </cols>
  <sheetData>
    <row r="1" spans="1:13" x14ac:dyDescent="0.35">
      <c r="A1" s="1098" t="s">
        <v>3456</v>
      </c>
      <c r="B1" s="1098" t="s">
        <v>3455</v>
      </c>
    </row>
    <row r="2" spans="1:13" x14ac:dyDescent="0.35">
      <c r="A2" s="1098" t="s">
        <v>3453</v>
      </c>
      <c r="B2" t="s">
        <v>13</v>
      </c>
      <c r="C2" t="s">
        <v>12</v>
      </c>
      <c r="D2" t="s">
        <v>3454</v>
      </c>
      <c r="F2" s="1726" t="s">
        <v>160</v>
      </c>
      <c r="G2" s="1103" t="s">
        <v>3457</v>
      </c>
      <c r="H2" s="1726" t="s">
        <v>3459</v>
      </c>
      <c r="I2" s="1726"/>
      <c r="J2" s="1103" t="s">
        <v>102</v>
      </c>
      <c r="K2" s="1103" t="s">
        <v>102</v>
      </c>
    </row>
    <row r="3" spans="1:13" x14ac:dyDescent="0.35">
      <c r="A3" s="1099" t="s">
        <v>162</v>
      </c>
      <c r="B3" s="1101">
        <v>155987723675.5</v>
      </c>
      <c r="C3" s="1101">
        <v>1025989512820.165</v>
      </c>
      <c r="D3" s="1101">
        <v>1181977236495.665</v>
      </c>
      <c r="F3" s="1726"/>
      <c r="G3" s="1103" t="s">
        <v>3458</v>
      </c>
      <c r="H3" s="1102" t="s">
        <v>13</v>
      </c>
      <c r="I3" s="1102" t="s">
        <v>12</v>
      </c>
      <c r="J3" s="1103" t="s">
        <v>3236</v>
      </c>
      <c r="K3" s="1103" t="s">
        <v>3460</v>
      </c>
      <c r="M3">
        <v>1000000</v>
      </c>
    </row>
    <row r="4" spans="1:13" x14ac:dyDescent="0.35">
      <c r="A4" s="1100" t="s">
        <v>12</v>
      </c>
      <c r="B4" s="1101">
        <v>15428997981</v>
      </c>
      <c r="C4" s="1101">
        <v>1004507241134.5215</v>
      </c>
      <c r="D4" s="1101">
        <v>1019936239115.5215</v>
      </c>
      <c r="F4" s="1727" t="s">
        <v>162</v>
      </c>
      <c r="G4" s="1104" t="s">
        <v>12</v>
      </c>
      <c r="H4" s="1118">
        <v>15428.997981</v>
      </c>
      <c r="I4" s="1118">
        <v>1004507.2411345214</v>
      </c>
      <c r="J4" s="1118">
        <f>SUM(H4:I4)</f>
        <v>1019936.2391155214</v>
      </c>
      <c r="K4" s="1105">
        <f>+J4/J13</f>
        <v>0.82111347852857353</v>
      </c>
    </row>
    <row r="5" spans="1:13" x14ac:dyDescent="0.35">
      <c r="A5" s="1100" t="s">
        <v>13</v>
      </c>
      <c r="B5" s="1101">
        <v>140558725694.5</v>
      </c>
      <c r="C5" s="1101">
        <v>21482271685.643497</v>
      </c>
      <c r="D5" s="1101">
        <v>162040997380.14349</v>
      </c>
      <c r="F5" s="1727"/>
      <c r="G5" s="1106" t="s">
        <v>13</v>
      </c>
      <c r="H5" s="1119">
        <v>140558.7256945</v>
      </c>
      <c r="I5" s="1119">
        <v>21482.271685643496</v>
      </c>
      <c r="J5" s="1119">
        <f>SUM(H5:I5)</f>
        <v>162040.9973801435</v>
      </c>
      <c r="K5" s="1107">
        <f>+J5/J13</f>
        <v>0.13045329886349782</v>
      </c>
    </row>
    <row r="6" spans="1:13" ht="15.5" x14ac:dyDescent="0.35">
      <c r="A6" s="1099" t="s">
        <v>1139</v>
      </c>
      <c r="B6" s="1101">
        <v>12077142516.25</v>
      </c>
      <c r="C6" s="1101">
        <v>98532851</v>
      </c>
      <c r="D6" s="1101">
        <v>12175675367.25</v>
      </c>
      <c r="F6" s="1108" t="s">
        <v>3461</v>
      </c>
      <c r="G6" s="1109"/>
      <c r="H6" s="1123">
        <f>SUM(H4:H5)</f>
        <v>155987.72367549999</v>
      </c>
      <c r="I6" s="1123">
        <f t="shared" ref="I6:J6" si="0">SUM(I4:I5)</f>
        <v>1025989.5128201649</v>
      </c>
      <c r="J6" s="1123">
        <f t="shared" si="0"/>
        <v>1181977.2364956648</v>
      </c>
      <c r="K6" s="1110"/>
    </row>
    <row r="7" spans="1:13" x14ac:dyDescent="0.35">
      <c r="A7" s="1100" t="s">
        <v>12</v>
      </c>
      <c r="B7" s="1101">
        <v>1154861487</v>
      </c>
      <c r="C7" s="1101">
        <v>25304551</v>
      </c>
      <c r="D7" s="1101">
        <v>1180166038</v>
      </c>
      <c r="F7" s="1727" t="s">
        <v>1139</v>
      </c>
      <c r="G7" s="1104" t="s">
        <v>12</v>
      </c>
      <c r="H7" s="1118">
        <v>1154.8614869999999</v>
      </c>
      <c r="I7" s="1118">
        <v>25.304551</v>
      </c>
      <c r="J7" s="1118">
        <f>SUM(H7:I7)</f>
        <v>1180.1660379999998</v>
      </c>
      <c r="K7" s="1105">
        <f>+J7/J13</f>
        <v>9.5010864752076592E-4</v>
      </c>
    </row>
    <row r="8" spans="1:13" x14ac:dyDescent="0.35">
      <c r="A8" s="1100" t="s">
        <v>13</v>
      </c>
      <c r="B8" s="1101">
        <v>10922281029.25</v>
      </c>
      <c r="C8" s="1101">
        <v>73228300</v>
      </c>
      <c r="D8" s="1101">
        <v>10995509329.25</v>
      </c>
      <c r="F8" s="1727"/>
      <c r="G8" s="1106" t="s">
        <v>13</v>
      </c>
      <c r="H8" s="1119">
        <v>10922.28102925</v>
      </c>
      <c r="I8" s="1119">
        <v>73.228300000000004</v>
      </c>
      <c r="J8" s="1119">
        <f>SUM(H8:I8)</f>
        <v>10995.509329250001</v>
      </c>
      <c r="K8" s="1107">
        <f>+J8/J13</f>
        <v>8.8520836570757881E-3</v>
      </c>
    </row>
    <row r="9" spans="1:13" ht="15.5" x14ac:dyDescent="0.35">
      <c r="A9" s="1099" t="s">
        <v>163</v>
      </c>
      <c r="B9" s="1101">
        <v>47985070019</v>
      </c>
      <c r="C9" s="1101"/>
      <c r="D9" s="1101">
        <v>47985070019</v>
      </c>
      <c r="F9" s="1108" t="s">
        <v>3462</v>
      </c>
      <c r="G9" s="1109"/>
      <c r="H9" s="1123">
        <f>SUM(H7:H8)</f>
        <v>12077.14251625</v>
      </c>
      <c r="I9" s="1123">
        <f t="shared" ref="I9" si="1">SUM(I7:I8)</f>
        <v>98.532851000000008</v>
      </c>
      <c r="J9" s="1123">
        <f t="shared" ref="J9" si="2">SUM(J7:J8)</f>
        <v>12175.67536725</v>
      </c>
      <c r="K9" s="1110"/>
    </row>
    <row r="10" spans="1:13" x14ac:dyDescent="0.35">
      <c r="A10" s="1100" t="s">
        <v>13</v>
      </c>
      <c r="B10" s="1101">
        <v>47985070019</v>
      </c>
      <c r="C10" s="1101"/>
      <c r="D10" s="1101">
        <v>47985070019</v>
      </c>
      <c r="F10" s="1727" t="s">
        <v>163</v>
      </c>
      <c r="G10" s="1104" t="s">
        <v>12</v>
      </c>
      <c r="H10" s="1118">
        <v>0</v>
      </c>
      <c r="I10" s="1118">
        <v>0</v>
      </c>
      <c r="J10" s="1118">
        <f>SUM(H10:I10)</f>
        <v>0</v>
      </c>
      <c r="K10" s="1121">
        <f>+J10/J13</f>
        <v>0</v>
      </c>
    </row>
    <row r="11" spans="1:13" x14ac:dyDescent="0.35">
      <c r="A11" s="1099" t="s">
        <v>3454</v>
      </c>
      <c r="B11" s="1101">
        <v>216049936210.75</v>
      </c>
      <c r="C11" s="1101">
        <v>1026088045671.165</v>
      </c>
      <c r="D11" s="1101">
        <v>1242137981881.915</v>
      </c>
      <c r="F11" s="1727"/>
      <c r="G11" s="1106" t="s">
        <v>13</v>
      </c>
      <c r="H11" s="1119">
        <v>47985.070018999999</v>
      </c>
      <c r="I11" s="1119">
        <v>0</v>
      </c>
      <c r="J11" s="1119">
        <f>SUM(H11:I11)</f>
        <v>47985.070018999999</v>
      </c>
      <c r="K11" s="1122">
        <f>+J11/J13</f>
        <v>3.8631030303332071E-2</v>
      </c>
    </row>
    <row r="12" spans="1:13" ht="15.5" x14ac:dyDescent="0.35">
      <c r="F12" s="1108" t="s">
        <v>3463</v>
      </c>
      <c r="G12" s="1109"/>
      <c r="H12" s="1123">
        <f>SUM(H10:H11)</f>
        <v>47985.070018999999</v>
      </c>
      <c r="I12" s="1123">
        <f t="shared" ref="I12" si="3">SUM(I10:I11)</f>
        <v>0</v>
      </c>
      <c r="J12" s="1123">
        <f t="shared" ref="J12" si="4">SUM(J10:J11)</f>
        <v>47985.070018999999</v>
      </c>
      <c r="K12" s="1110"/>
    </row>
    <row r="13" spans="1:13" ht="15.5" x14ac:dyDescent="0.35">
      <c r="F13" s="1111" t="s">
        <v>3454</v>
      </c>
      <c r="G13" s="1112"/>
      <c r="H13" s="1120">
        <f>+H6+H9+H12</f>
        <v>216049.93621074999</v>
      </c>
      <c r="I13" s="1120">
        <f t="shared" ref="I13:J13" si="5">+I6+I9+I12</f>
        <v>1026088.0456711649</v>
      </c>
      <c r="J13" s="1120">
        <f t="shared" si="5"/>
        <v>1242137.9818819149</v>
      </c>
      <c r="K13" s="1113"/>
    </row>
    <row r="14" spans="1:13" ht="15.5" x14ac:dyDescent="0.35">
      <c r="F14" s="1114" t="s">
        <v>3464</v>
      </c>
      <c r="G14" s="1115"/>
      <c r="H14" s="1116">
        <f>+H13/J13</f>
        <v>0.17393392631261556</v>
      </c>
      <c r="I14" s="1116">
        <f>+I13/J13</f>
        <v>0.82606607368738438</v>
      </c>
      <c r="J14" s="1117"/>
      <c r="K14" s="1117"/>
    </row>
  </sheetData>
  <mergeCells count="5">
    <mergeCell ref="F2:F3"/>
    <mergeCell ref="H2:I2"/>
    <mergeCell ref="F4:F5"/>
    <mergeCell ref="F7:F8"/>
    <mergeCell ref="F10:F11"/>
  </mergeCells>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3C6C9E-E70E-40EB-969E-CDB8DAA080B0}">
  <sheetPr>
    <tabColor rgb="FF00B050"/>
  </sheetPr>
  <dimension ref="A2:H79"/>
  <sheetViews>
    <sheetView workbookViewId="0">
      <selection activeCell="B18" sqref="B18"/>
    </sheetView>
  </sheetViews>
  <sheetFormatPr baseColWidth="10" defaultColWidth="11.54296875" defaultRowHeight="12" x14ac:dyDescent="0.35"/>
  <cols>
    <col min="1" max="1" width="2.6328125" style="738" bestFit="1" customWidth="1"/>
    <col min="2" max="2" width="35.36328125" style="738" customWidth="1"/>
    <col min="3" max="3" width="21.36328125" style="738" bestFit="1" customWidth="1"/>
    <col min="4" max="4" width="15.6328125" style="738" bestFit="1" customWidth="1"/>
    <col min="5" max="5" width="14" style="738" bestFit="1" customWidth="1"/>
    <col min="6" max="6" width="39.6328125" style="738" customWidth="1"/>
    <col min="7" max="7" width="12.453125" style="738" bestFit="1" customWidth="1"/>
    <col min="8" max="8" width="40.36328125" style="738" bestFit="1" customWidth="1"/>
    <col min="9" max="16384" width="11.54296875" style="738"/>
  </cols>
  <sheetData>
    <row r="2" spans="1:8" x14ac:dyDescent="0.35">
      <c r="B2" s="738" t="s">
        <v>1601</v>
      </c>
    </row>
    <row r="4" spans="1:8" x14ac:dyDescent="0.35">
      <c r="B4" s="1145" t="s">
        <v>3465</v>
      </c>
    </row>
    <row r="6" spans="1:8" ht="36.5" thickBot="1" x14ac:dyDescent="0.4">
      <c r="A6" s="1130"/>
      <c r="B6" s="1130" t="s">
        <v>3466</v>
      </c>
      <c r="C6" s="1130" t="s">
        <v>3481</v>
      </c>
      <c r="D6" s="1130" t="s">
        <v>3482</v>
      </c>
      <c r="E6" s="1130" t="s">
        <v>3467</v>
      </c>
      <c r="F6" s="1130" t="s">
        <v>3483</v>
      </c>
      <c r="G6" s="1130" t="s">
        <v>3468</v>
      </c>
      <c r="H6" s="1130" t="s">
        <v>592</v>
      </c>
    </row>
    <row r="7" spans="1:8" ht="12.65" customHeight="1" thickTop="1" x14ac:dyDescent="0.35">
      <c r="A7" s="1731" t="s">
        <v>3484</v>
      </c>
      <c r="B7" s="1731"/>
      <c r="C7" s="1140">
        <f>+C8+C17+C19</f>
        <v>344336287562</v>
      </c>
      <c r="D7" s="1140">
        <f t="shared" ref="D7:H7" si="0">+D8+D17+D19</f>
        <v>344336287562</v>
      </c>
      <c r="E7" s="1140">
        <f t="shared" si="0"/>
        <v>0</v>
      </c>
      <c r="F7" s="1140">
        <f t="shared" si="0"/>
        <v>344336287562</v>
      </c>
      <c r="G7" s="1140">
        <f t="shared" si="0"/>
        <v>0</v>
      </c>
      <c r="H7" s="1140">
        <f t="shared" si="0"/>
        <v>0</v>
      </c>
    </row>
    <row r="8" spans="1:8" ht="12" customHeight="1" x14ac:dyDescent="0.35">
      <c r="A8" s="1729" t="s">
        <v>3473</v>
      </c>
      <c r="B8" s="1729"/>
      <c r="C8" s="1142">
        <f>SUM(C9:C16)</f>
        <v>338306731641</v>
      </c>
      <c r="D8" s="1142">
        <f t="shared" ref="D8:H8" si="1">SUM(D9:D16)</f>
        <v>338306731641</v>
      </c>
      <c r="E8" s="1142">
        <f t="shared" si="1"/>
        <v>0</v>
      </c>
      <c r="F8" s="1142">
        <f t="shared" si="1"/>
        <v>338306731641</v>
      </c>
      <c r="G8" s="1142">
        <f t="shared" si="1"/>
        <v>0</v>
      </c>
      <c r="H8" s="1142">
        <f t="shared" si="1"/>
        <v>0</v>
      </c>
    </row>
    <row r="9" spans="1:8" x14ac:dyDescent="0.35">
      <c r="A9" s="1134">
        <v>1</v>
      </c>
      <c r="B9" s="1135" t="s">
        <v>11</v>
      </c>
      <c r="C9" s="1136">
        <v>20386272297</v>
      </c>
      <c r="D9" s="1136">
        <v>20386272297</v>
      </c>
      <c r="E9" s="1136">
        <f>+C9-D9</f>
        <v>0</v>
      </c>
      <c r="F9" s="1136">
        <v>20386272297</v>
      </c>
      <c r="G9" s="1136">
        <f>+C9-F9</f>
        <v>0</v>
      </c>
      <c r="H9" s="1135"/>
    </row>
    <row r="10" spans="1:8" x14ac:dyDescent="0.35">
      <c r="A10" s="1138">
        <v>2</v>
      </c>
      <c r="B10" s="868" t="s">
        <v>17</v>
      </c>
      <c r="C10" s="869">
        <v>123341027221</v>
      </c>
      <c r="D10" s="869">
        <v>123341027221</v>
      </c>
      <c r="E10" s="869">
        <f t="shared" ref="E10:E23" si="2">+C10-D10</f>
        <v>0</v>
      </c>
      <c r="F10" s="869">
        <v>123341027221</v>
      </c>
      <c r="G10" s="869">
        <f t="shared" ref="G10:G23" si="3">+C10-F10</f>
        <v>0</v>
      </c>
      <c r="H10" s="868"/>
    </row>
    <row r="11" spans="1:8" x14ac:dyDescent="0.35">
      <c r="A11" s="1134">
        <v>3</v>
      </c>
      <c r="B11" s="1135" t="s">
        <v>15</v>
      </c>
      <c r="C11" s="1136">
        <v>98833155223</v>
      </c>
      <c r="D11" s="1136">
        <v>98833155223</v>
      </c>
      <c r="E11" s="1136">
        <f t="shared" si="2"/>
        <v>0</v>
      </c>
      <c r="F11" s="1136">
        <v>98833155223</v>
      </c>
      <c r="G11" s="1136">
        <f t="shared" si="3"/>
        <v>0</v>
      </c>
      <c r="H11" s="1135"/>
    </row>
    <row r="12" spans="1:8" x14ac:dyDescent="0.35">
      <c r="A12" s="1138">
        <v>4</v>
      </c>
      <c r="B12" s="868" t="s">
        <v>14</v>
      </c>
      <c r="C12" s="869">
        <v>81619852552</v>
      </c>
      <c r="D12" s="869">
        <v>81619852552</v>
      </c>
      <c r="E12" s="869">
        <f t="shared" si="2"/>
        <v>0</v>
      </c>
      <c r="F12" s="869">
        <v>81619852552</v>
      </c>
      <c r="G12" s="869">
        <f t="shared" si="3"/>
        <v>0</v>
      </c>
      <c r="H12" s="868"/>
    </row>
    <row r="13" spans="1:8" x14ac:dyDescent="0.35">
      <c r="A13" s="1134">
        <v>5</v>
      </c>
      <c r="B13" s="1135" t="s">
        <v>16</v>
      </c>
      <c r="C13" s="1136">
        <v>12164326019</v>
      </c>
      <c r="D13" s="1136">
        <v>12164326019</v>
      </c>
      <c r="E13" s="1136">
        <f t="shared" si="2"/>
        <v>0</v>
      </c>
      <c r="F13" s="1136">
        <v>12164326019</v>
      </c>
      <c r="G13" s="1136">
        <f t="shared" si="3"/>
        <v>0</v>
      </c>
      <c r="H13" s="1135"/>
    </row>
    <row r="14" spans="1:8" x14ac:dyDescent="0.35">
      <c r="A14" s="1138">
        <v>6</v>
      </c>
      <c r="B14" s="868" t="s">
        <v>18</v>
      </c>
      <c r="C14" s="869">
        <v>1034007239</v>
      </c>
      <c r="D14" s="869">
        <v>1034007239</v>
      </c>
      <c r="E14" s="869">
        <f t="shared" si="2"/>
        <v>0</v>
      </c>
      <c r="F14" s="869">
        <v>1034007239</v>
      </c>
      <c r="G14" s="869">
        <f t="shared" si="3"/>
        <v>0</v>
      </c>
      <c r="H14" s="868"/>
    </row>
    <row r="15" spans="1:8" x14ac:dyDescent="0.35">
      <c r="A15" s="1134">
        <v>7</v>
      </c>
      <c r="B15" s="1135" t="s">
        <v>21</v>
      </c>
      <c r="C15" s="1136">
        <v>847600461</v>
      </c>
      <c r="D15" s="1136">
        <v>847600461</v>
      </c>
      <c r="E15" s="1136">
        <f t="shared" si="2"/>
        <v>0</v>
      </c>
      <c r="F15" s="1136">
        <v>847600461</v>
      </c>
      <c r="G15" s="1136">
        <f t="shared" si="3"/>
        <v>0</v>
      </c>
      <c r="H15" s="1135"/>
    </row>
    <row r="16" spans="1:8" x14ac:dyDescent="0.35">
      <c r="A16" s="1138">
        <v>8</v>
      </c>
      <c r="B16" s="868" t="s">
        <v>659</v>
      </c>
      <c r="C16" s="1139">
        <v>80490629</v>
      </c>
      <c r="D16" s="1139">
        <v>80490629</v>
      </c>
      <c r="E16" s="869">
        <f t="shared" si="2"/>
        <v>0</v>
      </c>
      <c r="F16" s="1139">
        <v>80490629</v>
      </c>
      <c r="G16" s="869">
        <f t="shared" si="3"/>
        <v>0</v>
      </c>
      <c r="H16" s="868"/>
    </row>
    <row r="17" spans="1:8" ht="12" customHeight="1" x14ac:dyDescent="0.35">
      <c r="A17" s="1729" t="s">
        <v>3474</v>
      </c>
      <c r="B17" s="1729"/>
      <c r="C17" s="1142">
        <f>+C18</f>
        <v>5926051765</v>
      </c>
      <c r="D17" s="1142">
        <f t="shared" ref="D17:H17" si="4">+D18</f>
        <v>5926051765</v>
      </c>
      <c r="E17" s="1142">
        <f t="shared" si="4"/>
        <v>0</v>
      </c>
      <c r="F17" s="1142">
        <f t="shared" si="4"/>
        <v>5926051765</v>
      </c>
      <c r="G17" s="1142">
        <f t="shared" si="4"/>
        <v>0</v>
      </c>
      <c r="H17" s="1142">
        <f t="shared" si="4"/>
        <v>0</v>
      </c>
    </row>
    <row r="18" spans="1:8" x14ac:dyDescent="0.35">
      <c r="A18" s="1134">
        <v>9</v>
      </c>
      <c r="B18" s="1135" t="s">
        <v>22</v>
      </c>
      <c r="C18" s="1137">
        <v>5926051765</v>
      </c>
      <c r="D18" s="1137">
        <v>5926051765</v>
      </c>
      <c r="E18" s="1136">
        <f t="shared" si="2"/>
        <v>0</v>
      </c>
      <c r="F18" s="1137">
        <v>5926051765</v>
      </c>
      <c r="G18" s="1136">
        <f t="shared" si="3"/>
        <v>0</v>
      </c>
      <c r="H18" s="1135"/>
    </row>
    <row r="19" spans="1:8" ht="12" customHeight="1" x14ac:dyDescent="0.35">
      <c r="A19" s="1729" t="s">
        <v>3476</v>
      </c>
      <c r="B19" s="1729"/>
      <c r="C19" s="1142">
        <f>SUM(C20:C23)</f>
        <v>103504156</v>
      </c>
      <c r="D19" s="1142">
        <f t="shared" ref="D19:H19" si="5">SUM(D20:D23)</f>
        <v>103504156</v>
      </c>
      <c r="E19" s="1142">
        <f t="shared" si="5"/>
        <v>0</v>
      </c>
      <c r="F19" s="1142">
        <f t="shared" si="5"/>
        <v>103504156</v>
      </c>
      <c r="G19" s="1142">
        <f t="shared" si="5"/>
        <v>0</v>
      </c>
      <c r="H19" s="1142">
        <f t="shared" si="5"/>
        <v>0</v>
      </c>
    </row>
    <row r="20" spans="1:8" x14ac:dyDescent="0.35">
      <c r="A20" s="1138">
        <v>10</v>
      </c>
      <c r="B20" s="868" t="s">
        <v>3477</v>
      </c>
      <c r="C20" s="869">
        <v>302959</v>
      </c>
      <c r="D20" s="869">
        <v>302959</v>
      </c>
      <c r="E20" s="869">
        <f t="shared" si="2"/>
        <v>0</v>
      </c>
      <c r="F20" s="869">
        <v>302959</v>
      </c>
      <c r="G20" s="869">
        <f t="shared" si="3"/>
        <v>0</v>
      </c>
      <c r="H20" s="868"/>
    </row>
    <row r="21" spans="1:8" x14ac:dyDescent="0.35">
      <c r="A21" s="1134">
        <v>11</v>
      </c>
      <c r="B21" s="1135" t="s">
        <v>3485</v>
      </c>
      <c r="C21" s="1136">
        <v>33580638</v>
      </c>
      <c r="D21" s="1136">
        <v>33580638</v>
      </c>
      <c r="E21" s="1136">
        <f t="shared" si="2"/>
        <v>0</v>
      </c>
      <c r="F21" s="1136">
        <v>33580638</v>
      </c>
      <c r="G21" s="1136">
        <f t="shared" si="3"/>
        <v>0</v>
      </c>
      <c r="H21" s="1135"/>
    </row>
    <row r="22" spans="1:8" x14ac:dyDescent="0.35">
      <c r="A22" s="1138">
        <v>12</v>
      </c>
      <c r="B22" s="868" t="s">
        <v>3486</v>
      </c>
      <c r="C22" s="869">
        <v>69614699</v>
      </c>
      <c r="D22" s="869">
        <v>69614699</v>
      </c>
      <c r="E22" s="869">
        <f t="shared" si="2"/>
        <v>0</v>
      </c>
      <c r="F22" s="869">
        <v>69614699</v>
      </c>
      <c r="G22" s="869">
        <f t="shared" si="3"/>
        <v>0</v>
      </c>
      <c r="H22" s="868"/>
    </row>
    <row r="23" spans="1:8" x14ac:dyDescent="0.35">
      <c r="A23" s="1134">
        <v>13</v>
      </c>
      <c r="B23" s="1135" t="s">
        <v>3487</v>
      </c>
      <c r="C23" s="1136">
        <v>5860</v>
      </c>
      <c r="D23" s="1136">
        <v>5860</v>
      </c>
      <c r="E23" s="1136">
        <f t="shared" si="2"/>
        <v>0</v>
      </c>
      <c r="F23" s="1136">
        <v>5860</v>
      </c>
      <c r="G23" s="1136">
        <f t="shared" si="3"/>
        <v>0</v>
      </c>
      <c r="H23" s="1135"/>
    </row>
    <row r="24" spans="1:8" ht="12" customHeight="1" x14ac:dyDescent="0.35">
      <c r="A24" s="1730" t="s">
        <v>3475</v>
      </c>
      <c r="B24" s="1730"/>
      <c r="C24" s="1141">
        <f>+C25+C29</f>
        <v>1366471242</v>
      </c>
      <c r="D24" s="1141">
        <f t="shared" ref="D24:H24" si="6">+D25+D29</f>
        <v>1336921597</v>
      </c>
      <c r="E24" s="1141">
        <f t="shared" si="6"/>
        <v>29549645</v>
      </c>
      <c r="F24" s="1141">
        <f t="shared" si="6"/>
        <v>1352638285</v>
      </c>
      <c r="G24" s="1141">
        <f t="shared" si="6"/>
        <v>13832957</v>
      </c>
      <c r="H24" s="1141">
        <f t="shared" si="6"/>
        <v>0</v>
      </c>
    </row>
    <row r="25" spans="1:8" ht="12" customHeight="1" x14ac:dyDescent="0.35">
      <c r="A25" s="1729" t="s">
        <v>3478</v>
      </c>
      <c r="B25" s="1729"/>
      <c r="C25" s="1142">
        <f>SUM(C26:C28)</f>
        <v>484131315</v>
      </c>
      <c r="D25" s="1142">
        <f t="shared" ref="D25:H25" si="7">SUM(D26:D28)</f>
        <v>484131315</v>
      </c>
      <c r="E25" s="1142">
        <f t="shared" si="7"/>
        <v>0</v>
      </c>
      <c r="F25" s="1142">
        <f t="shared" si="7"/>
        <v>499848003</v>
      </c>
      <c r="G25" s="1142">
        <f t="shared" si="7"/>
        <v>-15716688</v>
      </c>
      <c r="H25" s="1142">
        <f t="shared" si="7"/>
        <v>0</v>
      </c>
    </row>
    <row r="26" spans="1:8" ht="36" x14ac:dyDescent="0.35">
      <c r="A26" s="1138">
        <v>14</v>
      </c>
      <c r="B26" s="868" t="s">
        <v>596</v>
      </c>
      <c r="C26" s="869">
        <v>254768407</v>
      </c>
      <c r="D26" s="869">
        <v>254768407</v>
      </c>
      <c r="E26" s="869">
        <f t="shared" ref="E26:E28" si="8">+C26-D26</f>
        <v>0</v>
      </c>
      <c r="F26" s="869">
        <v>270485095</v>
      </c>
      <c r="G26" s="869">
        <f t="shared" ref="G26:G28" si="9">+C26-F26</f>
        <v>-15716688</v>
      </c>
      <c r="H26" s="1144" t="s">
        <v>3469</v>
      </c>
    </row>
    <row r="27" spans="1:8" x14ac:dyDescent="0.35">
      <c r="A27" s="1134">
        <v>15</v>
      </c>
      <c r="B27" s="1135" t="s">
        <v>23</v>
      </c>
      <c r="C27" s="1136">
        <v>68273517</v>
      </c>
      <c r="D27" s="1136">
        <v>68273517</v>
      </c>
      <c r="E27" s="1136">
        <f t="shared" si="8"/>
        <v>0</v>
      </c>
      <c r="F27" s="1136">
        <v>68273517</v>
      </c>
      <c r="G27" s="1136">
        <f t="shared" si="9"/>
        <v>0</v>
      </c>
      <c r="H27" s="1135"/>
    </row>
    <row r="28" spans="1:8" x14ac:dyDescent="0.35">
      <c r="A28" s="1138">
        <v>16</v>
      </c>
      <c r="B28" s="868" t="s">
        <v>624</v>
      </c>
      <c r="C28" s="869">
        <v>161089391</v>
      </c>
      <c r="D28" s="869">
        <v>161089391</v>
      </c>
      <c r="E28" s="869">
        <f t="shared" si="8"/>
        <v>0</v>
      </c>
      <c r="F28" s="869">
        <v>161089391</v>
      </c>
      <c r="G28" s="869">
        <f t="shared" si="9"/>
        <v>0</v>
      </c>
      <c r="H28" s="868"/>
    </row>
    <row r="29" spans="1:8" ht="12" customHeight="1" x14ac:dyDescent="0.35">
      <c r="A29" s="1729" t="s">
        <v>3479</v>
      </c>
      <c r="B29" s="1729"/>
      <c r="C29" s="1142">
        <f>SUM(C30:C34)</f>
        <v>882339927</v>
      </c>
      <c r="D29" s="1142">
        <f t="shared" ref="D29:H29" si="10">SUM(D30:D34)</f>
        <v>852790282</v>
      </c>
      <c r="E29" s="1142">
        <f t="shared" si="10"/>
        <v>29549645</v>
      </c>
      <c r="F29" s="1142">
        <f t="shared" si="10"/>
        <v>852790282</v>
      </c>
      <c r="G29" s="1142">
        <f t="shared" si="10"/>
        <v>29549645</v>
      </c>
      <c r="H29" s="1142">
        <f t="shared" si="10"/>
        <v>0</v>
      </c>
    </row>
    <row r="30" spans="1:8" x14ac:dyDescent="0.35">
      <c r="A30" s="1134">
        <v>17</v>
      </c>
      <c r="B30" s="1135" t="s">
        <v>720</v>
      </c>
      <c r="C30" s="1137">
        <v>14197211</v>
      </c>
      <c r="D30" s="1137">
        <v>14197211</v>
      </c>
      <c r="E30" s="1136">
        <f t="shared" ref="E30:E34" si="11">+C30-D30</f>
        <v>0</v>
      </c>
      <c r="F30" s="1137">
        <v>14197211</v>
      </c>
      <c r="G30" s="1136">
        <f t="shared" ref="G30:G34" si="12">+C30-F30</f>
        <v>0</v>
      </c>
      <c r="H30" s="1135"/>
    </row>
    <row r="31" spans="1:8" x14ac:dyDescent="0.35">
      <c r="A31" s="1138">
        <v>18</v>
      </c>
      <c r="B31" s="868" t="s">
        <v>718</v>
      </c>
      <c r="C31" s="869">
        <v>27813986</v>
      </c>
      <c r="D31" s="869">
        <v>27813986</v>
      </c>
      <c r="E31" s="869">
        <f t="shared" si="11"/>
        <v>0</v>
      </c>
      <c r="F31" s="869">
        <v>27813986</v>
      </c>
      <c r="G31" s="869">
        <f t="shared" si="12"/>
        <v>0</v>
      </c>
      <c r="H31" s="868"/>
    </row>
    <row r="32" spans="1:8" x14ac:dyDescent="0.35">
      <c r="A32" s="1134">
        <v>19</v>
      </c>
      <c r="B32" s="1135" t="s">
        <v>1427</v>
      </c>
      <c r="C32" s="1136">
        <v>49029</v>
      </c>
      <c r="D32" s="1136">
        <v>49029</v>
      </c>
      <c r="E32" s="1136">
        <f t="shared" si="11"/>
        <v>0</v>
      </c>
      <c r="F32" s="1136">
        <v>49029</v>
      </c>
      <c r="G32" s="1136">
        <f t="shared" si="12"/>
        <v>0</v>
      </c>
      <c r="H32" s="1135"/>
    </row>
    <row r="33" spans="1:8" x14ac:dyDescent="0.35">
      <c r="A33" s="1138">
        <v>20</v>
      </c>
      <c r="B33" s="868" t="s">
        <v>1602</v>
      </c>
      <c r="C33" s="869">
        <v>15895042</v>
      </c>
      <c r="D33" s="869">
        <v>15895042</v>
      </c>
      <c r="E33" s="869">
        <f t="shared" si="11"/>
        <v>0</v>
      </c>
      <c r="F33" s="869">
        <v>15895042</v>
      </c>
      <c r="G33" s="869">
        <f t="shared" si="12"/>
        <v>0</v>
      </c>
      <c r="H33" s="868"/>
    </row>
    <row r="34" spans="1:8" x14ac:dyDescent="0.35">
      <c r="A34" s="1134">
        <v>21</v>
      </c>
      <c r="B34" s="1135" t="s">
        <v>3480</v>
      </c>
      <c r="C34" s="1136">
        <f>3227750+9149146+49294357+112083366+27246598+4030720+29513324+2926850+3417725+583494823</f>
        <v>824384659</v>
      </c>
      <c r="D34" s="1136">
        <v>794835014</v>
      </c>
      <c r="E34" s="1136">
        <f t="shared" si="11"/>
        <v>29549645</v>
      </c>
      <c r="F34" s="1136">
        <v>794835014</v>
      </c>
      <c r="G34" s="1136">
        <f t="shared" si="12"/>
        <v>29549645</v>
      </c>
      <c r="H34" s="1135" t="s">
        <v>3488</v>
      </c>
    </row>
    <row r="35" spans="1:8" x14ac:dyDescent="0.35">
      <c r="A35" s="1728" t="s">
        <v>3267</v>
      </c>
      <c r="B35" s="1728"/>
      <c r="C35" s="1143">
        <f t="shared" ref="C35:H35" si="13">+C7+C24</f>
        <v>345702758804</v>
      </c>
      <c r="D35" s="1143">
        <f t="shared" si="13"/>
        <v>345673209159</v>
      </c>
      <c r="E35" s="1143">
        <f t="shared" si="13"/>
        <v>29549645</v>
      </c>
      <c r="F35" s="1143">
        <f t="shared" si="13"/>
        <v>345688925847</v>
      </c>
      <c r="G35" s="1143">
        <f t="shared" si="13"/>
        <v>13832957</v>
      </c>
      <c r="H35" s="1143">
        <f t="shared" si="13"/>
        <v>0</v>
      </c>
    </row>
    <row r="36" spans="1:8" x14ac:dyDescent="0.35">
      <c r="A36" s="787"/>
    </row>
    <row r="37" spans="1:8" x14ac:dyDescent="0.35">
      <c r="C37" s="1132"/>
    </row>
    <row r="38" spans="1:8" x14ac:dyDescent="0.35">
      <c r="B38" s="1145" t="s">
        <v>3493</v>
      </c>
      <c r="C38" s="1132"/>
    </row>
    <row r="39" spans="1:8" x14ac:dyDescent="0.35">
      <c r="C39" s="1132"/>
    </row>
    <row r="40" spans="1:8" ht="36.5" thickBot="1" x14ac:dyDescent="0.4">
      <c r="A40" s="1130"/>
      <c r="B40" s="1130" t="s">
        <v>3466</v>
      </c>
      <c r="C40" s="1130" t="s">
        <v>3481</v>
      </c>
      <c r="D40" s="1130" t="s">
        <v>3482</v>
      </c>
      <c r="E40" s="1130" t="s">
        <v>3467</v>
      </c>
      <c r="F40" s="1130" t="s">
        <v>3483</v>
      </c>
      <c r="G40" s="1130" t="s">
        <v>3468</v>
      </c>
      <c r="H40" s="1130" t="s">
        <v>592</v>
      </c>
    </row>
    <row r="41" spans="1:8" ht="12.65" customHeight="1" thickTop="1" x14ac:dyDescent="0.35">
      <c r="A41" s="1731" t="s">
        <v>3484</v>
      </c>
      <c r="B41" s="1731"/>
      <c r="C41" s="1140">
        <f>+C42+C51+C53</f>
        <v>51172180429</v>
      </c>
      <c r="D41" s="1140">
        <f t="shared" ref="D41" si="14">+D42+D51+D53</f>
        <v>51169192621</v>
      </c>
      <c r="E41" s="1140">
        <f t="shared" ref="E41" si="15">+E42+E51+E53</f>
        <v>2987808</v>
      </c>
      <c r="F41" s="1140">
        <f t="shared" ref="F41" si="16">+F42+F51+F53</f>
        <v>51169192621</v>
      </c>
      <c r="G41" s="1140">
        <f t="shared" ref="G41" si="17">+G42+G51+G53</f>
        <v>2987808</v>
      </c>
      <c r="H41" s="1140">
        <f t="shared" ref="H41" si="18">+H42+H51+H53</f>
        <v>0</v>
      </c>
    </row>
    <row r="42" spans="1:8" ht="12" customHeight="1" x14ac:dyDescent="0.35">
      <c r="A42" s="1729" t="s">
        <v>3473</v>
      </c>
      <c r="B42" s="1729"/>
      <c r="C42" s="1142">
        <f>SUM(C43:C50)</f>
        <v>10086988127</v>
      </c>
      <c r="D42" s="1142">
        <f t="shared" ref="D42" si="19">SUM(D43:D50)</f>
        <v>10085494223</v>
      </c>
      <c r="E42" s="1142">
        <f t="shared" ref="E42" si="20">SUM(E43:E50)</f>
        <v>1493904</v>
      </c>
      <c r="F42" s="1142">
        <f t="shared" ref="F42" si="21">SUM(F43:F50)</f>
        <v>10085494223</v>
      </c>
      <c r="G42" s="1142">
        <f t="shared" ref="G42" si="22">SUM(G43:G50)</f>
        <v>1493904</v>
      </c>
      <c r="H42" s="1142">
        <f t="shared" ref="H42" si="23">SUM(H43:H50)</f>
        <v>0</v>
      </c>
    </row>
    <row r="43" spans="1:8" x14ac:dyDescent="0.35">
      <c r="A43" s="1134">
        <v>1</v>
      </c>
      <c r="B43" s="1135" t="s">
        <v>11</v>
      </c>
      <c r="C43" s="1136">
        <v>198711907</v>
      </c>
      <c r="D43" s="1136">
        <v>198711907</v>
      </c>
      <c r="E43" s="1136">
        <f>+C43-D43</f>
        <v>0</v>
      </c>
      <c r="F43" s="1136">
        <v>198711907</v>
      </c>
      <c r="G43" s="1136">
        <f>+C43-F43</f>
        <v>0</v>
      </c>
      <c r="H43" s="1135"/>
    </row>
    <row r="44" spans="1:8" x14ac:dyDescent="0.35">
      <c r="A44" s="1138">
        <v>2</v>
      </c>
      <c r="B44" s="868" t="s">
        <v>17</v>
      </c>
      <c r="C44" s="869">
        <v>976824742</v>
      </c>
      <c r="D44" s="869">
        <v>976824742</v>
      </c>
      <c r="E44" s="869">
        <f t="shared" ref="E44:E50" si="24">+C44-D44</f>
        <v>0</v>
      </c>
      <c r="F44" s="869">
        <v>976824742</v>
      </c>
      <c r="G44" s="869">
        <f t="shared" ref="G44:G50" si="25">+C44-F44</f>
        <v>0</v>
      </c>
      <c r="H44" s="868"/>
    </row>
    <row r="45" spans="1:8" x14ac:dyDescent="0.35">
      <c r="A45" s="1134">
        <v>3</v>
      </c>
      <c r="B45" s="1135" t="s">
        <v>15</v>
      </c>
      <c r="C45" s="1136">
        <v>5487980276</v>
      </c>
      <c r="D45" s="1136">
        <v>5487980276</v>
      </c>
      <c r="E45" s="1136">
        <f t="shared" si="24"/>
        <v>0</v>
      </c>
      <c r="F45" s="1136">
        <v>5487980276</v>
      </c>
      <c r="G45" s="1136">
        <f t="shared" si="25"/>
        <v>0</v>
      </c>
      <c r="H45" s="1135"/>
    </row>
    <row r="46" spans="1:8" x14ac:dyDescent="0.35">
      <c r="A46" s="1138">
        <v>4</v>
      </c>
      <c r="B46" s="868" t="s">
        <v>14</v>
      </c>
      <c r="C46" s="869">
        <v>2931390324</v>
      </c>
      <c r="D46" s="869">
        <v>2931390324</v>
      </c>
      <c r="E46" s="869">
        <f t="shared" si="24"/>
        <v>0</v>
      </c>
      <c r="F46" s="869">
        <v>2931390324</v>
      </c>
      <c r="G46" s="869">
        <f t="shared" si="25"/>
        <v>0</v>
      </c>
      <c r="H46" s="868"/>
    </row>
    <row r="47" spans="1:8" x14ac:dyDescent="0.35">
      <c r="A47" s="1134">
        <v>5</v>
      </c>
      <c r="B47" s="1135" t="s">
        <v>16</v>
      </c>
      <c r="C47" s="1136">
        <v>411422735</v>
      </c>
      <c r="D47" s="1136">
        <v>411422735</v>
      </c>
      <c r="E47" s="1136">
        <f t="shared" si="24"/>
        <v>0</v>
      </c>
      <c r="F47" s="1136">
        <v>411422735</v>
      </c>
      <c r="G47" s="1136">
        <f t="shared" si="25"/>
        <v>0</v>
      </c>
      <c r="H47" s="1135"/>
    </row>
    <row r="48" spans="1:8" x14ac:dyDescent="0.35">
      <c r="A48" s="1138">
        <v>6</v>
      </c>
      <c r="B48" s="868" t="s">
        <v>18</v>
      </c>
      <c r="C48" s="869">
        <v>79136742</v>
      </c>
      <c r="D48" s="869">
        <v>79136742</v>
      </c>
      <c r="E48" s="869">
        <f t="shared" si="24"/>
        <v>0</v>
      </c>
      <c r="F48" s="869">
        <v>79136742</v>
      </c>
      <c r="G48" s="869">
        <f t="shared" si="25"/>
        <v>0</v>
      </c>
      <c r="H48" s="868"/>
    </row>
    <row r="49" spans="1:8" x14ac:dyDescent="0.35">
      <c r="A49" s="1134">
        <v>7</v>
      </c>
      <c r="B49" s="1135" t="s">
        <v>21</v>
      </c>
      <c r="C49" s="1136">
        <v>27497</v>
      </c>
      <c r="D49" s="1136">
        <v>27497</v>
      </c>
      <c r="E49" s="1136">
        <f t="shared" si="24"/>
        <v>0</v>
      </c>
      <c r="F49" s="1136">
        <v>27497</v>
      </c>
      <c r="G49" s="1136">
        <f t="shared" si="25"/>
        <v>0</v>
      </c>
      <c r="H49" s="1135"/>
    </row>
    <row r="50" spans="1:8" x14ac:dyDescent="0.35">
      <c r="A50" s="1138">
        <v>8</v>
      </c>
      <c r="B50" s="868" t="s">
        <v>659</v>
      </c>
      <c r="C50" s="869">
        <v>1493904</v>
      </c>
      <c r="D50" s="869"/>
      <c r="E50" s="869">
        <f t="shared" si="24"/>
        <v>1493904</v>
      </c>
      <c r="F50" s="1139"/>
      <c r="G50" s="869">
        <f t="shared" si="25"/>
        <v>1493904</v>
      </c>
      <c r="H50" s="868"/>
    </row>
    <row r="51" spans="1:8" ht="12" customHeight="1" x14ac:dyDescent="0.35">
      <c r="A51" s="1729" t="s">
        <v>3474</v>
      </c>
      <c r="B51" s="1729"/>
      <c r="C51" s="1142">
        <f>+C52</f>
        <v>41083698398</v>
      </c>
      <c r="D51" s="1142">
        <f t="shared" ref="D51" si="26">+D52</f>
        <v>41083698398</v>
      </c>
      <c r="E51" s="1142">
        <f t="shared" ref="E51" si="27">+E52</f>
        <v>0</v>
      </c>
      <c r="F51" s="1142">
        <f t="shared" ref="F51" si="28">+F52</f>
        <v>41083698398</v>
      </c>
      <c r="G51" s="1142">
        <f t="shared" ref="G51" si="29">+G52</f>
        <v>0</v>
      </c>
      <c r="H51" s="1142">
        <f t="shared" ref="H51" si="30">+H52</f>
        <v>0</v>
      </c>
    </row>
    <row r="52" spans="1:8" x14ac:dyDescent="0.35">
      <c r="A52" s="1134">
        <v>9</v>
      </c>
      <c r="B52" s="1135" t="s">
        <v>22</v>
      </c>
      <c r="C52" s="1136">
        <v>41083698398</v>
      </c>
      <c r="D52" s="1136">
        <v>41083698398</v>
      </c>
      <c r="E52" s="1136">
        <f t="shared" ref="E52" si="31">+C52-D52</f>
        <v>0</v>
      </c>
      <c r="F52" s="1137">
        <v>41083698398</v>
      </c>
      <c r="G52" s="1136">
        <f t="shared" ref="G52" si="32">+C52-F52</f>
        <v>0</v>
      </c>
      <c r="H52" s="1135"/>
    </row>
    <row r="53" spans="1:8" ht="12" customHeight="1" x14ac:dyDescent="0.35">
      <c r="A53" s="1729" t="s">
        <v>3476</v>
      </c>
      <c r="B53" s="1729"/>
      <c r="C53" s="1142">
        <f>SUM(C54:C57)</f>
        <v>1493904</v>
      </c>
      <c r="D53" s="1142">
        <f t="shared" ref="D53" si="33">SUM(D54:D57)</f>
        <v>0</v>
      </c>
      <c r="E53" s="1142">
        <f t="shared" ref="E53" si="34">SUM(E54:E57)</f>
        <v>1493904</v>
      </c>
      <c r="F53" s="1142">
        <f t="shared" ref="F53" si="35">SUM(F54:F57)</f>
        <v>0</v>
      </c>
      <c r="G53" s="1142">
        <f t="shared" ref="G53" si="36">SUM(G54:G57)</f>
        <v>1493904</v>
      </c>
      <c r="H53" s="1142">
        <f t="shared" ref="H53" si="37">SUM(H54:H57)</f>
        <v>0</v>
      </c>
    </row>
    <row r="54" spans="1:8" x14ac:dyDescent="0.35">
      <c r="A54" s="1138">
        <v>10</v>
      </c>
      <c r="B54" s="868" t="s">
        <v>3477</v>
      </c>
      <c r="C54" s="869"/>
      <c r="D54" s="869"/>
      <c r="E54" s="869">
        <f t="shared" ref="E54:E57" si="38">+C54-D54</f>
        <v>0</v>
      </c>
      <c r="F54" s="869"/>
      <c r="G54" s="869">
        <f t="shared" ref="G54:G57" si="39">+C54-F54</f>
        <v>0</v>
      </c>
      <c r="H54" s="868"/>
    </row>
    <row r="55" spans="1:8" x14ac:dyDescent="0.35">
      <c r="A55" s="1134">
        <v>11</v>
      </c>
      <c r="B55" s="1135" t="s">
        <v>3485</v>
      </c>
      <c r="C55" s="1136"/>
      <c r="D55" s="1136"/>
      <c r="E55" s="1136">
        <f t="shared" si="38"/>
        <v>0</v>
      </c>
      <c r="F55" s="1136"/>
      <c r="G55" s="1136">
        <f t="shared" si="39"/>
        <v>0</v>
      </c>
      <c r="H55" s="1135"/>
    </row>
    <row r="56" spans="1:8" x14ac:dyDescent="0.35">
      <c r="A56" s="1138">
        <v>12</v>
      </c>
      <c r="B56" s="868" t="s">
        <v>3486</v>
      </c>
      <c r="C56" s="869"/>
      <c r="D56" s="869"/>
      <c r="E56" s="869">
        <f t="shared" si="38"/>
        <v>0</v>
      </c>
      <c r="F56" s="869"/>
      <c r="G56" s="869">
        <f t="shared" si="39"/>
        <v>0</v>
      </c>
      <c r="H56" s="868"/>
    </row>
    <row r="57" spans="1:8" x14ac:dyDescent="0.35">
      <c r="A57" s="1134">
        <v>13</v>
      </c>
      <c r="B57" s="1135" t="s">
        <v>3487</v>
      </c>
      <c r="C57" s="1136">
        <v>1493904</v>
      </c>
      <c r="D57" s="1136"/>
      <c r="E57" s="1136">
        <f t="shared" si="38"/>
        <v>1493904</v>
      </c>
      <c r="F57" s="1136"/>
      <c r="G57" s="1136">
        <f t="shared" si="39"/>
        <v>1493904</v>
      </c>
      <c r="H57" s="1135"/>
    </row>
    <row r="58" spans="1:8" ht="12" customHeight="1" x14ac:dyDescent="0.35">
      <c r="A58" s="1730" t="s">
        <v>3475</v>
      </c>
      <c r="B58" s="1730"/>
      <c r="C58" s="1141">
        <f>+C59+C63</f>
        <v>34534319013</v>
      </c>
      <c r="D58" s="1141">
        <f t="shared" ref="D58" si="40">+D59+D63</f>
        <v>31303381444</v>
      </c>
      <c r="E58" s="1141">
        <f t="shared" ref="E58" si="41">+E59+E63</f>
        <v>0</v>
      </c>
      <c r="F58" s="1141">
        <f t="shared" ref="F58" si="42">+F59+F63</f>
        <v>9026104</v>
      </c>
      <c r="G58" s="1141">
        <f t="shared" ref="G58" si="43">+G59+G63</f>
        <v>31294355340</v>
      </c>
      <c r="H58" s="1141">
        <f t="shared" ref="H58" si="44">+H59+H63</f>
        <v>0</v>
      </c>
    </row>
    <row r="59" spans="1:8" ht="12" customHeight="1" x14ac:dyDescent="0.35">
      <c r="A59" s="1729" t="s">
        <v>3478</v>
      </c>
      <c r="B59" s="1729"/>
      <c r="C59" s="1142">
        <f>SUM(C60:C62)</f>
        <v>31250093644</v>
      </c>
      <c r="D59" s="1142">
        <f t="shared" ref="D59" si="45">SUM(D60:D62)</f>
        <v>31250093644</v>
      </c>
      <c r="E59" s="1142">
        <f t="shared" ref="E59" si="46">SUM(E60:E62)</f>
        <v>0</v>
      </c>
      <c r="F59" s="1142">
        <f t="shared" ref="F59" si="47">SUM(F60:F62)</f>
        <v>0</v>
      </c>
      <c r="G59" s="1142">
        <f t="shared" ref="G59" si="48">SUM(G60:G62)</f>
        <v>31250093644</v>
      </c>
      <c r="H59" s="1142">
        <f t="shared" ref="H59" si="49">SUM(H60:H62)</f>
        <v>0</v>
      </c>
    </row>
    <row r="60" spans="1:8" ht="36" x14ac:dyDescent="0.35">
      <c r="A60" s="1138">
        <v>14</v>
      </c>
      <c r="B60" s="868" t="s">
        <v>596</v>
      </c>
      <c r="C60" s="869">
        <v>14590858390</v>
      </c>
      <c r="D60" s="869">
        <v>14590858390</v>
      </c>
      <c r="E60" s="869">
        <f t="shared" ref="E60:E62" si="50">+C60-D60</f>
        <v>0</v>
      </c>
      <c r="F60" s="869"/>
      <c r="G60" s="869">
        <f t="shared" ref="G60:G62" si="51">+C60-F60</f>
        <v>14590858390</v>
      </c>
      <c r="H60" s="1144" t="s">
        <v>3491</v>
      </c>
    </row>
    <row r="61" spans="1:8" ht="36" x14ac:dyDescent="0.35">
      <c r="A61" s="1134">
        <v>15</v>
      </c>
      <c r="B61" s="1135" t="s">
        <v>23</v>
      </c>
      <c r="C61" s="1136">
        <v>1564229791</v>
      </c>
      <c r="D61" s="1136">
        <v>1564229791</v>
      </c>
      <c r="E61" s="1136">
        <f t="shared" si="50"/>
        <v>0</v>
      </c>
      <c r="F61" s="1136"/>
      <c r="G61" s="1136">
        <f t="shared" si="51"/>
        <v>1564229791</v>
      </c>
      <c r="H61" s="1147" t="s">
        <v>3491</v>
      </c>
    </row>
    <row r="62" spans="1:8" ht="36" x14ac:dyDescent="0.35">
      <c r="A62" s="1138">
        <v>16</v>
      </c>
      <c r="B62" s="868" t="s">
        <v>624</v>
      </c>
      <c r="C62" s="869">
        <v>15095005463</v>
      </c>
      <c r="D62" s="869">
        <v>15095005463</v>
      </c>
      <c r="E62" s="869">
        <f t="shared" si="50"/>
        <v>0</v>
      </c>
      <c r="F62" s="869"/>
      <c r="G62" s="869">
        <f t="shared" si="51"/>
        <v>15095005463</v>
      </c>
      <c r="H62" s="1144" t="s">
        <v>3491</v>
      </c>
    </row>
    <row r="63" spans="1:8" ht="12" customHeight="1" x14ac:dyDescent="0.35">
      <c r="A63" s="1729" t="s">
        <v>3489</v>
      </c>
      <c r="B63" s="1729"/>
      <c r="C63" s="1142">
        <f>SUM(C64:C69)</f>
        <v>3284225369</v>
      </c>
      <c r="D63" s="1142">
        <f t="shared" ref="D63" si="52">SUM(D64:D68)</f>
        <v>53287800</v>
      </c>
      <c r="E63" s="1142">
        <f t="shared" ref="E63" si="53">SUM(E64:E68)</f>
        <v>0</v>
      </c>
      <c r="F63" s="1142">
        <f t="shared" ref="F63" si="54">SUM(F64:F68)</f>
        <v>9026104</v>
      </c>
      <c r="G63" s="1142">
        <f t="shared" ref="G63" si="55">SUM(G64:G68)</f>
        <v>44261696</v>
      </c>
      <c r="H63" s="1142">
        <f t="shared" ref="H63" si="56">SUM(H64:H68)</f>
        <v>0</v>
      </c>
    </row>
    <row r="64" spans="1:8" x14ac:dyDescent="0.35">
      <c r="A64" s="1134">
        <v>17</v>
      </c>
      <c r="B64" s="1135" t="s">
        <v>720</v>
      </c>
      <c r="C64" s="1136">
        <v>579819</v>
      </c>
      <c r="D64" s="1136">
        <v>579819</v>
      </c>
      <c r="E64" s="1136">
        <f t="shared" ref="E64:E68" si="57">+C64-D64</f>
        <v>0</v>
      </c>
      <c r="F64" s="1136">
        <v>579819</v>
      </c>
      <c r="G64" s="1136">
        <f t="shared" ref="G64:G68" si="58">+C64-F64</f>
        <v>0</v>
      </c>
      <c r="H64" s="1135"/>
    </row>
    <row r="65" spans="1:8" ht="36" x14ac:dyDescent="0.35">
      <c r="A65" s="1138">
        <v>18</v>
      </c>
      <c r="B65" s="738" t="s">
        <v>1104</v>
      </c>
      <c r="C65" s="869">
        <v>44261696</v>
      </c>
      <c r="D65" s="869">
        <v>44261696</v>
      </c>
      <c r="E65" s="869">
        <f t="shared" si="57"/>
        <v>0</v>
      </c>
      <c r="F65" s="869">
        <v>0</v>
      </c>
      <c r="G65" s="869">
        <f t="shared" si="58"/>
        <v>44261696</v>
      </c>
      <c r="H65" s="1144" t="s">
        <v>3491</v>
      </c>
    </row>
    <row r="66" spans="1:8" x14ac:dyDescent="0.35">
      <c r="A66" s="1134">
        <v>19</v>
      </c>
      <c r="B66" s="1135" t="s">
        <v>1427</v>
      </c>
      <c r="C66" s="1136">
        <v>2232623</v>
      </c>
      <c r="D66" s="1136">
        <v>2232623</v>
      </c>
      <c r="E66" s="1136">
        <f t="shared" si="57"/>
        <v>0</v>
      </c>
      <c r="F66" s="1136">
        <v>2232623</v>
      </c>
      <c r="G66" s="1136">
        <f t="shared" si="58"/>
        <v>0</v>
      </c>
      <c r="H66" s="1135"/>
    </row>
    <row r="67" spans="1:8" x14ac:dyDescent="0.35">
      <c r="A67" s="1138">
        <v>20</v>
      </c>
      <c r="B67" s="738" t="s">
        <v>1602</v>
      </c>
      <c r="C67" s="869">
        <v>0</v>
      </c>
      <c r="D67" s="869">
        <v>0</v>
      </c>
      <c r="E67" s="869">
        <f t="shared" si="57"/>
        <v>0</v>
      </c>
      <c r="F67" s="869">
        <v>0</v>
      </c>
      <c r="G67" s="869">
        <f t="shared" si="58"/>
        <v>0</v>
      </c>
      <c r="H67" s="868"/>
    </row>
    <row r="68" spans="1:8" x14ac:dyDescent="0.35">
      <c r="A68" s="1134">
        <v>21</v>
      </c>
      <c r="B68" s="1135" t="s">
        <v>3490</v>
      </c>
      <c r="C68" s="1136">
        <v>6213662</v>
      </c>
      <c r="D68" s="1136">
        <v>6213662</v>
      </c>
      <c r="E68" s="1136">
        <f t="shared" si="57"/>
        <v>0</v>
      </c>
      <c r="F68" s="1136">
        <v>6213662</v>
      </c>
      <c r="G68" s="1136">
        <f t="shared" si="58"/>
        <v>0</v>
      </c>
      <c r="H68" s="1135"/>
    </row>
    <row r="69" spans="1:8" ht="60" x14ac:dyDescent="0.35">
      <c r="A69" s="1138">
        <v>21</v>
      </c>
      <c r="B69" s="738" t="s">
        <v>3480</v>
      </c>
      <c r="C69" s="869">
        <v>3230937569</v>
      </c>
      <c r="D69" s="869"/>
      <c r="E69" s="869">
        <f t="shared" ref="E69" si="59">+C69-D69</f>
        <v>3230937569</v>
      </c>
      <c r="F69" s="869"/>
      <c r="G69" s="869">
        <f t="shared" ref="G69" si="60">+C69-F69</f>
        <v>3230937569</v>
      </c>
      <c r="H69" s="1144" t="s">
        <v>3492</v>
      </c>
    </row>
    <row r="70" spans="1:8" x14ac:dyDescent="0.35">
      <c r="A70" s="1728" t="s">
        <v>3267</v>
      </c>
      <c r="B70" s="1728"/>
      <c r="C70" s="1143">
        <f t="shared" ref="C70:H70" si="61">+C41+C58</f>
        <v>85706499442</v>
      </c>
      <c r="D70" s="1143">
        <f t="shared" si="61"/>
        <v>82472574065</v>
      </c>
      <c r="E70" s="1143">
        <f t="shared" si="61"/>
        <v>2987808</v>
      </c>
      <c r="F70" s="1143">
        <f t="shared" si="61"/>
        <v>51178218725</v>
      </c>
      <c r="G70" s="1143">
        <f t="shared" si="61"/>
        <v>31297343148</v>
      </c>
      <c r="H70" s="1143">
        <f t="shared" si="61"/>
        <v>0</v>
      </c>
    </row>
    <row r="72" spans="1:8" x14ac:dyDescent="0.35">
      <c r="C72" s="1146"/>
    </row>
    <row r="73" spans="1:8" x14ac:dyDescent="0.35">
      <c r="B73" s="1145" t="s">
        <v>3498</v>
      </c>
    </row>
    <row r="75" spans="1:8" ht="24.5" thickBot="1" x14ac:dyDescent="0.4">
      <c r="B75" s="1130" t="s">
        <v>3494</v>
      </c>
      <c r="C75" s="1130" t="s">
        <v>3496</v>
      </c>
      <c r="D75" s="1130" t="s">
        <v>3497</v>
      </c>
      <c r="E75" s="1130" t="s">
        <v>3470</v>
      </c>
      <c r="F75" s="1131" t="s">
        <v>592</v>
      </c>
    </row>
    <row r="76" spans="1:8" ht="12.5" thickTop="1" x14ac:dyDescent="0.35">
      <c r="B76" s="865" t="s">
        <v>3495</v>
      </c>
      <c r="C76" s="1151">
        <v>437471000000</v>
      </c>
      <c r="D76" s="1151">
        <v>437471000000</v>
      </c>
      <c r="E76" s="1151">
        <f>+C76-D76</f>
        <v>0</v>
      </c>
      <c r="F76" s="1154"/>
    </row>
    <row r="77" spans="1:8" x14ac:dyDescent="0.35">
      <c r="B77" s="868" t="s">
        <v>3471</v>
      </c>
      <c r="C77" s="1149">
        <v>185369893633</v>
      </c>
      <c r="D77" s="1149">
        <v>185369893633</v>
      </c>
      <c r="E77" s="1149">
        <f>+C77-D77</f>
        <v>0</v>
      </c>
      <c r="F77" s="1152"/>
    </row>
    <row r="78" spans="1:8" ht="36" x14ac:dyDescent="0.35">
      <c r="B78" s="865" t="s">
        <v>3472</v>
      </c>
      <c r="C78" s="1151">
        <v>26118800000</v>
      </c>
      <c r="D78" s="1151">
        <v>16118800000</v>
      </c>
      <c r="E78" s="1151">
        <f>+C78-D78</f>
        <v>10000000000</v>
      </c>
      <c r="F78" s="1155" t="s">
        <v>3499</v>
      </c>
    </row>
    <row r="79" spans="1:8" x14ac:dyDescent="0.35">
      <c r="B79" s="1148" t="s">
        <v>3267</v>
      </c>
      <c r="C79" s="1150">
        <f>SUM(C76:C78)</f>
        <v>648959693633</v>
      </c>
      <c r="D79" s="1150">
        <f t="shared" ref="D79:E79" si="62">SUM(D76:D78)</f>
        <v>638959693633</v>
      </c>
      <c r="E79" s="1150">
        <f t="shared" si="62"/>
        <v>10000000000</v>
      </c>
      <c r="F79" s="1153"/>
    </row>
  </sheetData>
  <mergeCells count="16">
    <mergeCell ref="A41:B41"/>
    <mergeCell ref="A7:B7"/>
    <mergeCell ref="A17:B17"/>
    <mergeCell ref="A24:B24"/>
    <mergeCell ref="A25:B25"/>
    <mergeCell ref="A29:B29"/>
    <mergeCell ref="A8:B8"/>
    <mergeCell ref="A35:B35"/>
    <mergeCell ref="A19:B19"/>
    <mergeCell ref="A70:B70"/>
    <mergeCell ref="A42:B42"/>
    <mergeCell ref="A51:B51"/>
    <mergeCell ref="A53:B53"/>
    <mergeCell ref="A58:B58"/>
    <mergeCell ref="A59:B59"/>
    <mergeCell ref="A63:B63"/>
  </mergeCells>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CD6BB5-F4CE-4266-8EE2-5EBA7DDE642C}">
  <sheetPr codeName="Feuil28">
    <tabColor rgb="FF00B050"/>
    <pageSetUpPr fitToPage="1"/>
  </sheetPr>
  <dimension ref="A1:J42"/>
  <sheetViews>
    <sheetView zoomScale="90" zoomScaleNormal="90" workbookViewId="0">
      <selection activeCell="G12" sqref="G12"/>
    </sheetView>
  </sheetViews>
  <sheetFormatPr baseColWidth="10" defaultColWidth="9.54296875" defaultRowHeight="13" x14ac:dyDescent="0.45"/>
  <cols>
    <col min="1" max="1" width="15.08984375" style="28" customWidth="1"/>
    <col min="2" max="2" width="16.36328125" style="28" bestFit="1" customWidth="1"/>
    <col min="3" max="4" width="15" style="28" bestFit="1" customWidth="1"/>
    <col min="5" max="5" width="16" style="28" bestFit="1" customWidth="1"/>
    <col min="6" max="6" width="14.08984375" style="28" bestFit="1" customWidth="1"/>
    <col min="7" max="7" width="32.36328125" style="28" bestFit="1" customWidth="1"/>
    <col min="8" max="8" width="39" style="28" bestFit="1" customWidth="1"/>
    <col min="9" max="9" width="32" style="28" bestFit="1" customWidth="1"/>
    <col min="10" max="10" width="29.08984375" style="28" bestFit="1" customWidth="1"/>
    <col min="11" max="11" width="16.6328125" style="28" customWidth="1"/>
    <col min="12" max="16384" width="9.54296875" style="28"/>
  </cols>
  <sheetData>
    <row r="1" spans="1:10" x14ac:dyDescent="0.45">
      <c r="A1" s="85" t="s">
        <v>3178</v>
      </c>
      <c r="B1" s="86"/>
      <c r="C1" s="86"/>
      <c r="D1" s="86"/>
      <c r="E1" s="86"/>
      <c r="F1" s="86"/>
      <c r="G1" s="86"/>
      <c r="H1" s="86"/>
      <c r="I1" s="86"/>
      <c r="J1" s="86"/>
    </row>
    <row r="2" spans="1:10" x14ac:dyDescent="0.45">
      <c r="A2" s="87"/>
      <c r="B2" s="87"/>
      <c r="C2" s="87"/>
      <c r="D2" s="87"/>
      <c r="E2" s="87"/>
      <c r="F2" s="87"/>
      <c r="G2" s="87"/>
      <c r="H2" s="87"/>
    </row>
    <row r="3" spans="1:10" x14ac:dyDescent="0.45">
      <c r="A3" s="88" t="s">
        <v>501</v>
      </c>
      <c r="B3" s="87"/>
      <c r="C3" s="87"/>
      <c r="D3" s="87"/>
      <c r="E3" s="87"/>
      <c r="F3" s="87"/>
      <c r="G3" s="87"/>
      <c r="H3" s="87"/>
    </row>
    <row r="5" spans="1:10" ht="26" x14ac:dyDescent="0.6">
      <c r="A5" s="1732" t="s">
        <v>3365</v>
      </c>
      <c r="B5" s="1732"/>
      <c r="C5" s="1732"/>
      <c r="D5" s="1732"/>
      <c r="E5" s="1732"/>
      <c r="F5" s="1732"/>
      <c r="G5" s="1732"/>
      <c r="H5" s="1732"/>
      <c r="I5" s="1732"/>
      <c r="J5" s="1732"/>
    </row>
    <row r="6" spans="1:10" ht="26" x14ac:dyDescent="0.45">
      <c r="A6" s="1733" t="s">
        <v>3366</v>
      </c>
      <c r="B6" s="1733"/>
      <c r="C6" s="1733"/>
      <c r="D6" s="1733"/>
      <c r="E6" s="1733"/>
      <c r="F6" s="1733"/>
      <c r="G6" s="1733"/>
      <c r="H6" s="1733"/>
      <c r="I6" s="1733"/>
      <c r="J6" s="1733"/>
    </row>
    <row r="7" spans="1:10" x14ac:dyDescent="0.45">
      <c r="A7" s="861"/>
      <c r="B7" s="861"/>
      <c r="C7" s="861"/>
      <c r="D7" s="861"/>
      <c r="E7" s="861"/>
      <c r="F7" s="861"/>
      <c r="G7" s="861"/>
      <c r="H7" s="861"/>
      <c r="I7" s="979"/>
      <c r="J7" s="979"/>
    </row>
    <row r="8" spans="1:10" ht="15.5" x14ac:dyDescent="0.45">
      <c r="A8" s="862" t="s">
        <v>501</v>
      </c>
      <c r="B8" s="861"/>
      <c r="C8" s="861"/>
      <c r="D8" s="861"/>
      <c r="E8" s="861"/>
      <c r="F8" s="861"/>
      <c r="G8" s="861"/>
      <c r="H8" s="861"/>
      <c r="I8" s="979"/>
      <c r="J8" s="979"/>
    </row>
    <row r="9" spans="1:10" x14ac:dyDescent="0.45">
      <c r="A9" s="905" t="s">
        <v>502</v>
      </c>
      <c r="B9" s="907" t="s">
        <v>31</v>
      </c>
      <c r="C9" s="1734" t="s">
        <v>3367</v>
      </c>
      <c r="D9" s="1734"/>
      <c r="E9" s="1734"/>
      <c r="F9" s="1734"/>
      <c r="G9" s="1734" t="s">
        <v>3368</v>
      </c>
      <c r="H9" s="1734" t="s">
        <v>3369</v>
      </c>
      <c r="I9" s="1734" t="s">
        <v>3370</v>
      </c>
      <c r="J9" s="1734" t="s">
        <v>3371</v>
      </c>
    </row>
    <row r="10" spans="1:10" x14ac:dyDescent="0.45">
      <c r="A10" s="906"/>
      <c r="B10" s="908"/>
      <c r="C10" s="858" t="s">
        <v>3372</v>
      </c>
      <c r="D10" s="858" t="s">
        <v>3373</v>
      </c>
      <c r="E10" s="858" t="s">
        <v>27</v>
      </c>
      <c r="F10" s="858" t="s">
        <v>3374</v>
      </c>
      <c r="G10" s="1735"/>
      <c r="H10" s="1735"/>
      <c r="I10" s="1735"/>
      <c r="J10" s="1735"/>
    </row>
    <row r="11" spans="1:10" ht="13.5" x14ac:dyDescent="0.45">
      <c r="A11" s="980" t="s">
        <v>3375</v>
      </c>
      <c r="B11" s="981" t="s">
        <v>42</v>
      </c>
      <c r="C11" s="982">
        <v>322660.52</v>
      </c>
      <c r="D11" s="982">
        <v>13668987.82</v>
      </c>
      <c r="E11" s="982">
        <v>12640084.41</v>
      </c>
      <c r="F11" s="982">
        <v>960466.49</v>
      </c>
      <c r="G11" s="982">
        <v>27592199.239999998</v>
      </c>
      <c r="H11" s="982">
        <v>0</v>
      </c>
      <c r="I11" s="982">
        <v>27592199.239999998</v>
      </c>
      <c r="J11" s="982"/>
    </row>
    <row r="12" spans="1:10" ht="13.5" x14ac:dyDescent="0.45">
      <c r="A12" s="980" t="s">
        <v>3376</v>
      </c>
      <c r="B12" s="981" t="s">
        <v>42</v>
      </c>
      <c r="C12" s="983"/>
      <c r="D12" s="982">
        <v>47017150</v>
      </c>
      <c r="E12" s="982">
        <v>49744609</v>
      </c>
      <c r="F12" s="983"/>
      <c r="G12" s="982">
        <v>96761759</v>
      </c>
      <c r="H12" s="983"/>
      <c r="I12" s="982">
        <v>96761759</v>
      </c>
      <c r="J12" s="983"/>
    </row>
    <row r="13" spans="1:10" ht="13.5" x14ac:dyDescent="0.45">
      <c r="A13" s="984" t="s">
        <v>211</v>
      </c>
      <c r="B13" s="985" t="s">
        <v>42</v>
      </c>
      <c r="C13" s="986"/>
      <c r="D13" s="982">
        <v>519607</v>
      </c>
      <c r="E13" s="982">
        <v>2128171</v>
      </c>
      <c r="F13" s="986"/>
      <c r="G13" s="982">
        <v>2647778</v>
      </c>
      <c r="H13" s="986">
        <v>0</v>
      </c>
      <c r="I13" s="982">
        <v>2647778</v>
      </c>
      <c r="J13" s="986"/>
    </row>
    <row r="14" spans="1:10" ht="13.5" x14ac:dyDescent="0.45">
      <c r="A14" s="984" t="s">
        <v>212</v>
      </c>
      <c r="B14" s="985" t="s">
        <v>42</v>
      </c>
      <c r="C14" s="986"/>
      <c r="D14" s="982">
        <v>201875</v>
      </c>
      <c r="E14" s="982">
        <v>3765674</v>
      </c>
      <c r="F14" s="986"/>
      <c r="G14" s="982">
        <v>3967549</v>
      </c>
      <c r="H14" s="986">
        <v>0</v>
      </c>
      <c r="I14" s="982">
        <v>3967549</v>
      </c>
      <c r="J14" s="986"/>
    </row>
    <row r="15" spans="1:10" ht="13.5" x14ac:dyDescent="0.45">
      <c r="A15" s="984" t="s">
        <v>237</v>
      </c>
      <c r="B15" s="985" t="s">
        <v>553</v>
      </c>
      <c r="C15" s="986">
        <v>393970.01</v>
      </c>
      <c r="D15" s="982">
        <v>1886076.0081500001</v>
      </c>
      <c r="E15" s="982">
        <v>7011655.7910000011</v>
      </c>
      <c r="F15" s="982">
        <v>1957561.064</v>
      </c>
      <c r="G15" s="982">
        <v>11249262.87315</v>
      </c>
      <c r="H15" s="986">
        <v>0</v>
      </c>
      <c r="I15" s="982">
        <v>11249262.87315</v>
      </c>
      <c r="J15" s="986"/>
    </row>
    <row r="16" spans="1:10" ht="13.5" x14ac:dyDescent="0.45">
      <c r="A16" s="984" t="s">
        <v>3377</v>
      </c>
      <c r="B16" s="985" t="s">
        <v>553</v>
      </c>
      <c r="C16" s="986">
        <v>41823186</v>
      </c>
      <c r="D16" s="987">
        <v>7336824</v>
      </c>
      <c r="E16" s="982">
        <v>20638661</v>
      </c>
      <c r="F16" s="983"/>
      <c r="G16" s="982">
        <v>69798671</v>
      </c>
      <c r="H16" s="986"/>
      <c r="I16" s="982">
        <v>69798671</v>
      </c>
      <c r="J16" s="986"/>
    </row>
    <row r="17" spans="1:10" ht="13.5" x14ac:dyDescent="0.45">
      <c r="A17" s="984" t="s">
        <v>77</v>
      </c>
      <c r="B17" s="985" t="s">
        <v>554</v>
      </c>
      <c r="C17" s="986"/>
      <c r="D17" s="988">
        <v>5740599</v>
      </c>
      <c r="E17" s="988">
        <v>4636704</v>
      </c>
      <c r="F17" s="989"/>
      <c r="G17" s="988">
        <v>10377303</v>
      </c>
      <c r="H17" s="986">
        <v>0</v>
      </c>
      <c r="I17" s="982">
        <v>6</v>
      </c>
      <c r="J17" s="986"/>
    </row>
    <row r="18" spans="1:10" ht="13.5" x14ac:dyDescent="0.45">
      <c r="A18" s="984" t="s">
        <v>56</v>
      </c>
      <c r="B18" s="985" t="s">
        <v>555</v>
      </c>
      <c r="C18" s="986"/>
      <c r="D18" s="986">
        <v>442419.62</v>
      </c>
      <c r="E18" s="982">
        <v>2080269.5</v>
      </c>
      <c r="F18" s="986">
        <v>-202682.25</v>
      </c>
      <c r="G18" s="982">
        <v>2320006.87</v>
      </c>
      <c r="H18" s="986"/>
      <c r="I18" s="982">
        <v>2320006.87</v>
      </c>
      <c r="J18" s="986">
        <v>464001.45300000004</v>
      </c>
    </row>
    <row r="19" spans="1:10" ht="13.5" x14ac:dyDescent="0.45">
      <c r="A19" s="984" t="s">
        <v>214</v>
      </c>
      <c r="B19" s="985" t="s">
        <v>555</v>
      </c>
      <c r="C19" s="986"/>
      <c r="D19" s="986">
        <v>-4255.8249999999998</v>
      </c>
      <c r="E19" s="986">
        <v>7399605.9500000002</v>
      </c>
      <c r="F19" s="986">
        <v>-60651.934999999998</v>
      </c>
      <c r="G19" s="982">
        <v>7334698.1900000004</v>
      </c>
      <c r="H19" s="986">
        <v>3153920.1615000004</v>
      </c>
      <c r="I19" s="982">
        <v>7334698.1900000004</v>
      </c>
      <c r="J19" s="986">
        <v>3153920.1615000004</v>
      </c>
    </row>
    <row r="20" spans="1:10" ht="13.5" x14ac:dyDescent="0.45">
      <c r="A20" s="984" t="s">
        <v>215</v>
      </c>
      <c r="B20" s="985" t="s">
        <v>555</v>
      </c>
      <c r="C20" s="986"/>
      <c r="D20" s="982">
        <v>9075733</v>
      </c>
      <c r="E20" s="982">
        <v>2913048</v>
      </c>
      <c r="F20" s="986"/>
      <c r="G20" s="982">
        <v>11988781</v>
      </c>
      <c r="H20" s="986">
        <v>0</v>
      </c>
      <c r="I20" s="982">
        <v>11988781</v>
      </c>
      <c r="J20" s="986"/>
    </row>
    <row r="21" spans="1:10" ht="13.5" x14ac:dyDescent="0.45">
      <c r="A21" s="984" t="s">
        <v>67</v>
      </c>
      <c r="B21" s="985" t="s">
        <v>555</v>
      </c>
      <c r="C21" s="986"/>
      <c r="D21" s="986">
        <v>45437.46</v>
      </c>
      <c r="E21" s="986">
        <v>688603.84</v>
      </c>
      <c r="F21" s="986"/>
      <c r="G21" s="982">
        <v>734041.29999999993</v>
      </c>
      <c r="H21" s="986">
        <v>0</v>
      </c>
      <c r="I21" s="982">
        <v>734041.29999999993</v>
      </c>
      <c r="J21" s="986"/>
    </row>
    <row r="22" spans="1:10" ht="13.5" x14ac:dyDescent="0.45">
      <c r="A22" s="984" t="s">
        <v>3378</v>
      </c>
      <c r="B22" s="985"/>
      <c r="C22" s="986"/>
      <c r="D22" s="986">
        <v>6486779.4900000002</v>
      </c>
      <c r="E22" s="983">
        <v>6675878.2599999998</v>
      </c>
      <c r="F22" s="986"/>
      <c r="G22" s="982">
        <v>13162657.75</v>
      </c>
      <c r="H22" s="986"/>
      <c r="I22" s="982">
        <v>13162657.75</v>
      </c>
      <c r="J22" s="986"/>
    </row>
    <row r="23" spans="1:10" ht="13.5" x14ac:dyDescent="0.45">
      <c r="A23" s="984" t="s">
        <v>74</v>
      </c>
      <c r="B23" s="985" t="s">
        <v>556</v>
      </c>
      <c r="C23" s="986"/>
      <c r="D23" s="986"/>
      <c r="E23" s="982"/>
      <c r="F23" s="986"/>
      <c r="G23" s="982">
        <v>0</v>
      </c>
      <c r="H23" s="986">
        <v>0</v>
      </c>
      <c r="I23" s="986"/>
      <c r="J23" s="986"/>
    </row>
    <row r="24" spans="1:10" ht="13.5" x14ac:dyDescent="0.45">
      <c r="A24" s="990" t="s">
        <v>65</v>
      </c>
      <c r="B24" s="991" t="s">
        <v>11</v>
      </c>
      <c r="C24" s="992"/>
      <c r="D24" s="992"/>
      <c r="E24" s="989">
        <v>110858480</v>
      </c>
      <c r="F24" s="992"/>
      <c r="G24" s="988"/>
      <c r="H24" s="992">
        <v>0</v>
      </c>
      <c r="I24" s="992"/>
      <c r="J24" s="992"/>
    </row>
    <row r="25" spans="1:10" ht="13.5" x14ac:dyDescent="0.45">
      <c r="A25" s="993" t="s">
        <v>557</v>
      </c>
      <c r="B25" s="994"/>
      <c r="C25" s="995"/>
      <c r="D25" s="995"/>
      <c r="E25" s="995"/>
      <c r="F25" s="995"/>
      <c r="G25" s="995"/>
      <c r="H25" s="995"/>
      <c r="I25" s="995"/>
      <c r="J25" s="995"/>
    </row>
    <row r="26" spans="1:10" ht="13.5" x14ac:dyDescent="0.45">
      <c r="A26" s="859" t="s">
        <v>102</v>
      </c>
      <c r="B26" s="860"/>
      <c r="C26" s="863">
        <v>42539816.530000001</v>
      </c>
      <c r="D26" s="863">
        <v>92417232.573149994</v>
      </c>
      <c r="E26" s="863">
        <v>231181444.75100002</v>
      </c>
      <c r="F26" s="863">
        <v>2654693.3689999999</v>
      </c>
      <c r="G26" s="863">
        <v>257934707.22315001</v>
      </c>
      <c r="H26" s="863">
        <v>3153920.1615000004</v>
      </c>
      <c r="I26" s="863">
        <v>247557410.22315001</v>
      </c>
      <c r="J26" s="863">
        <v>3617921.6145000006</v>
      </c>
    </row>
    <row r="27" spans="1:10" x14ac:dyDescent="0.45">
      <c r="A27" s="979"/>
      <c r="B27" s="979"/>
      <c r="C27" s="979"/>
      <c r="D27" s="979"/>
      <c r="E27" s="979"/>
      <c r="F27" s="979"/>
      <c r="G27" s="979"/>
      <c r="H27" s="979"/>
      <c r="I27" s="979"/>
      <c r="J27" s="979"/>
    </row>
    <row r="28" spans="1:10" x14ac:dyDescent="0.45">
      <c r="A28" s="979"/>
      <c r="B28" s="979"/>
      <c r="C28" s="979"/>
      <c r="D28" s="979"/>
      <c r="E28" s="979"/>
      <c r="F28" s="979"/>
      <c r="G28" s="996"/>
      <c r="H28" s="979"/>
      <c r="I28" s="979"/>
      <c r="J28" s="979"/>
    </row>
    <row r="29" spans="1:10" x14ac:dyDescent="0.45">
      <c r="A29" s="979"/>
      <c r="B29" s="979"/>
      <c r="C29" s="979"/>
      <c r="D29" s="979"/>
      <c r="E29" s="979"/>
      <c r="F29" s="979"/>
      <c r="G29" s="979"/>
      <c r="H29" s="979"/>
      <c r="I29" s="979"/>
      <c r="J29" s="979"/>
    </row>
    <row r="30" spans="1:10" ht="15.5" x14ac:dyDescent="0.45">
      <c r="A30" s="862" t="s">
        <v>3379</v>
      </c>
      <c r="B30" s="861"/>
      <c r="C30" s="979"/>
      <c r="D30" s="979"/>
      <c r="E30" s="979"/>
      <c r="F30" s="979"/>
      <c r="G30" s="979"/>
      <c r="H30" s="979"/>
      <c r="I30" s="979"/>
      <c r="J30" s="979"/>
    </row>
    <row r="31" spans="1:10" x14ac:dyDescent="0.45">
      <c r="A31" s="1736" t="s">
        <v>502</v>
      </c>
      <c r="B31" s="1738" t="s">
        <v>31</v>
      </c>
      <c r="C31" s="1734" t="s">
        <v>3367</v>
      </c>
      <c r="D31" s="1734"/>
      <c r="E31" s="1734"/>
      <c r="F31" s="1734"/>
      <c r="G31" s="1734" t="s">
        <v>3380</v>
      </c>
      <c r="H31" s="1734" t="s">
        <v>3369</v>
      </c>
      <c r="I31" s="1734" t="s">
        <v>3370</v>
      </c>
      <c r="J31" s="1734" t="s">
        <v>3371</v>
      </c>
    </row>
    <row r="32" spans="1:10" x14ac:dyDescent="0.45">
      <c r="A32" s="1737"/>
      <c r="B32" s="1739"/>
      <c r="C32" s="858" t="s">
        <v>3372</v>
      </c>
      <c r="D32" s="858" t="s">
        <v>3373</v>
      </c>
      <c r="E32" s="858" t="s">
        <v>27</v>
      </c>
      <c r="F32" s="858" t="s">
        <v>3374</v>
      </c>
      <c r="G32" s="1735"/>
      <c r="H32" s="1735"/>
      <c r="I32" s="1735"/>
      <c r="J32" s="1735"/>
    </row>
    <row r="33" spans="1:10" ht="13.5" x14ac:dyDescent="0.45">
      <c r="A33" s="997" t="s">
        <v>67</v>
      </c>
      <c r="B33" s="998" t="s">
        <v>555</v>
      </c>
      <c r="C33" s="979"/>
      <c r="D33" s="999">
        <v>6532216.9500000002</v>
      </c>
      <c r="E33" s="999">
        <v>7364482.0999999996</v>
      </c>
      <c r="F33" s="979"/>
      <c r="G33" s="1000">
        <v>13896699.050000001</v>
      </c>
      <c r="H33" s="1001"/>
      <c r="I33" s="1000"/>
      <c r="J33" s="979"/>
    </row>
    <row r="34" spans="1:10" ht="13.5" x14ac:dyDescent="0.45">
      <c r="A34" s="1002" t="s">
        <v>74</v>
      </c>
      <c r="B34" s="1003" t="s">
        <v>556</v>
      </c>
      <c r="C34" s="979"/>
      <c r="D34" s="979"/>
      <c r="E34" s="1004"/>
      <c r="F34" s="979"/>
      <c r="G34" s="1000"/>
      <c r="H34" s="1000"/>
      <c r="I34" s="1000"/>
      <c r="J34" s="979"/>
    </row>
    <row r="35" spans="1:10" ht="13.5" x14ac:dyDescent="0.45">
      <c r="A35" s="859" t="s">
        <v>102</v>
      </c>
      <c r="B35" s="860"/>
      <c r="C35" s="1005">
        <v>0</v>
      </c>
      <c r="D35" s="1005">
        <v>6532216.9500000002</v>
      </c>
      <c r="E35" s="1005"/>
      <c r="F35" s="1005"/>
      <c r="G35" s="1005">
        <v>13896699.050000001</v>
      </c>
      <c r="H35" s="1005"/>
      <c r="I35" s="1005"/>
      <c r="J35" s="1005"/>
    </row>
    <row r="36" spans="1:10" x14ac:dyDescent="0.45">
      <c r="A36" s="861"/>
      <c r="B36" s="861"/>
      <c r="C36" s="979"/>
      <c r="D36" s="979"/>
      <c r="E36" s="979"/>
      <c r="F36" s="979"/>
      <c r="G36" s="979"/>
      <c r="H36" s="979"/>
      <c r="I36" s="979"/>
      <c r="J36" s="979"/>
    </row>
    <row r="37" spans="1:10" x14ac:dyDescent="0.45">
      <c r="A37" s="861"/>
      <c r="B37" s="861"/>
      <c r="C37" s="979"/>
      <c r="D37" s="979"/>
      <c r="E37" s="979"/>
      <c r="F37" s="979"/>
      <c r="G37" s="979"/>
      <c r="H37" s="979"/>
      <c r="I37" s="979"/>
      <c r="J37" s="979"/>
    </row>
    <row r="38" spans="1:10" ht="15.5" x14ac:dyDescent="0.45">
      <c r="A38" s="862" t="s">
        <v>503</v>
      </c>
      <c r="B38" s="861"/>
      <c r="C38" s="979"/>
      <c r="D38" s="979"/>
      <c r="E38" s="979"/>
      <c r="F38" s="979"/>
      <c r="G38" s="979"/>
      <c r="H38" s="979"/>
      <c r="I38" s="979"/>
      <c r="J38" s="979"/>
    </row>
    <row r="39" spans="1:10" x14ac:dyDescent="0.45">
      <c r="A39" s="1736" t="s">
        <v>502</v>
      </c>
      <c r="B39" s="1738" t="s">
        <v>31</v>
      </c>
      <c r="C39" s="1734" t="s">
        <v>3367</v>
      </c>
      <c r="D39" s="1734"/>
      <c r="E39" s="1734"/>
      <c r="F39" s="1734"/>
      <c r="G39" s="1734" t="s">
        <v>3380</v>
      </c>
      <c r="H39" s="1734" t="s">
        <v>3369</v>
      </c>
      <c r="I39" s="1734" t="s">
        <v>3370</v>
      </c>
      <c r="J39" s="1734" t="s">
        <v>3371</v>
      </c>
    </row>
    <row r="40" spans="1:10" x14ac:dyDescent="0.45">
      <c r="A40" s="1737"/>
      <c r="B40" s="1739"/>
      <c r="C40" s="858" t="s">
        <v>3372</v>
      </c>
      <c r="D40" s="858" t="s">
        <v>3373</v>
      </c>
      <c r="E40" s="858" t="s">
        <v>27</v>
      </c>
      <c r="F40" s="858" t="s">
        <v>3374</v>
      </c>
      <c r="G40" s="1735"/>
      <c r="H40" s="1735"/>
      <c r="I40" s="1735"/>
      <c r="J40" s="1735"/>
    </row>
    <row r="41" spans="1:10" ht="13.5" x14ac:dyDescent="0.45">
      <c r="A41" s="1006" t="s">
        <v>67</v>
      </c>
      <c r="B41" s="1007" t="s">
        <v>555</v>
      </c>
      <c r="C41" s="979"/>
      <c r="D41" s="979"/>
      <c r="E41" s="979"/>
      <c r="F41" s="979"/>
      <c r="G41" s="979"/>
      <c r="H41" s="979"/>
      <c r="I41" s="1000"/>
      <c r="J41" s="979"/>
    </row>
    <row r="42" spans="1:10" ht="13.5" x14ac:dyDescent="0.45">
      <c r="A42" s="859" t="s">
        <v>102</v>
      </c>
      <c r="B42" s="860"/>
      <c r="C42" s="1005">
        <v>0</v>
      </c>
      <c r="D42" s="1005">
        <v>0</v>
      </c>
      <c r="E42" s="1005">
        <v>0</v>
      </c>
      <c r="F42" s="1005">
        <v>0</v>
      </c>
      <c r="G42" s="1005">
        <v>0</v>
      </c>
      <c r="H42" s="1005">
        <v>0</v>
      </c>
      <c r="I42" s="1005">
        <v>0</v>
      </c>
      <c r="J42" s="1005">
        <v>0</v>
      </c>
    </row>
  </sheetData>
  <mergeCells count="21">
    <mergeCell ref="J31:J32"/>
    <mergeCell ref="A39:A40"/>
    <mergeCell ref="B39:B40"/>
    <mergeCell ref="C39:F39"/>
    <mergeCell ref="G39:G40"/>
    <mergeCell ref="H39:H40"/>
    <mergeCell ref="I39:I40"/>
    <mergeCell ref="J39:J40"/>
    <mergeCell ref="A31:A32"/>
    <mergeCell ref="B31:B32"/>
    <mergeCell ref="C31:F31"/>
    <mergeCell ref="G31:G32"/>
    <mergeCell ref="H31:H32"/>
    <mergeCell ref="I31:I32"/>
    <mergeCell ref="A5:J5"/>
    <mergeCell ref="A6:J6"/>
    <mergeCell ref="C9:F9"/>
    <mergeCell ref="G9:G10"/>
    <mergeCell ref="H9:H10"/>
    <mergeCell ref="I9:I10"/>
    <mergeCell ref="J9:J10"/>
  </mergeCells>
  <pageMargins left="0.31496062992125984" right="0.31496062992125984" top="0.35433070866141736" bottom="0.35433070866141736" header="0.31496062992125984" footer="0.31496062992125984"/>
  <pageSetup paperSize="9" scale="79" orientation="landscape"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82196-9634-4775-83BC-1E0F3376367D}">
  <sheetPr codeName="Feuil9">
    <tabColor rgb="FF00B050"/>
  </sheetPr>
  <dimension ref="A1:F52"/>
  <sheetViews>
    <sheetView zoomScaleNormal="100" workbookViewId="0">
      <selection activeCell="B14" sqref="B14"/>
    </sheetView>
  </sheetViews>
  <sheetFormatPr baseColWidth="10" defaultColWidth="11.54296875" defaultRowHeight="13" x14ac:dyDescent="0.45"/>
  <cols>
    <col min="1" max="1" width="37.453125" style="1" bestFit="1" customWidth="1"/>
    <col min="2" max="2" width="18.90625" style="1" bestFit="1" customWidth="1"/>
    <col min="3" max="3" width="17.54296875" style="3" customWidth="1"/>
    <col min="4" max="4" width="23.54296875" style="83" customWidth="1"/>
    <col min="5" max="5" width="22.453125" style="3" customWidth="1"/>
    <col min="6" max="6" width="17.453125" style="3" customWidth="1"/>
    <col min="7" max="7" width="12.54296875" style="1" bestFit="1" customWidth="1"/>
    <col min="8" max="16384" width="11.54296875" style="1"/>
  </cols>
  <sheetData>
    <row r="1" spans="1:6" x14ac:dyDescent="0.45">
      <c r="A1" s="69" t="s">
        <v>1595</v>
      </c>
      <c r="B1" s="69"/>
    </row>
    <row r="4" spans="1:6" ht="39.5" thickBot="1" x14ac:dyDescent="0.5">
      <c r="A4" s="864" t="s">
        <v>100</v>
      </c>
      <c r="B4" s="864" t="s">
        <v>3382</v>
      </c>
      <c r="C4" s="84" t="s">
        <v>623</v>
      </c>
      <c r="D4" s="84" t="s">
        <v>627</v>
      </c>
      <c r="E4" s="84" t="s">
        <v>687</v>
      </c>
      <c r="F4" s="84" t="s">
        <v>3179</v>
      </c>
    </row>
    <row r="5" spans="1:6" x14ac:dyDescent="0.45">
      <c r="A5" s="865" t="s">
        <v>596</v>
      </c>
      <c r="B5" s="865" t="s">
        <v>3383</v>
      </c>
      <c r="C5" s="866">
        <v>160110454</v>
      </c>
      <c r="D5" s="866">
        <f t="shared" ref="D5:D50" si="0">+C5*25%</f>
        <v>40027613.5</v>
      </c>
      <c r="E5" s="866">
        <v>50572498</v>
      </c>
      <c r="F5" s="867">
        <f t="shared" ref="F5:F16" si="1">+D5-E5</f>
        <v>-10544884.5</v>
      </c>
    </row>
    <row r="6" spans="1:6" x14ac:dyDescent="0.45">
      <c r="A6" s="868" t="s">
        <v>624</v>
      </c>
      <c r="B6" s="868" t="s">
        <v>3384</v>
      </c>
      <c r="C6" s="869">
        <v>183461997</v>
      </c>
      <c r="D6" s="869">
        <f t="shared" si="0"/>
        <v>45865499.25</v>
      </c>
      <c r="E6" s="869">
        <v>47677157</v>
      </c>
      <c r="F6" s="870">
        <f t="shared" si="1"/>
        <v>-1811657.75</v>
      </c>
    </row>
    <row r="7" spans="1:6" x14ac:dyDescent="0.45">
      <c r="A7" s="865" t="s">
        <v>625</v>
      </c>
      <c r="B7" s="865" t="s">
        <v>3385</v>
      </c>
      <c r="C7" s="866">
        <v>112083366</v>
      </c>
      <c r="D7" s="866">
        <f t="shared" si="0"/>
        <v>28020841.5</v>
      </c>
      <c r="E7" s="866">
        <v>43132988</v>
      </c>
      <c r="F7" s="867">
        <f t="shared" si="1"/>
        <v>-15112146.5</v>
      </c>
    </row>
    <row r="8" spans="1:6" x14ac:dyDescent="0.45">
      <c r="A8" s="868" t="s">
        <v>23</v>
      </c>
      <c r="B8" s="868" t="s">
        <v>3389</v>
      </c>
      <c r="C8" s="869">
        <v>44249067</v>
      </c>
      <c r="D8" s="869">
        <f t="shared" si="0"/>
        <v>11062266.75</v>
      </c>
      <c r="E8" s="869">
        <v>15913257</v>
      </c>
      <c r="F8" s="870">
        <f t="shared" si="1"/>
        <v>-4850990.25</v>
      </c>
    </row>
    <row r="9" spans="1:6" x14ac:dyDescent="0.45">
      <c r="A9" s="865" t="s">
        <v>691</v>
      </c>
      <c r="B9" s="866" t="s">
        <v>3381</v>
      </c>
      <c r="C9" s="866">
        <v>36997532</v>
      </c>
      <c r="D9" s="866">
        <f t="shared" si="0"/>
        <v>9249383</v>
      </c>
      <c r="E9" s="866">
        <v>12949141</v>
      </c>
      <c r="F9" s="867">
        <f t="shared" si="1"/>
        <v>-3699758</v>
      </c>
    </row>
    <row r="10" spans="1:6" x14ac:dyDescent="0.45">
      <c r="A10" s="868" t="s">
        <v>3180</v>
      </c>
      <c r="B10" s="868" t="s">
        <v>3384</v>
      </c>
      <c r="C10" s="869">
        <v>29513328</v>
      </c>
      <c r="D10" s="869">
        <f t="shared" si="0"/>
        <v>7378332</v>
      </c>
      <c r="E10" s="869">
        <v>10329664</v>
      </c>
      <c r="F10" s="870">
        <f t="shared" si="1"/>
        <v>-2951332</v>
      </c>
    </row>
    <row r="11" spans="1:6" x14ac:dyDescent="0.45">
      <c r="A11" s="865" t="s">
        <v>689</v>
      </c>
      <c r="B11" s="865" t="s">
        <v>3388</v>
      </c>
      <c r="C11" s="866">
        <v>22204898</v>
      </c>
      <c r="D11" s="866">
        <f t="shared" si="0"/>
        <v>5551224.5</v>
      </c>
      <c r="E11" s="866">
        <v>7771715</v>
      </c>
      <c r="F11" s="867">
        <f t="shared" si="1"/>
        <v>-2220490.5</v>
      </c>
    </row>
    <row r="12" spans="1:6" x14ac:dyDescent="0.45">
      <c r="A12" s="868" t="s">
        <v>3181</v>
      </c>
      <c r="B12" s="868" t="s">
        <v>3390</v>
      </c>
      <c r="C12" s="869">
        <v>9149146</v>
      </c>
      <c r="D12" s="869">
        <f t="shared" si="0"/>
        <v>2287286.5</v>
      </c>
      <c r="E12" s="869">
        <v>3202203</v>
      </c>
      <c r="F12" s="870">
        <f t="shared" si="1"/>
        <v>-914916.5</v>
      </c>
    </row>
    <row r="13" spans="1:6" x14ac:dyDescent="0.45">
      <c r="A13" s="865" t="s">
        <v>1560</v>
      </c>
      <c r="B13" s="865" t="s">
        <v>3386</v>
      </c>
      <c r="C13" s="866">
        <v>2926850</v>
      </c>
      <c r="D13" s="866">
        <f t="shared" si="0"/>
        <v>731712.5</v>
      </c>
      <c r="E13" s="866">
        <v>1024402</v>
      </c>
      <c r="F13" s="867">
        <f t="shared" si="1"/>
        <v>-292689.5</v>
      </c>
    </row>
    <row r="14" spans="1:6" x14ac:dyDescent="0.45">
      <c r="A14" s="868" t="s">
        <v>3182</v>
      </c>
      <c r="B14" s="868" t="s">
        <v>3388</v>
      </c>
      <c r="C14" s="869">
        <v>2030720</v>
      </c>
      <c r="D14" s="869">
        <f t="shared" si="0"/>
        <v>507680</v>
      </c>
      <c r="E14" s="869">
        <v>710752</v>
      </c>
      <c r="F14" s="870">
        <f t="shared" si="1"/>
        <v>-203072</v>
      </c>
    </row>
    <row r="15" spans="1:6" x14ac:dyDescent="0.45">
      <c r="A15" s="865" t="s">
        <v>2778</v>
      </c>
      <c r="B15" s="865" t="s">
        <v>3384</v>
      </c>
      <c r="C15" s="866">
        <v>1957700</v>
      </c>
      <c r="D15" s="866">
        <f t="shared" si="0"/>
        <v>489425</v>
      </c>
      <c r="E15" s="866">
        <v>685200</v>
      </c>
      <c r="F15" s="867">
        <f t="shared" si="1"/>
        <v>-195775</v>
      </c>
    </row>
    <row r="16" spans="1:6" x14ac:dyDescent="0.45">
      <c r="A16" s="868" t="s">
        <v>304</v>
      </c>
      <c r="B16" s="868" t="s">
        <v>3387</v>
      </c>
      <c r="C16" s="869">
        <v>870800</v>
      </c>
      <c r="D16" s="869">
        <f t="shared" si="0"/>
        <v>217700</v>
      </c>
      <c r="E16" s="869">
        <v>304783</v>
      </c>
      <c r="F16" s="870">
        <f t="shared" si="1"/>
        <v>-87083</v>
      </c>
    </row>
    <row r="17" spans="1:6" x14ac:dyDescent="0.45">
      <c r="A17" s="865" t="s">
        <v>2801</v>
      </c>
      <c r="B17" s="865"/>
      <c r="C17" s="866">
        <v>2787362</v>
      </c>
      <c r="D17" s="866">
        <f t="shared" si="0"/>
        <v>696840.5</v>
      </c>
      <c r="E17" s="866">
        <v>0</v>
      </c>
      <c r="F17" s="867">
        <v>0</v>
      </c>
    </row>
    <row r="18" spans="1:6" x14ac:dyDescent="0.45">
      <c r="A18" s="868" t="s">
        <v>2852</v>
      </c>
      <c r="B18" s="868"/>
      <c r="C18" s="869">
        <v>2969</v>
      </c>
      <c r="D18" s="869">
        <f t="shared" si="0"/>
        <v>742.25</v>
      </c>
      <c r="E18" s="869">
        <v>0</v>
      </c>
      <c r="F18" s="870">
        <v>0</v>
      </c>
    </row>
    <row r="19" spans="1:6" x14ac:dyDescent="0.45">
      <c r="A19" s="865" t="s">
        <v>2799</v>
      </c>
      <c r="B19" s="865"/>
      <c r="C19" s="866">
        <v>562400</v>
      </c>
      <c r="D19" s="866">
        <f t="shared" si="0"/>
        <v>140600</v>
      </c>
      <c r="E19" s="866">
        <v>0</v>
      </c>
      <c r="F19" s="867">
        <v>0</v>
      </c>
    </row>
    <row r="20" spans="1:6" x14ac:dyDescent="0.45">
      <c r="A20" s="868" t="s">
        <v>2828</v>
      </c>
      <c r="B20" s="868"/>
      <c r="C20" s="869">
        <v>200000</v>
      </c>
      <c r="D20" s="869">
        <f t="shared" si="0"/>
        <v>50000</v>
      </c>
      <c r="E20" s="869">
        <v>0</v>
      </c>
      <c r="F20" s="870">
        <v>0</v>
      </c>
    </row>
    <row r="21" spans="1:6" x14ac:dyDescent="0.45">
      <c r="A21" s="865" t="s">
        <v>3183</v>
      </c>
      <c r="B21" s="865"/>
      <c r="C21" s="866">
        <v>371200</v>
      </c>
      <c r="D21" s="866">
        <f t="shared" si="0"/>
        <v>92800</v>
      </c>
      <c r="E21" s="866">
        <v>0</v>
      </c>
      <c r="F21" s="867">
        <v>0</v>
      </c>
    </row>
    <row r="22" spans="1:6" x14ac:dyDescent="0.45">
      <c r="A22" s="868" t="s">
        <v>2832</v>
      </c>
      <c r="B22" s="868"/>
      <c r="C22" s="869">
        <v>6098975</v>
      </c>
      <c r="D22" s="869">
        <f t="shared" si="0"/>
        <v>1524743.75</v>
      </c>
      <c r="E22" s="869">
        <v>0</v>
      </c>
      <c r="F22" s="870">
        <v>0</v>
      </c>
    </row>
    <row r="23" spans="1:6" x14ac:dyDescent="0.45">
      <c r="A23" s="865" t="s">
        <v>2788</v>
      </c>
      <c r="B23" s="865"/>
      <c r="C23" s="866">
        <v>16997875</v>
      </c>
      <c r="D23" s="866">
        <f t="shared" si="0"/>
        <v>4249468.75</v>
      </c>
      <c r="E23" s="866">
        <v>0</v>
      </c>
      <c r="F23" s="867">
        <v>0</v>
      </c>
    </row>
    <row r="24" spans="1:6" x14ac:dyDescent="0.45">
      <c r="A24" s="868" t="s">
        <v>3184</v>
      </c>
      <c r="B24" s="868"/>
      <c r="C24" s="869">
        <v>15975300</v>
      </c>
      <c r="D24" s="869">
        <f t="shared" si="0"/>
        <v>3993825</v>
      </c>
      <c r="E24" s="869">
        <v>0</v>
      </c>
      <c r="F24" s="870">
        <v>0</v>
      </c>
    </row>
    <row r="25" spans="1:6" x14ac:dyDescent="0.45">
      <c r="A25" s="865" t="s">
        <v>718</v>
      </c>
      <c r="B25" s="865"/>
      <c r="C25" s="866">
        <v>32759467</v>
      </c>
      <c r="D25" s="866">
        <f t="shared" si="0"/>
        <v>8189866.75</v>
      </c>
      <c r="E25" s="866">
        <v>0</v>
      </c>
      <c r="F25" s="867">
        <v>0</v>
      </c>
    </row>
    <row r="26" spans="1:6" x14ac:dyDescent="0.45">
      <c r="A26" s="868" t="s">
        <v>3185</v>
      </c>
      <c r="B26" s="868"/>
      <c r="C26" s="869">
        <v>112602</v>
      </c>
      <c r="D26" s="869">
        <f t="shared" si="0"/>
        <v>28150.5</v>
      </c>
      <c r="E26" s="869">
        <v>0</v>
      </c>
      <c r="F26" s="870">
        <v>0</v>
      </c>
    </row>
    <row r="27" spans="1:6" x14ac:dyDescent="0.45">
      <c r="A27" s="865" t="s">
        <v>3186</v>
      </c>
      <c r="B27" s="865"/>
      <c r="C27" s="866">
        <v>7658792</v>
      </c>
      <c r="D27" s="866">
        <f t="shared" si="0"/>
        <v>1914698</v>
      </c>
      <c r="E27" s="866">
        <v>0</v>
      </c>
      <c r="F27" s="867">
        <v>0</v>
      </c>
    </row>
    <row r="28" spans="1:6" x14ac:dyDescent="0.45">
      <c r="A28" s="868" t="s">
        <v>2777</v>
      </c>
      <c r="B28" s="868"/>
      <c r="C28" s="869">
        <v>28095250</v>
      </c>
      <c r="D28" s="869">
        <f t="shared" si="0"/>
        <v>7023812.5</v>
      </c>
      <c r="E28" s="869">
        <v>0</v>
      </c>
      <c r="F28" s="870">
        <v>0</v>
      </c>
    </row>
    <row r="29" spans="1:6" x14ac:dyDescent="0.45">
      <c r="A29" s="865" t="s">
        <v>2821</v>
      </c>
      <c r="B29" s="865"/>
      <c r="C29" s="866">
        <v>287000</v>
      </c>
      <c r="D29" s="866">
        <f t="shared" si="0"/>
        <v>71750</v>
      </c>
      <c r="E29" s="866">
        <v>0</v>
      </c>
      <c r="F29" s="867">
        <v>0</v>
      </c>
    </row>
    <row r="30" spans="1:6" x14ac:dyDescent="0.45">
      <c r="A30" s="868" t="s">
        <v>3187</v>
      </c>
      <c r="B30" s="868"/>
      <c r="C30" s="869">
        <v>829264</v>
      </c>
      <c r="D30" s="869">
        <f t="shared" si="0"/>
        <v>207316</v>
      </c>
      <c r="E30" s="869">
        <v>0</v>
      </c>
      <c r="F30" s="870">
        <v>0</v>
      </c>
    </row>
    <row r="31" spans="1:6" x14ac:dyDescent="0.45">
      <c r="A31" s="865" t="s">
        <v>696</v>
      </c>
      <c r="B31" s="865"/>
      <c r="C31" s="866">
        <v>423534</v>
      </c>
      <c r="D31" s="866">
        <f t="shared" si="0"/>
        <v>105883.5</v>
      </c>
      <c r="E31" s="866">
        <v>0</v>
      </c>
      <c r="F31" s="867">
        <v>0</v>
      </c>
    </row>
    <row r="32" spans="1:6" x14ac:dyDescent="0.45">
      <c r="A32" s="868" t="s">
        <v>2295</v>
      </c>
      <c r="B32" s="868"/>
      <c r="C32" s="869">
        <v>33360982</v>
      </c>
      <c r="D32" s="869">
        <f t="shared" si="0"/>
        <v>8340245.5</v>
      </c>
      <c r="E32" s="869">
        <v>0</v>
      </c>
      <c r="F32" s="870">
        <v>0</v>
      </c>
    </row>
    <row r="33" spans="1:6" x14ac:dyDescent="0.45">
      <c r="A33" s="865" t="s">
        <v>3188</v>
      </c>
      <c r="B33" s="865"/>
      <c r="C33" s="866">
        <v>4343340</v>
      </c>
      <c r="D33" s="866">
        <f t="shared" si="0"/>
        <v>1085835</v>
      </c>
      <c r="E33" s="866">
        <v>0</v>
      </c>
      <c r="F33" s="867">
        <v>0</v>
      </c>
    </row>
    <row r="34" spans="1:6" x14ac:dyDescent="0.45">
      <c r="A34" s="868" t="s">
        <v>662</v>
      </c>
      <c r="B34" s="868"/>
      <c r="C34" s="869">
        <v>9972010</v>
      </c>
      <c r="D34" s="869">
        <f t="shared" si="0"/>
        <v>2493002.5</v>
      </c>
      <c r="E34" s="869">
        <v>0</v>
      </c>
      <c r="F34" s="870">
        <v>0</v>
      </c>
    </row>
    <row r="35" spans="1:6" x14ac:dyDescent="0.45">
      <c r="A35" s="865" t="s">
        <v>4</v>
      </c>
      <c r="B35" s="865"/>
      <c r="C35" s="866">
        <v>928220</v>
      </c>
      <c r="D35" s="866">
        <f t="shared" si="0"/>
        <v>232055</v>
      </c>
      <c r="E35" s="866">
        <v>0</v>
      </c>
      <c r="F35" s="867">
        <v>0</v>
      </c>
    </row>
    <row r="36" spans="1:6" x14ac:dyDescent="0.45">
      <c r="A36" s="868" t="s">
        <v>611</v>
      </c>
      <c r="B36" s="868"/>
      <c r="C36" s="869">
        <v>7175000</v>
      </c>
      <c r="D36" s="869">
        <f t="shared" si="0"/>
        <v>1793750</v>
      </c>
      <c r="E36" s="869">
        <v>0</v>
      </c>
      <c r="F36" s="870">
        <v>0</v>
      </c>
    </row>
    <row r="37" spans="1:6" x14ac:dyDescent="0.45">
      <c r="A37" s="865" t="s">
        <v>695</v>
      </c>
      <c r="B37" s="865"/>
      <c r="C37" s="866">
        <v>177040</v>
      </c>
      <c r="D37" s="866">
        <f t="shared" si="0"/>
        <v>44260</v>
      </c>
      <c r="E37" s="866">
        <v>0</v>
      </c>
      <c r="F37" s="867">
        <v>0</v>
      </c>
    </row>
    <row r="38" spans="1:6" x14ac:dyDescent="0.45">
      <c r="A38" s="868" t="s">
        <v>6</v>
      </c>
      <c r="B38" s="868"/>
      <c r="C38" s="869">
        <v>3196966</v>
      </c>
      <c r="D38" s="869">
        <f t="shared" si="0"/>
        <v>799241.5</v>
      </c>
      <c r="E38" s="869">
        <v>0</v>
      </c>
      <c r="F38" s="870">
        <v>0</v>
      </c>
    </row>
    <row r="39" spans="1:6" x14ac:dyDescent="0.45">
      <c r="A39" s="865" t="s">
        <v>3189</v>
      </c>
      <c r="B39" s="865"/>
      <c r="C39" s="866">
        <v>9034650</v>
      </c>
      <c r="D39" s="866">
        <f t="shared" si="0"/>
        <v>2258662.5</v>
      </c>
      <c r="E39" s="866">
        <v>0</v>
      </c>
      <c r="F39" s="867">
        <v>0</v>
      </c>
    </row>
    <row r="40" spans="1:6" x14ac:dyDescent="0.45">
      <c r="A40" s="868" t="s">
        <v>2809</v>
      </c>
      <c r="B40" s="868"/>
      <c r="C40" s="869">
        <v>926400</v>
      </c>
      <c r="D40" s="869">
        <f t="shared" si="0"/>
        <v>231600</v>
      </c>
      <c r="E40" s="869">
        <v>0</v>
      </c>
      <c r="F40" s="870">
        <v>0</v>
      </c>
    </row>
    <row r="41" spans="1:6" x14ac:dyDescent="0.45">
      <c r="A41" s="865" t="s">
        <v>2826</v>
      </c>
      <c r="B41" s="865"/>
      <c r="C41" s="866">
        <v>10273675</v>
      </c>
      <c r="D41" s="866">
        <f t="shared" si="0"/>
        <v>2568418.75</v>
      </c>
      <c r="E41" s="866">
        <v>0</v>
      </c>
      <c r="F41" s="867">
        <v>0</v>
      </c>
    </row>
    <row r="42" spans="1:6" x14ac:dyDescent="0.45">
      <c r="A42" s="868" t="s">
        <v>2816</v>
      </c>
      <c r="B42" s="868"/>
      <c r="C42" s="869">
        <v>540000</v>
      </c>
      <c r="D42" s="869">
        <f t="shared" si="0"/>
        <v>135000</v>
      </c>
      <c r="E42" s="869">
        <v>0</v>
      </c>
      <c r="F42" s="870">
        <v>0</v>
      </c>
    </row>
    <row r="43" spans="1:6" x14ac:dyDescent="0.45">
      <c r="A43" s="865" t="s">
        <v>2830</v>
      </c>
      <c r="B43" s="865"/>
      <c r="C43" s="866">
        <v>1649500</v>
      </c>
      <c r="D43" s="866">
        <f t="shared" si="0"/>
        <v>412375</v>
      </c>
      <c r="E43" s="866">
        <v>0</v>
      </c>
      <c r="F43" s="867">
        <v>0</v>
      </c>
    </row>
    <row r="44" spans="1:6" x14ac:dyDescent="0.45">
      <c r="A44" s="868" t="s">
        <v>2760</v>
      </c>
      <c r="B44" s="868"/>
      <c r="C44" s="869">
        <v>590572</v>
      </c>
      <c r="D44" s="869">
        <f t="shared" si="0"/>
        <v>147643</v>
      </c>
      <c r="E44" s="869">
        <v>0</v>
      </c>
      <c r="F44" s="870">
        <v>0</v>
      </c>
    </row>
    <row r="45" spans="1:6" x14ac:dyDescent="0.45">
      <c r="A45" s="865" t="s">
        <v>2849</v>
      </c>
      <c r="B45" s="865"/>
      <c r="C45" s="866">
        <v>28380</v>
      </c>
      <c r="D45" s="866">
        <f t="shared" si="0"/>
        <v>7095</v>
      </c>
      <c r="E45" s="866">
        <v>0</v>
      </c>
      <c r="F45" s="867">
        <v>0</v>
      </c>
    </row>
    <row r="46" spans="1:6" x14ac:dyDescent="0.45">
      <c r="A46" s="868" t="s">
        <v>2797</v>
      </c>
      <c r="B46" s="868"/>
      <c r="C46" s="869">
        <v>7219778</v>
      </c>
      <c r="D46" s="869">
        <f t="shared" si="0"/>
        <v>1804944.5</v>
      </c>
      <c r="E46" s="869">
        <v>0</v>
      </c>
      <c r="F46" s="870">
        <v>0</v>
      </c>
    </row>
    <row r="47" spans="1:6" x14ac:dyDescent="0.45">
      <c r="A47" s="865" t="s">
        <v>2753</v>
      </c>
      <c r="B47" s="865"/>
      <c r="C47" s="866">
        <v>3535000</v>
      </c>
      <c r="D47" s="866">
        <f t="shared" si="0"/>
        <v>883750</v>
      </c>
      <c r="E47" s="866">
        <v>0</v>
      </c>
      <c r="F47" s="867">
        <v>0</v>
      </c>
    </row>
    <row r="48" spans="1:6" x14ac:dyDescent="0.45">
      <c r="A48" s="868" t="s">
        <v>3190</v>
      </c>
      <c r="B48" s="868"/>
      <c r="C48" s="869">
        <v>4324600</v>
      </c>
      <c r="D48" s="869">
        <f t="shared" si="0"/>
        <v>1081150</v>
      </c>
      <c r="E48" s="869">
        <v>0</v>
      </c>
      <c r="F48" s="870">
        <v>0</v>
      </c>
    </row>
    <row r="49" spans="1:6" x14ac:dyDescent="0.45">
      <c r="A49" s="865" t="s">
        <v>330</v>
      </c>
      <c r="B49" s="865"/>
      <c r="C49" s="866">
        <v>14500000</v>
      </c>
      <c r="D49" s="866">
        <f t="shared" si="0"/>
        <v>3625000</v>
      </c>
      <c r="E49" s="866">
        <v>0</v>
      </c>
      <c r="F49" s="867">
        <v>0</v>
      </c>
    </row>
    <row r="50" spans="1:6" x14ac:dyDescent="0.45">
      <c r="A50" s="868" t="s">
        <v>2288</v>
      </c>
      <c r="B50" s="868"/>
      <c r="C50" s="869">
        <v>11467900</v>
      </c>
      <c r="D50" s="869">
        <f t="shared" si="0"/>
        <v>2866975</v>
      </c>
      <c r="E50" s="869">
        <v>0</v>
      </c>
      <c r="F50" s="870">
        <v>0</v>
      </c>
    </row>
    <row r="51" spans="1:6" x14ac:dyDescent="0.45">
      <c r="A51" s="871" t="s">
        <v>3238</v>
      </c>
      <c r="B51" s="871"/>
      <c r="C51" s="872">
        <f>SUM(C5:C50)</f>
        <v>841961861</v>
      </c>
      <c r="D51" s="872">
        <f>SUM(D5:D50)</f>
        <v>210490465.25</v>
      </c>
      <c r="E51" s="872">
        <f>SUM(E5:E50)</f>
        <v>194273760</v>
      </c>
      <c r="F51" s="872">
        <f>SUM(F5:F50)</f>
        <v>-42884795.5</v>
      </c>
    </row>
    <row r="52" spans="1:6" x14ac:dyDescent="0.45">
      <c r="A52" s="873" t="s">
        <v>3239</v>
      </c>
      <c r="B52" s="873"/>
      <c r="C52" s="874">
        <f>+C51/1000000</f>
        <v>841.961861</v>
      </c>
      <c r="D52" s="874">
        <f>+D51/1000000</f>
        <v>210.49046525</v>
      </c>
      <c r="E52" s="874">
        <f>+E51/1000000</f>
        <v>194.27376000000001</v>
      </c>
      <c r="F52" s="874">
        <f>+F51/1000000</f>
        <v>-42.884795500000003</v>
      </c>
    </row>
  </sheetData>
  <autoFilter ref="A4:F14" xr:uid="{29D82196-9634-4775-83BC-1E0F3376367D}"/>
  <pageMargins left="0.7" right="0.7" top="0.75" bottom="0.75" header="0.3" footer="0.3"/>
  <pageSetup paperSize="9" orientation="portrait" horizontalDpi="0" verticalDpi="0"/>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D05ADB-F8BE-43B0-BB15-322C79C28A3B}">
  <sheetPr codeName="Feuil29">
    <tabColor rgb="FF00B050"/>
  </sheetPr>
  <dimension ref="A2:P124"/>
  <sheetViews>
    <sheetView topLeftCell="A96" zoomScale="85" zoomScaleNormal="85" workbookViewId="0">
      <selection activeCell="F110" sqref="F110"/>
    </sheetView>
  </sheetViews>
  <sheetFormatPr baseColWidth="10" defaultColWidth="11.54296875" defaultRowHeight="13" x14ac:dyDescent="0.45"/>
  <cols>
    <col min="1" max="1" width="11.54296875" style="222"/>
    <col min="2" max="2" width="42" style="1" bestFit="1" customWidth="1"/>
    <col min="3" max="3" width="21.08984375" style="1" bestFit="1" customWidth="1"/>
    <col min="4" max="4" width="11.08984375" style="1" bestFit="1" customWidth="1"/>
    <col min="5" max="5" width="17.54296875" style="1" bestFit="1" customWidth="1"/>
    <col min="6" max="6" width="18.54296875" style="148" bestFit="1" customWidth="1"/>
    <col min="7" max="7" width="50.54296875" style="1" bestFit="1" customWidth="1"/>
    <col min="8" max="8" width="33.90625" style="27" bestFit="1" customWidth="1"/>
    <col min="9" max="9" width="18.54296875" style="207" bestFit="1" customWidth="1"/>
    <col min="10" max="10" width="20.90625" style="1" bestFit="1" customWidth="1"/>
    <col min="11" max="11" width="31.453125" style="1" bestFit="1" customWidth="1"/>
    <col min="12" max="12" width="17.54296875" style="1" customWidth="1"/>
    <col min="13" max="16" width="18.453125" style="1" customWidth="1"/>
    <col min="17" max="16384" width="11.54296875" style="1"/>
  </cols>
  <sheetData>
    <row r="2" spans="1:16" x14ac:dyDescent="0.45">
      <c r="A2" s="69" t="s">
        <v>1596</v>
      </c>
    </row>
    <row r="4" spans="1:16" ht="14.5" x14ac:dyDescent="0.45">
      <c r="A4" s="206" t="s">
        <v>1672</v>
      </c>
      <c r="B4" s="210"/>
      <c r="C4" s="210"/>
      <c r="D4" s="210"/>
      <c r="E4" s="210"/>
      <c r="F4" s="218"/>
      <c r="G4" s="210"/>
      <c r="H4" s="210"/>
      <c r="I4" s="210"/>
      <c r="J4" s="210"/>
      <c r="K4" s="210"/>
      <c r="L4" s="210"/>
      <c r="M4" s="210"/>
      <c r="N4" s="210"/>
      <c r="O4" s="210"/>
    </row>
    <row r="5" spans="1:16" ht="14.5" x14ac:dyDescent="0.45">
      <c r="A5" s="209"/>
      <c r="B5" s="210"/>
      <c r="C5" s="210"/>
      <c r="D5" s="210"/>
      <c r="E5" s="210"/>
      <c r="F5" s="218"/>
      <c r="G5" s="210"/>
      <c r="H5" s="210"/>
      <c r="I5" s="210"/>
      <c r="J5" s="210"/>
      <c r="K5" s="210"/>
      <c r="L5" s="210"/>
      <c r="M5" s="210"/>
      <c r="N5" s="210"/>
      <c r="O5" s="210"/>
    </row>
    <row r="6" spans="1:16" ht="13.5" x14ac:dyDescent="0.45">
      <c r="A6" s="1743" t="s">
        <v>9</v>
      </c>
      <c r="B6" s="1511" t="s">
        <v>833</v>
      </c>
      <c r="C6" s="1511"/>
      <c r="D6" s="1511" t="s">
        <v>834</v>
      </c>
      <c r="E6" s="1528" t="s">
        <v>246</v>
      </c>
      <c r="F6" s="1528"/>
      <c r="G6" s="1528"/>
      <c r="H6" s="1511" t="s">
        <v>299</v>
      </c>
      <c r="I6" s="1511"/>
      <c r="J6" s="1511"/>
      <c r="K6" s="198" t="s">
        <v>835</v>
      </c>
      <c r="L6" s="1511" t="s">
        <v>836</v>
      </c>
      <c r="M6" s="1528" t="s">
        <v>837</v>
      </c>
      <c r="N6" s="1528"/>
      <c r="O6" s="1528"/>
      <c r="P6" s="1528"/>
    </row>
    <row r="7" spans="1:16" ht="54" x14ac:dyDescent="0.45">
      <c r="A7" s="1743"/>
      <c r="B7" s="197" t="s">
        <v>838</v>
      </c>
      <c r="C7" s="197" t="s">
        <v>839</v>
      </c>
      <c r="D7" s="1511"/>
      <c r="E7" s="198" t="s">
        <v>161</v>
      </c>
      <c r="F7" s="219" t="s">
        <v>248</v>
      </c>
      <c r="G7" s="198" t="s">
        <v>728</v>
      </c>
      <c r="H7" s="197" t="s">
        <v>249</v>
      </c>
      <c r="I7" s="197" t="s">
        <v>751</v>
      </c>
      <c r="J7" s="197" t="s">
        <v>728</v>
      </c>
      <c r="K7" s="198" t="s">
        <v>729</v>
      </c>
      <c r="L7" s="1511"/>
      <c r="M7" s="198" t="s">
        <v>840</v>
      </c>
      <c r="N7" s="198" t="s">
        <v>841</v>
      </c>
      <c r="O7" s="198" t="s">
        <v>842</v>
      </c>
      <c r="P7" s="198" t="s">
        <v>820</v>
      </c>
    </row>
    <row r="8" spans="1:16" ht="13.5" x14ac:dyDescent="0.45">
      <c r="A8" s="1740" t="s">
        <v>22</v>
      </c>
      <c r="B8" s="211" t="s">
        <v>1634</v>
      </c>
      <c r="C8" s="202"/>
      <c r="D8" s="202" t="s">
        <v>1635</v>
      </c>
      <c r="E8" s="212">
        <v>4374000</v>
      </c>
      <c r="F8" s="220" t="s">
        <v>1636</v>
      </c>
      <c r="G8" s="202"/>
      <c r="H8" s="202"/>
      <c r="I8" s="202"/>
      <c r="J8" s="202"/>
      <c r="K8" s="202"/>
      <c r="L8" s="202" t="s">
        <v>614</v>
      </c>
      <c r="M8" s="213"/>
      <c r="N8" s="213"/>
      <c r="O8" s="213"/>
      <c r="P8" s="213"/>
    </row>
    <row r="9" spans="1:16" ht="13.5" x14ac:dyDescent="0.45">
      <c r="A9" s="1741"/>
      <c r="B9" s="211" t="s">
        <v>1637</v>
      </c>
      <c r="C9" s="202"/>
      <c r="D9" s="202" t="s">
        <v>1635</v>
      </c>
      <c r="E9" s="212">
        <v>7464000</v>
      </c>
      <c r="F9" s="220" t="s">
        <v>1636</v>
      </c>
      <c r="G9" s="202"/>
      <c r="H9" s="202"/>
      <c r="I9" s="202"/>
      <c r="J9" s="202"/>
      <c r="K9" s="202"/>
      <c r="L9" s="202" t="s">
        <v>2880</v>
      </c>
      <c r="M9" s="213"/>
      <c r="N9" s="213"/>
      <c r="O9" s="213"/>
      <c r="P9" s="213"/>
    </row>
    <row r="10" spans="1:16" ht="13.5" x14ac:dyDescent="0.45">
      <c r="A10" s="1741"/>
      <c r="B10" s="211" t="s">
        <v>1638</v>
      </c>
      <c r="C10" s="202"/>
      <c r="D10" s="202" t="s">
        <v>1639</v>
      </c>
      <c r="E10" s="212">
        <v>305000</v>
      </c>
      <c r="F10" s="220" t="s">
        <v>1640</v>
      </c>
      <c r="G10" s="202"/>
      <c r="H10" s="202"/>
      <c r="I10" s="202"/>
      <c r="J10" s="202"/>
      <c r="K10" s="202"/>
      <c r="L10" s="202" t="s">
        <v>2881</v>
      </c>
      <c r="M10" s="213"/>
      <c r="N10" s="213"/>
      <c r="O10" s="213"/>
      <c r="P10" s="213"/>
    </row>
    <row r="11" spans="1:16" ht="13.5" x14ac:dyDescent="0.45">
      <c r="A11" s="1741"/>
      <c r="B11" s="211" t="s">
        <v>1637</v>
      </c>
      <c r="C11" s="202"/>
      <c r="D11" s="202" t="s">
        <v>1639</v>
      </c>
      <c r="E11" s="212">
        <v>73000</v>
      </c>
      <c r="F11" s="220" t="s">
        <v>1640</v>
      </c>
      <c r="G11" s="202"/>
      <c r="H11" s="202"/>
      <c r="I11" s="202"/>
      <c r="J11" s="202"/>
      <c r="K11" s="202"/>
      <c r="L11" s="202" t="s">
        <v>2882</v>
      </c>
      <c r="M11" s="213"/>
      <c r="N11" s="213"/>
      <c r="O11" s="213"/>
      <c r="P11" s="213"/>
    </row>
    <row r="12" spans="1:16" ht="13.5" x14ac:dyDescent="0.45">
      <c r="A12" s="1741"/>
      <c r="B12" s="211" t="s">
        <v>1641</v>
      </c>
      <c r="C12" s="202"/>
      <c r="D12" s="202" t="s">
        <v>1639</v>
      </c>
      <c r="E12" s="212">
        <v>56000</v>
      </c>
      <c r="F12" s="220" t="s">
        <v>1640</v>
      </c>
      <c r="G12" s="202"/>
      <c r="H12" s="202"/>
      <c r="I12" s="202"/>
      <c r="J12" s="202"/>
      <c r="K12" s="202"/>
      <c r="L12" s="202" t="s">
        <v>2883</v>
      </c>
      <c r="M12" s="213"/>
      <c r="N12" s="213"/>
      <c r="O12" s="213"/>
      <c r="P12" s="213"/>
    </row>
    <row r="13" spans="1:16" ht="13.5" x14ac:dyDescent="0.45">
      <c r="A13" s="1741"/>
      <c r="B13" s="211" t="s">
        <v>1638</v>
      </c>
      <c r="C13" s="202"/>
      <c r="D13" s="202" t="s">
        <v>1639</v>
      </c>
      <c r="E13" s="212">
        <v>927000</v>
      </c>
      <c r="F13" s="220" t="s">
        <v>1640</v>
      </c>
      <c r="G13" s="202"/>
      <c r="H13" s="202"/>
      <c r="I13" s="202"/>
      <c r="J13" s="202"/>
      <c r="K13" s="202"/>
      <c r="L13" s="202" t="s">
        <v>2884</v>
      </c>
      <c r="M13" s="213"/>
      <c r="N13" s="213"/>
      <c r="O13" s="213"/>
      <c r="P13" s="213"/>
    </row>
    <row r="14" spans="1:16" ht="13.5" x14ac:dyDescent="0.45">
      <c r="A14" s="1741"/>
      <c r="B14" s="211" t="s">
        <v>1642</v>
      </c>
      <c r="C14" s="202"/>
      <c r="D14" s="202" t="s">
        <v>1639</v>
      </c>
      <c r="E14" s="212">
        <v>165000</v>
      </c>
      <c r="F14" s="220" t="s">
        <v>1640</v>
      </c>
      <c r="G14" s="202"/>
      <c r="H14" s="202"/>
      <c r="I14" s="202"/>
      <c r="J14" s="202"/>
      <c r="K14" s="202"/>
      <c r="L14" s="202" t="s">
        <v>2885</v>
      </c>
      <c r="M14" s="213"/>
      <c r="N14" s="213"/>
      <c r="O14" s="213"/>
      <c r="P14" s="213"/>
    </row>
    <row r="15" spans="1:16" ht="13.5" x14ac:dyDescent="0.45">
      <c r="A15" s="1741"/>
      <c r="B15" s="211" t="s">
        <v>1643</v>
      </c>
      <c r="C15" s="202"/>
      <c r="D15" s="202" t="s">
        <v>1639</v>
      </c>
      <c r="E15" s="212">
        <v>766000</v>
      </c>
      <c r="F15" s="220" t="s">
        <v>1640</v>
      </c>
      <c r="G15" s="202"/>
      <c r="H15" s="202"/>
      <c r="I15" s="202"/>
      <c r="J15" s="202"/>
      <c r="K15" s="202"/>
      <c r="L15" s="202" t="s">
        <v>2886</v>
      </c>
      <c r="M15" s="213"/>
      <c r="N15" s="213"/>
      <c r="O15" s="213"/>
      <c r="P15" s="213"/>
    </row>
    <row r="16" spans="1:16" ht="13.5" x14ac:dyDescent="0.45">
      <c r="A16" s="1741"/>
      <c r="B16" s="211" t="s">
        <v>1644</v>
      </c>
      <c r="C16" s="202"/>
      <c r="D16" s="202" t="s">
        <v>1639</v>
      </c>
      <c r="E16" s="212">
        <v>411000</v>
      </c>
      <c r="F16" s="220" t="s">
        <v>1640</v>
      </c>
      <c r="G16" s="202"/>
      <c r="H16" s="202"/>
      <c r="I16" s="202"/>
      <c r="J16" s="202"/>
      <c r="K16" s="202"/>
      <c r="L16" s="202" t="s">
        <v>2887</v>
      </c>
      <c r="M16" s="213"/>
      <c r="N16" s="213"/>
      <c r="O16" s="213"/>
      <c r="P16" s="213"/>
    </row>
    <row r="17" spans="1:16" ht="13.5" x14ac:dyDescent="0.45">
      <c r="A17" s="1741"/>
      <c r="B17" s="211" t="s">
        <v>1644</v>
      </c>
      <c r="C17" s="202"/>
      <c r="D17" s="202" t="s">
        <v>1639</v>
      </c>
      <c r="E17" s="212">
        <v>886000</v>
      </c>
      <c r="F17" s="220" t="s">
        <v>1640</v>
      </c>
      <c r="G17" s="202"/>
      <c r="H17" s="202"/>
      <c r="I17" s="202"/>
      <c r="J17" s="202"/>
      <c r="K17" s="202"/>
      <c r="L17" s="202" t="s">
        <v>2888</v>
      </c>
      <c r="M17" s="213"/>
      <c r="N17" s="213"/>
      <c r="O17" s="213"/>
      <c r="P17" s="213"/>
    </row>
    <row r="18" spans="1:16" ht="13.5" x14ac:dyDescent="0.45">
      <c r="A18" s="1741"/>
      <c r="B18" s="211" t="s">
        <v>1643</v>
      </c>
      <c r="C18" s="202"/>
      <c r="D18" s="202" t="s">
        <v>1639</v>
      </c>
      <c r="E18" s="212">
        <v>728000</v>
      </c>
      <c r="F18" s="220" t="s">
        <v>1640</v>
      </c>
      <c r="G18" s="202"/>
      <c r="H18" s="202"/>
      <c r="I18" s="202"/>
      <c r="J18" s="202"/>
      <c r="K18" s="202"/>
      <c r="L18" s="202" t="s">
        <v>2889</v>
      </c>
      <c r="M18" s="213"/>
      <c r="N18" s="213"/>
      <c r="O18" s="213"/>
      <c r="P18" s="213"/>
    </row>
    <row r="19" spans="1:16" ht="13.5" x14ac:dyDescent="0.45">
      <c r="A19" s="1741"/>
      <c r="B19" s="211" t="s">
        <v>1645</v>
      </c>
      <c r="C19" s="202"/>
      <c r="D19" s="202" t="s">
        <v>1646</v>
      </c>
      <c r="E19" s="212">
        <v>50000</v>
      </c>
      <c r="F19" s="220" t="s">
        <v>1640</v>
      </c>
      <c r="G19" s="202"/>
      <c r="H19" s="202"/>
      <c r="I19" s="202"/>
      <c r="J19" s="202"/>
      <c r="K19" s="202"/>
      <c r="L19" s="202" t="s">
        <v>2890</v>
      </c>
      <c r="M19" s="213"/>
      <c r="N19" s="213"/>
      <c r="O19" s="213"/>
      <c r="P19" s="213"/>
    </row>
    <row r="20" spans="1:16" ht="13.5" x14ac:dyDescent="0.45">
      <c r="A20" s="1741"/>
      <c r="B20" s="211" t="s">
        <v>1647</v>
      </c>
      <c r="C20" s="202"/>
      <c r="D20" s="202" t="s">
        <v>1648</v>
      </c>
      <c r="E20" s="212">
        <v>50000</v>
      </c>
      <c r="F20" s="220" t="s">
        <v>1640</v>
      </c>
      <c r="G20" s="202"/>
      <c r="H20" s="202"/>
      <c r="I20" s="202"/>
      <c r="J20" s="202"/>
      <c r="K20" s="202"/>
      <c r="L20" s="202" t="s">
        <v>2891</v>
      </c>
      <c r="M20" s="213"/>
      <c r="N20" s="213"/>
      <c r="O20" s="213"/>
      <c r="P20" s="213"/>
    </row>
    <row r="21" spans="1:16" ht="13.5" x14ac:dyDescent="0.45">
      <c r="A21" s="1741"/>
      <c r="B21" s="211" t="s">
        <v>1649</v>
      </c>
      <c r="C21" s="202"/>
      <c r="D21" s="202" t="s">
        <v>1650</v>
      </c>
      <c r="E21" s="212">
        <v>465000</v>
      </c>
      <c r="F21" s="220" t="s">
        <v>1651</v>
      </c>
      <c r="G21" s="202"/>
      <c r="H21" s="202"/>
      <c r="I21" s="202"/>
      <c r="J21" s="202"/>
      <c r="K21" s="202"/>
      <c r="L21" s="202" t="s">
        <v>2892</v>
      </c>
      <c r="M21" s="213"/>
      <c r="N21" s="213"/>
      <c r="O21" s="213"/>
      <c r="P21" s="213"/>
    </row>
    <row r="22" spans="1:16" ht="13.5" x14ac:dyDescent="0.45">
      <c r="A22" s="1741"/>
      <c r="B22" s="211" t="s">
        <v>1652</v>
      </c>
      <c r="C22" s="202"/>
      <c r="D22" s="202" t="s">
        <v>1650</v>
      </c>
      <c r="E22" s="212">
        <v>1000</v>
      </c>
      <c r="F22" s="220" t="s">
        <v>1651</v>
      </c>
      <c r="G22" s="202"/>
      <c r="H22" s="202"/>
      <c r="I22" s="202"/>
      <c r="J22" s="202"/>
      <c r="K22" s="202"/>
      <c r="L22" s="202" t="s">
        <v>2893</v>
      </c>
      <c r="M22" s="213"/>
      <c r="N22" s="213"/>
      <c r="O22" s="213"/>
      <c r="P22" s="213"/>
    </row>
    <row r="23" spans="1:16" ht="13.5" x14ac:dyDescent="0.45">
      <c r="A23" s="1741"/>
      <c r="B23" s="211" t="s">
        <v>1653</v>
      </c>
      <c r="C23" s="202"/>
      <c r="D23" s="202" t="s">
        <v>1650</v>
      </c>
      <c r="E23" s="212">
        <v>183000</v>
      </c>
      <c r="F23" s="220" t="s">
        <v>1651</v>
      </c>
      <c r="G23" s="202"/>
      <c r="H23" s="202"/>
      <c r="I23" s="202"/>
      <c r="J23" s="202"/>
      <c r="K23" s="202"/>
      <c r="L23" s="202" t="s">
        <v>2894</v>
      </c>
      <c r="M23" s="213"/>
      <c r="N23" s="213"/>
      <c r="O23" s="213"/>
      <c r="P23" s="213"/>
    </row>
    <row r="24" spans="1:16" ht="13.5" x14ac:dyDescent="0.45">
      <c r="A24" s="1741"/>
      <c r="B24" s="211" t="s">
        <v>1654</v>
      </c>
      <c r="C24" s="202"/>
      <c r="D24" s="202" t="s">
        <v>1650</v>
      </c>
      <c r="E24" s="212">
        <v>52000</v>
      </c>
      <c r="F24" s="220" t="s">
        <v>1651</v>
      </c>
      <c r="G24" s="202"/>
      <c r="H24" s="202"/>
      <c r="I24" s="202"/>
      <c r="J24" s="202"/>
      <c r="K24" s="202"/>
      <c r="L24" s="202" t="s">
        <v>2895</v>
      </c>
      <c r="M24" s="213"/>
      <c r="N24" s="213"/>
      <c r="O24" s="213"/>
      <c r="P24" s="213"/>
    </row>
    <row r="25" spans="1:16" ht="13.5" x14ac:dyDescent="0.45">
      <c r="A25" s="1741"/>
      <c r="B25" s="211" t="s">
        <v>1655</v>
      </c>
      <c r="C25" s="202"/>
      <c r="D25" s="202" t="s">
        <v>1650</v>
      </c>
      <c r="E25" s="212">
        <v>299000</v>
      </c>
      <c r="F25" s="220" t="s">
        <v>1651</v>
      </c>
      <c r="G25" s="202"/>
      <c r="H25" s="202"/>
      <c r="I25" s="202"/>
      <c r="J25" s="202"/>
      <c r="K25" s="202"/>
      <c r="L25" s="202" t="s">
        <v>2896</v>
      </c>
      <c r="M25" s="213"/>
      <c r="N25" s="213"/>
      <c r="O25" s="213"/>
      <c r="P25" s="213"/>
    </row>
    <row r="26" spans="1:16" ht="13.5" x14ac:dyDescent="0.45">
      <c r="A26" s="1741"/>
      <c r="B26" s="211" t="s">
        <v>1656</v>
      </c>
      <c r="C26" s="202"/>
      <c r="D26" s="202" t="s">
        <v>1657</v>
      </c>
      <c r="E26" s="212">
        <v>51000</v>
      </c>
      <c r="F26" s="220" t="s">
        <v>1651</v>
      </c>
      <c r="G26" s="202"/>
      <c r="H26" s="202"/>
      <c r="I26" s="202"/>
      <c r="J26" s="202"/>
      <c r="K26" s="202"/>
      <c r="L26" s="202" t="s">
        <v>2897</v>
      </c>
      <c r="M26" s="213"/>
      <c r="N26" s="213"/>
      <c r="O26" s="213"/>
      <c r="P26" s="213"/>
    </row>
    <row r="27" spans="1:16" ht="13.5" x14ac:dyDescent="0.45">
      <c r="A27" s="1741"/>
      <c r="B27" s="211" t="s">
        <v>1658</v>
      </c>
      <c r="C27" s="202"/>
      <c r="D27" s="202" t="s">
        <v>1657</v>
      </c>
      <c r="E27" s="212">
        <v>44000</v>
      </c>
      <c r="F27" s="220" t="s">
        <v>1651</v>
      </c>
      <c r="G27" s="202"/>
      <c r="H27" s="202"/>
      <c r="I27" s="202"/>
      <c r="J27" s="202"/>
      <c r="K27" s="202"/>
      <c r="L27" s="202" t="s">
        <v>2898</v>
      </c>
      <c r="M27" s="213"/>
      <c r="N27" s="213"/>
      <c r="O27" s="213"/>
      <c r="P27" s="213"/>
    </row>
    <row r="28" spans="1:16" ht="13.5" x14ac:dyDescent="0.45">
      <c r="A28" s="1741"/>
      <c r="B28" s="211" t="s">
        <v>1659</v>
      </c>
      <c r="C28" s="202"/>
      <c r="D28" s="202" t="s">
        <v>1657</v>
      </c>
      <c r="E28" s="212">
        <v>163000</v>
      </c>
      <c r="F28" s="220" t="s">
        <v>1651</v>
      </c>
      <c r="G28" s="202"/>
      <c r="H28" s="202"/>
      <c r="I28" s="202"/>
      <c r="J28" s="202"/>
      <c r="K28" s="202"/>
      <c r="L28" s="202" t="s">
        <v>2899</v>
      </c>
      <c r="M28" s="213"/>
      <c r="N28" s="213"/>
      <c r="O28" s="213"/>
      <c r="P28" s="213"/>
    </row>
    <row r="29" spans="1:16" ht="13.5" x14ac:dyDescent="0.45">
      <c r="A29" s="1741"/>
      <c r="B29" s="211" t="s">
        <v>1658</v>
      </c>
      <c r="C29" s="202"/>
      <c r="D29" s="202" t="s">
        <v>1657</v>
      </c>
      <c r="E29" s="212">
        <v>68000</v>
      </c>
      <c r="F29" s="220" t="s">
        <v>1651</v>
      </c>
      <c r="G29" s="202"/>
      <c r="H29" s="202"/>
      <c r="I29" s="202"/>
      <c r="J29" s="202"/>
      <c r="K29" s="202"/>
      <c r="L29" s="202" t="s">
        <v>2900</v>
      </c>
      <c r="M29" s="213"/>
      <c r="N29" s="213"/>
      <c r="O29" s="213"/>
      <c r="P29" s="213"/>
    </row>
    <row r="30" spans="1:16" ht="13.5" x14ac:dyDescent="0.45">
      <c r="A30" s="1741"/>
      <c r="B30" s="211" t="s">
        <v>1660</v>
      </c>
      <c r="C30" s="202"/>
      <c r="D30" s="202" t="s">
        <v>1657</v>
      </c>
      <c r="E30" s="212">
        <v>29000</v>
      </c>
      <c r="F30" s="220" t="s">
        <v>1651</v>
      </c>
      <c r="G30" s="202"/>
      <c r="H30" s="202"/>
      <c r="I30" s="202"/>
      <c r="J30" s="202"/>
      <c r="K30" s="202"/>
      <c r="L30" s="202" t="s">
        <v>2901</v>
      </c>
      <c r="M30" s="213"/>
      <c r="N30" s="213"/>
      <c r="O30" s="213"/>
      <c r="P30" s="213"/>
    </row>
    <row r="31" spans="1:16" ht="13.5" x14ac:dyDescent="0.45">
      <c r="A31" s="1741"/>
      <c r="B31" s="211" t="s">
        <v>1661</v>
      </c>
      <c r="C31" s="202"/>
      <c r="D31" s="202" t="s">
        <v>1662</v>
      </c>
      <c r="E31" s="212">
        <v>51000</v>
      </c>
      <c r="F31" s="220" t="s">
        <v>1651</v>
      </c>
      <c r="G31" s="202"/>
      <c r="H31" s="202"/>
      <c r="I31" s="202"/>
      <c r="J31" s="202"/>
      <c r="K31" s="202"/>
      <c r="L31" s="202" t="s">
        <v>2902</v>
      </c>
      <c r="M31" s="213"/>
      <c r="N31" s="213"/>
      <c r="O31" s="213"/>
      <c r="P31" s="213"/>
    </row>
    <row r="32" spans="1:16" ht="13.5" x14ac:dyDescent="0.45">
      <c r="A32" s="1741"/>
      <c r="B32" s="211" t="s">
        <v>1663</v>
      </c>
      <c r="C32" s="202"/>
      <c r="D32" s="202" t="s">
        <v>1662</v>
      </c>
      <c r="E32" s="212">
        <v>160000</v>
      </c>
      <c r="F32" s="220" t="s">
        <v>1651</v>
      </c>
      <c r="G32" s="202"/>
      <c r="H32" s="202"/>
      <c r="I32" s="202"/>
      <c r="J32" s="202"/>
      <c r="K32" s="202"/>
      <c r="L32" s="202" t="s">
        <v>2903</v>
      </c>
      <c r="M32" s="213"/>
      <c r="N32" s="213"/>
      <c r="O32" s="213"/>
      <c r="P32" s="213"/>
    </row>
    <row r="33" spans="1:16" ht="13.5" x14ac:dyDescent="0.45">
      <c r="A33" s="1741"/>
      <c r="B33" s="211" t="s">
        <v>1664</v>
      </c>
      <c r="C33" s="202"/>
      <c r="D33" s="202" t="s">
        <v>1662</v>
      </c>
      <c r="E33" s="212">
        <v>22000</v>
      </c>
      <c r="F33" s="220" t="s">
        <v>1651</v>
      </c>
      <c r="G33" s="202"/>
      <c r="H33" s="202"/>
      <c r="I33" s="202"/>
      <c r="J33" s="202"/>
      <c r="K33" s="202"/>
      <c r="L33" s="202" t="s">
        <v>2904</v>
      </c>
      <c r="M33" s="213"/>
      <c r="N33" s="213"/>
      <c r="O33" s="213"/>
      <c r="P33" s="213"/>
    </row>
    <row r="34" spans="1:16" ht="13.5" x14ac:dyDescent="0.45">
      <c r="A34" s="1741"/>
      <c r="B34" s="211" t="s">
        <v>1665</v>
      </c>
      <c r="C34" s="202"/>
      <c r="D34" s="202" t="s">
        <v>1666</v>
      </c>
      <c r="E34" s="212">
        <v>24000</v>
      </c>
      <c r="F34" s="220" t="s">
        <v>1651</v>
      </c>
      <c r="G34" s="202"/>
      <c r="H34" s="202"/>
      <c r="I34" s="202"/>
      <c r="J34" s="202"/>
      <c r="K34" s="202"/>
      <c r="L34" s="202" t="s">
        <v>2905</v>
      </c>
      <c r="M34" s="213"/>
      <c r="N34" s="213"/>
      <c r="O34" s="213"/>
      <c r="P34" s="213"/>
    </row>
    <row r="35" spans="1:16" ht="13.5" x14ac:dyDescent="0.45">
      <c r="A35" s="1741"/>
      <c r="B35" s="211" t="s">
        <v>1667</v>
      </c>
      <c r="C35" s="202"/>
      <c r="D35" s="202" t="s">
        <v>1668</v>
      </c>
      <c r="E35" s="212">
        <v>3280500</v>
      </c>
      <c r="F35" s="220" t="s">
        <v>1669</v>
      </c>
      <c r="G35" s="202"/>
      <c r="H35" s="202"/>
      <c r="I35" s="202"/>
      <c r="J35" s="202"/>
      <c r="K35" s="202"/>
      <c r="L35" s="202" t="s">
        <v>2906</v>
      </c>
      <c r="M35" s="213"/>
      <c r="N35" s="213"/>
      <c r="O35" s="213"/>
      <c r="P35" s="213"/>
    </row>
    <row r="36" spans="1:16" ht="13.5" x14ac:dyDescent="0.45">
      <c r="A36" s="1741"/>
      <c r="B36" s="211" t="s">
        <v>1670</v>
      </c>
      <c r="C36" s="202"/>
      <c r="D36" s="202" t="s">
        <v>1668</v>
      </c>
      <c r="E36" s="212">
        <v>1070800</v>
      </c>
      <c r="F36" s="220" t="s">
        <v>1669</v>
      </c>
      <c r="G36" s="202"/>
      <c r="H36" s="202"/>
      <c r="I36" s="202"/>
      <c r="J36" s="202"/>
      <c r="K36" s="202"/>
      <c r="L36" s="202" t="s">
        <v>2907</v>
      </c>
      <c r="M36" s="213"/>
      <c r="N36" s="213"/>
      <c r="O36" s="213"/>
      <c r="P36" s="213"/>
    </row>
    <row r="37" spans="1:16" ht="13.5" x14ac:dyDescent="0.45">
      <c r="A37" s="1742"/>
      <c r="B37" s="211" t="s">
        <v>1671</v>
      </c>
      <c r="C37" s="202"/>
      <c r="D37" s="202" t="s">
        <v>1668</v>
      </c>
      <c r="E37" s="212">
        <v>185500</v>
      </c>
      <c r="F37" s="220" t="s">
        <v>1669</v>
      </c>
      <c r="G37" s="202"/>
      <c r="H37" s="202"/>
      <c r="I37" s="202"/>
      <c r="J37" s="202"/>
      <c r="K37" s="202"/>
      <c r="L37" s="202" t="s">
        <v>2908</v>
      </c>
      <c r="M37" s="213"/>
      <c r="N37" s="213"/>
      <c r="O37" s="213"/>
      <c r="P37" s="213"/>
    </row>
    <row r="38" spans="1:16" ht="13.5" x14ac:dyDescent="0.45">
      <c r="A38" s="147"/>
      <c r="B38" s="202"/>
      <c r="C38" s="202"/>
      <c r="D38" s="202"/>
      <c r="E38" s="202"/>
      <c r="F38" s="220"/>
      <c r="G38" s="202"/>
      <c r="H38" s="202"/>
      <c r="I38" s="202"/>
      <c r="J38" s="202"/>
      <c r="K38" s="202"/>
      <c r="L38" s="202"/>
      <c r="M38" s="213"/>
      <c r="N38" s="213"/>
      <c r="O38" s="213"/>
      <c r="P38" s="213"/>
    </row>
    <row r="39" spans="1:16" ht="13.5" x14ac:dyDescent="0.45">
      <c r="A39" s="147"/>
      <c r="B39" s="214" t="s">
        <v>3258</v>
      </c>
      <c r="C39" s="214"/>
      <c r="D39" s="214"/>
      <c r="E39" s="213">
        <f>SUM(E8:E8)</f>
        <v>4374000</v>
      </c>
      <c r="F39" s="221"/>
      <c r="G39" s="214"/>
      <c r="H39" s="214"/>
      <c r="I39" s="213">
        <f>SUM(I8:I8)</f>
        <v>0</v>
      </c>
      <c r="J39" s="213"/>
      <c r="K39" s="213"/>
      <c r="L39" s="202"/>
      <c r="M39" s="213"/>
      <c r="N39" s="213"/>
      <c r="O39" s="213"/>
      <c r="P39" s="213"/>
    </row>
    <row r="42" spans="1:16" x14ac:dyDescent="0.45">
      <c r="A42" s="206" t="s">
        <v>303</v>
      </c>
    </row>
    <row r="44" spans="1:16" ht="13.5" x14ac:dyDescent="0.45">
      <c r="A44" s="1743" t="s">
        <v>9</v>
      </c>
      <c r="B44" s="1511" t="s">
        <v>833</v>
      </c>
      <c r="C44" s="1511"/>
      <c r="D44" s="1511" t="s">
        <v>834</v>
      </c>
      <c r="E44" s="1528" t="s">
        <v>246</v>
      </c>
      <c r="F44" s="1528"/>
      <c r="G44" s="1528"/>
      <c r="H44" s="1511" t="s">
        <v>299</v>
      </c>
      <c r="I44" s="1511"/>
      <c r="J44" s="1511"/>
      <c r="K44" s="198" t="s">
        <v>835</v>
      </c>
      <c r="L44" s="1511" t="s">
        <v>836</v>
      </c>
      <c r="M44" s="1528" t="s">
        <v>837</v>
      </c>
      <c r="N44" s="1528"/>
      <c r="O44" s="1528"/>
      <c r="P44" s="1528"/>
    </row>
    <row r="45" spans="1:16" ht="54" x14ac:dyDescent="0.45">
      <c r="A45" s="1743"/>
      <c r="B45" s="199" t="s">
        <v>838</v>
      </c>
      <c r="C45" s="199" t="s">
        <v>839</v>
      </c>
      <c r="D45" s="1520"/>
      <c r="E45" s="200" t="s">
        <v>161</v>
      </c>
      <c r="F45" s="215" t="s">
        <v>248</v>
      </c>
      <c r="G45" s="200" t="s">
        <v>728</v>
      </c>
      <c r="H45" s="199" t="s">
        <v>249</v>
      </c>
      <c r="I45" s="208" t="s">
        <v>751</v>
      </c>
      <c r="J45" s="199" t="s">
        <v>728</v>
      </c>
      <c r="K45" s="200" t="s">
        <v>729</v>
      </c>
      <c r="L45" s="1520"/>
      <c r="M45" s="200" t="s">
        <v>840</v>
      </c>
      <c r="N45" s="200" t="s">
        <v>841</v>
      </c>
      <c r="O45" s="200" t="s">
        <v>842</v>
      </c>
      <c r="P45" s="200" t="s">
        <v>820</v>
      </c>
    </row>
    <row r="46" spans="1:16" ht="104" x14ac:dyDescent="0.45">
      <c r="A46" s="1744" t="s">
        <v>14</v>
      </c>
      <c r="B46" s="82" t="s">
        <v>2960</v>
      </c>
      <c r="C46" s="82" t="s">
        <v>2915</v>
      </c>
      <c r="D46" s="82" t="s">
        <v>2916</v>
      </c>
      <c r="E46" s="201"/>
      <c r="F46" s="216"/>
      <c r="G46" s="82"/>
      <c r="H46" s="82" t="s">
        <v>2917</v>
      </c>
      <c r="I46" s="201">
        <v>267140000</v>
      </c>
      <c r="J46" s="82" t="s">
        <v>2918</v>
      </c>
      <c r="K46" s="82">
        <v>1</v>
      </c>
      <c r="L46" s="82" t="s">
        <v>1614</v>
      </c>
      <c r="M46" s="82" t="s">
        <v>1615</v>
      </c>
      <c r="N46" s="82" t="s">
        <v>1616</v>
      </c>
      <c r="O46" s="82" t="s">
        <v>1617</v>
      </c>
      <c r="P46" s="82" t="s">
        <v>1618</v>
      </c>
    </row>
    <row r="47" spans="1:16" ht="104" x14ac:dyDescent="0.45">
      <c r="A47" s="1745"/>
      <c r="B47" s="82" t="s">
        <v>2961</v>
      </c>
      <c r="C47" s="82" t="s">
        <v>2919</v>
      </c>
      <c r="D47" s="82" t="s">
        <v>2916</v>
      </c>
      <c r="E47" s="201"/>
      <c r="F47" s="216"/>
      <c r="G47" s="82"/>
      <c r="H47" s="82" t="s">
        <v>2920</v>
      </c>
      <c r="I47" s="201">
        <v>110516864</v>
      </c>
      <c r="J47" s="82" t="s">
        <v>2921</v>
      </c>
      <c r="K47" s="82" t="s">
        <v>2914</v>
      </c>
      <c r="L47" s="82"/>
      <c r="M47" s="82"/>
      <c r="N47" s="82"/>
      <c r="O47" s="82"/>
      <c r="P47" s="82"/>
    </row>
    <row r="48" spans="1:16" ht="52" x14ac:dyDescent="0.45">
      <c r="A48" s="1745"/>
      <c r="B48" s="82" t="s">
        <v>2962</v>
      </c>
      <c r="C48" s="82" t="s">
        <v>2922</v>
      </c>
      <c r="D48" s="82" t="s">
        <v>2923</v>
      </c>
      <c r="E48" s="201"/>
      <c r="F48" s="216"/>
      <c r="G48" s="82"/>
      <c r="H48" s="82" t="s">
        <v>2924</v>
      </c>
      <c r="I48" s="201">
        <v>109279870</v>
      </c>
      <c r="J48" s="82" t="s">
        <v>2925</v>
      </c>
      <c r="K48" s="82" t="s">
        <v>2914</v>
      </c>
      <c r="L48" s="82"/>
      <c r="M48" s="82"/>
      <c r="N48" s="82"/>
      <c r="O48" s="82"/>
      <c r="P48" s="82"/>
    </row>
    <row r="49" spans="1:16" ht="52" x14ac:dyDescent="0.45">
      <c r="A49" s="1745"/>
      <c r="B49" s="82" t="s">
        <v>2963</v>
      </c>
      <c r="C49" s="82" t="s">
        <v>2926</v>
      </c>
      <c r="D49" s="82" t="s">
        <v>2923</v>
      </c>
      <c r="E49" s="201"/>
      <c r="F49" s="216"/>
      <c r="G49" s="82"/>
      <c r="H49" s="82" t="s">
        <v>2927</v>
      </c>
      <c r="I49" s="201">
        <v>4422583</v>
      </c>
      <c r="J49" s="82" t="s">
        <v>2928</v>
      </c>
      <c r="K49" s="82" t="s">
        <v>2914</v>
      </c>
      <c r="L49" s="82"/>
      <c r="M49" s="82"/>
      <c r="N49" s="82"/>
      <c r="O49" s="82"/>
      <c r="P49" s="82"/>
    </row>
    <row r="50" spans="1:16" ht="78" x14ac:dyDescent="0.45">
      <c r="A50" s="1745"/>
      <c r="B50" s="82" t="s">
        <v>2964</v>
      </c>
      <c r="C50" s="82" t="s">
        <v>2929</v>
      </c>
      <c r="D50" s="82" t="s">
        <v>2930</v>
      </c>
      <c r="E50" s="201"/>
      <c r="F50" s="216"/>
      <c r="G50" s="82"/>
      <c r="H50" s="82" t="s">
        <v>2931</v>
      </c>
      <c r="I50" s="201">
        <v>62106628</v>
      </c>
      <c r="J50" s="82" t="s">
        <v>2928</v>
      </c>
      <c r="K50" s="82" t="s">
        <v>2914</v>
      </c>
      <c r="L50" s="82"/>
      <c r="M50" s="82"/>
      <c r="N50" s="82"/>
      <c r="O50" s="82"/>
      <c r="P50" s="82"/>
    </row>
    <row r="51" spans="1:16" ht="52" x14ac:dyDescent="0.45">
      <c r="A51" s="1745"/>
      <c r="B51" s="82" t="s">
        <v>2965</v>
      </c>
      <c r="C51" s="82" t="s">
        <v>2932</v>
      </c>
      <c r="D51" s="82" t="s">
        <v>2933</v>
      </c>
      <c r="E51" s="201"/>
      <c r="F51" s="216"/>
      <c r="G51" s="82"/>
      <c r="H51" s="82" t="s">
        <v>2934</v>
      </c>
      <c r="I51" s="201">
        <v>31171552</v>
      </c>
      <c r="J51" s="82" t="s">
        <v>2935</v>
      </c>
      <c r="K51" s="82">
        <v>1</v>
      </c>
      <c r="L51" s="82"/>
      <c r="M51" s="82"/>
      <c r="N51" s="82"/>
      <c r="O51" s="82"/>
      <c r="P51" s="82"/>
    </row>
    <row r="52" spans="1:16" ht="39" x14ac:dyDescent="0.45">
      <c r="A52" s="1745"/>
      <c r="B52" s="82" t="s">
        <v>2966</v>
      </c>
      <c r="C52" s="82" t="s">
        <v>2936</v>
      </c>
      <c r="D52" s="82" t="s">
        <v>2923</v>
      </c>
      <c r="E52" s="201"/>
      <c r="F52" s="216"/>
      <c r="G52" s="82"/>
      <c r="H52" s="82" t="s">
        <v>2937</v>
      </c>
      <c r="I52" s="201">
        <v>16748866</v>
      </c>
      <c r="J52" s="82" t="s">
        <v>2938</v>
      </c>
      <c r="K52" s="82" t="s">
        <v>2914</v>
      </c>
      <c r="L52" s="82"/>
      <c r="M52" s="82"/>
      <c r="N52" s="82"/>
      <c r="O52" s="82"/>
      <c r="P52" s="82"/>
    </row>
    <row r="53" spans="1:16" ht="26" x14ac:dyDescent="0.45">
      <c r="A53" s="1745"/>
      <c r="B53" s="82" t="s">
        <v>2967</v>
      </c>
      <c r="C53" s="82" t="s">
        <v>2939</v>
      </c>
      <c r="D53" s="82" t="s">
        <v>2923</v>
      </c>
      <c r="E53" s="201"/>
      <c r="F53" s="216"/>
      <c r="G53" s="82"/>
      <c r="H53" s="82" t="s">
        <v>2940</v>
      </c>
      <c r="I53" s="201">
        <v>11685700</v>
      </c>
      <c r="J53" s="82" t="s">
        <v>2941</v>
      </c>
      <c r="K53" s="82" t="s">
        <v>2914</v>
      </c>
      <c r="L53" s="82"/>
      <c r="M53" s="82"/>
      <c r="N53" s="82"/>
      <c r="O53" s="82"/>
      <c r="P53" s="82"/>
    </row>
    <row r="54" spans="1:16" ht="39" x14ac:dyDescent="0.45">
      <c r="A54" s="1745"/>
      <c r="B54" s="82" t="s">
        <v>2968</v>
      </c>
      <c r="C54" s="82" t="s">
        <v>2942</v>
      </c>
      <c r="D54" s="82" t="s">
        <v>2943</v>
      </c>
      <c r="E54" s="201"/>
      <c r="F54" s="216"/>
      <c r="G54" s="82"/>
      <c r="H54" s="82" t="s">
        <v>2944</v>
      </c>
      <c r="I54" s="201">
        <v>17500002</v>
      </c>
      <c r="J54" s="82" t="s">
        <v>2945</v>
      </c>
      <c r="K54" s="82" t="s">
        <v>2914</v>
      </c>
      <c r="L54" s="82"/>
      <c r="M54" s="82"/>
      <c r="N54" s="82"/>
      <c r="O54" s="82"/>
      <c r="P54" s="82"/>
    </row>
    <row r="55" spans="1:16" ht="39" x14ac:dyDescent="0.45">
      <c r="A55" s="1745"/>
      <c r="B55" s="82" t="s">
        <v>2969</v>
      </c>
      <c r="C55" s="82" t="s">
        <v>2946</v>
      </c>
      <c r="D55" s="82" t="s">
        <v>2947</v>
      </c>
      <c r="E55" s="201"/>
      <c r="F55" s="216"/>
      <c r="G55" s="82"/>
      <c r="H55" s="82" t="s">
        <v>2948</v>
      </c>
      <c r="I55" s="201">
        <v>17591103</v>
      </c>
      <c r="J55" s="82" t="s">
        <v>2949</v>
      </c>
      <c r="K55" s="82" t="s">
        <v>2914</v>
      </c>
      <c r="L55" s="82"/>
      <c r="M55" s="82"/>
      <c r="N55" s="82"/>
      <c r="O55" s="82"/>
      <c r="P55" s="82"/>
    </row>
    <row r="56" spans="1:16" ht="52" x14ac:dyDescent="0.45">
      <c r="A56" s="1745"/>
      <c r="B56" s="82" t="s">
        <v>2970</v>
      </c>
      <c r="C56" s="82" t="s">
        <v>2950</v>
      </c>
      <c r="D56" s="82" t="s">
        <v>2951</v>
      </c>
      <c r="E56" s="201"/>
      <c r="F56" s="216"/>
      <c r="G56" s="82"/>
      <c r="H56" s="82" t="s">
        <v>2934</v>
      </c>
      <c r="I56" s="201">
        <v>36200000</v>
      </c>
      <c r="J56" s="82" t="s">
        <v>2935</v>
      </c>
      <c r="K56" s="82">
        <v>1</v>
      </c>
      <c r="L56" s="82"/>
      <c r="M56" s="82"/>
      <c r="N56" s="82"/>
      <c r="O56" s="82"/>
      <c r="P56" s="82"/>
    </row>
    <row r="57" spans="1:16" ht="26" x14ac:dyDescent="0.45">
      <c r="A57" s="1745"/>
      <c r="B57" s="82" t="s">
        <v>2971</v>
      </c>
      <c r="C57" s="82" t="s">
        <v>2952</v>
      </c>
      <c r="D57" s="82" t="s">
        <v>2953</v>
      </c>
      <c r="E57" s="201"/>
      <c r="F57" s="216"/>
      <c r="G57" s="82"/>
      <c r="H57" s="82" t="s">
        <v>2954</v>
      </c>
      <c r="I57" s="201">
        <v>5368956</v>
      </c>
      <c r="J57" s="82" t="s">
        <v>2955</v>
      </c>
      <c r="K57" s="82" t="s">
        <v>2914</v>
      </c>
      <c r="L57" s="82"/>
      <c r="M57" s="82"/>
      <c r="N57" s="82"/>
      <c r="O57" s="82"/>
      <c r="P57" s="82"/>
    </row>
    <row r="58" spans="1:16" ht="39" x14ac:dyDescent="0.45">
      <c r="A58" s="1746"/>
      <c r="B58" s="82" t="s">
        <v>2972</v>
      </c>
      <c r="C58" s="82" t="s">
        <v>2956</v>
      </c>
      <c r="D58" s="82" t="s">
        <v>2957</v>
      </c>
      <c r="E58" s="201"/>
      <c r="F58" s="216"/>
      <c r="G58" s="82"/>
      <c r="H58" s="82" t="s">
        <v>2958</v>
      </c>
      <c r="I58" s="201">
        <v>38254801</v>
      </c>
      <c r="J58" s="82" t="s">
        <v>2959</v>
      </c>
      <c r="K58" s="82" t="s">
        <v>2914</v>
      </c>
      <c r="L58" s="82"/>
      <c r="M58" s="82"/>
      <c r="N58" s="82"/>
      <c r="O58" s="82"/>
      <c r="P58" s="82"/>
    </row>
    <row r="59" spans="1:16" x14ac:dyDescent="0.45">
      <c r="A59" s="707"/>
      <c r="B59" s="82"/>
      <c r="C59" s="82"/>
      <c r="D59" s="82"/>
      <c r="E59" s="201"/>
      <c r="F59" s="216"/>
      <c r="G59" s="82"/>
      <c r="H59" s="708" t="s">
        <v>102</v>
      </c>
      <c r="I59" s="709">
        <f>SUM(I46:I58)</f>
        <v>727986925</v>
      </c>
      <c r="J59" s="82"/>
      <c r="K59" s="82"/>
      <c r="L59" s="82"/>
      <c r="M59" s="82"/>
      <c r="N59" s="82"/>
      <c r="O59" s="82"/>
      <c r="P59" s="82"/>
    </row>
    <row r="60" spans="1:16" ht="31.65" customHeight="1" x14ac:dyDescent="0.45">
      <c r="A60" s="705" t="s">
        <v>16</v>
      </c>
      <c r="B60" s="204" t="s">
        <v>2909</v>
      </c>
      <c r="C60" s="204" t="s">
        <v>2910</v>
      </c>
      <c r="D60" s="204" t="s">
        <v>2911</v>
      </c>
      <c r="E60" s="205"/>
      <c r="F60" s="217"/>
      <c r="G60" s="204" t="s">
        <v>725</v>
      </c>
      <c r="H60" s="204" t="s">
        <v>2912</v>
      </c>
      <c r="I60" s="718">
        <v>28161938</v>
      </c>
      <c r="J60" s="204" t="s">
        <v>2913</v>
      </c>
      <c r="K60" s="204" t="s">
        <v>2914</v>
      </c>
      <c r="L60" s="204"/>
      <c r="M60" s="204"/>
      <c r="N60" s="204"/>
      <c r="O60" s="204"/>
      <c r="P60" s="204"/>
    </row>
    <row r="61" spans="1:16" ht="31.65" customHeight="1" x14ac:dyDescent="0.45">
      <c r="A61" s="1744" t="s">
        <v>22</v>
      </c>
      <c r="B61" s="82" t="s">
        <v>1619</v>
      </c>
      <c r="C61" s="82"/>
      <c r="D61" s="82" t="s">
        <v>724</v>
      </c>
      <c r="E61" s="201">
        <v>2650000</v>
      </c>
      <c r="F61" s="216" t="s">
        <v>1620</v>
      </c>
      <c r="G61" s="82"/>
      <c r="H61" s="82"/>
      <c r="I61" s="201"/>
      <c r="J61" s="82"/>
      <c r="K61" s="82"/>
      <c r="L61" s="82"/>
      <c r="M61" s="82"/>
      <c r="N61" s="82"/>
      <c r="O61" s="82"/>
      <c r="P61" s="82"/>
    </row>
    <row r="62" spans="1:16" ht="31.65" customHeight="1" x14ac:dyDescent="0.45">
      <c r="A62" s="1745"/>
      <c r="B62" s="82" t="s">
        <v>1621</v>
      </c>
      <c r="C62" s="82"/>
      <c r="D62" s="82" t="s">
        <v>1622</v>
      </c>
      <c r="E62" s="201">
        <v>1455000</v>
      </c>
      <c r="F62" s="216" t="s">
        <v>1623</v>
      </c>
      <c r="G62" s="82"/>
      <c r="H62" s="82"/>
      <c r="I62" s="201"/>
      <c r="J62" s="82"/>
      <c r="K62" s="82"/>
      <c r="L62" s="82"/>
      <c r="M62" s="82"/>
      <c r="N62" s="82"/>
      <c r="O62" s="82"/>
      <c r="P62" s="82"/>
    </row>
    <row r="63" spans="1:16" ht="31.65" customHeight="1" x14ac:dyDescent="0.45">
      <c r="A63" s="1745"/>
      <c r="B63" s="82" t="s">
        <v>1624</v>
      </c>
      <c r="C63" s="82"/>
      <c r="D63" s="82" t="s">
        <v>1622</v>
      </c>
      <c r="E63" s="201">
        <v>2800000</v>
      </c>
      <c r="F63" s="216" t="s">
        <v>1625</v>
      </c>
      <c r="G63" s="82"/>
      <c r="H63" s="82"/>
      <c r="I63" s="201"/>
      <c r="J63" s="82"/>
      <c r="K63" s="82"/>
      <c r="L63" s="82"/>
      <c r="M63" s="82"/>
      <c r="N63" s="82"/>
      <c r="O63" s="82"/>
      <c r="P63" s="82"/>
    </row>
    <row r="64" spans="1:16" ht="31.65" customHeight="1" x14ac:dyDescent="0.45">
      <c r="A64" s="1745"/>
      <c r="B64" s="82" t="s">
        <v>1626</v>
      </c>
      <c r="C64" s="82"/>
      <c r="D64" s="82" t="s">
        <v>724</v>
      </c>
      <c r="E64" s="201">
        <v>5000000</v>
      </c>
      <c r="F64" s="216" t="s">
        <v>1627</v>
      </c>
      <c r="G64" s="82"/>
      <c r="H64" s="82"/>
      <c r="I64" s="201"/>
      <c r="J64" s="82"/>
      <c r="K64" s="82"/>
      <c r="L64" s="82"/>
      <c r="M64" s="82"/>
      <c r="N64" s="82"/>
      <c r="O64" s="82"/>
      <c r="P64" s="82"/>
    </row>
    <row r="65" spans="1:16" ht="31.65" customHeight="1" x14ac:dyDescent="0.45">
      <c r="A65" s="1745"/>
      <c r="B65" s="82" t="s">
        <v>1628</v>
      </c>
      <c r="C65" s="82"/>
      <c r="D65" s="82" t="s">
        <v>1629</v>
      </c>
      <c r="E65" s="201">
        <v>13500000</v>
      </c>
      <c r="F65" s="216" t="s">
        <v>1630</v>
      </c>
      <c r="G65" s="82"/>
      <c r="H65" s="82"/>
      <c r="I65" s="201"/>
      <c r="J65" s="82"/>
      <c r="K65" s="82"/>
      <c r="L65" s="82"/>
      <c r="M65" s="82"/>
      <c r="N65" s="82"/>
      <c r="O65" s="82"/>
      <c r="P65" s="82"/>
    </row>
    <row r="66" spans="1:16" ht="31.65" customHeight="1" x14ac:dyDescent="0.45">
      <c r="A66" s="1745"/>
      <c r="B66" s="82" t="s">
        <v>1631</v>
      </c>
      <c r="C66" s="82"/>
      <c r="D66" s="82" t="s">
        <v>727</v>
      </c>
      <c r="E66" s="201">
        <v>12053520</v>
      </c>
      <c r="F66" s="216" t="s">
        <v>1632</v>
      </c>
      <c r="G66" s="82"/>
      <c r="H66" s="82"/>
      <c r="I66" s="201"/>
      <c r="J66" s="82"/>
      <c r="K66" s="82"/>
      <c r="L66" s="82"/>
      <c r="M66" s="82"/>
      <c r="N66" s="82"/>
      <c r="O66" s="82"/>
      <c r="P66" s="82"/>
    </row>
    <row r="67" spans="1:16" ht="31.65" customHeight="1" x14ac:dyDescent="0.45">
      <c r="A67" s="1746"/>
      <c r="B67" s="82" t="s">
        <v>1633</v>
      </c>
      <c r="C67" s="82"/>
      <c r="D67" s="82" t="s">
        <v>727</v>
      </c>
      <c r="E67" s="201">
        <v>12053520</v>
      </c>
      <c r="F67" s="216" t="s">
        <v>1632</v>
      </c>
      <c r="G67" s="82"/>
      <c r="H67" s="82"/>
      <c r="I67" s="201"/>
      <c r="J67" s="82"/>
      <c r="K67" s="82"/>
      <c r="L67" s="82"/>
      <c r="M67" s="82"/>
      <c r="N67" s="82"/>
      <c r="O67" s="82"/>
      <c r="P67" s="82"/>
    </row>
    <row r="68" spans="1:16" ht="31.65" customHeight="1" x14ac:dyDescent="0.45">
      <c r="A68" s="707"/>
      <c r="B68" s="82"/>
      <c r="C68" s="82"/>
      <c r="D68" s="708" t="s">
        <v>102</v>
      </c>
      <c r="E68" s="709">
        <f>SUM(E61:E67)</f>
        <v>49512040</v>
      </c>
      <c r="F68" s="216"/>
      <c r="G68" s="82"/>
      <c r="H68" s="82"/>
      <c r="I68" s="201"/>
      <c r="J68" s="82"/>
      <c r="K68" s="82"/>
      <c r="L68" s="82"/>
      <c r="M68" s="82"/>
      <c r="N68" s="82"/>
      <c r="O68" s="82"/>
      <c r="P68" s="82"/>
    </row>
    <row r="69" spans="1:16" ht="31.65" customHeight="1" x14ac:dyDescent="0.45">
      <c r="A69" s="1747" t="s">
        <v>18</v>
      </c>
      <c r="B69" s="82" t="s">
        <v>742</v>
      </c>
      <c r="C69" s="82" t="s">
        <v>1697</v>
      </c>
      <c r="D69" s="82" t="s">
        <v>1698</v>
      </c>
      <c r="E69" s="201">
        <v>2200000</v>
      </c>
      <c r="F69" s="216">
        <v>45166</v>
      </c>
      <c r="G69" s="82"/>
      <c r="H69" s="82" t="s">
        <v>743</v>
      </c>
      <c r="I69" s="201"/>
      <c r="J69" s="82"/>
      <c r="K69" s="82"/>
      <c r="L69" s="82"/>
      <c r="M69" s="82"/>
      <c r="N69" s="82"/>
      <c r="O69" s="82"/>
      <c r="P69" s="82"/>
    </row>
    <row r="70" spans="1:16" ht="31.65" customHeight="1" x14ac:dyDescent="0.45">
      <c r="A70" s="1748"/>
      <c r="B70" s="82"/>
      <c r="C70" s="82" t="s">
        <v>1699</v>
      </c>
      <c r="D70" s="82" t="s">
        <v>724</v>
      </c>
      <c r="E70" s="201">
        <v>1000000</v>
      </c>
      <c r="F70" s="216">
        <v>45194</v>
      </c>
      <c r="G70" s="82"/>
      <c r="H70" s="82" t="s">
        <v>1700</v>
      </c>
      <c r="I70" s="201"/>
      <c r="J70" s="82"/>
      <c r="K70" s="82"/>
      <c r="L70" s="82"/>
      <c r="M70" s="82"/>
      <c r="N70" s="82"/>
      <c r="O70" s="82"/>
      <c r="P70" s="82"/>
    </row>
    <row r="71" spans="1:16" ht="31.65" customHeight="1" x14ac:dyDescent="0.45">
      <c r="A71" s="1748"/>
      <c r="B71" s="82" t="s">
        <v>1701</v>
      </c>
      <c r="C71" s="82" t="s">
        <v>1702</v>
      </c>
      <c r="D71" s="82"/>
      <c r="E71" s="201">
        <v>500000</v>
      </c>
      <c r="F71" s="216">
        <v>45230</v>
      </c>
      <c r="G71" s="82"/>
      <c r="H71" s="82" t="s">
        <v>1703</v>
      </c>
      <c r="I71" s="201"/>
      <c r="J71" s="82"/>
      <c r="K71" s="82"/>
      <c r="L71" s="82"/>
      <c r="M71" s="82"/>
      <c r="N71" s="82"/>
      <c r="O71" s="82"/>
      <c r="P71" s="82"/>
    </row>
    <row r="72" spans="1:16" ht="31.65" customHeight="1" x14ac:dyDescent="0.45">
      <c r="A72" s="1748"/>
      <c r="B72" s="82" t="s">
        <v>1704</v>
      </c>
      <c r="C72" s="82" t="s">
        <v>1705</v>
      </c>
      <c r="D72" s="82"/>
      <c r="E72" s="201">
        <v>750000</v>
      </c>
      <c r="F72" s="216">
        <v>45240</v>
      </c>
      <c r="G72" s="82"/>
      <c r="H72" s="82" t="s">
        <v>1706</v>
      </c>
      <c r="I72" s="201"/>
      <c r="J72" s="82"/>
      <c r="K72" s="82"/>
      <c r="L72" s="82"/>
      <c r="M72" s="82"/>
      <c r="N72" s="82"/>
      <c r="O72" s="82"/>
      <c r="P72" s="82"/>
    </row>
    <row r="73" spans="1:16" ht="31.65" customHeight="1" x14ac:dyDescent="0.45">
      <c r="A73" s="1748"/>
      <c r="B73" s="82"/>
      <c r="C73" s="82" t="s">
        <v>1699</v>
      </c>
      <c r="D73" s="82"/>
      <c r="E73" s="201">
        <v>1005000</v>
      </c>
      <c r="F73" s="216">
        <v>45280</v>
      </c>
      <c r="G73" s="82"/>
      <c r="H73" s="82" t="s">
        <v>1707</v>
      </c>
      <c r="I73" s="201"/>
      <c r="J73" s="82"/>
      <c r="K73" s="82"/>
      <c r="L73" s="82"/>
      <c r="M73" s="82"/>
      <c r="N73" s="82"/>
      <c r="O73" s="82"/>
      <c r="P73" s="82"/>
    </row>
    <row r="74" spans="1:16" x14ac:dyDescent="0.45">
      <c r="A74" s="1748"/>
      <c r="B74" s="82" t="s">
        <v>742</v>
      </c>
      <c r="C74" s="82" t="s">
        <v>1697</v>
      </c>
      <c r="D74" s="82" t="s">
        <v>724</v>
      </c>
      <c r="E74" s="201">
        <v>100000</v>
      </c>
      <c r="F74" s="216">
        <v>45291</v>
      </c>
      <c r="G74" s="82"/>
      <c r="H74" s="82" t="s">
        <v>1708</v>
      </c>
      <c r="I74" s="201"/>
      <c r="J74" s="82"/>
      <c r="K74" s="82"/>
      <c r="L74" s="82"/>
      <c r="M74" s="82"/>
      <c r="N74" s="82"/>
      <c r="O74" s="82"/>
      <c r="P74" s="82"/>
    </row>
    <row r="75" spans="1:16" ht="26" x14ac:dyDescent="0.45">
      <c r="A75" s="1748"/>
      <c r="B75" s="82" t="s">
        <v>1709</v>
      </c>
      <c r="C75" s="82" t="s">
        <v>1710</v>
      </c>
      <c r="D75" s="82"/>
      <c r="E75" s="201">
        <v>1192500</v>
      </c>
      <c r="F75" s="216">
        <v>44998</v>
      </c>
      <c r="G75" s="82"/>
      <c r="H75" s="82" t="s">
        <v>1711</v>
      </c>
      <c r="I75" s="201"/>
      <c r="J75" s="82"/>
      <c r="K75" s="82"/>
      <c r="L75" s="82"/>
      <c r="M75" s="82"/>
      <c r="N75" s="82"/>
      <c r="O75" s="82"/>
      <c r="P75" s="82"/>
    </row>
    <row r="76" spans="1:16" x14ac:dyDescent="0.45">
      <c r="A76" s="1748"/>
      <c r="B76" s="82" t="s">
        <v>1712</v>
      </c>
      <c r="C76" s="82" t="s">
        <v>1713</v>
      </c>
      <c r="D76" s="82"/>
      <c r="E76" s="201">
        <v>3000000</v>
      </c>
      <c r="F76" s="216">
        <v>45257</v>
      </c>
      <c r="G76" s="82"/>
      <c r="H76" s="82" t="s">
        <v>1714</v>
      </c>
      <c r="I76" s="201"/>
      <c r="J76" s="82"/>
      <c r="K76" s="82"/>
      <c r="L76" s="82"/>
      <c r="M76" s="82"/>
      <c r="N76" s="82"/>
      <c r="O76" s="82"/>
      <c r="P76" s="82"/>
    </row>
    <row r="77" spans="1:16" x14ac:dyDescent="0.45">
      <c r="A77" s="1748"/>
      <c r="B77" s="82" t="s">
        <v>1712</v>
      </c>
      <c r="C77" s="82" t="s">
        <v>1713</v>
      </c>
      <c r="D77" s="82"/>
      <c r="E77" s="201">
        <v>420000</v>
      </c>
      <c r="F77" s="216">
        <v>45260</v>
      </c>
      <c r="G77" s="82"/>
      <c r="H77" s="82" t="s">
        <v>1715</v>
      </c>
      <c r="I77" s="201"/>
      <c r="J77" s="82"/>
      <c r="K77" s="82"/>
      <c r="L77" s="82"/>
      <c r="M77" s="82"/>
      <c r="N77" s="82"/>
      <c r="O77" s="82"/>
      <c r="P77" s="82"/>
    </row>
    <row r="78" spans="1:16" x14ac:dyDescent="0.45">
      <c r="A78" s="1748"/>
      <c r="B78" s="82" t="s">
        <v>1712</v>
      </c>
      <c r="C78" s="82" t="s">
        <v>1713</v>
      </c>
      <c r="D78" s="82"/>
      <c r="E78" s="201">
        <v>300000</v>
      </c>
      <c r="F78" s="216">
        <v>45260</v>
      </c>
      <c r="G78" s="82"/>
      <c r="H78" s="82" t="s">
        <v>1715</v>
      </c>
      <c r="I78" s="201"/>
      <c r="J78" s="82"/>
      <c r="K78" s="82"/>
      <c r="L78" s="82"/>
      <c r="M78" s="82"/>
      <c r="N78" s="82"/>
      <c r="O78" s="82"/>
      <c r="P78" s="82"/>
    </row>
    <row r="79" spans="1:16" x14ac:dyDescent="0.45">
      <c r="A79" s="1748"/>
      <c r="B79" s="82" t="s">
        <v>742</v>
      </c>
      <c r="C79" s="82" t="s">
        <v>1697</v>
      </c>
      <c r="D79" s="82" t="s">
        <v>1716</v>
      </c>
      <c r="E79" s="201">
        <v>2000000</v>
      </c>
      <c r="F79" s="216">
        <v>45261</v>
      </c>
      <c r="G79" s="82"/>
      <c r="H79" s="82" t="s">
        <v>1717</v>
      </c>
      <c r="I79" s="201"/>
      <c r="J79" s="82"/>
      <c r="K79" s="82"/>
      <c r="L79" s="82"/>
      <c r="M79" s="82"/>
      <c r="N79" s="82"/>
      <c r="O79" s="82"/>
      <c r="P79" s="82"/>
    </row>
    <row r="80" spans="1:16" ht="26" x14ac:dyDescent="0.45">
      <c r="A80" s="1748"/>
      <c r="B80" s="82" t="s">
        <v>741</v>
      </c>
      <c r="C80" s="82" t="s">
        <v>1718</v>
      </c>
      <c r="D80" s="82"/>
      <c r="E80" s="201">
        <v>20190476</v>
      </c>
      <c r="F80" s="216">
        <v>45272</v>
      </c>
      <c r="G80" s="82"/>
      <c r="H80" s="82" t="s">
        <v>1719</v>
      </c>
      <c r="I80" s="201"/>
      <c r="J80" s="82"/>
      <c r="K80" s="82"/>
      <c r="L80" s="82"/>
      <c r="M80" s="82"/>
      <c r="N80" s="82"/>
      <c r="O80" s="82"/>
      <c r="P80" s="82"/>
    </row>
    <row r="81" spans="1:16" ht="26" x14ac:dyDescent="0.45">
      <c r="A81" s="1748"/>
      <c r="B81" s="82" t="s">
        <v>1720</v>
      </c>
      <c r="C81" s="82" t="s">
        <v>725</v>
      </c>
      <c r="D81" s="82"/>
      <c r="E81" s="201">
        <v>250000</v>
      </c>
      <c r="F81" s="216">
        <v>45107</v>
      </c>
      <c r="G81" s="82"/>
      <c r="H81" s="82" t="s">
        <v>1721</v>
      </c>
      <c r="I81" s="201"/>
      <c r="J81" s="82"/>
      <c r="K81" s="82"/>
      <c r="L81" s="82"/>
      <c r="M81" s="82"/>
      <c r="N81" s="82"/>
      <c r="O81" s="82"/>
      <c r="P81" s="82"/>
    </row>
    <row r="82" spans="1:16" ht="26" x14ac:dyDescent="0.45">
      <c r="A82" s="1748"/>
      <c r="B82" s="82" t="s">
        <v>1722</v>
      </c>
      <c r="C82" s="82" t="s">
        <v>1699</v>
      </c>
      <c r="D82" s="82" t="s">
        <v>724</v>
      </c>
      <c r="E82" s="201">
        <v>300000</v>
      </c>
      <c r="F82" s="216">
        <v>45138</v>
      </c>
      <c r="G82" s="82"/>
      <c r="H82" s="82" t="s">
        <v>1723</v>
      </c>
      <c r="I82" s="201"/>
      <c r="J82" s="82"/>
      <c r="K82" s="82"/>
      <c r="L82" s="82"/>
      <c r="M82" s="82"/>
      <c r="N82" s="82"/>
      <c r="O82" s="82"/>
      <c r="P82" s="82"/>
    </row>
    <row r="83" spans="1:16" ht="26" x14ac:dyDescent="0.45">
      <c r="A83" s="1748"/>
      <c r="B83" s="82" t="s">
        <v>741</v>
      </c>
      <c r="C83" s="82" t="s">
        <v>1702</v>
      </c>
      <c r="D83" s="82" t="s">
        <v>724</v>
      </c>
      <c r="E83" s="201">
        <v>2280000</v>
      </c>
      <c r="F83" s="216">
        <v>44957</v>
      </c>
      <c r="G83" s="82"/>
      <c r="H83" s="82" t="s">
        <v>1724</v>
      </c>
      <c r="I83" s="201"/>
      <c r="J83" s="82"/>
      <c r="K83" s="82"/>
      <c r="L83" s="82"/>
      <c r="M83" s="82"/>
      <c r="N83" s="82"/>
      <c r="O83" s="82"/>
      <c r="P83" s="82"/>
    </row>
    <row r="84" spans="1:16" ht="26" x14ac:dyDescent="0.45">
      <c r="A84" s="1748"/>
      <c r="B84" s="82" t="s">
        <v>741</v>
      </c>
      <c r="C84" s="82" t="s">
        <v>1702</v>
      </c>
      <c r="D84" s="82" t="s">
        <v>724</v>
      </c>
      <c r="E84" s="201">
        <v>2544000</v>
      </c>
      <c r="F84" s="216">
        <v>44988</v>
      </c>
      <c r="G84" s="82"/>
      <c r="H84" s="82" t="s">
        <v>1725</v>
      </c>
      <c r="I84" s="201"/>
      <c r="J84" s="82"/>
      <c r="K84" s="82"/>
      <c r="L84" s="82"/>
      <c r="M84" s="82"/>
      <c r="N84" s="82"/>
      <c r="O84" s="82"/>
      <c r="P84" s="82"/>
    </row>
    <row r="85" spans="1:16" ht="26" x14ac:dyDescent="0.45">
      <c r="A85" s="1748"/>
      <c r="B85" s="82" t="s">
        <v>741</v>
      </c>
      <c r="C85" s="82" t="s">
        <v>1702</v>
      </c>
      <c r="D85" s="82" t="s">
        <v>724</v>
      </c>
      <c r="E85" s="201">
        <v>197997</v>
      </c>
      <c r="F85" s="216">
        <v>45001</v>
      </c>
      <c r="G85" s="82"/>
      <c r="H85" s="82" t="s">
        <v>1726</v>
      </c>
      <c r="I85" s="201"/>
      <c r="J85" s="82"/>
      <c r="K85" s="82"/>
      <c r="L85" s="82"/>
      <c r="M85" s="82"/>
      <c r="N85" s="82"/>
      <c r="O85" s="82"/>
      <c r="P85" s="82"/>
    </row>
    <row r="86" spans="1:16" ht="26" x14ac:dyDescent="0.45">
      <c r="A86" s="1748"/>
      <c r="B86" s="82" t="s">
        <v>741</v>
      </c>
      <c r="C86" s="82" t="s">
        <v>1702</v>
      </c>
      <c r="D86" s="82" t="s">
        <v>724</v>
      </c>
      <c r="E86" s="201">
        <v>1555500</v>
      </c>
      <c r="F86" s="216">
        <v>45021</v>
      </c>
      <c r="G86" s="82"/>
      <c r="H86" s="82" t="s">
        <v>1727</v>
      </c>
      <c r="I86" s="201"/>
      <c r="J86" s="82"/>
      <c r="K86" s="82"/>
      <c r="L86" s="82"/>
      <c r="M86" s="82"/>
      <c r="N86" s="82"/>
      <c r="O86" s="82"/>
      <c r="P86" s="82"/>
    </row>
    <row r="87" spans="1:16" ht="26" x14ac:dyDescent="0.45">
      <c r="A87" s="1748"/>
      <c r="B87" s="82" t="s">
        <v>741</v>
      </c>
      <c r="C87" s="82" t="s">
        <v>1702</v>
      </c>
      <c r="D87" s="82" t="s">
        <v>724</v>
      </c>
      <c r="E87" s="201">
        <v>2232000</v>
      </c>
      <c r="F87" s="216">
        <v>45044</v>
      </c>
      <c r="G87" s="82"/>
      <c r="H87" s="82" t="s">
        <v>1728</v>
      </c>
      <c r="I87" s="201"/>
      <c r="J87" s="82"/>
      <c r="K87" s="82"/>
      <c r="L87" s="82"/>
      <c r="M87" s="82"/>
      <c r="N87" s="82"/>
      <c r="O87" s="82"/>
      <c r="P87" s="82"/>
    </row>
    <row r="88" spans="1:16" ht="26" x14ac:dyDescent="0.45">
      <c r="A88" s="1748"/>
      <c r="B88" s="82" t="s">
        <v>741</v>
      </c>
      <c r="C88" s="82" t="s">
        <v>1702</v>
      </c>
      <c r="D88" s="82" t="s">
        <v>724</v>
      </c>
      <c r="E88" s="201">
        <v>2436000</v>
      </c>
      <c r="F88" s="216">
        <v>45077</v>
      </c>
      <c r="G88" s="82"/>
      <c r="H88" s="82" t="s">
        <v>1729</v>
      </c>
      <c r="I88" s="201"/>
      <c r="J88" s="82"/>
      <c r="K88" s="82"/>
      <c r="L88" s="82"/>
      <c r="M88" s="82"/>
      <c r="N88" s="82"/>
      <c r="O88" s="82"/>
      <c r="P88" s="82"/>
    </row>
    <row r="89" spans="1:16" ht="26" x14ac:dyDescent="0.45">
      <c r="A89" s="1748"/>
      <c r="B89" s="82" t="s">
        <v>741</v>
      </c>
      <c r="C89" s="82" t="s">
        <v>1702</v>
      </c>
      <c r="D89" s="82" t="s">
        <v>724</v>
      </c>
      <c r="E89" s="201">
        <v>2622000</v>
      </c>
      <c r="F89" s="216">
        <v>45110</v>
      </c>
      <c r="G89" s="82"/>
      <c r="H89" s="82" t="s">
        <v>1730</v>
      </c>
      <c r="I89" s="201"/>
      <c r="J89" s="82"/>
      <c r="K89" s="82"/>
      <c r="L89" s="82"/>
      <c r="M89" s="82"/>
      <c r="N89" s="82"/>
      <c r="O89" s="82"/>
      <c r="P89" s="82"/>
    </row>
    <row r="90" spans="1:16" ht="26" x14ac:dyDescent="0.45">
      <c r="A90" s="1748"/>
      <c r="B90" s="82" t="s">
        <v>741</v>
      </c>
      <c r="C90" s="82" t="s">
        <v>1702</v>
      </c>
      <c r="D90" s="82" t="s">
        <v>724</v>
      </c>
      <c r="E90" s="201">
        <v>2532000</v>
      </c>
      <c r="F90" s="216">
        <v>45141</v>
      </c>
      <c r="G90" s="82"/>
      <c r="H90" s="82" t="s">
        <v>1731</v>
      </c>
      <c r="I90" s="201"/>
      <c r="J90" s="82"/>
      <c r="K90" s="82"/>
      <c r="L90" s="82"/>
      <c r="M90" s="82"/>
      <c r="N90" s="82"/>
      <c r="O90" s="82"/>
      <c r="P90" s="82"/>
    </row>
    <row r="91" spans="1:16" ht="26" x14ac:dyDescent="0.45">
      <c r="A91" s="1748"/>
      <c r="B91" s="82" t="s">
        <v>741</v>
      </c>
      <c r="C91" s="82" t="s">
        <v>1702</v>
      </c>
      <c r="D91" s="82" t="s">
        <v>724</v>
      </c>
      <c r="E91" s="201">
        <v>2700000</v>
      </c>
      <c r="F91" s="216">
        <v>45169</v>
      </c>
      <c r="G91" s="82"/>
      <c r="H91" s="82" t="s">
        <v>1732</v>
      </c>
      <c r="I91" s="201"/>
      <c r="J91" s="82"/>
      <c r="K91" s="82"/>
      <c r="L91" s="82"/>
      <c r="M91" s="82"/>
      <c r="N91" s="82"/>
      <c r="O91" s="82"/>
      <c r="P91" s="82"/>
    </row>
    <row r="92" spans="1:16" ht="26" x14ac:dyDescent="0.45">
      <c r="A92" s="1748"/>
      <c r="B92" s="82" t="s">
        <v>741</v>
      </c>
      <c r="C92" s="82" t="s">
        <v>1702</v>
      </c>
      <c r="D92" s="82" t="s">
        <v>724</v>
      </c>
      <c r="E92" s="201">
        <v>2538000</v>
      </c>
      <c r="F92" s="216">
        <v>45196</v>
      </c>
      <c r="G92" s="82"/>
      <c r="H92" s="82" t="s">
        <v>1733</v>
      </c>
      <c r="I92" s="201"/>
      <c r="J92" s="82"/>
      <c r="K92" s="82"/>
      <c r="L92" s="82"/>
      <c r="M92" s="82"/>
      <c r="N92" s="82"/>
      <c r="O92" s="82"/>
      <c r="P92" s="82"/>
    </row>
    <row r="93" spans="1:16" ht="26" x14ac:dyDescent="0.45">
      <c r="A93" s="1748"/>
      <c r="B93" s="82" t="s">
        <v>741</v>
      </c>
      <c r="C93" s="82" t="s">
        <v>1702</v>
      </c>
      <c r="D93" s="82" t="s">
        <v>724</v>
      </c>
      <c r="E93" s="201">
        <v>2232000</v>
      </c>
      <c r="F93" s="216">
        <v>45230</v>
      </c>
      <c r="G93" s="82"/>
      <c r="H93" s="82" t="s">
        <v>1734</v>
      </c>
      <c r="I93" s="201"/>
      <c r="J93" s="82"/>
      <c r="K93" s="82"/>
      <c r="L93" s="82"/>
      <c r="M93" s="82"/>
      <c r="N93" s="82"/>
      <c r="O93" s="82"/>
      <c r="P93" s="82"/>
    </row>
    <row r="94" spans="1:16" ht="26" x14ac:dyDescent="0.45">
      <c r="A94" s="1748"/>
      <c r="B94" s="82" t="s">
        <v>741</v>
      </c>
      <c r="C94" s="82" t="s">
        <v>1702</v>
      </c>
      <c r="D94" s="82" t="s">
        <v>724</v>
      </c>
      <c r="E94" s="201">
        <v>12000</v>
      </c>
      <c r="F94" s="216">
        <v>45230</v>
      </c>
      <c r="G94" s="82"/>
      <c r="H94" s="82" t="s">
        <v>1735</v>
      </c>
      <c r="I94" s="201"/>
      <c r="J94" s="82"/>
      <c r="K94" s="82"/>
      <c r="L94" s="82"/>
      <c r="M94" s="82"/>
      <c r="N94" s="82"/>
      <c r="O94" s="82"/>
      <c r="P94" s="82"/>
    </row>
    <row r="95" spans="1:16" ht="26" x14ac:dyDescent="0.45">
      <c r="A95" s="1748"/>
      <c r="B95" s="82" t="s">
        <v>741</v>
      </c>
      <c r="C95" s="82" t="s">
        <v>1702</v>
      </c>
      <c r="D95" s="82" t="s">
        <v>724</v>
      </c>
      <c r="E95" s="201">
        <v>2628000</v>
      </c>
      <c r="F95" s="216">
        <v>45264</v>
      </c>
      <c r="G95" s="82"/>
      <c r="H95" s="82" t="s">
        <v>1736</v>
      </c>
      <c r="I95" s="201"/>
      <c r="J95" s="82"/>
      <c r="K95" s="82"/>
      <c r="L95" s="82"/>
      <c r="M95" s="82"/>
      <c r="N95" s="82"/>
      <c r="O95" s="82"/>
      <c r="P95" s="82"/>
    </row>
    <row r="96" spans="1:16" ht="26" x14ac:dyDescent="0.45">
      <c r="A96" s="1748"/>
      <c r="B96" s="82" t="s">
        <v>741</v>
      </c>
      <c r="C96" s="82" t="s">
        <v>1702</v>
      </c>
      <c r="D96" s="82" t="s">
        <v>724</v>
      </c>
      <c r="E96" s="201">
        <v>2322000</v>
      </c>
      <c r="F96" s="216">
        <v>45287</v>
      </c>
      <c r="G96" s="82"/>
      <c r="H96" s="82" t="s">
        <v>1737</v>
      </c>
      <c r="I96" s="201"/>
      <c r="J96" s="82"/>
      <c r="K96" s="82"/>
      <c r="L96" s="82"/>
      <c r="M96" s="82"/>
      <c r="N96" s="82"/>
      <c r="O96" s="82"/>
      <c r="P96" s="82"/>
    </row>
    <row r="97" spans="1:16" x14ac:dyDescent="0.45">
      <c r="A97" s="706"/>
      <c r="B97" s="82"/>
      <c r="C97" s="82"/>
      <c r="D97" s="708" t="s">
        <v>102</v>
      </c>
      <c r="E97" s="709">
        <f>SUM(E69:E96)</f>
        <v>62039473</v>
      </c>
      <c r="F97" s="216"/>
      <c r="G97" s="82"/>
      <c r="H97" s="82"/>
      <c r="I97" s="201"/>
      <c r="J97" s="82"/>
      <c r="K97" s="82"/>
      <c r="L97" s="82"/>
      <c r="M97" s="82"/>
      <c r="N97" s="82"/>
      <c r="O97" s="82"/>
      <c r="P97" s="82"/>
    </row>
    <row r="98" spans="1:16" ht="39" x14ac:dyDescent="0.45">
      <c r="A98" s="1749" t="s">
        <v>302</v>
      </c>
      <c r="B98" s="204" t="s">
        <v>744</v>
      </c>
      <c r="C98" s="204"/>
      <c r="D98" s="204" t="s">
        <v>93</v>
      </c>
      <c r="E98" s="205">
        <v>1308433</v>
      </c>
      <c r="F98" s="217">
        <v>44958</v>
      </c>
      <c r="G98" s="204"/>
      <c r="H98" s="204" t="s">
        <v>1750</v>
      </c>
      <c r="I98" s="205"/>
      <c r="J98" s="204"/>
      <c r="K98" s="204"/>
      <c r="L98" s="204"/>
      <c r="M98" s="204"/>
      <c r="N98" s="204"/>
      <c r="O98" s="204"/>
      <c r="P98" s="204"/>
    </row>
    <row r="99" spans="1:16" ht="26" x14ac:dyDescent="0.45">
      <c r="A99" s="1750"/>
      <c r="B99" s="204" t="s">
        <v>1751</v>
      </c>
      <c r="C99" s="204"/>
      <c r="D99" s="204" t="s">
        <v>93</v>
      </c>
      <c r="E99" s="205">
        <v>1465000</v>
      </c>
      <c r="F99" s="217">
        <v>45239</v>
      </c>
      <c r="G99" s="204"/>
      <c r="H99" s="204" t="s">
        <v>1752</v>
      </c>
      <c r="I99" s="205"/>
      <c r="J99" s="204"/>
      <c r="K99" s="204"/>
      <c r="L99" s="204"/>
      <c r="M99" s="204"/>
      <c r="N99" s="204"/>
      <c r="O99" s="204"/>
      <c r="P99" s="204"/>
    </row>
    <row r="100" spans="1:16" x14ac:dyDescent="0.45">
      <c r="A100" s="713"/>
      <c r="B100" s="204"/>
      <c r="C100" s="204"/>
      <c r="D100" s="711" t="s">
        <v>102</v>
      </c>
      <c r="E100" s="712">
        <f>SUM(E98:E99)</f>
        <v>2773433</v>
      </c>
      <c r="F100" s="217"/>
      <c r="G100" s="204"/>
      <c r="H100" s="204"/>
      <c r="I100" s="205"/>
      <c r="J100" s="204"/>
      <c r="K100" s="204"/>
      <c r="L100" s="204"/>
      <c r="M100" s="204"/>
      <c r="N100" s="204"/>
      <c r="O100" s="204"/>
      <c r="P100" s="204"/>
    </row>
    <row r="101" spans="1:16" ht="39" x14ac:dyDescent="0.45">
      <c r="A101" s="1751" t="s">
        <v>300</v>
      </c>
      <c r="B101" s="82" t="s">
        <v>1753</v>
      </c>
      <c r="C101" s="82"/>
      <c r="D101" s="82" t="s">
        <v>93</v>
      </c>
      <c r="E101" s="201">
        <v>6766359</v>
      </c>
      <c r="F101" s="216"/>
      <c r="G101" s="82"/>
      <c r="H101" s="82" t="s">
        <v>1754</v>
      </c>
      <c r="I101" s="201"/>
      <c r="J101" s="82"/>
      <c r="K101" s="82"/>
      <c r="L101" s="82"/>
      <c r="M101" s="82"/>
      <c r="N101" s="82"/>
      <c r="O101" s="82"/>
      <c r="P101" s="82"/>
    </row>
    <row r="102" spans="1:16" ht="26" x14ac:dyDescent="0.45">
      <c r="A102" s="1752"/>
      <c r="B102" s="82" t="s">
        <v>1755</v>
      </c>
      <c r="C102" s="82"/>
      <c r="D102" s="82" t="s">
        <v>99</v>
      </c>
      <c r="E102" s="201">
        <v>380000</v>
      </c>
      <c r="F102" s="216"/>
      <c r="G102" s="82"/>
      <c r="H102" s="82" t="s">
        <v>1756</v>
      </c>
      <c r="I102" s="201"/>
      <c r="J102" s="82"/>
      <c r="K102" s="82"/>
      <c r="L102" s="82"/>
      <c r="M102" s="82"/>
      <c r="N102" s="82"/>
      <c r="O102" s="82"/>
      <c r="P102" s="82"/>
    </row>
    <row r="103" spans="1:16" ht="26" x14ac:dyDescent="0.45">
      <c r="A103" s="1752"/>
      <c r="B103" s="82" t="s">
        <v>1757</v>
      </c>
      <c r="C103" s="82"/>
      <c r="D103" s="82"/>
      <c r="E103" s="201">
        <v>6746395</v>
      </c>
      <c r="F103" s="216"/>
      <c r="G103" s="82"/>
      <c r="H103" s="82" t="s">
        <v>1758</v>
      </c>
      <c r="I103" s="201"/>
      <c r="J103" s="82"/>
      <c r="K103" s="82"/>
      <c r="L103" s="82"/>
      <c r="M103" s="82"/>
      <c r="N103" s="82"/>
      <c r="O103" s="82"/>
      <c r="P103" s="82"/>
    </row>
    <row r="104" spans="1:16" ht="26" x14ac:dyDescent="0.45">
      <c r="A104" s="1752"/>
      <c r="B104" s="82" t="s">
        <v>1759</v>
      </c>
      <c r="C104" s="82"/>
      <c r="D104" s="82"/>
      <c r="E104" s="201">
        <v>10667562</v>
      </c>
      <c r="F104" s="216"/>
      <c r="G104" s="82"/>
      <c r="H104" s="82" t="s">
        <v>1760</v>
      </c>
      <c r="I104" s="201"/>
      <c r="J104" s="82"/>
      <c r="K104" s="82"/>
      <c r="L104" s="82"/>
      <c r="M104" s="82"/>
      <c r="N104" s="82"/>
      <c r="O104" s="82"/>
      <c r="P104" s="82"/>
    </row>
    <row r="105" spans="1:16" ht="26" x14ac:dyDescent="0.45">
      <c r="A105" s="1752"/>
      <c r="B105" s="82" t="s">
        <v>748</v>
      </c>
      <c r="C105" s="82"/>
      <c r="D105" s="82" t="s">
        <v>99</v>
      </c>
      <c r="E105" s="201">
        <v>15452040</v>
      </c>
      <c r="F105" s="216"/>
      <c r="G105" s="82"/>
      <c r="H105" s="82" t="s">
        <v>749</v>
      </c>
      <c r="I105" s="201"/>
      <c r="J105" s="82"/>
      <c r="K105" s="82"/>
      <c r="L105" s="82"/>
      <c r="M105" s="82"/>
      <c r="N105" s="82"/>
      <c r="O105" s="82"/>
      <c r="P105" s="82"/>
    </row>
    <row r="106" spans="1:16" ht="26" x14ac:dyDescent="0.45">
      <c r="A106" s="1752"/>
      <c r="B106" s="82" t="s">
        <v>1761</v>
      </c>
      <c r="C106" s="82"/>
      <c r="D106" s="82" t="s">
        <v>99</v>
      </c>
      <c r="E106" s="201">
        <v>97041267</v>
      </c>
      <c r="F106" s="216"/>
      <c r="G106" s="82"/>
      <c r="H106" s="82" t="s">
        <v>750</v>
      </c>
      <c r="I106" s="201"/>
      <c r="J106" s="82"/>
      <c r="K106" s="82"/>
      <c r="L106" s="82"/>
      <c r="M106" s="82"/>
      <c r="N106" s="82"/>
      <c r="O106" s="82"/>
      <c r="P106" s="82"/>
    </row>
    <row r="107" spans="1:16" ht="26" x14ac:dyDescent="0.45">
      <c r="A107" s="1752"/>
      <c r="B107" s="82" t="s">
        <v>745</v>
      </c>
      <c r="C107" s="82"/>
      <c r="D107" s="82" t="s">
        <v>99</v>
      </c>
      <c r="E107" s="201">
        <v>294230</v>
      </c>
      <c r="F107" s="216"/>
      <c r="G107" s="82"/>
      <c r="H107" s="82" t="s">
        <v>1762</v>
      </c>
      <c r="I107" s="201"/>
      <c r="J107" s="82"/>
      <c r="K107" s="82"/>
      <c r="L107" s="82"/>
      <c r="M107" s="82"/>
      <c r="N107" s="82"/>
      <c r="O107" s="82"/>
      <c r="P107" s="82"/>
    </row>
    <row r="108" spans="1:16" x14ac:dyDescent="0.45">
      <c r="A108" s="1752"/>
      <c r="B108" s="82" t="s">
        <v>746</v>
      </c>
      <c r="C108" s="82"/>
      <c r="D108" s="82" t="s">
        <v>94</v>
      </c>
      <c r="E108" s="201">
        <v>3043050</v>
      </c>
      <c r="F108" s="216"/>
      <c r="G108" s="82"/>
      <c r="H108" s="82" t="s">
        <v>1763</v>
      </c>
      <c r="I108" s="201"/>
      <c r="J108" s="82"/>
      <c r="K108" s="82"/>
      <c r="L108" s="82"/>
      <c r="M108" s="82"/>
      <c r="N108" s="82"/>
      <c r="O108" s="82"/>
      <c r="P108" s="82"/>
    </row>
    <row r="109" spans="1:16" ht="26" x14ac:dyDescent="0.45">
      <c r="A109" s="1752"/>
      <c r="B109" s="82" t="s">
        <v>1764</v>
      </c>
      <c r="C109" s="82"/>
      <c r="D109" s="82" t="s">
        <v>99</v>
      </c>
      <c r="E109" s="201">
        <v>865000</v>
      </c>
      <c r="F109" s="216"/>
      <c r="G109" s="82"/>
      <c r="H109" s="82" t="s">
        <v>1765</v>
      </c>
      <c r="I109" s="201"/>
      <c r="J109" s="82"/>
      <c r="K109" s="82"/>
      <c r="L109" s="82"/>
      <c r="M109" s="82"/>
      <c r="N109" s="82"/>
      <c r="O109" s="82"/>
      <c r="P109" s="82"/>
    </row>
    <row r="110" spans="1:16" x14ac:dyDescent="0.45">
      <c r="A110" s="1752"/>
      <c r="B110" s="82" t="s">
        <v>1766</v>
      </c>
      <c r="C110" s="82"/>
      <c r="D110" s="82" t="s">
        <v>99</v>
      </c>
      <c r="E110" s="201">
        <v>1547454</v>
      </c>
      <c r="F110" s="216"/>
      <c r="G110" s="82"/>
      <c r="H110" s="82"/>
      <c r="I110" s="201"/>
      <c r="J110" s="82"/>
      <c r="K110" s="82"/>
      <c r="L110" s="82"/>
      <c r="M110" s="82"/>
      <c r="N110" s="82"/>
      <c r="O110" s="82"/>
      <c r="P110" s="82"/>
    </row>
    <row r="111" spans="1:16" x14ac:dyDescent="0.45">
      <c r="A111" s="1753"/>
      <c r="B111" s="82" t="s">
        <v>3573</v>
      </c>
      <c r="C111" s="82"/>
      <c r="D111" s="82" t="s">
        <v>99</v>
      </c>
      <c r="E111" s="201">
        <v>12189549</v>
      </c>
      <c r="F111" s="216"/>
      <c r="G111" s="82"/>
      <c r="H111" s="82" t="s">
        <v>747</v>
      </c>
      <c r="I111" s="201"/>
      <c r="J111" s="82"/>
      <c r="K111" s="82"/>
      <c r="L111" s="82"/>
      <c r="M111" s="82"/>
      <c r="N111" s="82"/>
      <c r="O111" s="82"/>
      <c r="P111" s="82"/>
    </row>
    <row r="112" spans="1:16" x14ac:dyDescent="0.45">
      <c r="A112" s="714"/>
      <c r="B112" s="715"/>
      <c r="C112" s="715"/>
      <c r="D112" s="708" t="s">
        <v>102</v>
      </c>
      <c r="E112" s="709">
        <f>SUM(E101:E111)</f>
        <v>154992906</v>
      </c>
      <c r="F112" s="717"/>
      <c r="G112" s="715"/>
      <c r="H112" s="715"/>
      <c r="I112" s="716"/>
      <c r="J112" s="715"/>
      <c r="K112" s="715"/>
      <c r="L112" s="715"/>
      <c r="M112" s="715"/>
      <c r="N112" s="715"/>
      <c r="O112" s="715"/>
      <c r="P112" s="715"/>
    </row>
    <row r="113" spans="1:16" ht="13.5" x14ac:dyDescent="0.45">
      <c r="A113" s="234"/>
      <c r="B113" s="234" t="s">
        <v>558</v>
      </c>
      <c r="C113" s="234" t="s">
        <v>1813</v>
      </c>
      <c r="D113" s="234"/>
      <c r="E113" s="235">
        <f>+E68+E97+E100+E112</f>
        <v>269317852</v>
      </c>
      <c r="F113" s="234"/>
      <c r="G113" s="234"/>
      <c r="H113" s="234"/>
      <c r="I113" s="719">
        <f>+I60+I59</f>
        <v>756148863</v>
      </c>
      <c r="J113" s="234"/>
      <c r="K113" s="234"/>
      <c r="L113" s="234"/>
      <c r="M113" s="234"/>
      <c r="N113" s="234"/>
      <c r="O113" s="234"/>
      <c r="P113" s="234"/>
    </row>
    <row r="115" spans="1:16" ht="13.5" x14ac:dyDescent="0.45">
      <c r="A115" s="1743" t="s">
        <v>9</v>
      </c>
      <c r="B115" s="1511" t="s">
        <v>833</v>
      </c>
      <c r="C115" s="1511"/>
      <c r="D115" s="1511" t="s">
        <v>834</v>
      </c>
      <c r="E115" s="1528" t="s">
        <v>246</v>
      </c>
      <c r="F115" s="1528"/>
      <c r="G115" s="1528"/>
      <c r="H115" s="1511" t="s">
        <v>299</v>
      </c>
      <c r="I115" s="1511"/>
      <c r="J115" s="1511"/>
      <c r="K115" s="198" t="s">
        <v>835</v>
      </c>
      <c r="L115" s="1511" t="s">
        <v>836</v>
      </c>
      <c r="M115" s="1528" t="s">
        <v>837</v>
      </c>
      <c r="N115" s="1528"/>
      <c r="O115" s="1528"/>
      <c r="P115" s="1528"/>
    </row>
    <row r="116" spans="1:16" ht="54" x14ac:dyDescent="0.45">
      <c r="A116" s="1743"/>
      <c r="B116" s="199" t="s">
        <v>838</v>
      </c>
      <c r="C116" s="199" t="s">
        <v>839</v>
      </c>
      <c r="D116" s="1520"/>
      <c r="E116" s="200" t="s">
        <v>161</v>
      </c>
      <c r="F116" s="215" t="s">
        <v>248</v>
      </c>
      <c r="G116" s="200" t="s">
        <v>728</v>
      </c>
      <c r="H116" s="199" t="s">
        <v>249</v>
      </c>
      <c r="I116" s="208" t="s">
        <v>751</v>
      </c>
      <c r="J116" s="199" t="s">
        <v>728</v>
      </c>
      <c r="K116" s="200" t="s">
        <v>729</v>
      </c>
      <c r="L116" s="1520"/>
      <c r="M116" s="200" t="s">
        <v>840</v>
      </c>
      <c r="N116" s="200" t="s">
        <v>841</v>
      </c>
      <c r="O116" s="200" t="s">
        <v>842</v>
      </c>
      <c r="P116" s="200" t="s">
        <v>820</v>
      </c>
    </row>
    <row r="117" spans="1:16" ht="31.65" customHeight="1" x14ac:dyDescent="0.45">
      <c r="A117" s="1740" t="s">
        <v>624</v>
      </c>
      <c r="B117" s="204" t="s">
        <v>1675</v>
      </c>
      <c r="C117" s="204" t="s">
        <v>726</v>
      </c>
      <c r="D117" s="204" t="s">
        <v>724</v>
      </c>
      <c r="E117" s="205"/>
      <c r="F117" s="217">
        <v>2023</v>
      </c>
      <c r="G117" s="204"/>
      <c r="H117" s="204" t="s">
        <v>1676</v>
      </c>
      <c r="I117" s="205">
        <v>10000000</v>
      </c>
      <c r="J117" s="204" t="s">
        <v>726</v>
      </c>
      <c r="K117" s="204"/>
      <c r="L117" s="204"/>
      <c r="M117" s="204"/>
      <c r="N117" s="204"/>
      <c r="O117" s="204"/>
      <c r="P117" s="204"/>
    </row>
    <row r="118" spans="1:16" ht="31.65" customHeight="1" x14ac:dyDescent="0.45">
      <c r="A118" s="1741"/>
      <c r="B118" s="204" t="s">
        <v>1677</v>
      </c>
      <c r="C118" s="204" t="s">
        <v>725</v>
      </c>
      <c r="D118" s="204" t="s">
        <v>724</v>
      </c>
      <c r="E118" s="205"/>
      <c r="F118" s="217">
        <v>2023</v>
      </c>
      <c r="G118" s="204"/>
      <c r="H118" s="204" t="s">
        <v>1678</v>
      </c>
      <c r="I118" s="205">
        <v>13000000</v>
      </c>
      <c r="J118" s="204" t="s">
        <v>725</v>
      </c>
      <c r="K118" s="204"/>
      <c r="L118" s="204"/>
      <c r="M118" s="204"/>
      <c r="N118" s="204"/>
      <c r="O118" s="204"/>
      <c r="P118" s="204"/>
    </row>
    <row r="119" spans="1:16" ht="31.65" customHeight="1" x14ac:dyDescent="0.45">
      <c r="A119" s="1741"/>
      <c r="B119" s="204" t="s">
        <v>1679</v>
      </c>
      <c r="C119" s="204" t="s">
        <v>1680</v>
      </c>
      <c r="D119" s="204" t="s">
        <v>724</v>
      </c>
      <c r="E119" s="205"/>
      <c r="F119" s="217">
        <v>2023</v>
      </c>
      <c r="G119" s="204"/>
      <c r="H119" s="204" t="s">
        <v>1681</v>
      </c>
      <c r="I119" s="205">
        <v>15000000</v>
      </c>
      <c r="J119" s="204" t="s">
        <v>726</v>
      </c>
      <c r="K119" s="204"/>
      <c r="L119" s="204"/>
      <c r="M119" s="204"/>
      <c r="N119" s="204"/>
      <c r="O119" s="204"/>
      <c r="P119" s="204"/>
    </row>
    <row r="120" spans="1:16" ht="31.65" customHeight="1" x14ac:dyDescent="0.45">
      <c r="A120" s="1741"/>
      <c r="B120" s="204" t="s">
        <v>1682</v>
      </c>
      <c r="C120" s="204" t="s">
        <v>726</v>
      </c>
      <c r="D120" s="204" t="s">
        <v>1683</v>
      </c>
      <c r="E120" s="205"/>
      <c r="F120" s="217">
        <v>2023</v>
      </c>
      <c r="G120" s="204"/>
      <c r="H120" s="204" t="s">
        <v>1684</v>
      </c>
      <c r="I120" s="205">
        <v>4000000</v>
      </c>
      <c r="J120" s="204" t="s">
        <v>1685</v>
      </c>
      <c r="K120" s="204"/>
      <c r="L120" s="204"/>
      <c r="M120" s="204"/>
      <c r="N120" s="204"/>
      <c r="O120" s="204"/>
      <c r="P120" s="204"/>
    </row>
    <row r="121" spans="1:16" ht="31.65" customHeight="1" x14ac:dyDescent="0.45">
      <c r="A121" s="1741"/>
      <c r="B121" s="204" t="s">
        <v>1686</v>
      </c>
      <c r="C121" s="204" t="s">
        <v>1685</v>
      </c>
      <c r="D121" s="204" t="s">
        <v>1687</v>
      </c>
      <c r="E121" s="205"/>
      <c r="F121" s="217">
        <v>2023</v>
      </c>
      <c r="G121" s="204"/>
      <c r="H121" s="204" t="s">
        <v>1688</v>
      </c>
      <c r="I121" s="205">
        <v>12000000</v>
      </c>
      <c r="J121" s="204" t="s">
        <v>1685</v>
      </c>
      <c r="K121" s="204"/>
      <c r="L121" s="204"/>
      <c r="M121" s="204"/>
      <c r="N121" s="204"/>
      <c r="O121" s="204"/>
      <c r="P121" s="204"/>
    </row>
    <row r="122" spans="1:16" ht="31.65" customHeight="1" x14ac:dyDescent="0.45">
      <c r="A122" s="1741"/>
      <c r="B122" s="204" t="s">
        <v>1689</v>
      </c>
      <c r="C122" s="204" t="s">
        <v>1685</v>
      </c>
      <c r="D122" s="204" t="s">
        <v>1690</v>
      </c>
      <c r="E122" s="205"/>
      <c r="F122" s="217">
        <v>2023</v>
      </c>
      <c r="G122" s="204"/>
      <c r="H122" s="204" t="s">
        <v>1691</v>
      </c>
      <c r="I122" s="205">
        <v>4000000</v>
      </c>
      <c r="J122" s="204" t="s">
        <v>1685</v>
      </c>
      <c r="K122" s="204"/>
      <c r="L122" s="204"/>
      <c r="M122" s="204"/>
      <c r="N122" s="204"/>
      <c r="O122" s="204"/>
      <c r="P122" s="204"/>
    </row>
    <row r="123" spans="1:16" ht="31.65" customHeight="1" x14ac:dyDescent="0.45">
      <c r="A123" s="1742"/>
      <c r="B123" s="204" t="s">
        <v>1692</v>
      </c>
      <c r="C123" s="204" t="s">
        <v>1685</v>
      </c>
      <c r="D123" s="204" t="s">
        <v>724</v>
      </c>
      <c r="E123" s="205"/>
      <c r="F123" s="217">
        <v>2023</v>
      </c>
      <c r="G123" s="204"/>
      <c r="H123" s="204" t="s">
        <v>1693</v>
      </c>
      <c r="I123" s="205">
        <v>9000000</v>
      </c>
      <c r="J123" s="204" t="s">
        <v>1685</v>
      </c>
      <c r="K123" s="204"/>
      <c r="L123" s="204"/>
      <c r="M123" s="204"/>
      <c r="N123" s="204"/>
      <c r="O123" s="204"/>
      <c r="P123" s="204"/>
    </row>
    <row r="124" spans="1:16" ht="31.65" customHeight="1" x14ac:dyDescent="0.45">
      <c r="A124" s="710"/>
      <c r="B124" s="909" t="s">
        <v>3257</v>
      </c>
      <c r="C124" s="204"/>
      <c r="D124" s="204"/>
      <c r="E124" s="205"/>
      <c r="F124" s="217"/>
      <c r="G124" s="204"/>
      <c r="H124" s="711" t="s">
        <v>102</v>
      </c>
      <c r="I124" s="712">
        <f>SUM(I117:I123)</f>
        <v>67000000</v>
      </c>
      <c r="J124" s="204"/>
      <c r="K124" s="204"/>
      <c r="L124" s="204"/>
      <c r="M124" s="204"/>
      <c r="N124" s="204"/>
      <c r="O124" s="204"/>
      <c r="P124" s="204"/>
    </row>
  </sheetData>
  <mergeCells count="28">
    <mergeCell ref="L44:L45"/>
    <mergeCell ref="M44:P44"/>
    <mergeCell ref="A61:A67"/>
    <mergeCell ref="B44:C44"/>
    <mergeCell ref="D44:D45"/>
    <mergeCell ref="E44:G44"/>
    <mergeCell ref="H44:J44"/>
    <mergeCell ref="D6:D7"/>
    <mergeCell ref="E6:G6"/>
    <mergeCell ref="H6:J6"/>
    <mergeCell ref="A44:A45"/>
    <mergeCell ref="A8:A37"/>
    <mergeCell ref="A117:A123"/>
    <mergeCell ref="L6:L7"/>
    <mergeCell ref="H115:J115"/>
    <mergeCell ref="L115:L116"/>
    <mergeCell ref="M6:P6"/>
    <mergeCell ref="A6:A7"/>
    <mergeCell ref="M115:P115"/>
    <mergeCell ref="A46:A58"/>
    <mergeCell ref="A115:A116"/>
    <mergeCell ref="B115:C115"/>
    <mergeCell ref="D115:D116"/>
    <mergeCell ref="E115:G115"/>
    <mergeCell ref="A69:A96"/>
    <mergeCell ref="A98:A99"/>
    <mergeCell ref="A101:A111"/>
    <mergeCell ref="B6:C6"/>
  </mergeCells>
  <phoneticPr fontId="102"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BB38AC-0F60-44BF-99E0-3D848D2DB072}">
  <sheetPr codeName="Feuil30">
    <tabColor rgb="FF00B050"/>
  </sheetPr>
  <dimension ref="A2:L33"/>
  <sheetViews>
    <sheetView zoomScale="85" zoomScaleNormal="85" workbookViewId="0">
      <selection activeCell="D8" sqref="D8"/>
    </sheetView>
  </sheetViews>
  <sheetFormatPr baseColWidth="10" defaultColWidth="11.54296875" defaultRowHeight="13" x14ac:dyDescent="0.45"/>
  <cols>
    <col min="1" max="1" width="11.54296875" style="1"/>
    <col min="2" max="2" width="30.54296875" style="1" customWidth="1"/>
    <col min="3" max="3" width="12.453125" style="1" bestFit="1" customWidth="1"/>
    <col min="4" max="4" width="21.453125" style="1" customWidth="1"/>
    <col min="5" max="5" width="50.08984375" style="1" customWidth="1"/>
    <col min="6" max="6" width="16.08984375" style="1" customWidth="1"/>
    <col min="7" max="7" width="41.90625" style="1" bestFit="1" customWidth="1"/>
    <col min="8" max="8" width="21" style="1" customWidth="1"/>
    <col min="9" max="9" width="23.08984375" style="1" customWidth="1"/>
    <col min="10" max="10" width="13.54296875" style="1" customWidth="1"/>
    <col min="11" max="11" width="14.453125" style="1" customWidth="1"/>
    <col min="12" max="16384" width="11.54296875" style="1"/>
  </cols>
  <sheetData>
    <row r="2" spans="1:11" x14ac:dyDescent="0.45">
      <c r="A2" s="69" t="s">
        <v>1597</v>
      </c>
    </row>
    <row r="5" spans="1:11" ht="27" customHeight="1" thickBot="1" x14ac:dyDescent="0.5">
      <c r="A5" s="1279" t="s">
        <v>9</v>
      </c>
      <c r="B5" s="1279" t="s">
        <v>851</v>
      </c>
      <c r="C5" s="1621" t="s">
        <v>246</v>
      </c>
      <c r="D5" s="1621"/>
      <c r="E5" s="1621" t="s">
        <v>299</v>
      </c>
      <c r="F5" s="1621"/>
      <c r="G5" s="1279" t="s">
        <v>852</v>
      </c>
      <c r="H5" s="1621" t="s">
        <v>853</v>
      </c>
      <c r="I5" s="1621"/>
      <c r="J5" s="1621"/>
      <c r="K5" s="18" t="s">
        <v>835</v>
      </c>
    </row>
    <row r="6" spans="1:11" ht="52.5" thickBot="1" x14ac:dyDescent="0.5">
      <c r="A6" s="1621"/>
      <c r="B6" s="1621"/>
      <c r="C6" s="18" t="s">
        <v>161</v>
      </c>
      <c r="D6" s="18" t="s">
        <v>248</v>
      </c>
      <c r="E6" s="18" t="s">
        <v>249</v>
      </c>
      <c r="F6" s="18" t="s">
        <v>751</v>
      </c>
      <c r="G6" s="1621"/>
      <c r="H6" s="18" t="s">
        <v>854</v>
      </c>
      <c r="I6" s="18" t="s">
        <v>819</v>
      </c>
      <c r="J6" s="18" t="s">
        <v>820</v>
      </c>
      <c r="K6" s="18" t="s">
        <v>729</v>
      </c>
    </row>
    <row r="7" spans="1:11" x14ac:dyDescent="0.45">
      <c r="A7" s="1763" t="s">
        <v>300</v>
      </c>
      <c r="B7" s="19" t="s">
        <v>1802</v>
      </c>
      <c r="C7" s="20">
        <v>4488436</v>
      </c>
      <c r="D7" s="21"/>
      <c r="E7" s="19" t="s">
        <v>1803</v>
      </c>
      <c r="F7" s="19"/>
      <c r="G7" s="19"/>
      <c r="H7" s="19" t="s">
        <v>1140</v>
      </c>
      <c r="I7" s="19"/>
      <c r="J7" s="19"/>
      <c r="K7" s="19"/>
    </row>
    <row r="8" spans="1:11" x14ac:dyDescent="0.45">
      <c r="A8" s="1764"/>
      <c r="B8" s="19" t="s">
        <v>1142</v>
      </c>
      <c r="C8" s="20">
        <v>1979000</v>
      </c>
      <c r="D8" s="21"/>
      <c r="E8" s="19" t="s">
        <v>1804</v>
      </c>
      <c r="F8" s="19"/>
      <c r="G8" s="19"/>
      <c r="H8" s="19" t="s">
        <v>1140</v>
      </c>
      <c r="I8" s="19"/>
      <c r="J8" s="19"/>
      <c r="K8" s="19"/>
    </row>
    <row r="9" spans="1:11" x14ac:dyDescent="0.45">
      <c r="A9" s="1764"/>
      <c r="B9" s="19" t="s">
        <v>1143</v>
      </c>
      <c r="C9" s="20">
        <v>898000</v>
      </c>
      <c r="D9" s="21"/>
      <c r="E9" s="19" t="s">
        <v>1805</v>
      </c>
      <c r="F9" s="19"/>
      <c r="G9" s="19"/>
      <c r="H9" s="19" t="s">
        <v>1140</v>
      </c>
      <c r="I9" s="19"/>
      <c r="J9" s="19"/>
      <c r="K9" s="19"/>
    </row>
    <row r="10" spans="1:11" x14ac:dyDescent="0.45">
      <c r="A10" s="1764"/>
      <c r="B10" s="19" t="s">
        <v>1806</v>
      </c>
      <c r="C10" s="20">
        <v>400000</v>
      </c>
      <c r="D10" s="21"/>
      <c r="E10" s="19" t="s">
        <v>1807</v>
      </c>
      <c r="F10" s="19"/>
      <c r="G10" s="19"/>
      <c r="H10" s="19" t="s">
        <v>1140</v>
      </c>
      <c r="I10" s="19"/>
      <c r="J10" s="19"/>
      <c r="K10" s="19"/>
    </row>
    <row r="11" spans="1:11" x14ac:dyDescent="0.45">
      <c r="A11" s="1764"/>
      <c r="B11" s="19"/>
      <c r="C11" s="20"/>
      <c r="D11" s="21"/>
      <c r="E11" s="19"/>
      <c r="F11" s="19"/>
      <c r="G11" s="19"/>
      <c r="H11" s="19"/>
      <c r="I11" s="19"/>
      <c r="J11" s="19"/>
      <c r="K11" s="19"/>
    </row>
    <row r="12" spans="1:11" x14ac:dyDescent="0.45">
      <c r="A12" s="1765"/>
      <c r="B12" s="23" t="s">
        <v>102</v>
      </c>
      <c r="C12" s="24">
        <f>SUM(C7:C11)</f>
        <v>7765436</v>
      </c>
      <c r="D12" s="25"/>
      <c r="E12" s="23"/>
      <c r="F12" s="23">
        <f>SUM(F7:F11)</f>
        <v>0</v>
      </c>
      <c r="G12" s="23"/>
      <c r="H12" s="23"/>
      <c r="I12" s="23"/>
      <c r="J12" s="23"/>
      <c r="K12" s="26"/>
    </row>
    <row r="14" spans="1:11" ht="26.5" thickBot="1" x14ac:dyDescent="0.5">
      <c r="A14" s="18" t="s">
        <v>248</v>
      </c>
      <c r="B14" s="18" t="s">
        <v>252</v>
      </c>
      <c r="C14" s="18" t="s">
        <v>253</v>
      </c>
      <c r="D14" s="18" t="s">
        <v>254</v>
      </c>
    </row>
    <row r="15" spans="1:11" x14ac:dyDescent="0.45">
      <c r="A15" s="1766" t="s">
        <v>22</v>
      </c>
      <c r="B15" s="720" t="s">
        <v>2973</v>
      </c>
      <c r="C15" s="721" t="s">
        <v>2974</v>
      </c>
      <c r="D15" s="722">
        <v>109517971</v>
      </c>
    </row>
    <row r="16" spans="1:11" x14ac:dyDescent="0.45">
      <c r="A16" s="1767"/>
      <c r="B16" s="720" t="s">
        <v>2973</v>
      </c>
      <c r="C16" s="723" t="s">
        <v>2975</v>
      </c>
      <c r="D16" s="722">
        <v>193200000</v>
      </c>
    </row>
    <row r="17" spans="1:12" x14ac:dyDescent="0.45">
      <c r="A17" s="24"/>
      <c r="B17" s="24" t="s">
        <v>102</v>
      </c>
      <c r="C17" s="24"/>
      <c r="D17" s="24">
        <f>+D15+D16</f>
        <v>302717971</v>
      </c>
    </row>
    <row r="21" spans="1:12" x14ac:dyDescent="0.45">
      <c r="A21" s="69" t="s">
        <v>1531</v>
      </c>
    </row>
    <row r="22" spans="1:12" x14ac:dyDescent="0.45">
      <c r="A22" s="69" t="s">
        <v>1801</v>
      </c>
    </row>
    <row r="25" spans="1:12" x14ac:dyDescent="0.45">
      <c r="A25" s="1754" t="s">
        <v>1767</v>
      </c>
      <c r="B25" s="1755"/>
      <c r="C25" s="1755"/>
      <c r="D25" s="1755"/>
      <c r="E25" s="1755"/>
      <c r="F25" s="1756"/>
      <c r="G25" s="1757" t="s">
        <v>1768</v>
      </c>
      <c r="H25" s="1758"/>
      <c r="I25" s="1759"/>
      <c r="J25" s="1760" t="s">
        <v>1769</v>
      </c>
      <c r="K25" s="1761"/>
      <c r="L25" s="1762"/>
    </row>
    <row r="26" spans="1:12" ht="39" x14ac:dyDescent="0.45">
      <c r="A26" s="236" t="s">
        <v>1770</v>
      </c>
      <c r="B26" s="236" t="s">
        <v>1771</v>
      </c>
      <c r="C26" s="236" t="s">
        <v>811</v>
      </c>
      <c r="D26" s="236" t="s">
        <v>812</v>
      </c>
      <c r="E26" s="236" t="s">
        <v>1814</v>
      </c>
      <c r="F26" s="237" t="s">
        <v>1772</v>
      </c>
      <c r="G26" s="238" t="s">
        <v>1773</v>
      </c>
      <c r="H26" s="238" t="s">
        <v>1774</v>
      </c>
      <c r="I26" s="238" t="s">
        <v>1775</v>
      </c>
      <c r="J26" s="239" t="s">
        <v>1776</v>
      </c>
      <c r="K26" s="239" t="s">
        <v>1777</v>
      </c>
      <c r="L26" s="240" t="s">
        <v>1778</v>
      </c>
    </row>
    <row r="27" spans="1:12" ht="52" x14ac:dyDescent="0.45">
      <c r="A27" s="241"/>
      <c r="B27" s="241" t="s">
        <v>1779</v>
      </c>
      <c r="C27" s="242" t="s">
        <v>1780</v>
      </c>
      <c r="D27" s="241" t="s">
        <v>1781</v>
      </c>
      <c r="E27" s="243" t="s">
        <v>1782</v>
      </c>
      <c r="F27" s="242" t="s">
        <v>1783</v>
      </c>
      <c r="G27" s="242" t="s">
        <v>1784</v>
      </c>
      <c r="H27" s="242" t="s">
        <v>26</v>
      </c>
      <c r="I27" s="242" t="s">
        <v>26</v>
      </c>
      <c r="J27" s="242">
        <v>195</v>
      </c>
      <c r="K27" s="242">
        <v>44</v>
      </c>
      <c r="L27" s="244" t="s">
        <v>1785</v>
      </c>
    </row>
    <row r="28" spans="1:12" ht="52" x14ac:dyDescent="0.45">
      <c r="A28" s="241" t="s">
        <v>73</v>
      </c>
      <c r="B28" s="241" t="s">
        <v>1786</v>
      </c>
      <c r="C28" s="241" t="s">
        <v>40</v>
      </c>
      <c r="D28" s="241" t="s">
        <v>1787</v>
      </c>
      <c r="E28" s="243" t="s">
        <v>1788</v>
      </c>
      <c r="F28" s="242" t="s">
        <v>1789</v>
      </c>
      <c r="G28" s="242" t="s">
        <v>1784</v>
      </c>
      <c r="H28" s="242" t="s">
        <v>26</v>
      </c>
      <c r="I28" s="242" t="s">
        <v>26</v>
      </c>
      <c r="J28" s="241">
        <v>41</v>
      </c>
      <c r="K28" s="241">
        <v>7</v>
      </c>
      <c r="L28" s="245" t="s">
        <v>1790</v>
      </c>
    </row>
    <row r="29" spans="1:12" ht="52" x14ac:dyDescent="0.45">
      <c r="A29" s="241" t="s">
        <v>73</v>
      </c>
      <c r="B29" s="241" t="s">
        <v>1786</v>
      </c>
      <c r="C29" s="241" t="s">
        <v>40</v>
      </c>
      <c r="D29" s="241" t="s">
        <v>1787</v>
      </c>
      <c r="E29" s="243" t="s">
        <v>1788</v>
      </c>
      <c r="F29" s="242" t="s">
        <v>1791</v>
      </c>
      <c r="G29" s="242" t="s">
        <v>1784</v>
      </c>
      <c r="H29" s="242" t="s">
        <v>26</v>
      </c>
      <c r="I29" s="242" t="s">
        <v>26</v>
      </c>
      <c r="J29" s="241">
        <v>164</v>
      </c>
      <c r="K29" s="241">
        <v>13</v>
      </c>
      <c r="L29" s="244" t="s">
        <v>1785</v>
      </c>
    </row>
    <row r="30" spans="1:12" ht="52" x14ac:dyDescent="0.45">
      <c r="A30" s="241" t="s">
        <v>73</v>
      </c>
      <c r="B30" s="241" t="s">
        <v>1786</v>
      </c>
      <c r="C30" s="241" t="s">
        <v>40</v>
      </c>
      <c r="D30" s="241" t="s">
        <v>1787</v>
      </c>
      <c r="E30" s="243" t="s">
        <v>1788</v>
      </c>
      <c r="F30" s="242" t="s">
        <v>1792</v>
      </c>
      <c r="G30" s="242" t="s">
        <v>1784</v>
      </c>
      <c r="H30" s="242" t="s">
        <v>26</v>
      </c>
      <c r="I30" s="242" t="s">
        <v>26</v>
      </c>
      <c r="J30" s="241">
        <v>134</v>
      </c>
      <c r="K30" s="241">
        <v>24</v>
      </c>
      <c r="L30" s="244" t="s">
        <v>1785</v>
      </c>
    </row>
    <row r="31" spans="1:12" ht="52" x14ac:dyDescent="0.45">
      <c r="A31" s="241" t="s">
        <v>1793</v>
      </c>
      <c r="B31" s="241" t="s">
        <v>1794</v>
      </c>
      <c r="C31" s="242" t="s">
        <v>1795</v>
      </c>
      <c r="D31" s="241" t="s">
        <v>1781</v>
      </c>
      <c r="E31" s="243" t="s">
        <v>1788</v>
      </c>
      <c r="F31" s="242" t="s">
        <v>1796</v>
      </c>
      <c r="G31" s="242" t="s">
        <v>1784</v>
      </c>
      <c r="H31" s="242" t="s">
        <v>26</v>
      </c>
      <c r="I31" s="242" t="s">
        <v>26</v>
      </c>
      <c r="J31" s="241">
        <v>163</v>
      </c>
      <c r="K31" s="241">
        <v>30</v>
      </c>
      <c r="L31" s="244" t="s">
        <v>1785</v>
      </c>
    </row>
    <row r="32" spans="1:12" ht="52" x14ac:dyDescent="0.45">
      <c r="A32" s="241" t="s">
        <v>1793</v>
      </c>
      <c r="B32" s="241" t="s">
        <v>1794</v>
      </c>
      <c r="C32" s="242" t="s">
        <v>1797</v>
      </c>
      <c r="D32" s="241" t="s">
        <v>1781</v>
      </c>
      <c r="E32" s="243" t="s">
        <v>1798</v>
      </c>
      <c r="F32" s="242" t="s">
        <v>1799</v>
      </c>
      <c r="G32" s="242" t="s">
        <v>1784</v>
      </c>
      <c r="H32" s="242" t="s">
        <v>26</v>
      </c>
      <c r="I32" s="242" t="s">
        <v>26</v>
      </c>
      <c r="J32" s="241">
        <v>104</v>
      </c>
      <c r="K32" s="242" t="s">
        <v>26</v>
      </c>
      <c r="L32" s="244" t="s">
        <v>1785</v>
      </c>
    </row>
    <row r="33" spans="1:12" x14ac:dyDescent="0.45">
      <c r="A33" s="241"/>
      <c r="B33" s="241"/>
      <c r="C33" s="241"/>
      <c r="D33" s="241"/>
      <c r="E33" s="241"/>
      <c r="F33" s="241"/>
      <c r="G33" s="241"/>
      <c r="H33" s="246" t="s">
        <v>1800</v>
      </c>
      <c r="I33" s="241"/>
      <c r="J33" s="241"/>
      <c r="K33" s="241"/>
      <c r="L33" s="241"/>
    </row>
  </sheetData>
  <mergeCells count="11">
    <mergeCell ref="A25:F25"/>
    <mergeCell ref="G25:I25"/>
    <mergeCell ref="J25:L25"/>
    <mergeCell ref="E5:F5"/>
    <mergeCell ref="G5:G6"/>
    <mergeCell ref="H5:J5"/>
    <mergeCell ref="A7:A12"/>
    <mergeCell ref="A5:A6"/>
    <mergeCell ref="B5:B6"/>
    <mergeCell ref="C5:D5"/>
    <mergeCell ref="A15:A16"/>
  </mergeCell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DB4101-4B72-4C91-9C69-7864C194D6A3}">
  <sheetPr codeName="Feuil31">
    <tabColor rgb="FF00B050"/>
  </sheetPr>
  <dimension ref="A2:G13"/>
  <sheetViews>
    <sheetView zoomScaleNormal="100" workbookViewId="0">
      <selection activeCell="B22" sqref="B22"/>
    </sheetView>
  </sheetViews>
  <sheetFormatPr baseColWidth="10" defaultColWidth="8.54296875" defaultRowHeight="13" x14ac:dyDescent="0.35"/>
  <cols>
    <col min="1" max="1" width="52.90625" style="71" customWidth="1"/>
    <col min="2" max="2" width="24.90625" style="71" customWidth="1"/>
    <col min="3" max="3" width="13.90625" style="72" customWidth="1"/>
    <col min="4" max="4" width="14.453125" style="71" bestFit="1" customWidth="1"/>
    <col min="5" max="5" width="13.453125" style="71" customWidth="1"/>
    <col min="6" max="6" width="15" style="71" bestFit="1" customWidth="1"/>
    <col min="7" max="7" width="21.54296875" style="71" customWidth="1"/>
    <col min="8" max="16384" width="8.54296875" style="71"/>
  </cols>
  <sheetData>
    <row r="2" spans="1:7" x14ac:dyDescent="0.45">
      <c r="A2" s="69" t="s">
        <v>1598</v>
      </c>
    </row>
    <row r="4" spans="1:7" x14ac:dyDescent="0.35">
      <c r="A4" s="73"/>
    </row>
    <row r="5" spans="1:7" s="74" customFormat="1" ht="13.5" thickBot="1" x14ac:dyDescent="0.4">
      <c r="A5" s="14" t="s">
        <v>1532</v>
      </c>
      <c r="B5" s="14" t="s">
        <v>9</v>
      </c>
      <c r="C5" s="15" t="s">
        <v>253</v>
      </c>
      <c r="D5" s="14" t="s">
        <v>254</v>
      </c>
      <c r="E5" s="14" t="s">
        <v>255</v>
      </c>
      <c r="F5" s="14" t="s">
        <v>256</v>
      </c>
      <c r="G5" s="14" t="s">
        <v>1533</v>
      </c>
    </row>
    <row r="6" spans="1:7" x14ac:dyDescent="0.35">
      <c r="A6" s="75" t="s">
        <v>1248</v>
      </c>
      <c r="B6" s="75" t="s">
        <v>1535</v>
      </c>
      <c r="C6" s="76" t="s">
        <v>2869</v>
      </c>
      <c r="D6" s="77">
        <v>1500000</v>
      </c>
      <c r="E6" s="77"/>
      <c r="F6" s="75" t="s">
        <v>2870</v>
      </c>
      <c r="G6" s="75" t="s">
        <v>1534</v>
      </c>
    </row>
    <row r="7" spans="1:7" x14ac:dyDescent="0.35">
      <c r="A7" s="75" t="s">
        <v>1248</v>
      </c>
      <c r="B7" s="75" t="s">
        <v>1535</v>
      </c>
      <c r="C7" s="76">
        <v>45115</v>
      </c>
      <c r="D7" s="77">
        <v>1500000</v>
      </c>
      <c r="E7" s="77"/>
      <c r="F7" s="75" t="s">
        <v>2871</v>
      </c>
      <c r="G7" s="75" t="s">
        <v>1534</v>
      </c>
    </row>
    <row r="8" spans="1:7" x14ac:dyDescent="0.35">
      <c r="A8" s="78" t="s">
        <v>1248</v>
      </c>
      <c r="B8" s="78" t="s">
        <v>1535</v>
      </c>
      <c r="C8" s="79">
        <v>45115</v>
      </c>
      <c r="D8" s="80">
        <v>1500000</v>
      </c>
      <c r="E8" s="80"/>
      <c r="F8" s="78" t="s">
        <v>2872</v>
      </c>
      <c r="G8" s="78" t="s">
        <v>1534</v>
      </c>
    </row>
    <row r="9" spans="1:7" ht="26" x14ac:dyDescent="0.35">
      <c r="A9" s="78" t="s">
        <v>1247</v>
      </c>
      <c r="B9" s="78" t="s">
        <v>2873</v>
      </c>
      <c r="C9" s="79" t="s">
        <v>2868</v>
      </c>
      <c r="D9" s="80">
        <v>5000000</v>
      </c>
      <c r="E9" s="80"/>
      <c r="F9" s="78" t="s">
        <v>2874</v>
      </c>
      <c r="G9" s="78" t="s">
        <v>1534</v>
      </c>
    </row>
    <row r="10" spans="1:7" ht="26" x14ac:dyDescent="0.35">
      <c r="A10" s="75" t="s">
        <v>1247</v>
      </c>
      <c r="B10" s="75" t="s">
        <v>2876</v>
      </c>
      <c r="C10" s="76">
        <v>44989</v>
      </c>
      <c r="D10" s="77">
        <v>5000000</v>
      </c>
      <c r="E10" s="77"/>
      <c r="F10" s="75" t="s">
        <v>2877</v>
      </c>
      <c r="G10" s="75" t="s">
        <v>1534</v>
      </c>
    </row>
    <row r="11" spans="1:7" ht="26" x14ac:dyDescent="0.35">
      <c r="A11" s="75" t="s">
        <v>1247</v>
      </c>
      <c r="B11" s="75" t="s">
        <v>2878</v>
      </c>
      <c r="C11" s="76">
        <v>45058</v>
      </c>
      <c r="D11" s="77">
        <v>5000000</v>
      </c>
      <c r="E11" s="77"/>
      <c r="F11" s="75" t="s">
        <v>2879</v>
      </c>
      <c r="G11" s="75" t="s">
        <v>1534</v>
      </c>
    </row>
    <row r="12" spans="1:7" ht="26" x14ac:dyDescent="0.35">
      <c r="A12" s="78" t="s">
        <v>1247</v>
      </c>
      <c r="B12" s="78" t="s">
        <v>1535</v>
      </c>
      <c r="C12" s="79">
        <v>44989</v>
      </c>
      <c r="D12" s="80">
        <v>5000000</v>
      </c>
      <c r="E12" s="80"/>
      <c r="F12" s="78" t="s">
        <v>2875</v>
      </c>
      <c r="G12" s="78" t="s">
        <v>1534</v>
      </c>
    </row>
    <row r="13" spans="1:7" ht="13.5" thickBot="1" x14ac:dyDescent="0.4">
      <c r="A13" s="14" t="s">
        <v>102</v>
      </c>
      <c r="B13" s="14"/>
      <c r="C13" s="14"/>
      <c r="D13" s="16">
        <f>SUM(D6:D12)</f>
        <v>24500000</v>
      </c>
      <c r="E13" s="14"/>
      <c r="F13" s="81"/>
    </row>
  </sheetData>
  <autoFilter ref="A5:H13" xr:uid="{06DB4101-4B72-4C91-9C69-7864C194D6A3}">
    <sortState xmlns:xlrd2="http://schemas.microsoft.com/office/spreadsheetml/2017/richdata2" ref="A6:H13">
      <sortCondition sortBy="cellColor" ref="B5:B13" dxfId="7"/>
    </sortState>
  </autoFilter>
  <pageMargins left="0.7" right="0.7" top="0.75" bottom="0.75" header="0.3" footer="0.3"/>
  <pageSetup paperSize="9" orientation="portrait"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FD8938-51B0-449D-B90E-16DA64EA0D8D}">
  <sheetPr codeName="Feuil10">
    <tabColor rgb="FF00B050"/>
  </sheetPr>
  <dimension ref="A1:J262"/>
  <sheetViews>
    <sheetView zoomScale="85" zoomScaleNormal="85" workbookViewId="0">
      <selection activeCell="A118" sqref="A118:A133"/>
    </sheetView>
  </sheetViews>
  <sheetFormatPr baseColWidth="10" defaultColWidth="11.54296875" defaultRowHeight="13" x14ac:dyDescent="0.45"/>
  <cols>
    <col min="1" max="1" width="32.90625" style="1" customWidth="1"/>
    <col min="2" max="2" width="11.54296875" style="1"/>
    <col min="3" max="3" width="13.54296875" style="1" customWidth="1"/>
    <col min="4" max="4" width="37.54296875" style="1" customWidth="1"/>
    <col min="5" max="5" width="15.453125" style="62" customWidth="1"/>
    <col min="6" max="6" width="12.453125" style="62" customWidth="1"/>
    <col min="7" max="7" width="18.54296875" style="27" customWidth="1"/>
    <col min="8" max="8" width="17.08984375" style="27" customWidth="1"/>
    <col min="9" max="16384" width="11.54296875" style="1"/>
  </cols>
  <sheetData>
    <row r="1" spans="1:8" x14ac:dyDescent="0.45">
      <c r="A1" s="69" t="s">
        <v>1599</v>
      </c>
    </row>
    <row r="4" spans="1:8" ht="50.15" customHeight="1" x14ac:dyDescent="0.45">
      <c r="A4" s="1768" t="s">
        <v>9</v>
      </c>
      <c r="B4" s="1768" t="s">
        <v>103</v>
      </c>
      <c r="C4" s="1768" t="s">
        <v>28</v>
      </c>
      <c r="D4" s="1768" t="s">
        <v>732</v>
      </c>
      <c r="E4" s="1768" t="s">
        <v>260</v>
      </c>
      <c r="F4" s="1768"/>
      <c r="G4" s="1772" t="s">
        <v>733</v>
      </c>
      <c r="H4" s="1772" t="s">
        <v>734</v>
      </c>
    </row>
    <row r="5" spans="1:8" x14ac:dyDescent="0.45">
      <c r="A5" s="1768"/>
      <c r="B5" s="1768"/>
      <c r="C5" s="1768"/>
      <c r="D5" s="1768"/>
      <c r="E5" s="167" t="s">
        <v>735</v>
      </c>
      <c r="F5" s="167" t="s">
        <v>262</v>
      </c>
      <c r="G5" s="1772"/>
      <c r="H5" s="1772"/>
    </row>
    <row r="6" spans="1:8" x14ac:dyDescent="0.45">
      <c r="A6" s="1775" t="s">
        <v>736</v>
      </c>
      <c r="B6" s="1773" t="s">
        <v>104</v>
      </c>
      <c r="C6" s="1774" t="s">
        <v>105</v>
      </c>
      <c r="D6" s="59" t="s">
        <v>106</v>
      </c>
      <c r="E6" s="169"/>
      <c r="F6" s="169"/>
      <c r="G6" s="170"/>
      <c r="H6" s="170"/>
    </row>
    <row r="7" spans="1:8" x14ac:dyDescent="0.45">
      <c r="A7" s="1775"/>
      <c r="B7" s="1773"/>
      <c r="C7" s="1774"/>
      <c r="D7" s="171" t="s">
        <v>107</v>
      </c>
      <c r="E7" s="169"/>
      <c r="F7" s="169"/>
      <c r="G7" s="170"/>
      <c r="H7" s="170"/>
    </row>
    <row r="8" spans="1:8" x14ac:dyDescent="0.45">
      <c r="A8" s="1775"/>
      <c r="B8" s="1773"/>
      <c r="C8" s="1774"/>
      <c r="D8" s="171" t="s">
        <v>108</v>
      </c>
      <c r="E8" s="169"/>
      <c r="F8" s="169"/>
      <c r="G8" s="170"/>
      <c r="H8" s="170"/>
    </row>
    <row r="9" spans="1:8" x14ac:dyDescent="0.45">
      <c r="A9" s="1775"/>
      <c r="B9" s="1773"/>
      <c r="C9" s="1774"/>
      <c r="D9" s="171" t="s">
        <v>109</v>
      </c>
      <c r="E9" s="169"/>
      <c r="F9" s="169"/>
      <c r="G9" s="170"/>
      <c r="H9" s="170"/>
    </row>
    <row r="10" spans="1:8" x14ac:dyDescent="0.45">
      <c r="A10" s="1775"/>
      <c r="B10" s="1773" t="s">
        <v>110</v>
      </c>
      <c r="C10" s="1774" t="s">
        <v>111</v>
      </c>
      <c r="D10" s="171" t="s">
        <v>106</v>
      </c>
      <c r="E10" s="169"/>
      <c r="F10" s="169"/>
      <c r="G10" s="170"/>
      <c r="H10" s="170"/>
    </row>
    <row r="11" spans="1:8" x14ac:dyDescent="0.45">
      <c r="A11" s="1775"/>
      <c r="B11" s="1773"/>
      <c r="C11" s="1774"/>
      <c r="D11" s="171" t="s">
        <v>107</v>
      </c>
      <c r="E11" s="169"/>
      <c r="F11" s="169"/>
      <c r="G11" s="170"/>
      <c r="H11" s="170"/>
    </row>
    <row r="12" spans="1:8" x14ac:dyDescent="0.45">
      <c r="A12" s="1775"/>
      <c r="B12" s="1773"/>
      <c r="C12" s="1774"/>
      <c r="D12" s="171" t="s">
        <v>108</v>
      </c>
      <c r="E12" s="169"/>
      <c r="F12" s="169"/>
      <c r="G12" s="170"/>
      <c r="H12" s="170"/>
    </row>
    <row r="13" spans="1:8" x14ac:dyDescent="0.45">
      <c r="A13" s="1775"/>
      <c r="B13" s="1773"/>
      <c r="C13" s="1774"/>
      <c r="D13" s="171" t="s">
        <v>109</v>
      </c>
      <c r="E13" s="169"/>
      <c r="F13" s="169"/>
      <c r="G13" s="170"/>
      <c r="H13" s="170"/>
    </row>
    <row r="14" spans="1:8" x14ac:dyDescent="0.45">
      <c r="A14" s="1775"/>
      <c r="B14" s="1773" t="s">
        <v>112</v>
      </c>
      <c r="C14" s="1774" t="s">
        <v>105</v>
      </c>
      <c r="D14" s="171" t="s">
        <v>106</v>
      </c>
      <c r="E14" s="169"/>
      <c r="F14" s="169"/>
      <c r="G14" s="170"/>
      <c r="H14" s="170"/>
    </row>
    <row r="15" spans="1:8" x14ac:dyDescent="0.45">
      <c r="A15" s="1775"/>
      <c r="B15" s="1773"/>
      <c r="C15" s="1774"/>
      <c r="D15" s="171" t="s">
        <v>107</v>
      </c>
      <c r="E15" s="169"/>
      <c r="F15" s="169"/>
      <c r="G15" s="170"/>
      <c r="H15" s="170"/>
    </row>
    <row r="16" spans="1:8" x14ac:dyDescent="0.45">
      <c r="A16" s="1775"/>
      <c r="B16" s="1773"/>
      <c r="C16" s="1774"/>
      <c r="D16" s="171" t="s">
        <v>108</v>
      </c>
      <c r="E16" s="169"/>
      <c r="F16" s="169"/>
      <c r="G16" s="170"/>
      <c r="H16" s="170"/>
    </row>
    <row r="17" spans="1:8" x14ac:dyDescent="0.45">
      <c r="A17" s="1775"/>
      <c r="B17" s="1773"/>
      <c r="C17" s="1774"/>
      <c r="D17" s="171" t="s">
        <v>109</v>
      </c>
      <c r="E17" s="169"/>
      <c r="F17" s="169"/>
      <c r="G17" s="170"/>
      <c r="H17" s="170"/>
    </row>
    <row r="18" spans="1:8" x14ac:dyDescent="0.45">
      <c r="A18" s="1775"/>
      <c r="B18" s="1773" t="s">
        <v>112</v>
      </c>
      <c r="C18" s="1774" t="s">
        <v>111</v>
      </c>
      <c r="D18" s="171" t="s">
        <v>106</v>
      </c>
      <c r="E18" s="169"/>
      <c r="F18" s="169"/>
      <c r="G18" s="170"/>
      <c r="H18" s="170"/>
    </row>
    <row r="19" spans="1:8" x14ac:dyDescent="0.45">
      <c r="A19" s="1775"/>
      <c r="B19" s="1773"/>
      <c r="C19" s="1774"/>
      <c r="D19" s="171" t="s">
        <v>107</v>
      </c>
      <c r="E19" s="172"/>
      <c r="F19" s="172"/>
      <c r="G19" s="170"/>
      <c r="H19" s="170"/>
    </row>
    <row r="20" spans="1:8" x14ac:dyDescent="0.45">
      <c r="A20" s="1775"/>
      <c r="B20" s="1773"/>
      <c r="C20" s="1774"/>
      <c r="D20" s="171" t="s">
        <v>108</v>
      </c>
      <c r="E20" s="172"/>
      <c r="F20" s="172"/>
      <c r="G20" s="170"/>
      <c r="H20" s="170"/>
    </row>
    <row r="21" spans="1:8" x14ac:dyDescent="0.45">
      <c r="A21" s="1775"/>
      <c r="B21" s="1773"/>
      <c r="C21" s="1774"/>
      <c r="D21" s="171" t="s">
        <v>109</v>
      </c>
      <c r="E21" s="172"/>
      <c r="F21" s="172"/>
      <c r="G21" s="170"/>
      <c r="H21" s="170"/>
    </row>
    <row r="22" spans="1:8" x14ac:dyDescent="0.45">
      <c r="A22" s="1771" t="s">
        <v>596</v>
      </c>
      <c r="B22" s="1769" t="s">
        <v>104</v>
      </c>
      <c r="C22" s="1770" t="s">
        <v>105</v>
      </c>
      <c r="D22" s="173" t="s">
        <v>106</v>
      </c>
      <c r="E22" s="174">
        <v>7</v>
      </c>
      <c r="F22" s="174">
        <v>4</v>
      </c>
      <c r="G22" s="175"/>
      <c r="H22" s="175"/>
    </row>
    <row r="23" spans="1:8" x14ac:dyDescent="0.45">
      <c r="A23" s="1771"/>
      <c r="B23" s="1769"/>
      <c r="C23" s="1770"/>
      <c r="D23" s="173" t="s">
        <v>107</v>
      </c>
      <c r="E23" s="174">
        <v>59</v>
      </c>
      <c r="F23" s="174"/>
      <c r="G23" s="176"/>
      <c r="H23" s="175"/>
    </row>
    <row r="24" spans="1:8" x14ac:dyDescent="0.45">
      <c r="A24" s="1771"/>
      <c r="B24" s="1769"/>
      <c r="C24" s="1770"/>
      <c r="D24" s="173" t="s">
        <v>108</v>
      </c>
      <c r="E24" s="174">
        <v>225</v>
      </c>
      <c r="F24" s="174"/>
      <c r="G24" s="176"/>
      <c r="H24" s="175"/>
    </row>
    <row r="25" spans="1:8" x14ac:dyDescent="0.45">
      <c r="A25" s="1771"/>
      <c r="B25" s="1769"/>
      <c r="C25" s="1770"/>
      <c r="D25" s="173" t="s">
        <v>109</v>
      </c>
      <c r="E25" s="174">
        <v>22</v>
      </c>
      <c r="F25" s="174"/>
      <c r="G25" s="176"/>
      <c r="H25" s="175"/>
    </row>
    <row r="26" spans="1:8" x14ac:dyDescent="0.45">
      <c r="A26" s="1771"/>
      <c r="B26" s="1769" t="s">
        <v>110</v>
      </c>
      <c r="C26" s="1770" t="s">
        <v>111</v>
      </c>
      <c r="D26" s="173" t="s">
        <v>106</v>
      </c>
      <c r="E26" s="174"/>
      <c r="F26" s="174"/>
      <c r="G26" s="175"/>
      <c r="H26" s="175"/>
    </row>
    <row r="27" spans="1:8" x14ac:dyDescent="0.45">
      <c r="A27" s="1771"/>
      <c r="B27" s="1769"/>
      <c r="C27" s="1770"/>
      <c r="D27" s="173" t="s">
        <v>107</v>
      </c>
      <c r="E27" s="174"/>
      <c r="F27" s="174"/>
      <c r="G27" s="175"/>
      <c r="H27" s="175"/>
    </row>
    <row r="28" spans="1:8" x14ac:dyDescent="0.45">
      <c r="A28" s="1771"/>
      <c r="B28" s="1769"/>
      <c r="C28" s="1770"/>
      <c r="D28" s="173" t="s">
        <v>108</v>
      </c>
      <c r="E28" s="174"/>
      <c r="F28" s="174"/>
      <c r="G28" s="175"/>
      <c r="H28" s="175"/>
    </row>
    <row r="29" spans="1:8" x14ac:dyDescent="0.45">
      <c r="A29" s="1771"/>
      <c r="B29" s="1769"/>
      <c r="C29" s="1770"/>
      <c r="D29" s="173" t="s">
        <v>109</v>
      </c>
      <c r="E29" s="174"/>
      <c r="F29" s="174"/>
      <c r="G29" s="175"/>
      <c r="H29" s="175"/>
    </row>
    <row r="30" spans="1:8" x14ac:dyDescent="0.45">
      <c r="A30" s="1771"/>
      <c r="B30" s="1769" t="s">
        <v>112</v>
      </c>
      <c r="C30" s="1770" t="s">
        <v>105</v>
      </c>
      <c r="D30" s="173" t="s">
        <v>106</v>
      </c>
      <c r="E30" s="174">
        <v>4</v>
      </c>
      <c r="F30" s="174"/>
      <c r="G30" s="175"/>
      <c r="H30" s="175"/>
    </row>
    <row r="31" spans="1:8" x14ac:dyDescent="0.45">
      <c r="A31" s="1771"/>
      <c r="B31" s="1769"/>
      <c r="C31" s="1770"/>
      <c r="D31" s="173" t="s">
        <v>107</v>
      </c>
      <c r="E31" s="174">
        <v>17</v>
      </c>
      <c r="F31" s="174"/>
      <c r="G31" s="175"/>
      <c r="H31" s="175"/>
    </row>
    <row r="32" spans="1:8" x14ac:dyDescent="0.45">
      <c r="A32" s="1771"/>
      <c r="B32" s="1769"/>
      <c r="C32" s="1770"/>
      <c r="D32" s="173" t="s">
        <v>108</v>
      </c>
      <c r="E32" s="174">
        <v>32</v>
      </c>
      <c r="F32" s="174"/>
      <c r="G32" s="175"/>
      <c r="H32" s="175"/>
    </row>
    <row r="33" spans="1:8" x14ac:dyDescent="0.45">
      <c r="A33" s="1771"/>
      <c r="B33" s="1769"/>
      <c r="C33" s="1770"/>
      <c r="D33" s="173" t="s">
        <v>109</v>
      </c>
      <c r="E33" s="174"/>
      <c r="F33" s="174"/>
      <c r="G33" s="175"/>
      <c r="H33" s="175"/>
    </row>
    <row r="34" spans="1:8" x14ac:dyDescent="0.45">
      <c r="A34" s="1771"/>
      <c r="B34" s="1769" t="s">
        <v>112</v>
      </c>
      <c r="C34" s="1770" t="s">
        <v>111</v>
      </c>
      <c r="D34" s="173" t="s">
        <v>106</v>
      </c>
      <c r="E34" s="174"/>
      <c r="F34" s="174"/>
      <c r="G34" s="175"/>
      <c r="H34" s="175"/>
    </row>
    <row r="35" spans="1:8" x14ac:dyDescent="0.45">
      <c r="A35" s="1771"/>
      <c r="B35" s="1769"/>
      <c r="C35" s="1770"/>
      <c r="D35" s="173" t="s">
        <v>107</v>
      </c>
      <c r="E35" s="174"/>
      <c r="F35" s="174"/>
      <c r="G35" s="175"/>
      <c r="H35" s="175"/>
    </row>
    <row r="36" spans="1:8" x14ac:dyDescent="0.45">
      <c r="A36" s="1771"/>
      <c r="B36" s="1769"/>
      <c r="C36" s="1770"/>
      <c r="D36" s="173" t="s">
        <v>108</v>
      </c>
      <c r="E36" s="174"/>
      <c r="F36" s="174"/>
      <c r="G36" s="175"/>
      <c r="H36" s="175"/>
    </row>
    <row r="37" spans="1:8" x14ac:dyDescent="0.45">
      <c r="A37" s="1771"/>
      <c r="B37" s="1769"/>
      <c r="C37" s="1770"/>
      <c r="D37" s="173" t="s">
        <v>109</v>
      </c>
      <c r="E37" s="174">
        <v>93</v>
      </c>
      <c r="F37" s="174"/>
      <c r="G37" s="175"/>
      <c r="H37" s="175"/>
    </row>
    <row r="38" spans="1:8" x14ac:dyDescent="0.45">
      <c r="A38" s="1775" t="s">
        <v>311</v>
      </c>
      <c r="B38" s="1773" t="s">
        <v>104</v>
      </c>
      <c r="C38" s="1774" t="s">
        <v>105</v>
      </c>
      <c r="D38" s="171" t="s">
        <v>106</v>
      </c>
      <c r="E38" s="172">
        <v>1</v>
      </c>
      <c r="F38" s="172"/>
      <c r="G38" s="170"/>
      <c r="H38" s="170"/>
    </row>
    <row r="39" spans="1:8" x14ac:dyDescent="0.45">
      <c r="A39" s="1775"/>
      <c r="B39" s="1773"/>
      <c r="C39" s="1774"/>
      <c r="D39" s="171" t="s">
        <v>107</v>
      </c>
      <c r="E39" s="172"/>
      <c r="F39" s="172"/>
      <c r="G39" s="170"/>
      <c r="H39" s="170"/>
    </row>
    <row r="40" spans="1:8" x14ac:dyDescent="0.45">
      <c r="A40" s="1775"/>
      <c r="B40" s="1773"/>
      <c r="C40" s="1774"/>
      <c r="D40" s="171" t="s">
        <v>108</v>
      </c>
      <c r="E40" s="172"/>
      <c r="F40" s="172"/>
      <c r="G40" s="170"/>
      <c r="H40" s="170"/>
    </row>
    <row r="41" spans="1:8" x14ac:dyDescent="0.45">
      <c r="A41" s="1775"/>
      <c r="B41" s="1773"/>
      <c r="C41" s="1774"/>
      <c r="D41" s="171" t="s">
        <v>109</v>
      </c>
      <c r="E41" s="172"/>
      <c r="F41" s="172"/>
      <c r="G41" s="170"/>
      <c r="H41" s="170"/>
    </row>
    <row r="42" spans="1:8" x14ac:dyDescent="0.45">
      <c r="A42" s="1775"/>
      <c r="B42" s="1773" t="s">
        <v>110</v>
      </c>
      <c r="C42" s="1774" t="s">
        <v>111</v>
      </c>
      <c r="D42" s="171" t="s">
        <v>106</v>
      </c>
      <c r="E42" s="172"/>
      <c r="F42" s="172"/>
      <c r="G42" s="170"/>
      <c r="H42" s="170"/>
    </row>
    <row r="43" spans="1:8" x14ac:dyDescent="0.45">
      <c r="A43" s="1775"/>
      <c r="B43" s="1773"/>
      <c r="C43" s="1774"/>
      <c r="D43" s="171" t="s">
        <v>107</v>
      </c>
      <c r="E43" s="172"/>
      <c r="F43" s="172"/>
      <c r="G43" s="170"/>
      <c r="H43" s="170"/>
    </row>
    <row r="44" spans="1:8" x14ac:dyDescent="0.45">
      <c r="A44" s="1775"/>
      <c r="B44" s="1773"/>
      <c r="C44" s="1774"/>
      <c r="D44" s="171" t="s">
        <v>108</v>
      </c>
      <c r="E44" s="172"/>
      <c r="F44" s="172"/>
      <c r="G44" s="170"/>
      <c r="H44" s="170"/>
    </row>
    <row r="45" spans="1:8" x14ac:dyDescent="0.45">
      <c r="A45" s="1775"/>
      <c r="B45" s="1773"/>
      <c r="C45" s="1774"/>
      <c r="D45" s="171" t="s">
        <v>109</v>
      </c>
      <c r="E45" s="172"/>
      <c r="F45" s="172"/>
      <c r="G45" s="170"/>
      <c r="H45" s="170"/>
    </row>
    <row r="46" spans="1:8" x14ac:dyDescent="0.45">
      <c r="A46" s="1775"/>
      <c r="B46" s="1773" t="s">
        <v>112</v>
      </c>
      <c r="C46" s="1774" t="s">
        <v>105</v>
      </c>
      <c r="D46" s="171" t="s">
        <v>106</v>
      </c>
      <c r="E46" s="172"/>
      <c r="F46" s="172"/>
      <c r="G46" s="170"/>
      <c r="H46" s="170"/>
    </row>
    <row r="47" spans="1:8" x14ac:dyDescent="0.45">
      <c r="A47" s="1775"/>
      <c r="B47" s="1773"/>
      <c r="C47" s="1774"/>
      <c r="D47" s="171" t="s">
        <v>107</v>
      </c>
      <c r="E47" s="172"/>
      <c r="F47" s="172"/>
      <c r="G47" s="170"/>
      <c r="H47" s="170"/>
    </row>
    <row r="48" spans="1:8" x14ac:dyDescent="0.45">
      <c r="A48" s="1775"/>
      <c r="B48" s="1773"/>
      <c r="C48" s="1774"/>
      <c r="D48" s="171" t="s">
        <v>108</v>
      </c>
      <c r="E48" s="172"/>
      <c r="F48" s="172"/>
      <c r="G48" s="170"/>
      <c r="H48" s="170"/>
    </row>
    <row r="49" spans="1:8" x14ac:dyDescent="0.45">
      <c r="A49" s="1775"/>
      <c r="B49" s="1773"/>
      <c r="C49" s="1774"/>
      <c r="D49" s="171" t="s">
        <v>109</v>
      </c>
      <c r="E49" s="172"/>
      <c r="F49" s="172"/>
      <c r="G49" s="170"/>
      <c r="H49" s="170"/>
    </row>
    <row r="50" spans="1:8" x14ac:dyDescent="0.45">
      <c r="A50" s="1775"/>
      <c r="B50" s="1773" t="s">
        <v>112</v>
      </c>
      <c r="C50" s="1774" t="s">
        <v>111</v>
      </c>
      <c r="D50" s="171" t="s">
        <v>106</v>
      </c>
      <c r="E50" s="172"/>
      <c r="F50" s="172"/>
      <c r="G50" s="170"/>
      <c r="H50" s="170"/>
    </row>
    <row r="51" spans="1:8" x14ac:dyDescent="0.45">
      <c r="A51" s="1775"/>
      <c r="B51" s="1773"/>
      <c r="C51" s="1774"/>
      <c r="D51" s="171" t="s">
        <v>107</v>
      </c>
      <c r="E51" s="172"/>
      <c r="F51" s="172"/>
      <c r="G51" s="170"/>
      <c r="H51" s="170"/>
    </row>
    <row r="52" spans="1:8" ht="26" x14ac:dyDescent="0.45">
      <c r="A52" s="1775"/>
      <c r="B52" s="1773"/>
      <c r="C52" s="1774"/>
      <c r="D52" s="171" t="s">
        <v>108</v>
      </c>
      <c r="E52" s="172"/>
      <c r="F52" s="172"/>
      <c r="G52" s="170"/>
      <c r="H52" s="170"/>
    </row>
    <row r="53" spans="1:8" x14ac:dyDescent="0.45">
      <c r="A53" s="1775"/>
      <c r="B53" s="1773"/>
      <c r="C53" s="1774"/>
      <c r="D53" s="171" t="s">
        <v>109</v>
      </c>
      <c r="E53" s="172">
        <v>80</v>
      </c>
      <c r="F53" s="172"/>
      <c r="G53" s="170"/>
      <c r="H53" s="170"/>
    </row>
    <row r="54" spans="1:8" x14ac:dyDescent="0.45">
      <c r="A54" s="1771" t="s">
        <v>737</v>
      </c>
      <c r="B54" s="1769" t="s">
        <v>104</v>
      </c>
      <c r="C54" s="1770" t="s">
        <v>105</v>
      </c>
      <c r="D54" s="173" t="s">
        <v>106</v>
      </c>
      <c r="E54" s="174">
        <v>1</v>
      </c>
      <c r="F54" s="174"/>
      <c r="G54" s="175">
        <v>2.4E-2</v>
      </c>
      <c r="H54" s="175"/>
    </row>
    <row r="55" spans="1:8" x14ac:dyDescent="0.45">
      <c r="A55" s="1771"/>
      <c r="B55" s="1769"/>
      <c r="C55" s="1770"/>
      <c r="D55" s="173" t="s">
        <v>107</v>
      </c>
      <c r="E55" s="174">
        <v>2</v>
      </c>
      <c r="F55" s="174"/>
      <c r="G55" s="175">
        <v>0.02</v>
      </c>
      <c r="H55" s="175"/>
    </row>
    <row r="56" spans="1:8" ht="26" x14ac:dyDescent="0.45">
      <c r="A56" s="1771"/>
      <c r="B56" s="1769"/>
      <c r="C56" s="1770"/>
      <c r="D56" s="173" t="s">
        <v>108</v>
      </c>
      <c r="E56" s="174">
        <v>1</v>
      </c>
      <c r="F56" s="174"/>
      <c r="G56" s="175">
        <v>6.0000000000000001E-3</v>
      </c>
      <c r="H56" s="175"/>
    </row>
    <row r="57" spans="1:8" x14ac:dyDescent="0.45">
      <c r="A57" s="1771"/>
      <c r="B57" s="1769"/>
      <c r="C57" s="1770"/>
      <c r="D57" s="173" t="s">
        <v>109</v>
      </c>
      <c r="E57" s="174"/>
      <c r="F57" s="174"/>
      <c r="G57" s="175"/>
      <c r="H57" s="175"/>
    </row>
    <row r="58" spans="1:8" x14ac:dyDescent="0.45">
      <c r="A58" s="1771"/>
      <c r="B58" s="1769" t="s">
        <v>110</v>
      </c>
      <c r="C58" s="1770" t="s">
        <v>111</v>
      </c>
      <c r="D58" s="173" t="s">
        <v>106</v>
      </c>
      <c r="E58" s="174"/>
      <c r="F58" s="174"/>
      <c r="G58" s="175"/>
      <c r="H58" s="175"/>
    </row>
    <row r="59" spans="1:8" x14ac:dyDescent="0.45">
      <c r="A59" s="1771"/>
      <c r="B59" s="1769"/>
      <c r="C59" s="1770"/>
      <c r="D59" s="173" t="s">
        <v>107</v>
      </c>
      <c r="E59" s="174"/>
      <c r="F59" s="174"/>
      <c r="G59" s="175"/>
      <c r="H59" s="175"/>
    </row>
    <row r="60" spans="1:8" ht="26" x14ac:dyDescent="0.45">
      <c r="A60" s="1771"/>
      <c r="B60" s="1769"/>
      <c r="C60" s="1770"/>
      <c r="D60" s="173" t="s">
        <v>108</v>
      </c>
      <c r="E60" s="174"/>
      <c r="F60" s="174"/>
      <c r="G60" s="175"/>
      <c r="H60" s="175"/>
    </row>
    <row r="61" spans="1:8" x14ac:dyDescent="0.45">
      <c r="A61" s="1771"/>
      <c r="B61" s="1769"/>
      <c r="C61" s="1770"/>
      <c r="D61" s="173" t="s">
        <v>109</v>
      </c>
      <c r="E61" s="174">
        <v>20</v>
      </c>
      <c r="F61" s="174"/>
      <c r="G61" s="175">
        <v>0.11</v>
      </c>
      <c r="H61" s="175"/>
    </row>
    <row r="62" spans="1:8" x14ac:dyDescent="0.45">
      <c r="A62" s="1771"/>
      <c r="B62" s="1769" t="s">
        <v>112</v>
      </c>
      <c r="C62" s="1770" t="s">
        <v>105</v>
      </c>
      <c r="D62" s="173" t="s">
        <v>106</v>
      </c>
      <c r="E62" s="174"/>
      <c r="F62" s="174"/>
      <c r="G62" s="175"/>
      <c r="H62" s="175"/>
    </row>
    <row r="63" spans="1:8" x14ac:dyDescent="0.45">
      <c r="A63" s="1771"/>
      <c r="B63" s="1769"/>
      <c r="C63" s="1770"/>
      <c r="D63" s="173" t="s">
        <v>107</v>
      </c>
      <c r="E63" s="174"/>
      <c r="F63" s="174"/>
      <c r="G63" s="175"/>
      <c r="H63" s="175"/>
    </row>
    <row r="64" spans="1:8" ht="26" x14ac:dyDescent="0.45">
      <c r="A64" s="1771"/>
      <c r="B64" s="1769"/>
      <c r="C64" s="1770"/>
      <c r="D64" s="173" t="s">
        <v>108</v>
      </c>
      <c r="E64" s="174"/>
      <c r="F64" s="174"/>
      <c r="G64" s="175"/>
      <c r="H64" s="175"/>
    </row>
    <row r="65" spans="1:8" x14ac:dyDescent="0.45">
      <c r="A65" s="1771"/>
      <c r="B65" s="1769"/>
      <c r="C65" s="1770"/>
      <c r="D65" s="173" t="s">
        <v>109</v>
      </c>
      <c r="E65" s="174"/>
      <c r="F65" s="174"/>
      <c r="G65" s="175"/>
      <c r="H65" s="175"/>
    </row>
    <row r="66" spans="1:8" x14ac:dyDescent="0.45">
      <c r="A66" s="1771"/>
      <c r="B66" s="1769" t="s">
        <v>112</v>
      </c>
      <c r="C66" s="1770" t="s">
        <v>111</v>
      </c>
      <c r="D66" s="173" t="s">
        <v>106</v>
      </c>
      <c r="E66" s="174"/>
      <c r="F66" s="174"/>
      <c r="G66" s="175"/>
      <c r="H66" s="175"/>
    </row>
    <row r="67" spans="1:8" x14ac:dyDescent="0.45">
      <c r="A67" s="1771"/>
      <c r="B67" s="1769"/>
      <c r="C67" s="1770"/>
      <c r="D67" s="173" t="s">
        <v>107</v>
      </c>
      <c r="E67" s="174"/>
      <c r="F67" s="174"/>
      <c r="G67" s="175"/>
      <c r="H67" s="175"/>
    </row>
    <row r="68" spans="1:8" ht="26" x14ac:dyDescent="0.45">
      <c r="A68" s="1771"/>
      <c r="B68" s="1769"/>
      <c r="C68" s="1770"/>
      <c r="D68" s="173" t="s">
        <v>108</v>
      </c>
      <c r="E68" s="174"/>
      <c r="F68" s="174"/>
      <c r="G68" s="175"/>
      <c r="H68" s="175"/>
    </row>
    <row r="69" spans="1:8" x14ac:dyDescent="0.45">
      <c r="A69" s="1771"/>
      <c r="B69" s="1769"/>
      <c r="C69" s="1770"/>
      <c r="D69" s="173" t="s">
        <v>109</v>
      </c>
      <c r="E69" s="174"/>
      <c r="F69" s="174"/>
      <c r="G69" s="175"/>
      <c r="H69" s="175"/>
    </row>
    <row r="70" spans="1:8" x14ac:dyDescent="0.45">
      <c r="A70" s="1775" t="s">
        <v>738</v>
      </c>
      <c r="B70" s="1773" t="s">
        <v>104</v>
      </c>
      <c r="C70" s="1774" t="s">
        <v>105</v>
      </c>
      <c r="D70" s="171" t="s">
        <v>106</v>
      </c>
      <c r="E70" s="172">
        <v>3</v>
      </c>
      <c r="F70" s="172">
        <v>3</v>
      </c>
      <c r="G70" s="170"/>
      <c r="H70" s="170"/>
    </row>
    <row r="71" spans="1:8" x14ac:dyDescent="0.45">
      <c r="A71" s="1775"/>
      <c r="B71" s="1773"/>
      <c r="C71" s="1774"/>
      <c r="D71" s="171" t="s">
        <v>107</v>
      </c>
      <c r="E71" s="172">
        <v>46</v>
      </c>
      <c r="F71" s="172">
        <v>11</v>
      </c>
      <c r="G71" s="170"/>
      <c r="H71" s="170"/>
    </row>
    <row r="72" spans="1:8" ht="26" x14ac:dyDescent="0.45">
      <c r="A72" s="1775"/>
      <c r="B72" s="1773"/>
      <c r="C72" s="1774"/>
      <c r="D72" s="171" t="s">
        <v>108</v>
      </c>
      <c r="E72" s="172">
        <v>125</v>
      </c>
      <c r="F72" s="172">
        <v>8</v>
      </c>
      <c r="G72" s="170"/>
      <c r="H72" s="170"/>
    </row>
    <row r="73" spans="1:8" x14ac:dyDescent="0.45">
      <c r="A73" s="1775"/>
      <c r="B73" s="1773"/>
      <c r="C73" s="1774"/>
      <c r="D73" s="171" t="s">
        <v>109</v>
      </c>
      <c r="E73" s="172">
        <v>331</v>
      </c>
      <c r="F73" s="172">
        <v>6</v>
      </c>
      <c r="G73" s="170"/>
      <c r="H73" s="170"/>
    </row>
    <row r="74" spans="1:8" x14ac:dyDescent="0.45">
      <c r="A74" s="1775"/>
      <c r="B74" s="1773" t="s">
        <v>110</v>
      </c>
      <c r="C74" s="1774" t="s">
        <v>111</v>
      </c>
      <c r="D74" s="171" t="s">
        <v>106</v>
      </c>
      <c r="E74" s="172"/>
      <c r="F74" s="172"/>
      <c r="G74" s="170"/>
      <c r="H74" s="170"/>
    </row>
    <row r="75" spans="1:8" x14ac:dyDescent="0.45">
      <c r="A75" s="1775"/>
      <c r="B75" s="1773"/>
      <c r="C75" s="1774"/>
      <c r="D75" s="171" t="s">
        <v>107</v>
      </c>
      <c r="E75" s="172"/>
      <c r="F75" s="172"/>
      <c r="G75" s="170"/>
      <c r="H75" s="170"/>
    </row>
    <row r="76" spans="1:8" ht="26" x14ac:dyDescent="0.45">
      <c r="A76" s="1775"/>
      <c r="B76" s="1773"/>
      <c r="C76" s="1774"/>
      <c r="D76" s="171" t="s">
        <v>108</v>
      </c>
      <c r="E76" s="172"/>
      <c r="F76" s="172"/>
      <c r="G76" s="170"/>
      <c r="H76" s="170"/>
    </row>
    <row r="77" spans="1:8" x14ac:dyDescent="0.45">
      <c r="A77" s="1775"/>
      <c r="B77" s="1773"/>
      <c r="C77" s="1774"/>
      <c r="D77" s="171" t="s">
        <v>109</v>
      </c>
      <c r="E77" s="172"/>
      <c r="F77" s="172"/>
      <c r="G77" s="170"/>
      <c r="H77" s="170"/>
    </row>
    <row r="78" spans="1:8" x14ac:dyDescent="0.45">
      <c r="A78" s="1775"/>
      <c r="B78" s="1773" t="s">
        <v>112</v>
      </c>
      <c r="C78" s="1774" t="s">
        <v>105</v>
      </c>
      <c r="D78" s="171" t="s">
        <v>106</v>
      </c>
      <c r="E78" s="172"/>
      <c r="F78" s="172"/>
      <c r="G78" s="170"/>
      <c r="H78" s="170"/>
    </row>
    <row r="79" spans="1:8" x14ac:dyDescent="0.45">
      <c r="A79" s="1775"/>
      <c r="B79" s="1773"/>
      <c r="C79" s="1774"/>
      <c r="D79" s="171" t="s">
        <v>107</v>
      </c>
      <c r="E79" s="172">
        <v>6</v>
      </c>
      <c r="F79" s="172">
        <v>1</v>
      </c>
      <c r="G79" s="170"/>
      <c r="H79" s="170"/>
    </row>
    <row r="80" spans="1:8" ht="26" x14ac:dyDescent="0.45">
      <c r="A80" s="1775"/>
      <c r="B80" s="1773"/>
      <c r="C80" s="1774"/>
      <c r="D80" s="171" t="s">
        <v>108</v>
      </c>
      <c r="E80" s="172">
        <v>23</v>
      </c>
      <c r="F80" s="172"/>
      <c r="G80" s="170"/>
      <c r="H80" s="170"/>
    </row>
    <row r="81" spans="1:8" x14ac:dyDescent="0.45">
      <c r="A81" s="1775"/>
      <c r="B81" s="1773"/>
      <c r="C81" s="1774"/>
      <c r="D81" s="171" t="s">
        <v>109</v>
      </c>
      <c r="E81" s="172">
        <v>51</v>
      </c>
      <c r="F81" s="172"/>
      <c r="G81" s="170"/>
      <c r="H81" s="170"/>
    </row>
    <row r="82" spans="1:8" x14ac:dyDescent="0.45">
      <c r="A82" s="1775"/>
      <c r="B82" s="1773" t="s">
        <v>112</v>
      </c>
      <c r="C82" s="1774" t="s">
        <v>111</v>
      </c>
      <c r="D82" s="171" t="s">
        <v>106</v>
      </c>
      <c r="E82" s="172"/>
      <c r="F82" s="172"/>
      <c r="G82" s="170"/>
      <c r="H82" s="170"/>
    </row>
    <row r="83" spans="1:8" x14ac:dyDescent="0.45">
      <c r="A83" s="1775"/>
      <c r="B83" s="1773"/>
      <c r="C83" s="1774"/>
      <c r="D83" s="171" t="s">
        <v>107</v>
      </c>
      <c r="E83" s="172"/>
      <c r="F83" s="172"/>
      <c r="G83" s="170"/>
      <c r="H83" s="170"/>
    </row>
    <row r="84" spans="1:8" ht="26" x14ac:dyDescent="0.45">
      <c r="A84" s="1775"/>
      <c r="B84" s="1773"/>
      <c r="C84" s="1774"/>
      <c r="D84" s="171" t="s">
        <v>108</v>
      </c>
      <c r="E84" s="172"/>
      <c r="F84" s="172"/>
      <c r="G84" s="170"/>
      <c r="H84" s="170"/>
    </row>
    <row r="85" spans="1:8" x14ac:dyDescent="0.45">
      <c r="A85" s="1775"/>
      <c r="B85" s="1773"/>
      <c r="C85" s="1774"/>
      <c r="D85" s="171" t="s">
        <v>109</v>
      </c>
      <c r="E85" s="172"/>
      <c r="F85" s="172"/>
      <c r="G85" s="170"/>
      <c r="H85" s="170"/>
    </row>
    <row r="86" spans="1:8" x14ac:dyDescent="0.45">
      <c r="A86" s="1771" t="s">
        <v>43</v>
      </c>
      <c r="B86" s="1769" t="s">
        <v>615</v>
      </c>
      <c r="C86" s="1776" t="s">
        <v>616</v>
      </c>
      <c r="D86" s="177" t="s">
        <v>617</v>
      </c>
      <c r="E86" s="178">
        <v>0</v>
      </c>
      <c r="F86" s="178">
        <v>1</v>
      </c>
      <c r="G86" s="179"/>
      <c r="H86" s="179">
        <v>0.185204654</v>
      </c>
    </row>
    <row r="87" spans="1:8" x14ac:dyDescent="0.45">
      <c r="A87" s="1771"/>
      <c r="B87" s="1769"/>
      <c r="C87" s="1776"/>
      <c r="D87" s="177" t="s">
        <v>618</v>
      </c>
      <c r="E87" s="178">
        <v>4</v>
      </c>
      <c r="F87" s="178">
        <v>6</v>
      </c>
      <c r="G87" s="179">
        <v>0.68522106500000002</v>
      </c>
      <c r="H87" s="179">
        <v>0.68943022300000001</v>
      </c>
    </row>
    <row r="88" spans="1:8" x14ac:dyDescent="0.45">
      <c r="A88" s="1771"/>
      <c r="B88" s="1769"/>
      <c r="C88" s="1776"/>
      <c r="D88" s="177" t="s">
        <v>619</v>
      </c>
      <c r="E88" s="178">
        <v>24</v>
      </c>
      <c r="F88" s="178">
        <v>4</v>
      </c>
      <c r="G88" s="179">
        <v>1.4314562900000001</v>
      </c>
      <c r="H88" s="179">
        <v>0.39154740199999999</v>
      </c>
    </row>
    <row r="89" spans="1:8" x14ac:dyDescent="0.45">
      <c r="A89" s="1771"/>
      <c r="B89" s="1769"/>
      <c r="C89" s="1776"/>
      <c r="D89" s="177" t="s">
        <v>620</v>
      </c>
      <c r="E89" s="178">
        <v>69</v>
      </c>
      <c r="F89" s="178">
        <v>0</v>
      </c>
      <c r="G89" s="179">
        <v>2.6426050719999998</v>
      </c>
      <c r="H89" s="179"/>
    </row>
    <row r="90" spans="1:8" x14ac:dyDescent="0.45">
      <c r="A90" s="1771"/>
      <c r="B90" s="1769" t="s">
        <v>615</v>
      </c>
      <c r="C90" s="1776" t="s">
        <v>621</v>
      </c>
      <c r="D90" s="177" t="s">
        <v>617</v>
      </c>
      <c r="E90" s="178">
        <v>0</v>
      </c>
      <c r="F90" s="178">
        <v>0</v>
      </c>
      <c r="G90" s="179"/>
      <c r="H90" s="179"/>
    </row>
    <row r="91" spans="1:8" x14ac:dyDescent="0.45">
      <c r="A91" s="1771"/>
      <c r="B91" s="1769"/>
      <c r="C91" s="1776"/>
      <c r="D91" s="177" t="s">
        <v>618</v>
      </c>
      <c r="E91" s="178">
        <v>0</v>
      </c>
      <c r="F91" s="178">
        <v>1</v>
      </c>
      <c r="G91" s="179"/>
      <c r="H91" s="179">
        <v>0.341615</v>
      </c>
    </row>
    <row r="92" spans="1:8" x14ac:dyDescent="0.45">
      <c r="A92" s="1771"/>
      <c r="B92" s="1769"/>
      <c r="C92" s="1776"/>
      <c r="D92" s="177" t="s">
        <v>619</v>
      </c>
      <c r="E92" s="178">
        <v>8</v>
      </c>
      <c r="F92" s="178">
        <v>30</v>
      </c>
      <c r="G92" s="179">
        <v>0.264035721</v>
      </c>
      <c r="H92" s="179">
        <v>3.2587229999999998</v>
      </c>
    </row>
    <row r="93" spans="1:8" x14ac:dyDescent="0.45">
      <c r="A93" s="1771"/>
      <c r="B93" s="1769"/>
      <c r="C93" s="1776"/>
      <c r="D93" s="177" t="s">
        <v>620</v>
      </c>
      <c r="E93" s="178">
        <v>119</v>
      </c>
      <c r="F93" s="178">
        <v>0</v>
      </c>
      <c r="G93" s="179">
        <v>1.3815228450000001</v>
      </c>
      <c r="H93" s="179"/>
    </row>
    <row r="94" spans="1:8" x14ac:dyDescent="0.45">
      <c r="A94" s="1771"/>
      <c r="B94" s="1769" t="s">
        <v>622</v>
      </c>
      <c r="C94" s="1776" t="s">
        <v>616</v>
      </c>
      <c r="D94" s="177" t="s">
        <v>617</v>
      </c>
      <c r="E94" s="178">
        <v>1</v>
      </c>
      <c r="F94" s="178">
        <v>0</v>
      </c>
      <c r="G94" s="179">
        <v>8.6377933000000004E-2</v>
      </c>
      <c r="H94" s="179"/>
    </row>
    <row r="95" spans="1:8" x14ac:dyDescent="0.45">
      <c r="A95" s="1771"/>
      <c r="B95" s="1769"/>
      <c r="C95" s="1776"/>
      <c r="D95" s="177" t="s">
        <v>618</v>
      </c>
      <c r="E95" s="178">
        <v>2</v>
      </c>
      <c r="F95" s="178">
        <v>0</v>
      </c>
      <c r="G95" s="179">
        <v>0.20655917700000001</v>
      </c>
      <c r="H95" s="179"/>
    </row>
    <row r="96" spans="1:8" x14ac:dyDescent="0.45">
      <c r="A96" s="1771"/>
      <c r="B96" s="1769"/>
      <c r="C96" s="1776"/>
      <c r="D96" s="177" t="s">
        <v>619</v>
      </c>
      <c r="E96" s="178">
        <v>8</v>
      </c>
      <c r="F96" s="178">
        <v>0</v>
      </c>
      <c r="G96" s="179">
        <v>0.49760760799999998</v>
      </c>
      <c r="H96" s="179"/>
    </row>
    <row r="97" spans="1:8" x14ac:dyDescent="0.45">
      <c r="A97" s="1771"/>
      <c r="B97" s="1769"/>
      <c r="C97" s="1776"/>
      <c r="D97" s="177" t="s">
        <v>620</v>
      </c>
      <c r="E97" s="178">
        <v>13</v>
      </c>
      <c r="F97" s="178">
        <v>0</v>
      </c>
      <c r="G97" s="179">
        <v>0.435612322</v>
      </c>
      <c r="H97" s="179"/>
    </row>
    <row r="98" spans="1:8" x14ac:dyDescent="0.45">
      <c r="A98" s="1771"/>
      <c r="B98" s="1769" t="s">
        <v>622</v>
      </c>
      <c r="C98" s="1776" t="s">
        <v>621</v>
      </c>
      <c r="D98" s="177" t="s">
        <v>617</v>
      </c>
      <c r="E98" s="178">
        <v>0</v>
      </c>
      <c r="F98" s="178">
        <v>0</v>
      </c>
      <c r="G98" s="176"/>
      <c r="H98" s="176"/>
    </row>
    <row r="99" spans="1:8" x14ac:dyDescent="0.45">
      <c r="A99" s="1771"/>
      <c r="B99" s="1769"/>
      <c r="C99" s="1776"/>
      <c r="D99" s="177" t="s">
        <v>618</v>
      </c>
      <c r="E99" s="178">
        <v>0</v>
      </c>
      <c r="F99" s="178">
        <v>0</v>
      </c>
      <c r="G99" s="176"/>
      <c r="H99" s="176"/>
    </row>
    <row r="100" spans="1:8" x14ac:dyDescent="0.45">
      <c r="A100" s="1771"/>
      <c r="B100" s="1769"/>
      <c r="C100" s="1776"/>
      <c r="D100" s="177" t="s">
        <v>619</v>
      </c>
      <c r="E100" s="178">
        <v>0</v>
      </c>
      <c r="F100" s="178">
        <v>1</v>
      </c>
      <c r="G100" s="176"/>
      <c r="H100" s="176">
        <v>2.1298999999999998E-2</v>
      </c>
    </row>
    <row r="101" spans="1:8" x14ac:dyDescent="0.45">
      <c r="A101" s="1771"/>
      <c r="B101" s="1769"/>
      <c r="C101" s="1776"/>
      <c r="D101" s="177" t="s">
        <v>620</v>
      </c>
      <c r="E101" s="178">
        <v>13</v>
      </c>
      <c r="F101" s="178">
        <v>0</v>
      </c>
      <c r="G101" s="179">
        <v>0.142979985</v>
      </c>
      <c r="H101" s="176"/>
    </row>
    <row r="102" spans="1:8" x14ac:dyDescent="0.45">
      <c r="A102" s="1775" t="s">
        <v>79</v>
      </c>
      <c r="B102" s="1773" t="s">
        <v>615</v>
      </c>
      <c r="C102" s="1777" t="s">
        <v>616</v>
      </c>
      <c r="D102" s="180" t="s">
        <v>617</v>
      </c>
      <c r="E102" s="181"/>
      <c r="F102" s="181"/>
      <c r="G102" s="182"/>
      <c r="H102" s="182"/>
    </row>
    <row r="103" spans="1:8" x14ac:dyDescent="0.45">
      <c r="A103" s="1775"/>
      <c r="B103" s="1773"/>
      <c r="C103" s="1777"/>
      <c r="D103" s="180" t="s">
        <v>618</v>
      </c>
      <c r="E103" s="181"/>
      <c r="F103" s="181"/>
      <c r="G103" s="182"/>
      <c r="H103" s="182"/>
    </row>
    <row r="104" spans="1:8" x14ac:dyDescent="0.45">
      <c r="A104" s="1775"/>
      <c r="B104" s="1773"/>
      <c r="C104" s="1777"/>
      <c r="D104" s="180" t="s">
        <v>619</v>
      </c>
      <c r="E104" s="181"/>
      <c r="F104" s="181"/>
      <c r="G104" s="182"/>
      <c r="H104" s="182"/>
    </row>
    <row r="105" spans="1:8" x14ac:dyDescent="0.45">
      <c r="A105" s="1775"/>
      <c r="B105" s="1773"/>
      <c r="C105" s="1777"/>
      <c r="D105" s="180" t="s">
        <v>620</v>
      </c>
      <c r="E105" s="181"/>
      <c r="F105" s="181"/>
      <c r="G105" s="182"/>
      <c r="H105" s="182"/>
    </row>
    <row r="106" spans="1:8" x14ac:dyDescent="0.45">
      <c r="A106" s="1775"/>
      <c r="B106" s="1773" t="s">
        <v>615</v>
      </c>
      <c r="C106" s="1777" t="s">
        <v>621</v>
      </c>
      <c r="D106" s="180" t="s">
        <v>617</v>
      </c>
      <c r="E106" s="181"/>
      <c r="F106" s="181"/>
      <c r="G106" s="182"/>
      <c r="H106" s="182"/>
    </row>
    <row r="107" spans="1:8" x14ac:dyDescent="0.45">
      <c r="A107" s="1775"/>
      <c r="B107" s="1773"/>
      <c r="C107" s="1777"/>
      <c r="D107" s="180" t="s">
        <v>618</v>
      </c>
      <c r="E107" s="181"/>
      <c r="F107" s="181"/>
      <c r="G107" s="182"/>
      <c r="H107" s="182"/>
    </row>
    <row r="108" spans="1:8" x14ac:dyDescent="0.45">
      <c r="A108" s="1775"/>
      <c r="B108" s="1773"/>
      <c r="C108" s="1777"/>
      <c r="D108" s="180" t="s">
        <v>619</v>
      </c>
      <c r="E108" s="181"/>
      <c r="F108" s="181"/>
      <c r="G108" s="182"/>
      <c r="H108" s="182"/>
    </row>
    <row r="109" spans="1:8" x14ac:dyDescent="0.45">
      <c r="A109" s="1775"/>
      <c r="B109" s="1773"/>
      <c r="C109" s="1777"/>
      <c r="D109" s="180" t="s">
        <v>620</v>
      </c>
      <c r="E109" s="181"/>
      <c r="F109" s="181"/>
      <c r="G109" s="182"/>
      <c r="H109" s="182"/>
    </row>
    <row r="110" spans="1:8" x14ac:dyDescent="0.45">
      <c r="A110" s="1775"/>
      <c r="B110" s="1773" t="s">
        <v>622</v>
      </c>
      <c r="C110" s="1777" t="s">
        <v>616</v>
      </c>
      <c r="D110" s="180" t="s">
        <v>617</v>
      </c>
      <c r="E110" s="181"/>
      <c r="F110" s="181"/>
      <c r="G110" s="182"/>
      <c r="H110" s="182"/>
    </row>
    <row r="111" spans="1:8" x14ac:dyDescent="0.45">
      <c r="A111" s="1775"/>
      <c r="B111" s="1773"/>
      <c r="C111" s="1777"/>
      <c r="D111" s="180" t="s">
        <v>618</v>
      </c>
      <c r="E111" s="181"/>
      <c r="F111" s="181"/>
      <c r="G111" s="182"/>
      <c r="H111" s="182"/>
    </row>
    <row r="112" spans="1:8" x14ac:dyDescent="0.45">
      <c r="A112" s="1775"/>
      <c r="B112" s="1773"/>
      <c r="C112" s="1777"/>
      <c r="D112" s="180" t="s">
        <v>619</v>
      </c>
      <c r="E112" s="181">
        <v>1</v>
      </c>
      <c r="F112" s="181">
        <v>0</v>
      </c>
      <c r="G112" s="183">
        <v>4.3986957E-2</v>
      </c>
      <c r="H112" s="182"/>
    </row>
    <row r="113" spans="1:10" x14ac:dyDescent="0.45">
      <c r="A113" s="1775"/>
      <c r="B113" s="1773"/>
      <c r="C113" s="1777"/>
      <c r="D113" s="180" t="s">
        <v>620</v>
      </c>
      <c r="E113" s="181"/>
      <c r="F113" s="181"/>
      <c r="G113" s="182"/>
      <c r="H113" s="182"/>
    </row>
    <row r="114" spans="1:10" x14ac:dyDescent="0.45">
      <c r="A114" s="1775"/>
      <c r="B114" s="1773" t="s">
        <v>622</v>
      </c>
      <c r="C114" s="1777" t="s">
        <v>621</v>
      </c>
      <c r="D114" s="180" t="s">
        <v>617</v>
      </c>
      <c r="E114" s="181"/>
      <c r="F114" s="181"/>
      <c r="G114" s="182"/>
      <c r="H114" s="182"/>
    </row>
    <row r="115" spans="1:10" x14ac:dyDescent="0.45">
      <c r="A115" s="1775"/>
      <c r="B115" s="1773"/>
      <c r="C115" s="1777"/>
      <c r="D115" s="180" t="s">
        <v>618</v>
      </c>
      <c r="E115" s="181"/>
      <c r="F115" s="181"/>
      <c r="G115" s="182"/>
      <c r="H115" s="182"/>
    </row>
    <row r="116" spans="1:10" x14ac:dyDescent="0.45">
      <c r="A116" s="1775"/>
      <c r="B116" s="1773"/>
      <c r="C116" s="1777"/>
      <c r="D116" s="180" t="s">
        <v>619</v>
      </c>
      <c r="E116" s="181"/>
      <c r="F116" s="181"/>
      <c r="G116" s="182"/>
      <c r="H116" s="182"/>
    </row>
    <row r="117" spans="1:10" x14ac:dyDescent="0.45">
      <c r="A117" s="1775"/>
      <c r="B117" s="1773"/>
      <c r="C117" s="1777"/>
      <c r="D117" s="180" t="s">
        <v>620</v>
      </c>
      <c r="E117" s="181"/>
      <c r="F117" s="181"/>
      <c r="G117" s="182"/>
      <c r="H117" s="182"/>
    </row>
    <row r="118" spans="1:10" ht="23.9" customHeight="1" x14ac:dyDescent="0.45">
      <c r="A118" s="1771" t="s">
        <v>22</v>
      </c>
      <c r="B118" s="1769" t="s">
        <v>104</v>
      </c>
      <c r="C118" s="1776" t="s">
        <v>105</v>
      </c>
      <c r="D118" s="173" t="s">
        <v>106</v>
      </c>
      <c r="E118" s="184">
        <v>25</v>
      </c>
      <c r="F118" s="184">
        <v>1</v>
      </c>
      <c r="G118" s="179">
        <v>8.1608582534466716E-3</v>
      </c>
      <c r="H118" s="179">
        <v>1.6790663742577617E-4</v>
      </c>
      <c r="J118" s="1">
        <v>1000000000</v>
      </c>
    </row>
    <row r="119" spans="1:10" x14ac:dyDescent="0.45">
      <c r="A119" s="1771"/>
      <c r="B119" s="1769"/>
      <c r="C119" s="1776"/>
      <c r="D119" s="185" t="s">
        <v>263</v>
      </c>
      <c r="E119" s="184">
        <v>68</v>
      </c>
      <c r="F119" s="184"/>
      <c r="G119" s="179">
        <v>3.4083169988894111E-3</v>
      </c>
      <c r="H119" s="179">
        <v>0</v>
      </c>
    </row>
    <row r="120" spans="1:10" ht="26" x14ac:dyDescent="0.45">
      <c r="A120" s="1771"/>
      <c r="B120" s="1769"/>
      <c r="C120" s="1776"/>
      <c r="D120" s="173" t="s">
        <v>264</v>
      </c>
      <c r="E120" s="184">
        <v>71</v>
      </c>
      <c r="F120" s="184"/>
      <c r="G120" s="179">
        <v>4.6234605070111078E-3</v>
      </c>
      <c r="H120" s="179">
        <v>0</v>
      </c>
    </row>
    <row r="121" spans="1:10" x14ac:dyDescent="0.45">
      <c r="A121" s="1771"/>
      <c r="B121" s="1769"/>
      <c r="C121" s="1776"/>
      <c r="D121" s="173" t="s">
        <v>265</v>
      </c>
      <c r="E121" s="184">
        <v>7</v>
      </c>
      <c r="F121" s="184"/>
      <c r="G121" s="179">
        <v>2.6877746828113783E-5</v>
      </c>
      <c r="H121" s="179">
        <v>0</v>
      </c>
    </row>
    <row r="122" spans="1:10" x14ac:dyDescent="0.45">
      <c r="A122" s="1771"/>
      <c r="B122" s="1769" t="s">
        <v>110</v>
      </c>
      <c r="C122" s="1776" t="s">
        <v>266</v>
      </c>
      <c r="D122" s="173" t="s">
        <v>106</v>
      </c>
      <c r="E122" s="184"/>
      <c r="F122" s="184"/>
      <c r="G122" s="179">
        <v>0</v>
      </c>
      <c r="H122" s="179">
        <v>0</v>
      </c>
    </row>
    <row r="123" spans="1:10" x14ac:dyDescent="0.45">
      <c r="A123" s="1771"/>
      <c r="B123" s="1769"/>
      <c r="C123" s="1776"/>
      <c r="D123" s="173" t="s">
        <v>263</v>
      </c>
      <c r="E123" s="184"/>
      <c r="F123" s="184"/>
      <c r="G123" s="179">
        <v>0</v>
      </c>
      <c r="H123" s="179">
        <v>0</v>
      </c>
    </row>
    <row r="124" spans="1:10" ht="26" x14ac:dyDescent="0.45">
      <c r="A124" s="1771"/>
      <c r="B124" s="1769"/>
      <c r="C124" s="1776"/>
      <c r="D124" s="173" t="s">
        <v>264</v>
      </c>
      <c r="E124" s="184"/>
      <c r="F124" s="184"/>
      <c r="G124" s="179">
        <v>0</v>
      </c>
      <c r="H124" s="179">
        <v>0</v>
      </c>
    </row>
    <row r="125" spans="1:10" x14ac:dyDescent="0.45">
      <c r="A125" s="1771"/>
      <c r="B125" s="1769"/>
      <c r="C125" s="1776"/>
      <c r="D125" s="173" t="s">
        <v>265</v>
      </c>
      <c r="E125" s="184"/>
      <c r="F125" s="184"/>
      <c r="G125" s="179">
        <v>0</v>
      </c>
      <c r="H125" s="179">
        <v>0</v>
      </c>
    </row>
    <row r="126" spans="1:10" x14ac:dyDescent="0.45">
      <c r="A126" s="1771"/>
      <c r="B126" s="1769" t="s">
        <v>112</v>
      </c>
      <c r="C126" s="1776" t="s">
        <v>105</v>
      </c>
      <c r="D126" s="173" t="s">
        <v>106</v>
      </c>
      <c r="E126" s="184">
        <v>6</v>
      </c>
      <c r="F126" s="184">
        <v>1</v>
      </c>
      <c r="G126" s="179">
        <v>1.8849995845511929E-3</v>
      </c>
      <c r="H126" s="179">
        <v>3.8484353772651371E-4</v>
      </c>
    </row>
    <row r="127" spans="1:10" x14ac:dyDescent="0.45">
      <c r="A127" s="1771"/>
      <c r="B127" s="1769"/>
      <c r="C127" s="1776"/>
      <c r="D127" s="173" t="s">
        <v>263</v>
      </c>
      <c r="E127" s="184">
        <v>24</v>
      </c>
      <c r="F127" s="184"/>
      <c r="G127" s="179">
        <v>0.53137378800000001</v>
      </c>
      <c r="H127" s="179">
        <v>0</v>
      </c>
    </row>
    <row r="128" spans="1:10" ht="26" x14ac:dyDescent="0.45">
      <c r="A128" s="1771"/>
      <c r="B128" s="1769"/>
      <c r="C128" s="1776"/>
      <c r="D128" s="173" t="s">
        <v>264</v>
      </c>
      <c r="E128" s="184">
        <v>17</v>
      </c>
      <c r="F128" s="184"/>
      <c r="G128" s="179">
        <v>6.5913884331855288E-4</v>
      </c>
      <c r="H128" s="179">
        <v>0</v>
      </c>
    </row>
    <row r="129" spans="1:8" x14ac:dyDescent="0.45">
      <c r="A129" s="1771"/>
      <c r="B129" s="1769"/>
      <c r="C129" s="1776"/>
      <c r="D129" s="173" t="s">
        <v>265</v>
      </c>
      <c r="E129" s="184">
        <v>2</v>
      </c>
      <c r="F129" s="184"/>
      <c r="G129" s="179">
        <v>0</v>
      </c>
      <c r="H129" s="179">
        <v>0</v>
      </c>
    </row>
    <row r="130" spans="1:8" x14ac:dyDescent="0.45">
      <c r="A130" s="1771"/>
      <c r="B130" s="1769" t="s">
        <v>112</v>
      </c>
      <c r="C130" s="1776" t="s">
        <v>266</v>
      </c>
      <c r="D130" s="173" t="s">
        <v>106</v>
      </c>
      <c r="E130" s="184"/>
      <c r="F130" s="184"/>
      <c r="G130" s="179">
        <v>0</v>
      </c>
      <c r="H130" s="179">
        <v>0</v>
      </c>
    </row>
    <row r="131" spans="1:8" x14ac:dyDescent="0.45">
      <c r="A131" s="1771"/>
      <c r="B131" s="1769"/>
      <c r="C131" s="1776"/>
      <c r="D131" s="173" t="s">
        <v>263</v>
      </c>
      <c r="E131" s="184"/>
      <c r="F131" s="184"/>
      <c r="G131" s="179">
        <v>0</v>
      </c>
      <c r="H131" s="179">
        <v>0</v>
      </c>
    </row>
    <row r="132" spans="1:8" ht="26" x14ac:dyDescent="0.45">
      <c r="A132" s="1771"/>
      <c r="B132" s="1769"/>
      <c r="C132" s="1776"/>
      <c r="D132" s="173" t="s">
        <v>264</v>
      </c>
      <c r="E132" s="184"/>
      <c r="F132" s="184"/>
      <c r="G132" s="179">
        <v>0</v>
      </c>
      <c r="H132" s="179">
        <v>0</v>
      </c>
    </row>
    <row r="133" spans="1:8" x14ac:dyDescent="0.45">
      <c r="A133" s="1771"/>
      <c r="B133" s="1769"/>
      <c r="C133" s="1776"/>
      <c r="D133" s="173" t="s">
        <v>265</v>
      </c>
      <c r="E133" s="184"/>
      <c r="F133" s="184"/>
      <c r="G133" s="179">
        <v>0</v>
      </c>
      <c r="H133" s="179">
        <v>0</v>
      </c>
    </row>
    <row r="134" spans="1:8" x14ac:dyDescent="0.45">
      <c r="A134" s="1775" t="s">
        <v>18</v>
      </c>
      <c r="B134" s="1773" t="s">
        <v>104</v>
      </c>
      <c r="C134" s="1777" t="s">
        <v>105</v>
      </c>
      <c r="D134" s="171" t="s">
        <v>106</v>
      </c>
      <c r="E134" s="169">
        <v>23</v>
      </c>
      <c r="F134" s="169"/>
      <c r="G134" s="186">
        <v>0.82188056509519991</v>
      </c>
      <c r="H134" s="186"/>
    </row>
    <row r="135" spans="1:8" x14ac:dyDescent="0.45">
      <c r="A135" s="1775"/>
      <c r="B135" s="1773"/>
      <c r="C135" s="1777"/>
      <c r="D135" s="187" t="s">
        <v>263</v>
      </c>
      <c r="E135" s="169">
        <v>32</v>
      </c>
      <c r="F135" s="169"/>
      <c r="G135" s="186">
        <v>0.36159931436929205</v>
      </c>
      <c r="H135" s="186"/>
    </row>
    <row r="136" spans="1:8" ht="26" x14ac:dyDescent="0.45">
      <c r="A136" s="1775"/>
      <c r="B136" s="1773"/>
      <c r="C136" s="1777"/>
      <c r="D136" s="171" t="s">
        <v>264</v>
      </c>
      <c r="E136" s="169">
        <v>41</v>
      </c>
      <c r="F136" s="169"/>
      <c r="G136" s="186">
        <v>0.42051269026492599</v>
      </c>
      <c r="H136" s="186"/>
    </row>
    <row r="137" spans="1:8" x14ac:dyDescent="0.45">
      <c r="A137" s="1775"/>
      <c r="B137" s="1773"/>
      <c r="C137" s="1777"/>
      <c r="D137" s="171" t="s">
        <v>265</v>
      </c>
      <c r="E137" s="169">
        <v>1</v>
      </c>
      <c r="F137" s="169"/>
      <c r="G137" s="186">
        <v>6.32384259250499E-3</v>
      </c>
      <c r="H137" s="186"/>
    </row>
    <row r="138" spans="1:8" x14ac:dyDescent="0.45">
      <c r="A138" s="1775"/>
      <c r="B138" s="1773" t="s">
        <v>110</v>
      </c>
      <c r="C138" s="1777" t="s">
        <v>266</v>
      </c>
      <c r="D138" s="171" t="s">
        <v>106</v>
      </c>
      <c r="E138" s="169">
        <v>2</v>
      </c>
      <c r="F138" s="169">
        <v>11</v>
      </c>
      <c r="G138" s="186">
        <v>8.6839725000000006E-2</v>
      </c>
      <c r="H138" s="186">
        <v>1.08920253086</v>
      </c>
    </row>
    <row r="139" spans="1:8" x14ac:dyDescent="0.45">
      <c r="A139" s="1775"/>
      <c r="B139" s="1773"/>
      <c r="C139" s="1777"/>
      <c r="D139" s="171" t="s">
        <v>263</v>
      </c>
      <c r="E139" s="169">
        <v>3</v>
      </c>
      <c r="F139" s="169"/>
      <c r="G139" s="186">
        <v>2.0400000000000001E-2</v>
      </c>
      <c r="H139" s="186"/>
    </row>
    <row r="140" spans="1:8" ht="26" x14ac:dyDescent="0.45">
      <c r="A140" s="1775"/>
      <c r="B140" s="1773"/>
      <c r="C140" s="1777"/>
      <c r="D140" s="171" t="s">
        <v>264</v>
      </c>
      <c r="E140" s="169"/>
      <c r="F140" s="169"/>
      <c r="G140" s="186"/>
      <c r="H140" s="186"/>
    </row>
    <row r="141" spans="1:8" x14ac:dyDescent="0.45">
      <c r="A141" s="1775"/>
      <c r="B141" s="1773"/>
      <c r="C141" s="1777"/>
      <c r="D141" s="171" t="s">
        <v>265</v>
      </c>
      <c r="E141" s="169"/>
      <c r="F141" s="169"/>
      <c r="G141" s="186"/>
      <c r="H141" s="186"/>
    </row>
    <row r="142" spans="1:8" x14ac:dyDescent="0.45">
      <c r="A142" s="1775"/>
      <c r="B142" s="1773" t="s">
        <v>112</v>
      </c>
      <c r="C142" s="1777" t="s">
        <v>105</v>
      </c>
      <c r="D142" s="171" t="s">
        <v>106</v>
      </c>
      <c r="E142" s="169">
        <v>12</v>
      </c>
      <c r="F142" s="169"/>
      <c r="G142" s="186">
        <v>0.40225200221163898</v>
      </c>
      <c r="H142" s="186"/>
    </row>
    <row r="143" spans="1:8" x14ac:dyDescent="0.45">
      <c r="A143" s="1775"/>
      <c r="B143" s="1773"/>
      <c r="C143" s="1777"/>
      <c r="D143" s="171" t="s">
        <v>263</v>
      </c>
      <c r="E143" s="169">
        <v>5</v>
      </c>
      <c r="F143" s="169"/>
      <c r="G143" s="186">
        <v>0.101290407248063</v>
      </c>
      <c r="H143" s="186"/>
    </row>
    <row r="144" spans="1:8" ht="26" x14ac:dyDescent="0.45">
      <c r="A144" s="1775"/>
      <c r="B144" s="1773"/>
      <c r="C144" s="1777"/>
      <c r="D144" s="171" t="s">
        <v>264</v>
      </c>
      <c r="E144" s="169">
        <v>16</v>
      </c>
      <c r="F144" s="169"/>
      <c r="G144" s="186">
        <v>9.7107027441278207E-2</v>
      </c>
      <c r="H144" s="186"/>
    </row>
    <row r="145" spans="1:8" x14ac:dyDescent="0.45">
      <c r="A145" s="1775"/>
      <c r="B145" s="1773"/>
      <c r="C145" s="1777"/>
      <c r="D145" s="171" t="s">
        <v>265</v>
      </c>
      <c r="E145" s="169">
        <v>2</v>
      </c>
      <c r="F145" s="169"/>
      <c r="G145" s="186">
        <v>1.2361899527432401E-2</v>
      </c>
      <c r="H145" s="186"/>
    </row>
    <row r="146" spans="1:8" x14ac:dyDescent="0.45">
      <c r="A146" s="1775"/>
      <c r="B146" s="1773" t="s">
        <v>112</v>
      </c>
      <c r="C146" s="1777" t="s">
        <v>266</v>
      </c>
      <c r="D146" s="171" t="s">
        <v>106</v>
      </c>
      <c r="E146" s="169"/>
      <c r="F146" s="169">
        <v>4</v>
      </c>
      <c r="G146" s="186"/>
      <c r="H146" s="186">
        <v>0.45124457041999999</v>
      </c>
    </row>
    <row r="147" spans="1:8" x14ac:dyDescent="0.45">
      <c r="A147" s="1775"/>
      <c r="B147" s="1773"/>
      <c r="C147" s="1777"/>
      <c r="D147" s="171" t="s">
        <v>263</v>
      </c>
      <c r="E147" s="169"/>
      <c r="F147" s="169"/>
      <c r="G147" s="186"/>
      <c r="H147" s="186"/>
    </row>
    <row r="148" spans="1:8" ht="26" x14ac:dyDescent="0.45">
      <c r="A148" s="1775"/>
      <c r="B148" s="1773"/>
      <c r="C148" s="1777"/>
      <c r="D148" s="171" t="s">
        <v>264</v>
      </c>
      <c r="E148" s="169"/>
      <c r="F148" s="169"/>
      <c r="G148" s="186"/>
      <c r="H148" s="186"/>
    </row>
    <row r="149" spans="1:8" x14ac:dyDescent="0.45">
      <c r="A149" s="1775"/>
      <c r="B149" s="1773"/>
      <c r="C149" s="1777"/>
      <c r="D149" s="171" t="s">
        <v>265</v>
      </c>
      <c r="E149" s="169"/>
      <c r="F149" s="169"/>
      <c r="G149" s="186"/>
      <c r="H149" s="186"/>
    </row>
    <row r="150" spans="1:8" x14ac:dyDescent="0.45">
      <c r="A150" s="1771" t="s">
        <v>113</v>
      </c>
      <c r="B150" s="1769" t="s">
        <v>615</v>
      </c>
      <c r="C150" s="1776" t="s">
        <v>616</v>
      </c>
      <c r="D150" s="177" t="s">
        <v>617</v>
      </c>
      <c r="E150" s="184"/>
      <c r="F150" s="184"/>
      <c r="G150" s="176"/>
      <c r="H150" s="176"/>
    </row>
    <row r="151" spans="1:8" x14ac:dyDescent="0.45">
      <c r="A151" s="1771"/>
      <c r="B151" s="1769"/>
      <c r="C151" s="1776"/>
      <c r="D151" s="177" t="s">
        <v>618</v>
      </c>
      <c r="E151" s="184"/>
      <c r="F151" s="184"/>
      <c r="G151" s="188"/>
      <c r="H151" s="176"/>
    </row>
    <row r="152" spans="1:8" x14ac:dyDescent="0.45">
      <c r="A152" s="1771"/>
      <c r="B152" s="1769"/>
      <c r="C152" s="1776"/>
      <c r="D152" s="177" t="s">
        <v>619</v>
      </c>
      <c r="E152" s="184"/>
      <c r="F152" s="184"/>
      <c r="G152" s="188"/>
      <c r="H152" s="176"/>
    </row>
    <row r="153" spans="1:8" x14ac:dyDescent="0.45">
      <c r="A153" s="1771"/>
      <c r="B153" s="1769"/>
      <c r="C153" s="1776"/>
      <c r="D153" s="177" t="s">
        <v>620</v>
      </c>
      <c r="E153" s="184"/>
      <c r="F153" s="184"/>
      <c r="G153" s="188"/>
      <c r="H153" s="176"/>
    </row>
    <row r="154" spans="1:8" x14ac:dyDescent="0.45">
      <c r="A154" s="1771"/>
      <c r="B154" s="1769" t="s">
        <v>615</v>
      </c>
      <c r="C154" s="1776" t="s">
        <v>621</v>
      </c>
      <c r="D154" s="177" t="s">
        <v>617</v>
      </c>
      <c r="E154" s="184">
        <v>1</v>
      </c>
      <c r="F154" s="184"/>
      <c r="G154" s="188">
        <v>6.1709550000000002E-2</v>
      </c>
      <c r="H154" s="176"/>
    </row>
    <row r="155" spans="1:8" x14ac:dyDescent="0.45">
      <c r="A155" s="1771"/>
      <c r="B155" s="1769"/>
      <c r="C155" s="1776"/>
      <c r="D155" s="177" t="s">
        <v>618</v>
      </c>
      <c r="E155" s="184"/>
      <c r="F155" s="184"/>
      <c r="G155" s="188"/>
      <c r="H155" s="176"/>
    </row>
    <row r="156" spans="1:8" x14ac:dyDescent="0.45">
      <c r="A156" s="1771"/>
      <c r="B156" s="1769"/>
      <c r="C156" s="1776"/>
      <c r="D156" s="177" t="s">
        <v>619</v>
      </c>
      <c r="E156" s="184"/>
      <c r="F156" s="184"/>
      <c r="G156" s="188"/>
      <c r="H156" s="176"/>
    </row>
    <row r="157" spans="1:8" x14ac:dyDescent="0.45">
      <c r="A157" s="1771"/>
      <c r="B157" s="1769"/>
      <c r="C157" s="1776"/>
      <c r="D157" s="177" t="s">
        <v>620</v>
      </c>
      <c r="E157" s="184">
        <v>3</v>
      </c>
      <c r="F157" s="184"/>
      <c r="G157" s="188">
        <v>1.5202264E-2</v>
      </c>
      <c r="H157" s="176"/>
    </row>
    <row r="158" spans="1:8" x14ac:dyDescent="0.45">
      <c r="A158" s="1771"/>
      <c r="B158" s="1769" t="s">
        <v>622</v>
      </c>
      <c r="C158" s="1776" t="s">
        <v>616</v>
      </c>
      <c r="D158" s="177" t="s">
        <v>617</v>
      </c>
      <c r="E158" s="184">
        <v>1</v>
      </c>
      <c r="F158" s="184"/>
      <c r="G158" s="188">
        <v>6.0590248999999999E-2</v>
      </c>
      <c r="H158" s="176"/>
    </row>
    <row r="159" spans="1:8" x14ac:dyDescent="0.45">
      <c r="A159" s="1771"/>
      <c r="B159" s="1769"/>
      <c r="C159" s="1776"/>
      <c r="D159" s="177" t="s">
        <v>618</v>
      </c>
      <c r="E159" s="184"/>
      <c r="F159" s="184"/>
      <c r="G159" s="188"/>
      <c r="H159" s="176"/>
    </row>
    <row r="160" spans="1:8" x14ac:dyDescent="0.45">
      <c r="A160" s="1771"/>
      <c r="B160" s="1769"/>
      <c r="C160" s="1776"/>
      <c r="D160" s="177" t="s">
        <v>619</v>
      </c>
      <c r="E160" s="184"/>
      <c r="F160" s="184"/>
      <c r="G160" s="188"/>
      <c r="H160" s="176"/>
    </row>
    <row r="161" spans="1:8" x14ac:dyDescent="0.45">
      <c r="A161" s="1771"/>
      <c r="B161" s="1769"/>
      <c r="C161" s="1776"/>
      <c r="D161" s="177" t="s">
        <v>620</v>
      </c>
      <c r="E161" s="184"/>
      <c r="F161" s="184"/>
      <c r="G161" s="188"/>
      <c r="H161" s="176"/>
    </row>
    <row r="162" spans="1:8" x14ac:dyDescent="0.45">
      <c r="A162" s="1771"/>
      <c r="B162" s="1769" t="s">
        <v>622</v>
      </c>
      <c r="C162" s="1776" t="s">
        <v>621</v>
      </c>
      <c r="D162" s="177" t="s">
        <v>617</v>
      </c>
      <c r="E162" s="184"/>
      <c r="F162" s="184"/>
      <c r="G162" s="188"/>
      <c r="H162" s="176"/>
    </row>
    <row r="163" spans="1:8" x14ac:dyDescent="0.45">
      <c r="A163" s="1771"/>
      <c r="B163" s="1769"/>
      <c r="C163" s="1776"/>
      <c r="D163" s="177" t="s">
        <v>618</v>
      </c>
      <c r="E163" s="184"/>
      <c r="F163" s="184"/>
      <c r="G163" s="188"/>
      <c r="H163" s="176"/>
    </row>
    <row r="164" spans="1:8" x14ac:dyDescent="0.45">
      <c r="A164" s="1771"/>
      <c r="B164" s="1769"/>
      <c r="C164" s="1776"/>
      <c r="D164" s="177" t="s">
        <v>619</v>
      </c>
      <c r="E164" s="184"/>
      <c r="F164" s="184"/>
      <c r="G164" s="188"/>
      <c r="H164" s="176"/>
    </row>
    <row r="165" spans="1:8" x14ac:dyDescent="0.45">
      <c r="A165" s="1771"/>
      <c r="B165" s="1769"/>
      <c r="C165" s="1776"/>
      <c r="D165" s="177" t="s">
        <v>620</v>
      </c>
      <c r="E165" s="184"/>
      <c r="F165" s="184"/>
      <c r="G165" s="188"/>
      <c r="H165" s="176"/>
    </row>
    <row r="166" spans="1:8" x14ac:dyDescent="0.45">
      <c r="A166" s="1775" t="s">
        <v>661</v>
      </c>
      <c r="B166" s="1773" t="s">
        <v>104</v>
      </c>
      <c r="C166" s="1777" t="s">
        <v>105</v>
      </c>
      <c r="D166" s="171" t="s">
        <v>106</v>
      </c>
      <c r="E166" s="169">
        <v>2</v>
      </c>
      <c r="F166" s="169">
        <v>0</v>
      </c>
      <c r="G166" s="186">
        <v>9.8435815999999995E-2</v>
      </c>
      <c r="H166" s="186">
        <v>0</v>
      </c>
    </row>
    <row r="167" spans="1:8" x14ac:dyDescent="0.45">
      <c r="A167" s="1775"/>
      <c r="B167" s="1773"/>
      <c r="C167" s="1777"/>
      <c r="D167" s="187" t="s">
        <v>263</v>
      </c>
      <c r="E167" s="169">
        <v>16</v>
      </c>
      <c r="F167" s="169">
        <v>0</v>
      </c>
      <c r="G167" s="186">
        <v>0.113313571</v>
      </c>
      <c r="H167" s="186">
        <v>0</v>
      </c>
    </row>
    <row r="168" spans="1:8" ht="26" x14ac:dyDescent="0.45">
      <c r="A168" s="1775"/>
      <c r="B168" s="1773"/>
      <c r="C168" s="1777"/>
      <c r="D168" s="171" t="s">
        <v>264</v>
      </c>
      <c r="E168" s="169">
        <v>6</v>
      </c>
      <c r="F168" s="169">
        <v>0</v>
      </c>
      <c r="G168" s="186">
        <v>2.9275744999999999E-2</v>
      </c>
      <c r="H168" s="186">
        <v>0</v>
      </c>
    </row>
    <row r="169" spans="1:8" x14ac:dyDescent="0.45">
      <c r="A169" s="1775"/>
      <c r="B169" s="1773"/>
      <c r="C169" s="1777"/>
      <c r="D169" s="171" t="s">
        <v>265</v>
      </c>
      <c r="E169" s="169">
        <v>6</v>
      </c>
      <c r="F169" s="169">
        <v>0</v>
      </c>
      <c r="G169" s="186">
        <v>9.8686650000000004E-3</v>
      </c>
      <c r="H169" s="186">
        <v>0</v>
      </c>
    </row>
    <row r="170" spans="1:8" x14ac:dyDescent="0.45">
      <c r="A170" s="1775"/>
      <c r="B170" s="1773" t="s">
        <v>110</v>
      </c>
      <c r="C170" s="1777" t="s">
        <v>266</v>
      </c>
      <c r="D170" s="171" t="s">
        <v>106</v>
      </c>
      <c r="E170" s="169">
        <v>0</v>
      </c>
      <c r="F170" s="169">
        <v>0</v>
      </c>
      <c r="G170" s="186">
        <v>0</v>
      </c>
      <c r="H170" s="186">
        <v>0</v>
      </c>
    </row>
    <row r="171" spans="1:8" x14ac:dyDescent="0.45">
      <c r="A171" s="1775"/>
      <c r="B171" s="1773"/>
      <c r="C171" s="1777"/>
      <c r="D171" s="171" t="s">
        <v>263</v>
      </c>
      <c r="E171" s="169">
        <v>2</v>
      </c>
      <c r="F171" s="169">
        <v>0</v>
      </c>
      <c r="G171" s="186">
        <v>1.6651586999999999E-2</v>
      </c>
      <c r="H171" s="186">
        <v>0</v>
      </c>
    </row>
    <row r="172" spans="1:8" ht="26" x14ac:dyDescent="0.45">
      <c r="A172" s="1775"/>
      <c r="B172" s="1773"/>
      <c r="C172" s="1777"/>
      <c r="D172" s="171" t="s">
        <v>264</v>
      </c>
      <c r="E172" s="169">
        <v>67</v>
      </c>
      <c r="F172" s="169">
        <v>0</v>
      </c>
      <c r="G172" s="186">
        <v>0.29377772800000002</v>
      </c>
      <c r="H172" s="186">
        <v>0</v>
      </c>
    </row>
    <row r="173" spans="1:8" x14ac:dyDescent="0.45">
      <c r="A173" s="1775"/>
      <c r="B173" s="1773"/>
      <c r="C173" s="1777"/>
      <c r="D173" s="171" t="s">
        <v>265</v>
      </c>
      <c r="E173" s="169">
        <v>8</v>
      </c>
      <c r="F173" s="169">
        <v>0</v>
      </c>
      <c r="G173" s="186">
        <v>1.8217589999999999E-2</v>
      </c>
      <c r="H173" s="186">
        <v>0</v>
      </c>
    </row>
    <row r="174" spans="1:8" x14ac:dyDescent="0.45">
      <c r="A174" s="1775"/>
      <c r="B174" s="1773" t="s">
        <v>112</v>
      </c>
      <c r="C174" s="1777" t="s">
        <v>105</v>
      </c>
      <c r="D174" s="171" t="s">
        <v>106</v>
      </c>
      <c r="E174" s="169">
        <v>0</v>
      </c>
      <c r="F174" s="169">
        <v>0</v>
      </c>
      <c r="G174" s="186">
        <v>0</v>
      </c>
      <c r="H174" s="186">
        <v>0</v>
      </c>
    </row>
    <row r="175" spans="1:8" x14ac:dyDescent="0.45">
      <c r="A175" s="1775"/>
      <c r="B175" s="1773"/>
      <c r="C175" s="1777"/>
      <c r="D175" s="171" t="s">
        <v>263</v>
      </c>
      <c r="E175" s="169">
        <v>7</v>
      </c>
      <c r="F175" s="169">
        <v>0</v>
      </c>
      <c r="G175" s="186">
        <v>5.9060534999999997E-2</v>
      </c>
      <c r="H175" s="186">
        <v>0</v>
      </c>
    </row>
    <row r="176" spans="1:8" ht="26" x14ac:dyDescent="0.45">
      <c r="A176" s="1775"/>
      <c r="B176" s="1773"/>
      <c r="C176" s="1777"/>
      <c r="D176" s="171" t="s">
        <v>264</v>
      </c>
      <c r="E176" s="169">
        <v>3</v>
      </c>
      <c r="F176" s="169">
        <v>0</v>
      </c>
      <c r="G176" s="186">
        <v>2.1581680999999998E-2</v>
      </c>
      <c r="H176" s="186">
        <v>0</v>
      </c>
    </row>
    <row r="177" spans="1:8" x14ac:dyDescent="0.45">
      <c r="A177" s="1775"/>
      <c r="B177" s="1773"/>
      <c r="C177" s="1777"/>
      <c r="D177" s="171" t="s">
        <v>265</v>
      </c>
      <c r="E177" s="169">
        <v>1</v>
      </c>
      <c r="F177" s="169">
        <v>0</v>
      </c>
      <c r="G177" s="186">
        <v>2.820931E-3</v>
      </c>
      <c r="H177" s="186">
        <v>0</v>
      </c>
    </row>
    <row r="178" spans="1:8" x14ac:dyDescent="0.45">
      <c r="A178" s="1775"/>
      <c r="B178" s="1773" t="s">
        <v>112</v>
      </c>
      <c r="C178" s="1777" t="s">
        <v>266</v>
      </c>
      <c r="D178" s="171" t="s">
        <v>106</v>
      </c>
      <c r="E178" s="169">
        <v>0</v>
      </c>
      <c r="F178" s="169">
        <v>0</v>
      </c>
      <c r="G178" s="186">
        <v>0</v>
      </c>
      <c r="H178" s="186">
        <v>0</v>
      </c>
    </row>
    <row r="179" spans="1:8" x14ac:dyDescent="0.45">
      <c r="A179" s="1775"/>
      <c r="B179" s="1773"/>
      <c r="C179" s="1777"/>
      <c r="D179" s="171" t="s">
        <v>263</v>
      </c>
      <c r="E179" s="169">
        <v>0</v>
      </c>
      <c r="F179" s="169">
        <v>0</v>
      </c>
      <c r="G179" s="186">
        <v>0</v>
      </c>
      <c r="H179" s="186">
        <v>0</v>
      </c>
    </row>
    <row r="180" spans="1:8" ht="26" x14ac:dyDescent="0.45">
      <c r="A180" s="1775"/>
      <c r="B180" s="1773"/>
      <c r="C180" s="1777"/>
      <c r="D180" s="171" t="s">
        <v>264</v>
      </c>
      <c r="E180" s="169">
        <v>5</v>
      </c>
      <c r="F180" s="169">
        <v>0</v>
      </c>
      <c r="G180" s="186">
        <v>2.6540285E-2</v>
      </c>
      <c r="H180" s="186">
        <v>0</v>
      </c>
    </row>
    <row r="181" spans="1:8" x14ac:dyDescent="0.45">
      <c r="A181" s="1775"/>
      <c r="B181" s="1773"/>
      <c r="C181" s="1777"/>
      <c r="D181" s="171" t="s">
        <v>265</v>
      </c>
      <c r="E181" s="169">
        <v>0</v>
      </c>
      <c r="F181" s="169">
        <v>0</v>
      </c>
      <c r="G181" s="186">
        <v>0</v>
      </c>
      <c r="H181" s="186">
        <v>0</v>
      </c>
    </row>
    <row r="182" spans="1:8" x14ac:dyDescent="0.45">
      <c r="A182" s="1771" t="s">
        <v>302</v>
      </c>
      <c r="B182" s="1769" t="s">
        <v>104</v>
      </c>
      <c r="C182" s="1776" t="s">
        <v>105</v>
      </c>
      <c r="D182" s="173" t="s">
        <v>106</v>
      </c>
      <c r="E182" s="184">
        <v>7</v>
      </c>
      <c r="F182" s="184"/>
      <c r="G182" s="189">
        <v>0.6631159719961508</v>
      </c>
      <c r="H182" s="179">
        <v>0</v>
      </c>
    </row>
    <row r="183" spans="1:8" x14ac:dyDescent="0.45">
      <c r="A183" s="1771"/>
      <c r="B183" s="1769"/>
      <c r="C183" s="1776"/>
      <c r="D183" s="185" t="s">
        <v>263</v>
      </c>
      <c r="E183" s="184">
        <v>44</v>
      </c>
      <c r="F183" s="184"/>
      <c r="G183" s="189">
        <v>1.9328826822818652</v>
      </c>
      <c r="H183" s="179">
        <v>0</v>
      </c>
    </row>
    <row r="184" spans="1:8" ht="26" x14ac:dyDescent="0.45">
      <c r="A184" s="1771"/>
      <c r="B184" s="1769"/>
      <c r="C184" s="1776"/>
      <c r="D184" s="173" t="s">
        <v>264</v>
      </c>
      <c r="E184" s="184">
        <v>1</v>
      </c>
      <c r="F184" s="184"/>
      <c r="G184" s="189">
        <v>2.7284259404566909E-2</v>
      </c>
      <c r="H184" s="179">
        <v>0</v>
      </c>
    </row>
    <row r="185" spans="1:8" x14ac:dyDescent="0.45">
      <c r="A185" s="1771"/>
      <c r="B185" s="1769"/>
      <c r="C185" s="1776"/>
      <c r="D185" s="173" t="s">
        <v>265</v>
      </c>
      <c r="E185" s="184"/>
      <c r="F185" s="184"/>
      <c r="G185" s="189">
        <v>0</v>
      </c>
      <c r="H185" s="179">
        <v>0</v>
      </c>
    </row>
    <row r="186" spans="1:8" x14ac:dyDescent="0.45">
      <c r="A186" s="1771"/>
      <c r="B186" s="1769" t="s">
        <v>110</v>
      </c>
      <c r="C186" s="1776" t="s">
        <v>266</v>
      </c>
      <c r="D186" s="173" t="s">
        <v>106</v>
      </c>
      <c r="E186" s="184"/>
      <c r="F186" s="184"/>
      <c r="G186" s="189">
        <v>0</v>
      </c>
      <c r="H186" s="179">
        <v>0</v>
      </c>
    </row>
    <row r="187" spans="1:8" x14ac:dyDescent="0.45">
      <c r="A187" s="1771"/>
      <c r="B187" s="1769"/>
      <c r="C187" s="1776"/>
      <c r="D187" s="173" t="s">
        <v>263</v>
      </c>
      <c r="E187" s="184"/>
      <c r="F187" s="184"/>
      <c r="G187" s="189">
        <v>0</v>
      </c>
      <c r="H187" s="179">
        <v>0</v>
      </c>
    </row>
    <row r="188" spans="1:8" ht="26" x14ac:dyDescent="0.45">
      <c r="A188" s="1771"/>
      <c r="B188" s="1769"/>
      <c r="C188" s="1776"/>
      <c r="D188" s="173" t="s">
        <v>264</v>
      </c>
      <c r="E188" s="184"/>
      <c r="F188" s="184"/>
      <c r="G188" s="189">
        <v>0</v>
      </c>
      <c r="H188" s="179">
        <v>0</v>
      </c>
    </row>
    <row r="189" spans="1:8" x14ac:dyDescent="0.45">
      <c r="A189" s="1771"/>
      <c r="B189" s="1769"/>
      <c r="C189" s="1776"/>
      <c r="D189" s="173" t="s">
        <v>265</v>
      </c>
      <c r="E189" s="184"/>
      <c r="F189" s="184"/>
      <c r="G189" s="189">
        <v>0</v>
      </c>
      <c r="H189" s="179">
        <v>0</v>
      </c>
    </row>
    <row r="190" spans="1:8" x14ac:dyDescent="0.45">
      <c r="A190" s="1771"/>
      <c r="B190" s="1769" t="s">
        <v>112</v>
      </c>
      <c r="C190" s="1776" t="s">
        <v>105</v>
      </c>
      <c r="D190" s="173" t="s">
        <v>106</v>
      </c>
      <c r="E190" s="184"/>
      <c r="F190" s="184"/>
      <c r="G190" s="189">
        <v>0</v>
      </c>
      <c r="H190" s="179">
        <v>0</v>
      </c>
    </row>
    <row r="191" spans="1:8" x14ac:dyDescent="0.45">
      <c r="A191" s="1771"/>
      <c r="B191" s="1769"/>
      <c r="C191" s="1776"/>
      <c r="D191" s="173" t="s">
        <v>263</v>
      </c>
      <c r="E191" s="184">
        <v>3</v>
      </c>
      <c r="F191" s="184"/>
      <c r="G191" s="189">
        <v>0.15541311931741705</v>
      </c>
      <c r="H191" s="179">
        <v>0</v>
      </c>
    </row>
    <row r="192" spans="1:8" ht="26" x14ac:dyDescent="0.45">
      <c r="A192" s="1771"/>
      <c r="B192" s="1769"/>
      <c r="C192" s="1776"/>
      <c r="D192" s="173" t="s">
        <v>264</v>
      </c>
      <c r="E192" s="184"/>
      <c r="F192" s="184"/>
      <c r="G192" s="179">
        <v>0</v>
      </c>
      <c r="H192" s="179">
        <v>0</v>
      </c>
    </row>
    <row r="193" spans="1:8" x14ac:dyDescent="0.45">
      <c r="A193" s="1771"/>
      <c r="B193" s="1769"/>
      <c r="C193" s="1776"/>
      <c r="D193" s="173" t="s">
        <v>265</v>
      </c>
      <c r="E193" s="184"/>
      <c r="F193" s="184"/>
      <c r="G193" s="179">
        <v>0</v>
      </c>
      <c r="H193" s="179">
        <v>0</v>
      </c>
    </row>
    <row r="194" spans="1:8" x14ac:dyDescent="0.45">
      <c r="A194" s="1771"/>
      <c r="B194" s="1769" t="s">
        <v>112</v>
      </c>
      <c r="C194" s="1776" t="s">
        <v>266</v>
      </c>
      <c r="D194" s="173" t="s">
        <v>106</v>
      </c>
      <c r="E194" s="184"/>
      <c r="F194" s="184"/>
      <c r="G194" s="179">
        <v>0</v>
      </c>
      <c r="H194" s="179">
        <v>0</v>
      </c>
    </row>
    <row r="195" spans="1:8" x14ac:dyDescent="0.45">
      <c r="A195" s="1771"/>
      <c r="B195" s="1769"/>
      <c r="C195" s="1776"/>
      <c r="D195" s="173" t="s">
        <v>263</v>
      </c>
      <c r="E195" s="184"/>
      <c r="F195" s="184"/>
      <c r="G195" s="179">
        <v>0</v>
      </c>
      <c r="H195" s="179">
        <v>0</v>
      </c>
    </row>
    <row r="196" spans="1:8" ht="26" x14ac:dyDescent="0.45">
      <c r="A196" s="1771"/>
      <c r="B196" s="1769"/>
      <c r="C196" s="1776"/>
      <c r="D196" s="173" t="s">
        <v>264</v>
      </c>
      <c r="E196" s="184"/>
      <c r="F196" s="184"/>
      <c r="G196" s="179">
        <v>0</v>
      </c>
      <c r="H196" s="179">
        <v>0</v>
      </c>
    </row>
    <row r="197" spans="1:8" x14ac:dyDescent="0.45">
      <c r="A197" s="1771"/>
      <c r="B197" s="1769"/>
      <c r="C197" s="1776"/>
      <c r="D197" s="173" t="s">
        <v>265</v>
      </c>
      <c r="E197" s="184"/>
      <c r="F197" s="184"/>
      <c r="G197" s="179">
        <v>0</v>
      </c>
      <c r="H197" s="179">
        <v>0</v>
      </c>
    </row>
    <row r="198" spans="1:8" x14ac:dyDescent="0.45">
      <c r="A198" s="1775" t="s">
        <v>300</v>
      </c>
      <c r="B198" s="1773" t="s">
        <v>104</v>
      </c>
      <c r="C198" s="1777" t="s">
        <v>105</v>
      </c>
      <c r="D198" s="171" t="s">
        <v>106</v>
      </c>
      <c r="E198" s="169">
        <v>3</v>
      </c>
      <c r="F198" s="169">
        <v>26</v>
      </c>
      <c r="G198" s="190">
        <v>0.40450294599999992</v>
      </c>
      <c r="H198" s="190">
        <v>5.7857481019999994</v>
      </c>
    </row>
    <row r="199" spans="1:8" x14ac:dyDescent="0.45">
      <c r="A199" s="1775"/>
      <c r="B199" s="1773"/>
      <c r="C199" s="1777"/>
      <c r="D199" s="187" t="s">
        <v>263</v>
      </c>
      <c r="E199" s="169">
        <v>153</v>
      </c>
      <c r="F199" s="169"/>
      <c r="G199" s="190">
        <v>5.8961236730000008</v>
      </c>
      <c r="H199" s="190">
        <v>0</v>
      </c>
    </row>
    <row r="200" spans="1:8" ht="26" x14ac:dyDescent="0.45">
      <c r="A200" s="1775"/>
      <c r="B200" s="1773"/>
      <c r="C200" s="1777"/>
      <c r="D200" s="171" t="s">
        <v>264</v>
      </c>
      <c r="E200" s="169">
        <v>17</v>
      </c>
      <c r="F200" s="169"/>
      <c r="G200" s="190">
        <v>0.308914841</v>
      </c>
      <c r="H200" s="190">
        <v>0</v>
      </c>
    </row>
    <row r="201" spans="1:8" x14ac:dyDescent="0.45">
      <c r="A201" s="1775"/>
      <c r="B201" s="1773"/>
      <c r="C201" s="1777"/>
      <c r="D201" s="171" t="s">
        <v>265</v>
      </c>
      <c r="E201" s="169">
        <v>5</v>
      </c>
      <c r="F201" s="169"/>
      <c r="G201" s="190">
        <v>5.6330571000000003E-2</v>
      </c>
      <c r="H201" s="190">
        <v>0</v>
      </c>
    </row>
    <row r="202" spans="1:8" x14ac:dyDescent="0.45">
      <c r="A202" s="1775"/>
      <c r="B202" s="1773" t="s">
        <v>110</v>
      </c>
      <c r="C202" s="1777" t="s">
        <v>266</v>
      </c>
      <c r="D202" s="171" t="s">
        <v>106</v>
      </c>
      <c r="E202" s="169"/>
      <c r="F202" s="169"/>
      <c r="G202" s="190">
        <v>0</v>
      </c>
      <c r="H202" s="190">
        <v>0</v>
      </c>
    </row>
    <row r="203" spans="1:8" x14ac:dyDescent="0.45">
      <c r="A203" s="1775"/>
      <c r="B203" s="1773"/>
      <c r="C203" s="1777"/>
      <c r="D203" s="171" t="s">
        <v>263</v>
      </c>
      <c r="E203" s="169"/>
      <c r="F203" s="169"/>
      <c r="G203" s="190">
        <v>0</v>
      </c>
      <c r="H203" s="190">
        <v>0</v>
      </c>
    </row>
    <row r="204" spans="1:8" ht="26" x14ac:dyDescent="0.45">
      <c r="A204" s="1775"/>
      <c r="B204" s="1773"/>
      <c r="C204" s="1777"/>
      <c r="D204" s="171" t="s">
        <v>264</v>
      </c>
      <c r="E204" s="169"/>
      <c r="F204" s="169"/>
      <c r="G204" s="190">
        <v>0</v>
      </c>
      <c r="H204" s="190">
        <v>0</v>
      </c>
    </row>
    <row r="205" spans="1:8" x14ac:dyDescent="0.45">
      <c r="A205" s="1775"/>
      <c r="B205" s="1773"/>
      <c r="C205" s="1777"/>
      <c r="D205" s="171" t="s">
        <v>265</v>
      </c>
      <c r="E205" s="169"/>
      <c r="F205" s="169"/>
      <c r="G205" s="190">
        <v>0</v>
      </c>
      <c r="H205" s="190">
        <v>0</v>
      </c>
    </row>
    <row r="206" spans="1:8" x14ac:dyDescent="0.45">
      <c r="A206" s="1775"/>
      <c r="B206" s="1773" t="s">
        <v>112</v>
      </c>
      <c r="C206" s="1777" t="s">
        <v>105</v>
      </c>
      <c r="D206" s="171" t="s">
        <v>106</v>
      </c>
      <c r="E206" s="169">
        <v>3</v>
      </c>
      <c r="F206" s="169">
        <v>3</v>
      </c>
      <c r="G206" s="190">
        <v>0.25638930399999998</v>
      </c>
      <c r="H206" s="190">
        <v>0.37070523900000002</v>
      </c>
    </row>
    <row r="207" spans="1:8" x14ac:dyDescent="0.45">
      <c r="A207" s="1775"/>
      <c r="B207" s="1773"/>
      <c r="C207" s="1777"/>
      <c r="D207" s="171" t="s">
        <v>263</v>
      </c>
      <c r="E207" s="169">
        <v>31</v>
      </c>
      <c r="F207" s="169"/>
      <c r="G207" s="190">
        <v>0.98862654000000016</v>
      </c>
      <c r="H207" s="190">
        <v>0</v>
      </c>
    </row>
    <row r="208" spans="1:8" ht="26" x14ac:dyDescent="0.45">
      <c r="A208" s="1775"/>
      <c r="B208" s="1773"/>
      <c r="C208" s="1777"/>
      <c r="D208" s="171" t="s">
        <v>264</v>
      </c>
      <c r="E208" s="169">
        <v>10</v>
      </c>
      <c r="F208" s="169"/>
      <c r="G208" s="190">
        <v>0.14360322</v>
      </c>
      <c r="H208" s="190">
        <v>0</v>
      </c>
    </row>
    <row r="209" spans="1:8" x14ac:dyDescent="0.45">
      <c r="A209" s="1775"/>
      <c r="B209" s="1773"/>
      <c r="C209" s="1777"/>
      <c r="D209" s="171" t="s">
        <v>265</v>
      </c>
      <c r="E209" s="169"/>
      <c r="F209" s="169"/>
      <c r="G209" s="190">
        <v>0</v>
      </c>
      <c r="H209" s="190">
        <v>0</v>
      </c>
    </row>
    <row r="210" spans="1:8" x14ac:dyDescent="0.45">
      <c r="A210" s="1775"/>
      <c r="B210" s="1773" t="s">
        <v>112</v>
      </c>
      <c r="C210" s="1777" t="s">
        <v>266</v>
      </c>
      <c r="D210" s="171" t="s">
        <v>106</v>
      </c>
      <c r="E210" s="169"/>
      <c r="F210" s="169"/>
      <c r="G210" s="186">
        <v>0</v>
      </c>
      <c r="H210" s="186">
        <v>0</v>
      </c>
    </row>
    <row r="211" spans="1:8" x14ac:dyDescent="0.45">
      <c r="A211" s="1775"/>
      <c r="B211" s="1773"/>
      <c r="C211" s="1777"/>
      <c r="D211" s="171" t="s">
        <v>263</v>
      </c>
      <c r="E211" s="169"/>
      <c r="F211" s="169"/>
      <c r="G211" s="186">
        <v>0</v>
      </c>
      <c r="H211" s="186">
        <v>0</v>
      </c>
    </row>
    <row r="212" spans="1:8" ht="26" x14ac:dyDescent="0.45">
      <c r="A212" s="1775"/>
      <c r="B212" s="1773"/>
      <c r="C212" s="1777"/>
      <c r="D212" s="171" t="s">
        <v>264</v>
      </c>
      <c r="E212" s="169"/>
      <c r="F212" s="169"/>
      <c r="G212" s="186">
        <v>0</v>
      </c>
      <c r="H212" s="186">
        <v>0</v>
      </c>
    </row>
    <row r="213" spans="1:8" x14ac:dyDescent="0.45">
      <c r="A213" s="1775"/>
      <c r="B213" s="1773"/>
      <c r="C213" s="1777"/>
      <c r="D213" s="171" t="s">
        <v>265</v>
      </c>
      <c r="E213" s="169"/>
      <c r="F213" s="169"/>
      <c r="G213" s="186">
        <v>0</v>
      </c>
      <c r="H213" s="186">
        <v>0</v>
      </c>
    </row>
    <row r="214" spans="1:8" x14ac:dyDescent="0.45">
      <c r="A214" s="1771" t="s">
        <v>739</v>
      </c>
      <c r="B214" s="1769" t="s">
        <v>104</v>
      </c>
      <c r="C214" s="1776" t="s">
        <v>105</v>
      </c>
      <c r="D214" s="173" t="s">
        <v>106</v>
      </c>
      <c r="E214" s="184"/>
      <c r="F214" s="184">
        <v>0</v>
      </c>
      <c r="G214" s="191"/>
      <c r="H214" s="191"/>
    </row>
    <row r="215" spans="1:8" x14ac:dyDescent="0.45">
      <c r="A215" s="1771"/>
      <c r="B215" s="1769"/>
      <c r="C215" s="1776"/>
      <c r="D215" s="173" t="s">
        <v>263</v>
      </c>
      <c r="E215" s="184"/>
      <c r="F215" s="184">
        <v>0</v>
      </c>
      <c r="G215" s="191"/>
      <c r="H215" s="191"/>
    </row>
    <row r="216" spans="1:8" ht="26" x14ac:dyDescent="0.45">
      <c r="A216" s="1771"/>
      <c r="B216" s="1769"/>
      <c r="C216" s="1776"/>
      <c r="D216" s="173" t="s">
        <v>264</v>
      </c>
      <c r="E216" s="184"/>
      <c r="F216" s="184">
        <v>0</v>
      </c>
      <c r="G216" s="191"/>
      <c r="H216" s="191"/>
    </row>
    <row r="217" spans="1:8" x14ac:dyDescent="0.45">
      <c r="A217" s="1771"/>
      <c r="B217" s="1769"/>
      <c r="C217" s="1776"/>
      <c r="D217" s="173" t="s">
        <v>265</v>
      </c>
      <c r="E217" s="184"/>
      <c r="F217" s="184">
        <v>0</v>
      </c>
      <c r="G217" s="191"/>
      <c r="H217" s="191"/>
    </row>
    <row r="218" spans="1:8" x14ac:dyDescent="0.45">
      <c r="A218" s="1771"/>
      <c r="B218" s="1769" t="s">
        <v>110</v>
      </c>
      <c r="C218" s="1776" t="s">
        <v>266</v>
      </c>
      <c r="D218" s="173" t="s">
        <v>106</v>
      </c>
      <c r="E218" s="184">
        <v>100</v>
      </c>
      <c r="F218" s="184">
        <v>0</v>
      </c>
      <c r="G218" s="191"/>
      <c r="H218" s="191"/>
    </row>
    <row r="219" spans="1:8" x14ac:dyDescent="0.45">
      <c r="A219" s="1771"/>
      <c r="B219" s="1769"/>
      <c r="C219" s="1776"/>
      <c r="D219" s="173" t="s">
        <v>263</v>
      </c>
      <c r="E219" s="184">
        <v>79</v>
      </c>
      <c r="F219" s="184">
        <v>0</v>
      </c>
      <c r="G219" s="191"/>
      <c r="H219" s="191"/>
    </row>
    <row r="220" spans="1:8" ht="26" x14ac:dyDescent="0.45">
      <c r="A220" s="1771"/>
      <c r="B220" s="1769"/>
      <c r="C220" s="1776"/>
      <c r="D220" s="173" t="s">
        <v>264</v>
      </c>
      <c r="E220" s="184">
        <v>0</v>
      </c>
      <c r="F220" s="184">
        <v>0</v>
      </c>
      <c r="G220" s="191"/>
      <c r="H220" s="191"/>
    </row>
    <row r="221" spans="1:8" x14ac:dyDescent="0.45">
      <c r="A221" s="1771"/>
      <c r="B221" s="1769"/>
      <c r="C221" s="1776"/>
      <c r="D221" s="173" t="s">
        <v>265</v>
      </c>
      <c r="E221" s="184">
        <v>50</v>
      </c>
      <c r="F221" s="184">
        <v>0</v>
      </c>
      <c r="G221" s="191"/>
      <c r="H221" s="191"/>
    </row>
    <row r="222" spans="1:8" x14ac:dyDescent="0.45">
      <c r="A222" s="1771"/>
      <c r="B222" s="1769" t="s">
        <v>112</v>
      </c>
      <c r="C222" s="1776" t="s">
        <v>105</v>
      </c>
      <c r="D222" s="173" t="s">
        <v>106</v>
      </c>
      <c r="E222" s="184"/>
      <c r="F222" s="184">
        <v>0</v>
      </c>
      <c r="G222" s="191"/>
      <c r="H222" s="191"/>
    </row>
    <row r="223" spans="1:8" x14ac:dyDescent="0.45">
      <c r="A223" s="1771"/>
      <c r="B223" s="1769"/>
      <c r="C223" s="1776"/>
      <c r="D223" s="173" t="s">
        <v>263</v>
      </c>
      <c r="E223" s="184"/>
      <c r="F223" s="184">
        <v>0</v>
      </c>
      <c r="G223" s="191"/>
      <c r="H223" s="191"/>
    </row>
    <row r="224" spans="1:8" ht="26" x14ac:dyDescent="0.45">
      <c r="A224" s="1771"/>
      <c r="B224" s="1769"/>
      <c r="C224" s="1776"/>
      <c r="D224" s="173" t="s">
        <v>264</v>
      </c>
      <c r="E224" s="184"/>
      <c r="F224" s="184">
        <v>0</v>
      </c>
      <c r="G224" s="191"/>
      <c r="H224" s="191"/>
    </row>
    <row r="225" spans="1:8" x14ac:dyDescent="0.45">
      <c r="A225" s="1771"/>
      <c r="B225" s="1769"/>
      <c r="C225" s="1776"/>
      <c r="D225" s="173" t="s">
        <v>265</v>
      </c>
      <c r="E225" s="184"/>
      <c r="F225" s="184">
        <v>0</v>
      </c>
      <c r="G225" s="191"/>
      <c r="H225" s="191"/>
    </row>
    <row r="226" spans="1:8" x14ac:dyDescent="0.45">
      <c r="A226" s="1771"/>
      <c r="B226" s="1769" t="s">
        <v>112</v>
      </c>
      <c r="C226" s="1776" t="s">
        <v>266</v>
      </c>
      <c r="D226" s="173" t="s">
        <v>106</v>
      </c>
      <c r="E226" s="184">
        <v>55</v>
      </c>
      <c r="F226" s="184">
        <v>0</v>
      </c>
      <c r="G226" s="191"/>
      <c r="H226" s="191"/>
    </row>
    <row r="227" spans="1:8" x14ac:dyDescent="0.45">
      <c r="A227" s="1771"/>
      <c r="B227" s="1769"/>
      <c r="C227" s="1776"/>
      <c r="D227" s="173" t="s">
        <v>263</v>
      </c>
      <c r="E227" s="184">
        <v>68</v>
      </c>
      <c r="F227" s="184">
        <v>0</v>
      </c>
      <c r="G227" s="191"/>
      <c r="H227" s="191"/>
    </row>
    <row r="228" spans="1:8" ht="26" x14ac:dyDescent="0.45">
      <c r="A228" s="1771"/>
      <c r="B228" s="1769"/>
      <c r="C228" s="1776"/>
      <c r="D228" s="173" t="s">
        <v>264</v>
      </c>
      <c r="E228" s="184"/>
      <c r="F228" s="184">
        <v>0</v>
      </c>
      <c r="G228" s="191"/>
      <c r="H228" s="191"/>
    </row>
    <row r="229" spans="1:8" x14ac:dyDescent="0.45">
      <c r="A229" s="1771"/>
      <c r="B229" s="1769"/>
      <c r="C229" s="1776"/>
      <c r="D229" s="173" t="s">
        <v>265</v>
      </c>
      <c r="E229" s="184">
        <v>24</v>
      </c>
      <c r="F229" s="184">
        <v>0</v>
      </c>
      <c r="G229" s="191"/>
      <c r="H229" s="191"/>
    </row>
    <row r="230" spans="1:8" x14ac:dyDescent="0.45">
      <c r="A230" s="1771" t="s">
        <v>72</v>
      </c>
      <c r="B230" s="1769" t="s">
        <v>104</v>
      </c>
      <c r="C230" s="1776" t="s">
        <v>105</v>
      </c>
      <c r="D230" s="173" t="s">
        <v>106</v>
      </c>
      <c r="E230" s="184"/>
      <c r="F230" s="184"/>
      <c r="G230" s="191"/>
      <c r="H230" s="191"/>
    </row>
    <row r="231" spans="1:8" x14ac:dyDescent="0.45">
      <c r="A231" s="1771"/>
      <c r="B231" s="1769"/>
      <c r="C231" s="1776"/>
      <c r="D231" s="173" t="s">
        <v>263</v>
      </c>
      <c r="E231" s="184">
        <v>1</v>
      </c>
      <c r="F231" s="184">
        <v>1</v>
      </c>
      <c r="G231" s="191"/>
      <c r="H231" s="191"/>
    </row>
    <row r="232" spans="1:8" ht="26" x14ac:dyDescent="0.45">
      <c r="A232" s="1771"/>
      <c r="B232" s="1769"/>
      <c r="C232" s="1776"/>
      <c r="D232" s="173" t="s">
        <v>264</v>
      </c>
      <c r="E232" s="184">
        <v>1</v>
      </c>
      <c r="F232" s="184"/>
      <c r="G232" s="191"/>
      <c r="H232" s="191"/>
    </row>
    <row r="233" spans="1:8" x14ac:dyDescent="0.45">
      <c r="A233" s="1771"/>
      <c r="B233" s="1769"/>
      <c r="C233" s="1776"/>
      <c r="D233" s="173" t="s">
        <v>265</v>
      </c>
      <c r="E233" s="184">
        <v>3</v>
      </c>
      <c r="F233" s="184"/>
      <c r="G233" s="191"/>
      <c r="H233" s="191"/>
    </row>
    <row r="234" spans="1:8" x14ac:dyDescent="0.45">
      <c r="A234" s="1771"/>
      <c r="B234" s="1769" t="s">
        <v>110</v>
      </c>
      <c r="C234" s="1776" t="s">
        <v>266</v>
      </c>
      <c r="D234" s="173" t="s">
        <v>106</v>
      </c>
      <c r="E234" s="184"/>
      <c r="F234" s="184"/>
      <c r="G234" s="191"/>
      <c r="H234" s="191"/>
    </row>
    <row r="235" spans="1:8" x14ac:dyDescent="0.45">
      <c r="A235" s="1771"/>
      <c r="B235" s="1769"/>
      <c r="C235" s="1776"/>
      <c r="D235" s="173" t="s">
        <v>263</v>
      </c>
      <c r="E235" s="184"/>
      <c r="F235" s="184"/>
      <c r="G235" s="191"/>
      <c r="H235" s="191"/>
    </row>
    <row r="236" spans="1:8" ht="26" x14ac:dyDescent="0.45">
      <c r="A236" s="1771"/>
      <c r="B236" s="1769"/>
      <c r="C236" s="1776"/>
      <c r="D236" s="173" t="s">
        <v>264</v>
      </c>
      <c r="E236" s="184"/>
      <c r="F236" s="184"/>
      <c r="G236" s="191"/>
      <c r="H236" s="191"/>
    </row>
    <row r="237" spans="1:8" x14ac:dyDescent="0.45">
      <c r="A237" s="1771"/>
      <c r="B237" s="1769"/>
      <c r="C237" s="1776"/>
      <c r="D237" s="173" t="s">
        <v>265</v>
      </c>
      <c r="E237" s="184"/>
      <c r="F237" s="184"/>
      <c r="G237" s="191"/>
      <c r="H237" s="191"/>
    </row>
    <row r="238" spans="1:8" x14ac:dyDescent="0.45">
      <c r="A238" s="1771"/>
      <c r="B238" s="1769" t="s">
        <v>112</v>
      </c>
      <c r="C238" s="1776" t="s">
        <v>105</v>
      </c>
      <c r="D238" s="173" t="s">
        <v>106</v>
      </c>
      <c r="E238" s="184"/>
      <c r="F238" s="184"/>
      <c r="G238" s="191"/>
      <c r="H238" s="191"/>
    </row>
    <row r="239" spans="1:8" x14ac:dyDescent="0.45">
      <c r="A239" s="1771"/>
      <c r="B239" s="1769"/>
      <c r="C239" s="1776"/>
      <c r="D239" s="173" t="s">
        <v>263</v>
      </c>
      <c r="E239" s="184">
        <v>2</v>
      </c>
      <c r="F239" s="184"/>
      <c r="G239" s="191"/>
      <c r="H239" s="191"/>
    </row>
    <row r="240" spans="1:8" ht="26" x14ac:dyDescent="0.45">
      <c r="A240" s="1771"/>
      <c r="B240" s="1769"/>
      <c r="C240" s="1776"/>
      <c r="D240" s="173" t="s">
        <v>264</v>
      </c>
      <c r="E240" s="184">
        <v>1</v>
      </c>
      <c r="F240" s="184"/>
      <c r="G240" s="191"/>
      <c r="H240" s="191"/>
    </row>
    <row r="241" spans="1:8" x14ac:dyDescent="0.45">
      <c r="A241" s="1771"/>
      <c r="B241" s="1769"/>
      <c r="C241" s="1776"/>
      <c r="D241" s="173" t="s">
        <v>265</v>
      </c>
      <c r="E241" s="184">
        <v>1</v>
      </c>
      <c r="F241" s="184"/>
      <c r="G241" s="191"/>
      <c r="H241" s="191"/>
    </row>
    <row r="242" spans="1:8" x14ac:dyDescent="0.45">
      <c r="A242" s="1771"/>
      <c r="B242" s="1769" t="s">
        <v>112</v>
      </c>
      <c r="C242" s="1776" t="s">
        <v>266</v>
      </c>
      <c r="D242" s="173" t="s">
        <v>106</v>
      </c>
      <c r="E242" s="184"/>
      <c r="F242" s="184"/>
      <c r="G242" s="191"/>
      <c r="H242" s="191"/>
    </row>
    <row r="243" spans="1:8" x14ac:dyDescent="0.45">
      <c r="A243" s="1771"/>
      <c r="B243" s="1769"/>
      <c r="C243" s="1776"/>
      <c r="D243" s="173" t="s">
        <v>263</v>
      </c>
      <c r="E243" s="184"/>
      <c r="F243" s="184"/>
      <c r="G243" s="191"/>
      <c r="H243" s="191"/>
    </row>
    <row r="244" spans="1:8" ht="26" x14ac:dyDescent="0.45">
      <c r="A244" s="1771"/>
      <c r="B244" s="1769"/>
      <c r="C244" s="1776"/>
      <c r="D244" s="173" t="s">
        <v>264</v>
      </c>
      <c r="E244" s="184"/>
      <c r="F244" s="184"/>
      <c r="G244" s="191"/>
      <c r="H244" s="191"/>
    </row>
    <row r="245" spans="1:8" x14ac:dyDescent="0.45">
      <c r="A245" s="1771"/>
      <c r="B245" s="1769"/>
      <c r="C245" s="1776"/>
      <c r="D245" s="173" t="s">
        <v>265</v>
      </c>
      <c r="E245" s="184"/>
      <c r="F245" s="184"/>
      <c r="G245" s="191"/>
      <c r="H245" s="191"/>
    </row>
    <row r="246" spans="1:8" x14ac:dyDescent="0.45">
      <c r="A246" s="1778" t="s">
        <v>102</v>
      </c>
      <c r="B246" s="1779" t="s">
        <v>104</v>
      </c>
      <c r="C246" s="1780" t="s">
        <v>105</v>
      </c>
      <c r="D246" s="193" t="s">
        <v>106</v>
      </c>
      <c r="E246" s="192">
        <f>E6+E22+E38+E54+E70+E86+E102+E118+E134+E150+E166+E182+E198+E214+E230</f>
        <v>72</v>
      </c>
      <c r="F246" s="192">
        <f>F6+F22+F38+F54+F70+F86+F102+F118+F134+F150+F166+F182+F198+F214+F230</f>
        <v>35</v>
      </c>
      <c r="G246" s="194">
        <f t="shared" ref="G246:H261" si="0">G6+G22+G38+G54+G70+G86+G102+G118+G134+G150+G166+G182+G198+G214</f>
        <v>2.0200961573447973</v>
      </c>
      <c r="H246" s="194">
        <f t="shared" si="0"/>
        <v>5.9711206626374249</v>
      </c>
    </row>
    <row r="247" spans="1:8" x14ac:dyDescent="0.45">
      <c r="A247" s="1778"/>
      <c r="B247" s="1779"/>
      <c r="C247" s="1780"/>
      <c r="D247" s="193" t="s">
        <v>263</v>
      </c>
      <c r="E247" s="192">
        <f t="shared" ref="E247:F261" si="1">E7+E23+E39+E55+E71+E87+E103+E119+E135+E151+E167+E183+E199+E215+E231</f>
        <v>425</v>
      </c>
      <c r="F247" s="192">
        <f>F7+F23+F39+F55+F71+F87+F103+F119+F135+F151+F167+F183+F199+F215+F231</f>
        <v>18</v>
      </c>
      <c r="G247" s="194">
        <f t="shared" si="0"/>
        <v>9.0125486226500477</v>
      </c>
      <c r="H247" s="194">
        <f t="shared" si="0"/>
        <v>0.68943022300000001</v>
      </c>
    </row>
    <row r="248" spans="1:8" ht="26" x14ac:dyDescent="0.45">
      <c r="A248" s="1778"/>
      <c r="B248" s="1779"/>
      <c r="C248" s="1780"/>
      <c r="D248" s="193" t="s">
        <v>264</v>
      </c>
      <c r="E248" s="192">
        <f t="shared" si="1"/>
        <v>512</v>
      </c>
      <c r="F248" s="192">
        <f t="shared" si="1"/>
        <v>12</v>
      </c>
      <c r="G248" s="194">
        <f t="shared" si="0"/>
        <v>2.2280672861765041</v>
      </c>
      <c r="H248" s="194">
        <f t="shared" si="0"/>
        <v>0.39154740199999999</v>
      </c>
    </row>
    <row r="249" spans="1:8" x14ac:dyDescent="0.45">
      <c r="A249" s="1778"/>
      <c r="B249" s="1779"/>
      <c r="C249" s="1780"/>
      <c r="D249" s="193" t="s">
        <v>265</v>
      </c>
      <c r="E249" s="192">
        <f t="shared" si="1"/>
        <v>444</v>
      </c>
      <c r="F249" s="192">
        <f t="shared" si="1"/>
        <v>6</v>
      </c>
      <c r="G249" s="194">
        <f t="shared" si="0"/>
        <v>2.7151550283393333</v>
      </c>
      <c r="H249" s="194">
        <f t="shared" si="0"/>
        <v>0</v>
      </c>
    </row>
    <row r="250" spans="1:8" x14ac:dyDescent="0.45">
      <c r="A250" s="1778"/>
      <c r="B250" s="1779" t="s">
        <v>110</v>
      </c>
      <c r="C250" s="1780" t="s">
        <v>266</v>
      </c>
      <c r="D250" s="193" t="s">
        <v>106</v>
      </c>
      <c r="E250" s="192">
        <f t="shared" si="1"/>
        <v>103</v>
      </c>
      <c r="F250" s="192">
        <f t="shared" si="1"/>
        <v>11</v>
      </c>
      <c r="G250" s="194">
        <f t="shared" si="0"/>
        <v>0.14854927500000001</v>
      </c>
      <c r="H250" s="194">
        <f t="shared" si="0"/>
        <v>1.08920253086</v>
      </c>
    </row>
    <row r="251" spans="1:8" x14ac:dyDescent="0.45">
      <c r="A251" s="1778"/>
      <c r="B251" s="1779"/>
      <c r="C251" s="1780"/>
      <c r="D251" s="193" t="s">
        <v>263</v>
      </c>
      <c r="E251" s="192">
        <f t="shared" si="1"/>
        <v>84</v>
      </c>
      <c r="F251" s="192">
        <f t="shared" si="1"/>
        <v>1</v>
      </c>
      <c r="G251" s="194">
        <f t="shared" si="0"/>
        <v>3.7051586999999997E-2</v>
      </c>
      <c r="H251" s="194">
        <f t="shared" si="0"/>
        <v>0.341615</v>
      </c>
    </row>
    <row r="252" spans="1:8" ht="26" x14ac:dyDescent="0.45">
      <c r="A252" s="1778"/>
      <c r="B252" s="1779"/>
      <c r="C252" s="1780"/>
      <c r="D252" s="193" t="s">
        <v>264</v>
      </c>
      <c r="E252" s="192">
        <f t="shared" si="1"/>
        <v>75</v>
      </c>
      <c r="F252" s="192">
        <f t="shared" si="1"/>
        <v>30</v>
      </c>
      <c r="G252" s="194">
        <f t="shared" si="0"/>
        <v>0.55781344899999996</v>
      </c>
      <c r="H252" s="194">
        <f t="shared" si="0"/>
        <v>3.2587229999999998</v>
      </c>
    </row>
    <row r="253" spans="1:8" x14ac:dyDescent="0.45">
      <c r="A253" s="1778"/>
      <c r="B253" s="1779"/>
      <c r="C253" s="1780"/>
      <c r="D253" s="193" t="s">
        <v>265</v>
      </c>
      <c r="E253" s="192">
        <f t="shared" si="1"/>
        <v>200</v>
      </c>
      <c r="F253" s="192">
        <f t="shared" si="1"/>
        <v>0</v>
      </c>
      <c r="G253" s="194">
        <f t="shared" si="0"/>
        <v>1.5249426990000001</v>
      </c>
      <c r="H253" s="194">
        <f t="shared" si="0"/>
        <v>0</v>
      </c>
    </row>
    <row r="254" spans="1:8" x14ac:dyDescent="0.45">
      <c r="A254" s="1778"/>
      <c r="B254" s="1779" t="s">
        <v>112</v>
      </c>
      <c r="C254" s="1780" t="s">
        <v>105</v>
      </c>
      <c r="D254" s="193" t="s">
        <v>106</v>
      </c>
      <c r="E254" s="192">
        <f t="shared" si="1"/>
        <v>27</v>
      </c>
      <c r="F254" s="192">
        <f t="shared" si="1"/>
        <v>4</v>
      </c>
      <c r="G254" s="194">
        <f t="shared" si="0"/>
        <v>0.80749448779619026</v>
      </c>
      <c r="H254" s="194">
        <f t="shared" si="0"/>
        <v>0.37109008253772652</v>
      </c>
    </row>
    <row r="255" spans="1:8" x14ac:dyDescent="0.45">
      <c r="A255" s="1778"/>
      <c r="B255" s="1779"/>
      <c r="C255" s="1780"/>
      <c r="D255" s="193" t="s">
        <v>263</v>
      </c>
      <c r="E255" s="192">
        <f t="shared" si="1"/>
        <v>97</v>
      </c>
      <c r="F255" s="192">
        <f t="shared" si="1"/>
        <v>1</v>
      </c>
      <c r="G255" s="194">
        <f t="shared" si="0"/>
        <v>2.0423235665654804</v>
      </c>
      <c r="H255" s="194">
        <f t="shared" si="0"/>
        <v>0</v>
      </c>
    </row>
    <row r="256" spans="1:8" ht="26" x14ac:dyDescent="0.45">
      <c r="A256" s="1778"/>
      <c r="B256" s="1779"/>
      <c r="C256" s="1780"/>
      <c r="D256" s="193" t="s">
        <v>264</v>
      </c>
      <c r="E256" s="192">
        <f t="shared" si="1"/>
        <v>111</v>
      </c>
      <c r="F256" s="192">
        <f t="shared" si="1"/>
        <v>0</v>
      </c>
      <c r="G256" s="194">
        <f t="shared" si="0"/>
        <v>0.80454563228459686</v>
      </c>
      <c r="H256" s="194">
        <f t="shared" si="0"/>
        <v>0</v>
      </c>
    </row>
    <row r="257" spans="1:8" x14ac:dyDescent="0.45">
      <c r="A257" s="1778"/>
      <c r="B257" s="1779"/>
      <c r="C257" s="1780"/>
      <c r="D257" s="193" t="s">
        <v>265</v>
      </c>
      <c r="E257" s="192">
        <f t="shared" si="1"/>
        <v>70</v>
      </c>
      <c r="F257" s="192">
        <f t="shared" si="1"/>
        <v>0</v>
      </c>
      <c r="G257" s="194">
        <f t="shared" si="0"/>
        <v>0.45079515252743241</v>
      </c>
      <c r="H257" s="194">
        <f t="shared" si="0"/>
        <v>0</v>
      </c>
    </row>
    <row r="258" spans="1:8" x14ac:dyDescent="0.45">
      <c r="A258" s="1778"/>
      <c r="B258" s="1779" t="s">
        <v>112</v>
      </c>
      <c r="C258" s="1780" t="s">
        <v>266</v>
      </c>
      <c r="D258" s="193" t="s">
        <v>106</v>
      </c>
      <c r="E258" s="192">
        <f t="shared" si="1"/>
        <v>55</v>
      </c>
      <c r="F258" s="192">
        <f t="shared" si="1"/>
        <v>4</v>
      </c>
      <c r="G258" s="194">
        <f t="shared" si="0"/>
        <v>0</v>
      </c>
      <c r="H258" s="194">
        <f t="shared" si="0"/>
        <v>0.45124457041999999</v>
      </c>
    </row>
    <row r="259" spans="1:8" x14ac:dyDescent="0.45">
      <c r="A259" s="1778"/>
      <c r="B259" s="1779"/>
      <c r="C259" s="1780"/>
      <c r="D259" s="193" t="s">
        <v>263</v>
      </c>
      <c r="E259" s="192">
        <f t="shared" si="1"/>
        <v>68</v>
      </c>
      <c r="F259" s="192">
        <f t="shared" si="1"/>
        <v>0</v>
      </c>
      <c r="G259" s="194">
        <f t="shared" si="0"/>
        <v>0</v>
      </c>
      <c r="H259" s="194">
        <f t="shared" si="0"/>
        <v>0</v>
      </c>
    </row>
    <row r="260" spans="1:8" ht="26" x14ac:dyDescent="0.45">
      <c r="A260" s="1778"/>
      <c r="B260" s="1779"/>
      <c r="C260" s="1780"/>
      <c r="D260" s="193" t="s">
        <v>264</v>
      </c>
      <c r="E260" s="192">
        <f t="shared" si="1"/>
        <v>5</v>
      </c>
      <c r="F260" s="192">
        <f t="shared" si="1"/>
        <v>1</v>
      </c>
      <c r="G260" s="194">
        <f t="shared" si="0"/>
        <v>2.6540285E-2</v>
      </c>
      <c r="H260" s="194">
        <f t="shared" si="0"/>
        <v>2.1298999999999998E-2</v>
      </c>
    </row>
    <row r="261" spans="1:8" x14ac:dyDescent="0.45">
      <c r="A261" s="1778"/>
      <c r="B261" s="1779"/>
      <c r="C261" s="1780"/>
      <c r="D261" s="193" t="s">
        <v>265</v>
      </c>
      <c r="E261" s="192">
        <f t="shared" si="1"/>
        <v>210</v>
      </c>
      <c r="F261" s="192">
        <f t="shared" si="1"/>
        <v>0</v>
      </c>
      <c r="G261" s="194">
        <f t="shared" si="0"/>
        <v>0.142979985</v>
      </c>
      <c r="H261" s="194">
        <f t="shared" si="0"/>
        <v>0</v>
      </c>
    </row>
    <row r="262" spans="1:8" x14ac:dyDescent="0.45">
      <c r="A262" s="167"/>
      <c r="B262" s="167"/>
      <c r="C262" s="167"/>
      <c r="D262" s="167" t="s">
        <v>3236</v>
      </c>
      <c r="E262" s="167">
        <f>SUM(E246:E261)</f>
        <v>2558</v>
      </c>
      <c r="F262" s="167">
        <f>SUM(F246:F261)</f>
        <v>123</v>
      </c>
      <c r="G262" s="168">
        <f>SUM(G246:G261)</f>
        <v>22.518903213684386</v>
      </c>
      <c r="H262" s="168">
        <f>SUM(H246:H261)</f>
        <v>12.585272471455152</v>
      </c>
    </row>
  </sheetData>
  <mergeCells count="151">
    <mergeCell ref="B226:B229"/>
    <mergeCell ref="C226:C229"/>
    <mergeCell ref="A214:A229"/>
    <mergeCell ref="A246:A261"/>
    <mergeCell ref="B246:B249"/>
    <mergeCell ref="C246:C249"/>
    <mergeCell ref="B250:B253"/>
    <mergeCell ref="C250:C253"/>
    <mergeCell ref="B254:B257"/>
    <mergeCell ref="C254:C257"/>
    <mergeCell ref="B258:B261"/>
    <mergeCell ref="C258:C261"/>
    <mergeCell ref="A230:A245"/>
    <mergeCell ref="B230:B233"/>
    <mergeCell ref="C230:C233"/>
    <mergeCell ref="B234:B237"/>
    <mergeCell ref="C234:C237"/>
    <mergeCell ref="B238:B241"/>
    <mergeCell ref="C238:C241"/>
    <mergeCell ref="B242:B245"/>
    <mergeCell ref="C242:C245"/>
    <mergeCell ref="B210:B213"/>
    <mergeCell ref="C210:C213"/>
    <mergeCell ref="A198:A213"/>
    <mergeCell ref="B214:B217"/>
    <mergeCell ref="C214:C217"/>
    <mergeCell ref="B218:B221"/>
    <mergeCell ref="C218:C221"/>
    <mergeCell ref="B222:B225"/>
    <mergeCell ref="C222:C225"/>
    <mergeCell ref="B194:B197"/>
    <mergeCell ref="C194:C197"/>
    <mergeCell ref="A182:A197"/>
    <mergeCell ref="B198:B201"/>
    <mergeCell ref="C198:C201"/>
    <mergeCell ref="B202:B205"/>
    <mergeCell ref="C202:C205"/>
    <mergeCell ref="B206:B209"/>
    <mergeCell ref="C206:C209"/>
    <mergeCell ref="B178:B181"/>
    <mergeCell ref="C178:C181"/>
    <mergeCell ref="A166:A181"/>
    <mergeCell ref="B182:B185"/>
    <mergeCell ref="C182:C185"/>
    <mergeCell ref="B186:B189"/>
    <mergeCell ref="C186:C189"/>
    <mergeCell ref="B190:B193"/>
    <mergeCell ref="C190:C193"/>
    <mergeCell ref="B162:B165"/>
    <mergeCell ref="C162:C165"/>
    <mergeCell ref="A150:A165"/>
    <mergeCell ref="B166:B169"/>
    <mergeCell ref="C166:C169"/>
    <mergeCell ref="B170:B173"/>
    <mergeCell ref="C170:C173"/>
    <mergeCell ref="B174:B177"/>
    <mergeCell ref="C174:C177"/>
    <mergeCell ref="B146:B149"/>
    <mergeCell ref="C146:C149"/>
    <mergeCell ref="A134:A149"/>
    <mergeCell ref="B150:B153"/>
    <mergeCell ref="C150:C153"/>
    <mergeCell ref="B154:B157"/>
    <mergeCell ref="C154:C157"/>
    <mergeCell ref="B158:B161"/>
    <mergeCell ref="C158:C161"/>
    <mergeCell ref="B130:B133"/>
    <mergeCell ref="C130:C133"/>
    <mergeCell ref="A118:A133"/>
    <mergeCell ref="B134:B137"/>
    <mergeCell ref="C134:C137"/>
    <mergeCell ref="B138:B141"/>
    <mergeCell ref="C138:C141"/>
    <mergeCell ref="B142:B145"/>
    <mergeCell ref="C142:C145"/>
    <mergeCell ref="B114:B117"/>
    <mergeCell ref="C114:C117"/>
    <mergeCell ref="A102:A117"/>
    <mergeCell ref="B118:B121"/>
    <mergeCell ref="C118:C121"/>
    <mergeCell ref="B122:B125"/>
    <mergeCell ref="C122:C125"/>
    <mergeCell ref="B126:B129"/>
    <mergeCell ref="C126:C129"/>
    <mergeCell ref="B98:B101"/>
    <mergeCell ref="C98:C101"/>
    <mergeCell ref="A86:A101"/>
    <mergeCell ref="B102:B105"/>
    <mergeCell ref="C102:C105"/>
    <mergeCell ref="B106:B109"/>
    <mergeCell ref="C106:C109"/>
    <mergeCell ref="B110:B113"/>
    <mergeCell ref="C110:C113"/>
    <mergeCell ref="B82:B85"/>
    <mergeCell ref="C82:C85"/>
    <mergeCell ref="A70:A85"/>
    <mergeCell ref="B86:B89"/>
    <mergeCell ref="C86:C89"/>
    <mergeCell ref="B90:B93"/>
    <mergeCell ref="C90:C93"/>
    <mergeCell ref="B94:B97"/>
    <mergeCell ref="C94:C97"/>
    <mergeCell ref="B66:B69"/>
    <mergeCell ref="C66:C69"/>
    <mergeCell ref="A54:A69"/>
    <mergeCell ref="B70:B73"/>
    <mergeCell ref="C70:C73"/>
    <mergeCell ref="B74:B77"/>
    <mergeCell ref="C74:C77"/>
    <mergeCell ref="B78:B81"/>
    <mergeCell ref="C78:C81"/>
    <mergeCell ref="C4:C5"/>
    <mergeCell ref="B50:B53"/>
    <mergeCell ref="C50:C53"/>
    <mergeCell ref="A38:A53"/>
    <mergeCell ref="B54:B57"/>
    <mergeCell ref="C54:C57"/>
    <mergeCell ref="B58:B61"/>
    <mergeCell ref="C58:C61"/>
    <mergeCell ref="B62:B65"/>
    <mergeCell ref="C62:C65"/>
    <mergeCell ref="B38:B41"/>
    <mergeCell ref="C38:C41"/>
    <mergeCell ref="B42:B45"/>
    <mergeCell ref="C42:C45"/>
    <mergeCell ref="B46:B49"/>
    <mergeCell ref="C46:C49"/>
    <mergeCell ref="D4:D5"/>
    <mergeCell ref="B34:B37"/>
    <mergeCell ref="C34:C37"/>
    <mergeCell ref="A22:A37"/>
    <mergeCell ref="E4:F4"/>
    <mergeCell ref="G4:G5"/>
    <mergeCell ref="H4:H5"/>
    <mergeCell ref="B6:B9"/>
    <mergeCell ref="C6:C9"/>
    <mergeCell ref="B10:B13"/>
    <mergeCell ref="C10:C13"/>
    <mergeCell ref="B14:B17"/>
    <mergeCell ref="C14:C17"/>
    <mergeCell ref="B22:B25"/>
    <mergeCell ref="C22:C25"/>
    <mergeCell ref="B26:B29"/>
    <mergeCell ref="C26:C29"/>
    <mergeCell ref="B30:B33"/>
    <mergeCell ref="C30:C33"/>
    <mergeCell ref="B18:B21"/>
    <mergeCell ref="C18:C21"/>
    <mergeCell ref="A4:A5"/>
    <mergeCell ref="A6:A21"/>
    <mergeCell ref="B4:B5"/>
  </mergeCells>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6D7049-C0DA-4675-ACB8-2EDF12464F06}">
  <sheetPr codeName="Feuil32">
    <tabColor rgb="FF00B050"/>
  </sheetPr>
  <dimension ref="A2:N2053"/>
  <sheetViews>
    <sheetView workbookViewId="0">
      <pane ySplit="7" topLeftCell="A1087" activePane="bottomLeft" state="frozen"/>
      <selection pane="bottomLeft" activeCell="B1120" sqref="B1120"/>
    </sheetView>
  </sheetViews>
  <sheetFormatPr baseColWidth="10" defaultColWidth="13" defaultRowHeight="12" x14ac:dyDescent="0.35"/>
  <cols>
    <col min="1" max="1" width="12.6328125" style="1170" bestFit="1" customWidth="1"/>
    <col min="2" max="2" width="99.54296875" style="1170" bestFit="1" customWidth="1"/>
    <col min="3" max="3" width="57.08984375" style="1170" bestFit="1" customWidth="1"/>
    <col min="4" max="4" width="0.6328125" style="1170" customWidth="1"/>
    <col min="5" max="5" width="13.36328125" style="1170" bestFit="1" customWidth="1"/>
    <col min="6" max="6" width="12.08984375" style="1170" bestFit="1" customWidth="1"/>
    <col min="7" max="7" width="13.36328125" style="1170" bestFit="1" customWidth="1"/>
    <col min="8" max="8" width="0.6328125" style="1170" customWidth="1"/>
    <col min="9" max="9" width="16.36328125" style="1170" bestFit="1" customWidth="1"/>
    <col min="10" max="10" width="9.90625" style="1170" bestFit="1" customWidth="1"/>
    <col min="11" max="11" width="13.36328125" style="1170" bestFit="1" customWidth="1"/>
    <col min="12" max="12" width="0.6328125" style="1170" customWidth="1"/>
    <col min="13" max="13" width="11.6328125" style="1170" bestFit="1" customWidth="1"/>
    <col min="14" max="16384" width="13" style="1170"/>
  </cols>
  <sheetData>
    <row r="2" spans="1:13" x14ac:dyDescent="0.35">
      <c r="B2" s="1171" t="s">
        <v>1600</v>
      </c>
      <c r="C2" s="1170" t="s">
        <v>301</v>
      </c>
    </row>
    <row r="4" spans="1:13" x14ac:dyDescent="0.35">
      <c r="A4" s="1156" t="s">
        <v>3500</v>
      </c>
      <c r="B4" s="1157" t="s">
        <v>11</v>
      </c>
      <c r="C4" s="738"/>
      <c r="D4" s="738" t="s">
        <v>301</v>
      </c>
      <c r="E4" s="738"/>
      <c r="F4" s="1158" t="s">
        <v>3501</v>
      </c>
      <c r="G4" s="1159">
        <v>604.32574999999997</v>
      </c>
      <c r="H4" s="738" t="s">
        <v>301</v>
      </c>
      <c r="I4" s="1158" t="s">
        <v>3502</v>
      </c>
      <c r="J4" s="1158">
        <v>2023</v>
      </c>
      <c r="K4" s="738"/>
      <c r="L4" s="738" t="s">
        <v>301</v>
      </c>
      <c r="M4" s="738"/>
    </row>
    <row r="5" spans="1:13" x14ac:dyDescent="0.35">
      <c r="A5" s="787"/>
      <c r="B5" s="738"/>
      <c r="C5" s="738"/>
      <c r="D5" s="738" t="s">
        <v>301</v>
      </c>
      <c r="E5" s="738"/>
      <c r="F5" s="738"/>
      <c r="G5" s="738"/>
      <c r="H5" s="738" t="s">
        <v>301</v>
      </c>
      <c r="I5" s="738"/>
      <c r="J5" s="738"/>
      <c r="K5" s="738"/>
      <c r="L5" s="738" t="s">
        <v>301</v>
      </c>
      <c r="M5" s="738"/>
    </row>
    <row r="6" spans="1:13" x14ac:dyDescent="0.35">
      <c r="A6" s="1781" t="s">
        <v>0</v>
      </c>
      <c r="B6" s="1781" t="s">
        <v>378</v>
      </c>
      <c r="C6" s="1782" t="s">
        <v>671</v>
      </c>
      <c r="D6" s="738" t="s">
        <v>301</v>
      </c>
      <c r="E6" s="1284" t="s">
        <v>3503</v>
      </c>
      <c r="F6" s="1284"/>
      <c r="G6" s="1284"/>
      <c r="H6" s="738" t="s">
        <v>301</v>
      </c>
      <c r="I6" s="1284" t="s">
        <v>3504</v>
      </c>
      <c r="J6" s="1284"/>
      <c r="K6" s="1284"/>
      <c r="L6" s="738" t="s">
        <v>301</v>
      </c>
      <c r="M6" s="1284" t="s">
        <v>3505</v>
      </c>
    </row>
    <row r="7" spans="1:13" x14ac:dyDescent="0.35">
      <c r="A7" s="1781"/>
      <c r="B7" s="1781"/>
      <c r="C7" s="1781"/>
      <c r="D7" s="738" t="s">
        <v>301</v>
      </c>
      <c r="E7" s="1160" t="s">
        <v>3506</v>
      </c>
      <c r="F7" s="1160" t="s">
        <v>3507</v>
      </c>
      <c r="G7" s="1160" t="s">
        <v>3508</v>
      </c>
      <c r="H7" s="738" t="s">
        <v>301</v>
      </c>
      <c r="I7" s="1160" t="s">
        <v>3506</v>
      </c>
      <c r="J7" s="1160" t="s">
        <v>3507</v>
      </c>
      <c r="K7" s="1160" t="s">
        <v>3508</v>
      </c>
      <c r="L7" s="738" t="s">
        <v>301</v>
      </c>
      <c r="M7" s="1284"/>
    </row>
    <row r="8" spans="1:13" x14ac:dyDescent="0.35">
      <c r="A8" s="1161"/>
      <c r="B8" s="1162" t="s">
        <v>307</v>
      </c>
      <c r="C8" s="1162"/>
      <c r="D8" s="1133" t="s">
        <v>301</v>
      </c>
      <c r="E8" s="1163">
        <v>0</v>
      </c>
      <c r="F8" s="1163">
        <v>0</v>
      </c>
      <c r="G8" s="1163">
        <v>0</v>
      </c>
      <c r="H8" s="1133" t="s">
        <v>301</v>
      </c>
      <c r="I8" s="1163">
        <v>0</v>
      </c>
      <c r="J8" s="1163">
        <v>0</v>
      </c>
      <c r="K8" s="1163">
        <v>0</v>
      </c>
      <c r="L8" s="1133" t="s">
        <v>301</v>
      </c>
      <c r="M8" s="1163">
        <v>0</v>
      </c>
    </row>
    <row r="9" spans="1:13" x14ac:dyDescent="0.35">
      <c r="A9" s="1164">
        <v>1</v>
      </c>
      <c r="B9" s="865" t="s">
        <v>205</v>
      </c>
      <c r="C9" s="865" t="s">
        <v>179</v>
      </c>
      <c r="D9" s="1133" t="s">
        <v>301</v>
      </c>
      <c r="E9" s="1165"/>
      <c r="F9" s="1165">
        <v>0</v>
      </c>
      <c r="G9" s="1165">
        <v>0</v>
      </c>
      <c r="H9" s="1133" t="s">
        <v>301</v>
      </c>
      <c r="I9" s="1165"/>
      <c r="J9" s="1165">
        <v>0</v>
      </c>
      <c r="K9" s="1165">
        <v>0</v>
      </c>
      <c r="L9" s="1133" t="s">
        <v>301</v>
      </c>
      <c r="M9" s="1165">
        <v>0</v>
      </c>
    </row>
    <row r="10" spans="1:13" x14ac:dyDescent="0.35">
      <c r="A10" s="1138">
        <v>2</v>
      </c>
      <c r="B10" s="868" t="s">
        <v>216</v>
      </c>
      <c r="C10" s="868" t="s">
        <v>179</v>
      </c>
      <c r="D10" s="1133" t="s">
        <v>301</v>
      </c>
      <c r="E10" s="1139"/>
      <c r="F10" s="1139">
        <v>0</v>
      </c>
      <c r="G10" s="1139">
        <v>0</v>
      </c>
      <c r="H10" s="1133" t="s">
        <v>301</v>
      </c>
      <c r="I10" s="1139"/>
      <c r="J10" s="1139">
        <v>0</v>
      </c>
      <c r="K10" s="1139">
        <v>0</v>
      </c>
      <c r="L10" s="1133" t="s">
        <v>301</v>
      </c>
      <c r="M10" s="1139">
        <v>0</v>
      </c>
    </row>
    <row r="11" spans="1:13" x14ac:dyDescent="0.35">
      <c r="A11" s="1164">
        <v>3</v>
      </c>
      <c r="B11" s="865" t="s">
        <v>217</v>
      </c>
      <c r="C11" s="865" t="s">
        <v>179</v>
      </c>
      <c r="D11" s="1133" t="s">
        <v>301</v>
      </c>
      <c r="E11" s="1165"/>
      <c r="F11" s="1165">
        <v>0</v>
      </c>
      <c r="G11" s="1165">
        <v>0</v>
      </c>
      <c r="H11" s="1133" t="s">
        <v>301</v>
      </c>
      <c r="I11" s="1165"/>
      <c r="J11" s="1165">
        <v>0</v>
      </c>
      <c r="K11" s="1165">
        <v>0</v>
      </c>
      <c r="L11" s="1133" t="s">
        <v>301</v>
      </c>
      <c r="M11" s="1165">
        <v>0</v>
      </c>
    </row>
    <row r="12" spans="1:13" x14ac:dyDescent="0.35">
      <c r="A12" s="1138">
        <v>4</v>
      </c>
      <c r="B12" s="868" t="s">
        <v>218</v>
      </c>
      <c r="C12" s="868" t="s">
        <v>208</v>
      </c>
      <c r="D12" s="1133" t="s">
        <v>301</v>
      </c>
      <c r="E12" s="1166"/>
      <c r="F12" s="1139">
        <v>0</v>
      </c>
      <c r="G12" s="1139">
        <v>0</v>
      </c>
      <c r="H12" s="1133" t="s">
        <v>301</v>
      </c>
      <c r="I12" s="1139"/>
      <c r="J12" s="1139">
        <v>0</v>
      </c>
      <c r="K12" s="1139">
        <v>0</v>
      </c>
      <c r="L12" s="1133" t="s">
        <v>301</v>
      </c>
      <c r="M12" s="1139">
        <v>0</v>
      </c>
    </row>
    <row r="13" spans="1:13" x14ac:dyDescent="0.35">
      <c r="A13" s="1164">
        <v>5</v>
      </c>
      <c r="B13" s="865" t="s">
        <v>518</v>
      </c>
      <c r="C13" s="865" t="s">
        <v>208</v>
      </c>
      <c r="D13" s="1133" t="s">
        <v>301</v>
      </c>
      <c r="E13" s="1165"/>
      <c r="F13" s="1165">
        <v>0</v>
      </c>
      <c r="G13" s="1165">
        <v>0</v>
      </c>
      <c r="H13" s="1133" t="s">
        <v>301</v>
      </c>
      <c r="I13" s="1165"/>
      <c r="J13" s="1165">
        <v>0</v>
      </c>
      <c r="K13" s="1165">
        <v>0</v>
      </c>
      <c r="L13" s="1133" t="s">
        <v>301</v>
      </c>
      <c r="M13" s="1165">
        <v>0</v>
      </c>
    </row>
    <row r="14" spans="1:13" x14ac:dyDescent="0.35">
      <c r="A14" s="1138">
        <v>6</v>
      </c>
      <c r="B14" s="868" t="s">
        <v>519</v>
      </c>
      <c r="C14" s="868" t="s">
        <v>208</v>
      </c>
      <c r="D14" s="1133" t="s">
        <v>301</v>
      </c>
      <c r="E14" s="1139"/>
      <c r="F14" s="1139">
        <v>0</v>
      </c>
      <c r="G14" s="1139">
        <v>0</v>
      </c>
      <c r="H14" s="1133" t="s">
        <v>301</v>
      </c>
      <c r="I14" s="1139"/>
      <c r="J14" s="1139">
        <v>0</v>
      </c>
      <c r="K14" s="1139">
        <v>0</v>
      </c>
      <c r="L14" s="1133" t="s">
        <v>301</v>
      </c>
      <c r="M14" s="1139">
        <v>0</v>
      </c>
    </row>
    <row r="15" spans="1:13" x14ac:dyDescent="0.35">
      <c r="A15" s="1161"/>
      <c r="B15" s="1162" t="s">
        <v>520</v>
      </c>
      <c r="C15" s="1162"/>
      <c r="D15" s="1133" t="s">
        <v>301</v>
      </c>
      <c r="E15" s="1163">
        <v>0</v>
      </c>
      <c r="F15" s="1163">
        <v>0</v>
      </c>
      <c r="G15" s="1163">
        <v>0</v>
      </c>
      <c r="H15" s="1133" t="s">
        <v>301</v>
      </c>
      <c r="I15" s="1163">
        <v>0</v>
      </c>
      <c r="J15" s="1163">
        <v>0</v>
      </c>
      <c r="K15" s="1163">
        <v>0</v>
      </c>
      <c r="L15" s="1133" t="s">
        <v>301</v>
      </c>
      <c r="M15" s="1163">
        <v>0</v>
      </c>
    </row>
    <row r="16" spans="1:13" x14ac:dyDescent="0.35">
      <c r="A16" s="1164">
        <v>7</v>
      </c>
      <c r="B16" s="865" t="s">
        <v>521</v>
      </c>
      <c r="C16" s="865" t="s">
        <v>179</v>
      </c>
      <c r="D16" s="1133" t="s">
        <v>301</v>
      </c>
      <c r="E16" s="1165"/>
      <c r="F16" s="1165">
        <v>0</v>
      </c>
      <c r="G16" s="1165">
        <v>0</v>
      </c>
      <c r="H16" s="1133" t="s">
        <v>301</v>
      </c>
      <c r="I16" s="1165"/>
      <c r="J16" s="1165">
        <v>0</v>
      </c>
      <c r="K16" s="1165">
        <v>0</v>
      </c>
      <c r="L16" s="1133" t="s">
        <v>301</v>
      </c>
      <c r="M16" s="1165">
        <v>0</v>
      </c>
    </row>
    <row r="17" spans="1:13" x14ac:dyDescent="0.35">
      <c r="A17" s="1138">
        <v>8</v>
      </c>
      <c r="B17" s="868" t="s">
        <v>522</v>
      </c>
      <c r="C17" s="868" t="s">
        <v>179</v>
      </c>
      <c r="D17" s="1133" t="s">
        <v>301</v>
      </c>
      <c r="E17" s="1139"/>
      <c r="F17" s="1139">
        <v>0</v>
      </c>
      <c r="G17" s="1139">
        <v>0</v>
      </c>
      <c r="H17" s="1133" t="s">
        <v>301</v>
      </c>
      <c r="I17" s="1139"/>
      <c r="J17" s="1139">
        <v>0</v>
      </c>
      <c r="K17" s="1139">
        <v>0</v>
      </c>
      <c r="L17" s="1133" t="s">
        <v>301</v>
      </c>
      <c r="M17" s="1139">
        <v>0</v>
      </c>
    </row>
    <row r="18" spans="1:13" x14ac:dyDescent="0.35">
      <c r="A18" s="1164">
        <v>9</v>
      </c>
      <c r="B18" s="865" t="s">
        <v>523</v>
      </c>
      <c r="C18" s="865" t="s">
        <v>179</v>
      </c>
      <c r="D18" s="1133" t="s">
        <v>301</v>
      </c>
      <c r="E18" s="1165"/>
      <c r="F18" s="1165">
        <v>0</v>
      </c>
      <c r="G18" s="1165">
        <v>0</v>
      </c>
      <c r="H18" s="1133" t="s">
        <v>301</v>
      </c>
      <c r="I18" s="1165"/>
      <c r="J18" s="1165">
        <v>0</v>
      </c>
      <c r="K18" s="1165">
        <v>0</v>
      </c>
      <c r="L18" s="1133" t="s">
        <v>301</v>
      </c>
      <c r="M18" s="1165">
        <v>0</v>
      </c>
    </row>
    <row r="19" spans="1:13" x14ac:dyDescent="0.35">
      <c r="A19" s="1138">
        <v>10</v>
      </c>
      <c r="B19" s="868" t="s">
        <v>218</v>
      </c>
      <c r="C19" s="868" t="s">
        <v>181</v>
      </c>
      <c r="D19" s="1133" t="s">
        <v>301</v>
      </c>
      <c r="E19" s="1139"/>
      <c r="F19" s="1139">
        <v>0</v>
      </c>
      <c r="G19" s="1139">
        <v>0</v>
      </c>
      <c r="H19" s="1133" t="s">
        <v>301</v>
      </c>
      <c r="I19" s="1139"/>
      <c r="J19" s="1139">
        <v>0</v>
      </c>
      <c r="K19" s="1139">
        <v>0</v>
      </c>
      <c r="L19" s="1133" t="s">
        <v>301</v>
      </c>
      <c r="M19" s="1139">
        <v>0</v>
      </c>
    </row>
    <row r="20" spans="1:13" x14ac:dyDescent="0.35">
      <c r="A20" s="1164">
        <v>11</v>
      </c>
      <c r="B20" s="865" t="s">
        <v>518</v>
      </c>
      <c r="C20" s="865" t="s">
        <v>181</v>
      </c>
      <c r="D20" s="1133" t="s">
        <v>301</v>
      </c>
      <c r="E20" s="1165"/>
      <c r="F20" s="1165">
        <v>0</v>
      </c>
      <c r="G20" s="1165">
        <v>0</v>
      </c>
      <c r="H20" s="1133" t="s">
        <v>301</v>
      </c>
      <c r="I20" s="1165"/>
      <c r="J20" s="1165">
        <v>0</v>
      </c>
      <c r="K20" s="1165">
        <v>0</v>
      </c>
      <c r="L20" s="1133" t="s">
        <v>301</v>
      </c>
      <c r="M20" s="1165">
        <v>0</v>
      </c>
    </row>
    <row r="21" spans="1:13" x14ac:dyDescent="0.35">
      <c r="A21" s="1138">
        <v>12</v>
      </c>
      <c r="B21" s="868" t="s">
        <v>524</v>
      </c>
      <c r="C21" s="868" t="s">
        <v>181</v>
      </c>
      <c r="D21" s="1133" t="s">
        <v>301</v>
      </c>
      <c r="E21" s="1139"/>
      <c r="F21" s="1139">
        <v>0</v>
      </c>
      <c r="G21" s="1139">
        <v>0</v>
      </c>
      <c r="H21" s="1133" t="s">
        <v>301</v>
      </c>
      <c r="I21" s="1139"/>
      <c r="J21" s="1139">
        <v>0</v>
      </c>
      <c r="K21" s="1139">
        <v>0</v>
      </c>
      <c r="L21" s="1133" t="s">
        <v>301</v>
      </c>
      <c r="M21" s="1139">
        <v>0</v>
      </c>
    </row>
    <row r="22" spans="1:13" x14ac:dyDescent="0.35">
      <c r="A22" s="1161"/>
      <c r="B22" s="1162" t="s">
        <v>381</v>
      </c>
      <c r="C22" s="1162"/>
      <c r="D22" s="1133" t="s">
        <v>301</v>
      </c>
      <c r="E22" s="1163">
        <v>0</v>
      </c>
      <c r="F22" s="1163">
        <v>0</v>
      </c>
      <c r="G22" s="1163">
        <v>0</v>
      </c>
      <c r="H22" s="1133" t="s">
        <v>301</v>
      </c>
      <c r="I22" s="1163">
        <v>0</v>
      </c>
      <c r="J22" s="1163">
        <v>0</v>
      </c>
      <c r="K22" s="1163">
        <v>0</v>
      </c>
      <c r="L22" s="1133" t="s">
        <v>301</v>
      </c>
      <c r="M22" s="1163">
        <v>0</v>
      </c>
    </row>
    <row r="23" spans="1:13" x14ac:dyDescent="0.35">
      <c r="A23" s="1164">
        <v>13</v>
      </c>
      <c r="B23" s="865" t="s">
        <v>525</v>
      </c>
      <c r="C23" s="865" t="s">
        <v>101</v>
      </c>
      <c r="D23" s="1133" t="s">
        <v>301</v>
      </c>
      <c r="E23" s="1165"/>
      <c r="F23" s="1165">
        <v>0</v>
      </c>
      <c r="G23" s="1165">
        <v>0</v>
      </c>
      <c r="H23" s="1133" t="s">
        <v>301</v>
      </c>
      <c r="I23" s="1165"/>
      <c r="J23" s="1165">
        <v>0</v>
      </c>
      <c r="K23" s="1165">
        <v>0</v>
      </c>
      <c r="L23" s="1133" t="s">
        <v>301</v>
      </c>
      <c r="M23" s="1165">
        <v>0</v>
      </c>
    </row>
    <row r="24" spans="1:13" x14ac:dyDescent="0.35">
      <c r="A24" s="1138">
        <v>14</v>
      </c>
      <c r="B24" s="868" t="s">
        <v>526</v>
      </c>
      <c r="C24" s="868" t="s">
        <v>101</v>
      </c>
      <c r="D24" s="1133" t="s">
        <v>301</v>
      </c>
      <c r="E24" s="1139"/>
      <c r="F24" s="1139">
        <v>0</v>
      </c>
      <c r="G24" s="1139">
        <v>0</v>
      </c>
      <c r="H24" s="1133" t="s">
        <v>301</v>
      </c>
      <c r="I24" s="1139"/>
      <c r="J24" s="1139">
        <v>0</v>
      </c>
      <c r="K24" s="1139">
        <v>0</v>
      </c>
      <c r="L24" s="1133" t="s">
        <v>301</v>
      </c>
      <c r="M24" s="1139">
        <v>0</v>
      </c>
    </row>
    <row r="25" spans="1:13" x14ac:dyDescent="0.35">
      <c r="A25" s="1164">
        <v>15</v>
      </c>
      <c r="B25" s="865" t="s">
        <v>506</v>
      </c>
      <c r="C25" s="865" t="s">
        <v>101</v>
      </c>
      <c r="D25" s="1133" t="s">
        <v>301</v>
      </c>
      <c r="E25" s="1165"/>
      <c r="F25" s="1165">
        <v>0</v>
      </c>
      <c r="G25" s="1165">
        <v>0</v>
      </c>
      <c r="H25" s="1133" t="s">
        <v>301</v>
      </c>
      <c r="I25" s="1165"/>
      <c r="J25" s="1165">
        <v>0</v>
      </c>
      <c r="K25" s="1165">
        <v>0</v>
      </c>
      <c r="L25" s="1133" t="s">
        <v>301</v>
      </c>
      <c r="M25" s="1165">
        <v>0</v>
      </c>
    </row>
    <row r="26" spans="1:13" x14ac:dyDescent="0.35">
      <c r="A26" s="1161"/>
      <c r="B26" s="1162" t="s">
        <v>382</v>
      </c>
      <c r="C26" s="1162"/>
      <c r="D26" s="1133" t="s">
        <v>301</v>
      </c>
      <c r="E26" s="1163">
        <v>639460893633</v>
      </c>
      <c r="F26" s="1163">
        <v>80000000</v>
      </c>
      <c r="G26" s="1163">
        <v>639540893633</v>
      </c>
      <c r="H26" s="1133" t="s">
        <v>301</v>
      </c>
      <c r="I26" s="1163">
        <v>638959693633</v>
      </c>
      <c r="J26" s="1163">
        <v>0</v>
      </c>
      <c r="K26" s="1163">
        <v>638959693633</v>
      </c>
      <c r="L26" s="1133" t="s">
        <v>301</v>
      </c>
      <c r="M26" s="1163">
        <v>581200000</v>
      </c>
    </row>
    <row r="27" spans="1:13" x14ac:dyDescent="0.35">
      <c r="A27" s="1164">
        <v>16</v>
      </c>
      <c r="B27" s="865" t="s">
        <v>309</v>
      </c>
      <c r="C27" s="865" t="s">
        <v>185</v>
      </c>
      <c r="D27" s="1133" t="s">
        <v>301</v>
      </c>
      <c r="E27" s="1165">
        <v>437391000000</v>
      </c>
      <c r="F27" s="1165">
        <v>-9920000000</v>
      </c>
      <c r="G27" s="1165">
        <v>427471000000</v>
      </c>
      <c r="H27" s="1133" t="s">
        <v>301</v>
      </c>
      <c r="I27" s="1165">
        <v>427471000000</v>
      </c>
      <c r="J27" s="1165">
        <v>0</v>
      </c>
      <c r="K27" s="1165">
        <v>427471000000</v>
      </c>
      <c r="L27" s="1133" t="s">
        <v>301</v>
      </c>
      <c r="M27" s="1165">
        <v>0</v>
      </c>
    </row>
    <row r="28" spans="1:13" x14ac:dyDescent="0.35">
      <c r="A28" s="1138">
        <v>17</v>
      </c>
      <c r="B28" s="868" t="s">
        <v>310</v>
      </c>
      <c r="C28" s="868" t="s">
        <v>185</v>
      </c>
      <c r="D28" s="1133" t="s">
        <v>301</v>
      </c>
      <c r="E28" s="1139">
        <v>185369893633</v>
      </c>
      <c r="F28" s="1139">
        <v>0</v>
      </c>
      <c r="G28" s="1139">
        <v>185369893633</v>
      </c>
      <c r="H28" s="1133" t="s">
        <v>301</v>
      </c>
      <c r="I28" s="1139">
        <v>185369893633</v>
      </c>
      <c r="J28" s="1139">
        <v>0</v>
      </c>
      <c r="K28" s="1139">
        <v>185369893633</v>
      </c>
      <c r="L28" s="1133" t="s">
        <v>301</v>
      </c>
      <c r="M28" s="1139">
        <v>0</v>
      </c>
    </row>
    <row r="29" spans="1:13" x14ac:dyDescent="0.35">
      <c r="A29" s="1164">
        <v>18</v>
      </c>
      <c r="B29" s="865" t="s">
        <v>151</v>
      </c>
      <c r="C29" s="865" t="s">
        <v>185</v>
      </c>
      <c r="D29" s="1133" t="s">
        <v>301</v>
      </c>
      <c r="E29" s="1165">
        <v>16700000000</v>
      </c>
      <c r="F29" s="1165">
        <v>10000000000</v>
      </c>
      <c r="G29" s="1165">
        <v>26700000000</v>
      </c>
      <c r="H29" s="1133" t="s">
        <v>301</v>
      </c>
      <c r="I29" s="1165">
        <v>26118800000</v>
      </c>
      <c r="J29" s="1165">
        <v>0</v>
      </c>
      <c r="K29" s="1165">
        <v>26118800000</v>
      </c>
      <c r="L29" s="1133" t="s">
        <v>301</v>
      </c>
      <c r="M29" s="1165">
        <v>581200000</v>
      </c>
    </row>
    <row r="30" spans="1:13" x14ac:dyDescent="0.35">
      <c r="A30" s="1161"/>
      <c r="B30" s="1162" t="s">
        <v>308</v>
      </c>
      <c r="C30" s="1162"/>
      <c r="D30" s="1133" t="s">
        <v>301</v>
      </c>
      <c r="E30" s="1163">
        <v>0</v>
      </c>
      <c r="F30" s="1163">
        <v>0</v>
      </c>
      <c r="G30" s="1163">
        <v>0</v>
      </c>
      <c r="H30" s="1133" t="s">
        <v>301</v>
      </c>
      <c r="I30" s="1163">
        <v>0</v>
      </c>
      <c r="J30" s="1163">
        <v>0</v>
      </c>
      <c r="K30" s="1163">
        <v>0</v>
      </c>
      <c r="L30" s="1133" t="s">
        <v>301</v>
      </c>
      <c r="M30" s="1163">
        <v>0</v>
      </c>
    </row>
    <row r="31" spans="1:13" x14ac:dyDescent="0.35">
      <c r="A31" s="1164">
        <v>19</v>
      </c>
      <c r="B31" s="865" t="s">
        <v>206</v>
      </c>
      <c r="C31" s="865" t="s">
        <v>179</v>
      </c>
      <c r="D31" s="1133" t="s">
        <v>301</v>
      </c>
      <c r="E31" s="1165"/>
      <c r="F31" s="1165">
        <v>0</v>
      </c>
      <c r="G31" s="1165">
        <v>0</v>
      </c>
      <c r="H31" s="1133" t="s">
        <v>301</v>
      </c>
      <c r="I31" s="1165"/>
      <c r="J31" s="1165">
        <v>0</v>
      </c>
      <c r="K31" s="1165">
        <v>0</v>
      </c>
      <c r="L31" s="1133" t="s">
        <v>301</v>
      </c>
      <c r="M31" s="1165">
        <v>0</v>
      </c>
    </row>
    <row r="32" spans="1:13" x14ac:dyDescent="0.35">
      <c r="A32" s="1138">
        <v>20</v>
      </c>
      <c r="B32" s="868" t="s">
        <v>507</v>
      </c>
      <c r="C32" s="868" t="s">
        <v>179</v>
      </c>
      <c r="D32" s="1133" t="s">
        <v>301</v>
      </c>
      <c r="E32" s="1139"/>
      <c r="F32" s="1139">
        <v>0</v>
      </c>
      <c r="G32" s="1139">
        <v>0</v>
      </c>
      <c r="H32" s="1133" t="s">
        <v>301</v>
      </c>
      <c r="I32" s="1139"/>
      <c r="J32" s="1139">
        <v>0</v>
      </c>
      <c r="K32" s="1139">
        <v>0</v>
      </c>
      <c r="L32" s="1133" t="s">
        <v>301</v>
      </c>
      <c r="M32" s="1139">
        <v>0</v>
      </c>
    </row>
    <row r="33" spans="1:13" x14ac:dyDescent="0.35">
      <c r="A33" s="1164">
        <v>21</v>
      </c>
      <c r="B33" s="865" t="s">
        <v>207</v>
      </c>
      <c r="C33" s="865" t="s">
        <v>179</v>
      </c>
      <c r="D33" s="1133" t="s">
        <v>301</v>
      </c>
      <c r="E33" s="1165"/>
      <c r="F33" s="1165">
        <v>0</v>
      </c>
      <c r="G33" s="1165">
        <v>0</v>
      </c>
      <c r="H33" s="1133" t="s">
        <v>301</v>
      </c>
      <c r="I33" s="1165"/>
      <c r="J33" s="1165">
        <v>0</v>
      </c>
      <c r="K33" s="1165">
        <v>0</v>
      </c>
      <c r="L33" s="1133" t="s">
        <v>301</v>
      </c>
      <c r="M33" s="1165">
        <v>0</v>
      </c>
    </row>
    <row r="34" spans="1:13" x14ac:dyDescent="0.35">
      <c r="A34" s="1138">
        <v>22</v>
      </c>
      <c r="B34" s="868" t="s">
        <v>220</v>
      </c>
      <c r="C34" s="868" t="s">
        <v>179</v>
      </c>
      <c r="D34" s="1133" t="s">
        <v>301</v>
      </c>
      <c r="E34" s="1139"/>
      <c r="F34" s="1139">
        <v>0</v>
      </c>
      <c r="G34" s="1139">
        <v>0</v>
      </c>
      <c r="H34" s="1133" t="s">
        <v>301</v>
      </c>
      <c r="I34" s="1139"/>
      <c r="J34" s="1139">
        <v>0</v>
      </c>
      <c r="K34" s="1139">
        <v>0</v>
      </c>
      <c r="L34" s="1133" t="s">
        <v>301</v>
      </c>
      <c r="M34" s="1139">
        <v>0</v>
      </c>
    </row>
    <row r="35" spans="1:13" x14ac:dyDescent="0.35">
      <c r="A35" s="1164">
        <v>23</v>
      </c>
      <c r="B35" s="865" t="s">
        <v>219</v>
      </c>
      <c r="C35" s="865" t="s">
        <v>179</v>
      </c>
      <c r="D35" s="1133" t="s">
        <v>301</v>
      </c>
      <c r="E35" s="1165"/>
      <c r="F35" s="1165">
        <v>0</v>
      </c>
      <c r="G35" s="1165">
        <v>0</v>
      </c>
      <c r="H35" s="1133" t="s">
        <v>301</v>
      </c>
      <c r="I35" s="1165"/>
      <c r="J35" s="1165">
        <v>0</v>
      </c>
      <c r="K35" s="1165">
        <v>0</v>
      </c>
      <c r="L35" s="1133" t="s">
        <v>301</v>
      </c>
      <c r="M35" s="1165">
        <v>0</v>
      </c>
    </row>
    <row r="36" spans="1:13" x14ac:dyDescent="0.35">
      <c r="A36" s="1138">
        <v>24</v>
      </c>
      <c r="B36" s="868" t="s">
        <v>508</v>
      </c>
      <c r="C36" s="868" t="s">
        <v>179</v>
      </c>
      <c r="D36" s="1133" t="s">
        <v>301</v>
      </c>
      <c r="E36" s="1139"/>
      <c r="F36" s="1139">
        <v>0</v>
      </c>
      <c r="G36" s="1139">
        <v>0</v>
      </c>
      <c r="H36" s="1133" t="s">
        <v>301</v>
      </c>
      <c r="I36" s="1139"/>
      <c r="J36" s="1139">
        <v>0</v>
      </c>
      <c r="K36" s="1139">
        <v>0</v>
      </c>
      <c r="L36" s="1133" t="s">
        <v>301</v>
      </c>
      <c r="M36" s="1139">
        <v>0</v>
      </c>
    </row>
    <row r="37" spans="1:13" x14ac:dyDescent="0.35">
      <c r="A37" s="1164">
        <v>25</v>
      </c>
      <c r="B37" s="865" t="s">
        <v>213</v>
      </c>
      <c r="C37" s="865" t="s">
        <v>179</v>
      </c>
      <c r="D37" s="1133" t="s">
        <v>301</v>
      </c>
      <c r="E37" s="1165"/>
      <c r="F37" s="1165">
        <v>0</v>
      </c>
      <c r="G37" s="1165">
        <v>0</v>
      </c>
      <c r="H37" s="1133" t="s">
        <v>301</v>
      </c>
      <c r="I37" s="1165"/>
      <c r="J37" s="1165">
        <v>0</v>
      </c>
      <c r="K37" s="1165">
        <v>0</v>
      </c>
      <c r="L37" s="1133" t="s">
        <v>301</v>
      </c>
      <c r="M37" s="1165">
        <v>0</v>
      </c>
    </row>
    <row r="38" spans="1:13" x14ac:dyDescent="0.35">
      <c r="A38" s="1138">
        <v>26</v>
      </c>
      <c r="B38" s="868" t="s">
        <v>509</v>
      </c>
      <c r="C38" s="868" t="s">
        <v>179</v>
      </c>
      <c r="D38" s="1133" t="s">
        <v>301</v>
      </c>
      <c r="E38" s="1139"/>
      <c r="F38" s="1139">
        <v>0</v>
      </c>
      <c r="G38" s="1139">
        <v>0</v>
      </c>
      <c r="H38" s="1133" t="s">
        <v>301</v>
      </c>
      <c r="I38" s="1139"/>
      <c r="J38" s="1139">
        <v>0</v>
      </c>
      <c r="K38" s="1139">
        <v>0</v>
      </c>
      <c r="L38" s="1133" t="s">
        <v>301</v>
      </c>
      <c r="M38" s="1139">
        <v>0</v>
      </c>
    </row>
    <row r="39" spans="1:13" x14ac:dyDescent="0.35">
      <c r="A39" s="1164">
        <v>27</v>
      </c>
      <c r="B39" s="865" t="s">
        <v>209</v>
      </c>
      <c r="C39" s="865" t="s">
        <v>208</v>
      </c>
      <c r="D39" s="1133" t="s">
        <v>301</v>
      </c>
      <c r="E39" s="1165"/>
      <c r="F39" s="1165">
        <v>0</v>
      </c>
      <c r="G39" s="1165">
        <v>0</v>
      </c>
      <c r="H39" s="1133" t="s">
        <v>301</v>
      </c>
      <c r="I39" s="1165"/>
      <c r="J39" s="1165">
        <v>0</v>
      </c>
      <c r="K39" s="1165">
        <v>0</v>
      </c>
      <c r="L39" s="1133" t="s">
        <v>301</v>
      </c>
      <c r="M39" s="1165">
        <v>0</v>
      </c>
    </row>
    <row r="40" spans="1:13" x14ac:dyDescent="0.35">
      <c r="A40" s="1138">
        <v>28</v>
      </c>
      <c r="B40" s="868" t="s">
        <v>510</v>
      </c>
      <c r="C40" s="868" t="s">
        <v>179</v>
      </c>
      <c r="D40" s="1133" t="s">
        <v>301</v>
      </c>
      <c r="E40" s="1139"/>
      <c r="F40" s="1139">
        <v>0</v>
      </c>
      <c r="G40" s="1139">
        <v>0</v>
      </c>
      <c r="H40" s="1133" t="s">
        <v>301</v>
      </c>
      <c r="I40" s="1139"/>
      <c r="J40" s="1139">
        <v>0</v>
      </c>
      <c r="K40" s="1139">
        <v>0</v>
      </c>
      <c r="L40" s="1133" t="s">
        <v>301</v>
      </c>
      <c r="M40" s="1139">
        <v>0</v>
      </c>
    </row>
    <row r="41" spans="1:13" x14ac:dyDescent="0.35">
      <c r="A41" s="1164">
        <v>29</v>
      </c>
      <c r="B41" s="865" t="s">
        <v>527</v>
      </c>
      <c r="C41" s="865" t="s">
        <v>11</v>
      </c>
      <c r="D41" s="1133" t="s">
        <v>301</v>
      </c>
      <c r="E41" s="1165"/>
      <c r="F41" s="1165">
        <v>0</v>
      </c>
      <c r="G41" s="1165">
        <v>0</v>
      </c>
      <c r="H41" s="1133" t="s">
        <v>301</v>
      </c>
      <c r="I41" s="1165"/>
      <c r="J41" s="1165">
        <v>0</v>
      </c>
      <c r="K41" s="1165">
        <v>0</v>
      </c>
      <c r="L41" s="1133" t="s">
        <v>301</v>
      </c>
      <c r="M41" s="1165">
        <v>0</v>
      </c>
    </row>
    <row r="42" spans="1:13" x14ac:dyDescent="0.35">
      <c r="A42" s="1161"/>
      <c r="B42" s="1162" t="s">
        <v>528</v>
      </c>
      <c r="C42" s="1162"/>
      <c r="D42" s="1133" t="s">
        <v>301</v>
      </c>
      <c r="E42" s="1163">
        <v>22238065736.900002</v>
      </c>
      <c r="F42" s="1163">
        <v>-1188546517</v>
      </c>
      <c r="G42" s="1163">
        <v>21049519219.900002</v>
      </c>
      <c r="H42" s="1133" t="s">
        <v>301</v>
      </c>
      <c r="I42" s="1163">
        <v>21336819713</v>
      </c>
      <c r="J42" s="1163">
        <v>-99286613.5</v>
      </c>
      <c r="K42" s="1163">
        <v>21237533099.5</v>
      </c>
      <c r="L42" s="1133" t="s">
        <v>301</v>
      </c>
      <c r="M42" s="1163">
        <v>-188013879.59999999</v>
      </c>
    </row>
    <row r="43" spans="1:13" x14ac:dyDescent="0.35">
      <c r="A43" s="1164">
        <v>30</v>
      </c>
      <c r="B43" s="865" t="s">
        <v>3509</v>
      </c>
      <c r="C43" s="865" t="s">
        <v>191</v>
      </c>
      <c r="D43" s="1133" t="s">
        <v>301</v>
      </c>
      <c r="E43" s="1165">
        <v>16610810779</v>
      </c>
      <c r="F43" s="1165">
        <v>-1270462798</v>
      </c>
      <c r="G43" s="1165">
        <v>15340347981</v>
      </c>
      <c r="H43" s="1133" t="s">
        <v>301</v>
      </c>
      <c r="I43" s="1165">
        <v>15340347981</v>
      </c>
      <c r="J43" s="1165">
        <v>0</v>
      </c>
      <c r="K43" s="1165">
        <v>15340347981</v>
      </c>
      <c r="L43" s="1133" t="s">
        <v>301</v>
      </c>
      <c r="M43" s="1165">
        <v>0</v>
      </c>
    </row>
    <row r="44" spans="1:13" x14ac:dyDescent="0.35">
      <c r="A44" s="1138">
        <v>31</v>
      </c>
      <c r="B44" s="868" t="s">
        <v>157</v>
      </c>
      <c r="C44" s="868" t="s">
        <v>191</v>
      </c>
      <c r="D44" s="1133" t="s">
        <v>301</v>
      </c>
      <c r="E44" s="1139">
        <v>0</v>
      </c>
      <c r="F44" s="1139">
        <v>0</v>
      </c>
      <c r="G44" s="1139">
        <v>0</v>
      </c>
      <c r="H44" s="1133" t="s">
        <v>301</v>
      </c>
      <c r="I44" s="1139"/>
      <c r="J44" s="1139">
        <v>0</v>
      </c>
      <c r="K44" s="1139">
        <v>0</v>
      </c>
      <c r="L44" s="1133" t="s">
        <v>301</v>
      </c>
      <c r="M44" s="1139">
        <v>0</v>
      </c>
    </row>
    <row r="45" spans="1:13" x14ac:dyDescent="0.35">
      <c r="A45" s="1164">
        <v>32</v>
      </c>
      <c r="B45" s="865" t="s">
        <v>154</v>
      </c>
      <c r="C45" s="865" t="s">
        <v>191</v>
      </c>
      <c r="D45" s="1133" t="s">
        <v>301</v>
      </c>
      <c r="E45" s="1165">
        <v>42600000</v>
      </c>
      <c r="F45" s="1165">
        <v>0</v>
      </c>
      <c r="G45" s="1165">
        <v>42600000</v>
      </c>
      <c r="H45" s="1133" t="s">
        <v>301</v>
      </c>
      <c r="I45" s="1165">
        <v>42600000</v>
      </c>
      <c r="J45" s="1165">
        <v>0</v>
      </c>
      <c r="K45" s="1165">
        <v>42600000</v>
      </c>
      <c r="L45" s="1133" t="s">
        <v>301</v>
      </c>
      <c r="M45" s="1165">
        <v>0</v>
      </c>
    </row>
    <row r="46" spans="1:13" x14ac:dyDescent="0.35">
      <c r="A46" s="1138">
        <v>33</v>
      </c>
      <c r="B46" s="868" t="s">
        <v>159</v>
      </c>
      <c r="C46" s="868" t="s">
        <v>191</v>
      </c>
      <c r="D46" s="1133" t="s">
        <v>301</v>
      </c>
      <c r="E46" s="1139">
        <v>0</v>
      </c>
      <c r="F46" s="1139">
        <v>0</v>
      </c>
      <c r="G46" s="1139">
        <v>0</v>
      </c>
      <c r="H46" s="1133" t="s">
        <v>301</v>
      </c>
      <c r="I46" s="1139"/>
      <c r="J46" s="1139">
        <v>0</v>
      </c>
      <c r="K46" s="1139">
        <v>0</v>
      </c>
      <c r="L46" s="1133" t="s">
        <v>301</v>
      </c>
      <c r="M46" s="1139">
        <v>0</v>
      </c>
    </row>
    <row r="47" spans="1:13" x14ac:dyDescent="0.35">
      <c r="A47" s="1164">
        <v>34</v>
      </c>
      <c r="B47" s="865" t="s">
        <v>156</v>
      </c>
      <c r="C47" s="865" t="s">
        <v>191</v>
      </c>
      <c r="D47" s="1133" t="s">
        <v>301</v>
      </c>
      <c r="E47" s="1165">
        <v>0</v>
      </c>
      <c r="F47" s="1165">
        <v>0</v>
      </c>
      <c r="G47" s="1165">
        <v>0</v>
      </c>
      <c r="H47" s="1133" t="s">
        <v>301</v>
      </c>
      <c r="I47" s="1165"/>
      <c r="J47" s="1165">
        <v>0</v>
      </c>
      <c r="K47" s="1165">
        <v>0</v>
      </c>
      <c r="L47" s="1133" t="s">
        <v>301</v>
      </c>
      <c r="M47" s="1165">
        <v>0</v>
      </c>
    </row>
    <row r="48" spans="1:13" x14ac:dyDescent="0.35">
      <c r="A48" s="1138">
        <v>35</v>
      </c>
      <c r="B48" s="868" t="s">
        <v>147</v>
      </c>
      <c r="C48" s="868" t="s">
        <v>191</v>
      </c>
      <c r="D48" s="1133" t="s">
        <v>301</v>
      </c>
      <c r="E48" s="1139">
        <v>87438065</v>
      </c>
      <c r="F48" s="1139">
        <v>0</v>
      </c>
      <c r="G48" s="1139">
        <v>87438065</v>
      </c>
      <c r="H48" s="1133" t="s">
        <v>301</v>
      </c>
      <c r="I48" s="1139">
        <v>197949875</v>
      </c>
      <c r="J48" s="1139">
        <v>0</v>
      </c>
      <c r="K48" s="1139">
        <v>197949875</v>
      </c>
      <c r="L48" s="1133" t="s">
        <v>301</v>
      </c>
      <c r="M48" s="1139">
        <v>-110511810</v>
      </c>
    </row>
    <row r="49" spans="1:13" x14ac:dyDescent="0.35">
      <c r="A49" s="1164">
        <v>36</v>
      </c>
      <c r="B49" s="865" t="s">
        <v>150</v>
      </c>
      <c r="C49" s="865" t="s">
        <v>191</v>
      </c>
      <c r="D49" s="1133" t="s">
        <v>301</v>
      </c>
      <c r="E49" s="1165">
        <v>209043313</v>
      </c>
      <c r="F49" s="1165">
        <v>0</v>
      </c>
      <c r="G49" s="1165">
        <v>209043313</v>
      </c>
      <c r="H49" s="1133" t="s">
        <v>301</v>
      </c>
      <c r="I49" s="1165">
        <v>209043313</v>
      </c>
      <c r="J49" s="1165">
        <v>0</v>
      </c>
      <c r="K49" s="1165">
        <v>209043313</v>
      </c>
      <c r="L49" s="1133" t="s">
        <v>301</v>
      </c>
      <c r="M49" s="1165">
        <v>0</v>
      </c>
    </row>
    <row r="50" spans="1:13" x14ac:dyDescent="0.35">
      <c r="A50" s="1138">
        <v>37</v>
      </c>
      <c r="B50" s="868" t="s">
        <v>149</v>
      </c>
      <c r="C50" s="868" t="s">
        <v>176</v>
      </c>
      <c r="D50" s="1133" t="s">
        <v>301</v>
      </c>
      <c r="E50" s="1139">
        <v>122111307</v>
      </c>
      <c r="F50" s="1139">
        <v>0</v>
      </c>
      <c r="G50" s="1139">
        <v>122111307</v>
      </c>
      <c r="H50" s="1133" t="s">
        <v>301</v>
      </c>
      <c r="I50" s="1139">
        <v>195991286</v>
      </c>
      <c r="J50" s="1139">
        <v>0</v>
      </c>
      <c r="K50" s="1139">
        <v>195991286</v>
      </c>
      <c r="L50" s="1133" t="s">
        <v>301</v>
      </c>
      <c r="M50" s="1139">
        <v>-73879979</v>
      </c>
    </row>
    <row r="51" spans="1:13" x14ac:dyDescent="0.35">
      <c r="A51" s="1164">
        <v>38</v>
      </c>
      <c r="B51" s="865" t="s">
        <v>158</v>
      </c>
      <c r="C51" s="865" t="s">
        <v>176</v>
      </c>
      <c r="D51" s="1133" t="s">
        <v>301</v>
      </c>
      <c r="E51" s="1165">
        <v>0</v>
      </c>
      <c r="F51" s="1165">
        <v>0</v>
      </c>
      <c r="G51" s="1165">
        <v>0</v>
      </c>
      <c r="H51" s="1133" t="s">
        <v>301</v>
      </c>
      <c r="I51" s="1165">
        <v>2720621</v>
      </c>
      <c r="J51" s="1165">
        <v>0</v>
      </c>
      <c r="K51" s="1165">
        <v>2720621</v>
      </c>
      <c r="L51" s="1133" t="s">
        <v>301</v>
      </c>
      <c r="M51" s="1165">
        <v>-2720621</v>
      </c>
    </row>
    <row r="52" spans="1:13" x14ac:dyDescent="0.35">
      <c r="A52" s="1138">
        <v>39</v>
      </c>
      <c r="B52" s="868" t="s">
        <v>529</v>
      </c>
      <c r="C52" s="868" t="s">
        <v>176</v>
      </c>
      <c r="D52" s="1133" t="s">
        <v>301</v>
      </c>
      <c r="E52" s="1139">
        <v>0</v>
      </c>
      <c r="F52" s="1139">
        <v>0</v>
      </c>
      <c r="G52" s="1139">
        <v>0</v>
      </c>
      <c r="H52" s="1133" t="s">
        <v>301</v>
      </c>
      <c r="I52" s="1139"/>
      <c r="J52" s="1139">
        <v>0</v>
      </c>
      <c r="K52" s="1139">
        <v>0</v>
      </c>
      <c r="L52" s="1133" t="s">
        <v>301</v>
      </c>
      <c r="M52" s="1139">
        <v>0</v>
      </c>
    </row>
    <row r="53" spans="1:13" x14ac:dyDescent="0.35">
      <c r="A53" s="1164">
        <v>40</v>
      </c>
      <c r="B53" s="865" t="s">
        <v>148</v>
      </c>
      <c r="C53" s="865" t="s">
        <v>176</v>
      </c>
      <c r="D53" s="1133" t="s">
        <v>301</v>
      </c>
      <c r="E53" s="1165">
        <v>0</v>
      </c>
      <c r="F53" s="1165">
        <v>0</v>
      </c>
      <c r="G53" s="1165">
        <v>0</v>
      </c>
      <c r="H53" s="1133" t="s">
        <v>301</v>
      </c>
      <c r="I53" s="1165"/>
      <c r="J53" s="1165">
        <v>0</v>
      </c>
      <c r="K53" s="1165">
        <v>0</v>
      </c>
      <c r="L53" s="1133" t="s">
        <v>301</v>
      </c>
      <c r="M53" s="1165">
        <v>0</v>
      </c>
    </row>
    <row r="54" spans="1:13" x14ac:dyDescent="0.35">
      <c r="A54" s="1138">
        <v>41</v>
      </c>
      <c r="B54" s="868" t="s">
        <v>511</v>
      </c>
      <c r="C54" s="868" t="s">
        <v>185</v>
      </c>
      <c r="D54" s="1133" t="s">
        <v>301</v>
      </c>
      <c r="E54" s="1139"/>
      <c r="F54" s="1139">
        <v>0</v>
      </c>
      <c r="G54" s="1139">
        <v>0</v>
      </c>
      <c r="H54" s="1133" t="s">
        <v>301</v>
      </c>
      <c r="I54" s="1139"/>
      <c r="J54" s="1139">
        <v>0</v>
      </c>
      <c r="K54" s="1139">
        <v>0</v>
      </c>
      <c r="L54" s="1133" t="s">
        <v>301</v>
      </c>
      <c r="M54" s="1139">
        <v>0</v>
      </c>
    </row>
    <row r="55" spans="1:13" x14ac:dyDescent="0.35">
      <c r="A55" s="1164">
        <v>42</v>
      </c>
      <c r="B55" s="865" t="s">
        <v>155</v>
      </c>
      <c r="C55" s="865" t="s">
        <v>191</v>
      </c>
      <c r="D55" s="1133" t="s">
        <v>301</v>
      </c>
      <c r="E55" s="1165">
        <v>58378518</v>
      </c>
      <c r="F55" s="1165">
        <v>0</v>
      </c>
      <c r="G55" s="1165">
        <v>58378518</v>
      </c>
      <c r="H55" s="1133" t="s">
        <v>301</v>
      </c>
      <c r="I55" s="1165">
        <v>54407513</v>
      </c>
      <c r="J55" s="1165">
        <v>0</v>
      </c>
      <c r="K55" s="1165">
        <v>54407513</v>
      </c>
      <c r="L55" s="1133" t="s">
        <v>301</v>
      </c>
      <c r="M55" s="1165">
        <v>3971005</v>
      </c>
    </row>
    <row r="56" spans="1:13" x14ac:dyDescent="0.35">
      <c r="A56" s="1138">
        <v>43</v>
      </c>
      <c r="B56" s="868" t="s">
        <v>153</v>
      </c>
      <c r="C56" s="868" t="s">
        <v>191</v>
      </c>
      <c r="D56" s="1133" t="s">
        <v>301</v>
      </c>
      <c r="E56" s="1139">
        <v>88545561.400000006</v>
      </c>
      <c r="F56" s="1139">
        <v>0</v>
      </c>
      <c r="G56" s="1139">
        <v>88545561.400000006</v>
      </c>
      <c r="H56" s="1133" t="s">
        <v>301</v>
      </c>
      <c r="I56" s="1139">
        <v>93418036</v>
      </c>
      <c r="J56" s="1139">
        <v>0</v>
      </c>
      <c r="K56" s="1139">
        <v>93418036</v>
      </c>
      <c r="L56" s="1133" t="s">
        <v>301</v>
      </c>
      <c r="M56" s="1139">
        <v>-4872474.599999994</v>
      </c>
    </row>
    <row r="57" spans="1:13" x14ac:dyDescent="0.35">
      <c r="A57" s="1164">
        <v>44</v>
      </c>
      <c r="B57" s="865" t="s">
        <v>512</v>
      </c>
      <c r="C57" s="865" t="s">
        <v>191</v>
      </c>
      <c r="D57" s="1133" t="s">
        <v>301</v>
      </c>
      <c r="E57" s="1165">
        <v>0</v>
      </c>
      <c r="F57" s="1165">
        <v>0</v>
      </c>
      <c r="G57" s="1165">
        <v>0</v>
      </c>
      <c r="H57" s="1133" t="s">
        <v>301</v>
      </c>
      <c r="I57" s="1165"/>
      <c r="J57" s="1165">
        <v>0</v>
      </c>
      <c r="K57" s="1165">
        <v>0</v>
      </c>
      <c r="L57" s="1133" t="s">
        <v>301</v>
      </c>
      <c r="M57" s="1165">
        <v>0</v>
      </c>
    </row>
    <row r="58" spans="1:13" x14ac:dyDescent="0.35">
      <c r="A58" s="1138">
        <v>45</v>
      </c>
      <c r="B58" s="868" t="s">
        <v>152</v>
      </c>
      <c r="C58" s="868" t="s">
        <v>191</v>
      </c>
      <c r="D58" s="1133" t="s">
        <v>301</v>
      </c>
      <c r="E58" s="1139">
        <v>4381428811</v>
      </c>
      <c r="F58" s="1139">
        <v>67076768</v>
      </c>
      <c r="G58" s="1139">
        <v>4448505579</v>
      </c>
      <c r="H58" s="1133" t="s">
        <v>301</v>
      </c>
      <c r="I58" s="1139">
        <v>4448505579</v>
      </c>
      <c r="J58" s="1139">
        <v>0</v>
      </c>
      <c r="K58" s="1139">
        <v>4448505579</v>
      </c>
      <c r="L58" s="1133" t="s">
        <v>301</v>
      </c>
      <c r="M58" s="1139">
        <v>0</v>
      </c>
    </row>
    <row r="59" spans="1:13" x14ac:dyDescent="0.35">
      <c r="A59" s="1164">
        <v>46</v>
      </c>
      <c r="B59" s="865" t="s">
        <v>513</v>
      </c>
      <c r="C59" s="865" t="s">
        <v>175</v>
      </c>
      <c r="D59" s="1133" t="s">
        <v>301</v>
      </c>
      <c r="E59" s="1165">
        <v>0</v>
      </c>
      <c r="F59" s="1165">
        <v>0</v>
      </c>
      <c r="G59" s="1165">
        <v>0</v>
      </c>
      <c r="H59" s="1133" t="s">
        <v>301</v>
      </c>
      <c r="I59" s="1165"/>
      <c r="J59" s="1165">
        <v>0</v>
      </c>
      <c r="K59" s="1165">
        <v>0</v>
      </c>
      <c r="L59" s="1133" t="s">
        <v>301</v>
      </c>
      <c r="M59" s="1165">
        <v>0</v>
      </c>
    </row>
    <row r="60" spans="1:13" x14ac:dyDescent="0.35">
      <c r="A60" s="1138">
        <v>47</v>
      </c>
      <c r="B60" s="868" t="s">
        <v>204</v>
      </c>
      <c r="C60" s="868" t="s">
        <v>196</v>
      </c>
      <c r="D60" s="1133" t="s">
        <v>301</v>
      </c>
      <c r="E60" s="1139">
        <v>637709382.5</v>
      </c>
      <c r="F60" s="1139">
        <v>14839513</v>
      </c>
      <c r="G60" s="1139">
        <v>652548895.5</v>
      </c>
      <c r="H60" s="1133" t="s">
        <v>301</v>
      </c>
      <c r="I60" s="1139">
        <v>751835509</v>
      </c>
      <c r="J60" s="1139">
        <v>-99286613.5</v>
      </c>
      <c r="K60" s="1139">
        <v>652548895.5</v>
      </c>
      <c r="L60" s="1133" t="s">
        <v>301</v>
      </c>
      <c r="M60" s="1139">
        <v>0</v>
      </c>
    </row>
    <row r="61" spans="1:13" x14ac:dyDescent="0.35">
      <c r="A61" s="1164">
        <v>48</v>
      </c>
      <c r="B61" s="865" t="s">
        <v>221</v>
      </c>
      <c r="C61" s="865" t="s">
        <v>197</v>
      </c>
      <c r="D61" s="1133" t="s">
        <v>301</v>
      </c>
      <c r="E61" s="1165"/>
      <c r="F61" s="1165">
        <v>0</v>
      </c>
      <c r="G61" s="1165">
        <v>0</v>
      </c>
      <c r="H61" s="1133" t="s">
        <v>301</v>
      </c>
      <c r="I61" s="1165"/>
      <c r="J61" s="1165">
        <v>0</v>
      </c>
      <c r="K61" s="1165">
        <v>0</v>
      </c>
      <c r="L61" s="1133" t="s">
        <v>301</v>
      </c>
      <c r="M61" s="1165">
        <v>0</v>
      </c>
    </row>
    <row r="62" spans="1:13" x14ac:dyDescent="0.35">
      <c r="A62" s="1138">
        <v>49</v>
      </c>
      <c r="B62" s="868" t="s">
        <v>530</v>
      </c>
      <c r="C62" s="868" t="s">
        <v>2516</v>
      </c>
      <c r="D62" s="1133" t="s">
        <v>301</v>
      </c>
      <c r="E62" s="1139"/>
      <c r="F62" s="1139">
        <v>0</v>
      </c>
      <c r="G62" s="1139">
        <v>0</v>
      </c>
      <c r="H62" s="1133" t="s">
        <v>301</v>
      </c>
      <c r="I62" s="1139"/>
      <c r="J62" s="1139">
        <v>0</v>
      </c>
      <c r="K62" s="1139">
        <v>0</v>
      </c>
      <c r="L62" s="1133" t="s">
        <v>301</v>
      </c>
      <c r="M62" s="1139">
        <v>0</v>
      </c>
    </row>
    <row r="63" spans="1:13" x14ac:dyDescent="0.35">
      <c r="A63" s="1164">
        <v>50</v>
      </c>
      <c r="B63" s="865" t="s">
        <v>2520</v>
      </c>
      <c r="C63" s="865" t="s">
        <v>2516</v>
      </c>
      <c r="D63" s="1133" t="s">
        <v>301</v>
      </c>
      <c r="E63" s="1165"/>
      <c r="F63" s="1165">
        <v>0</v>
      </c>
      <c r="G63" s="1165">
        <v>0</v>
      </c>
      <c r="H63" s="1133" t="s">
        <v>301</v>
      </c>
      <c r="I63" s="1165"/>
      <c r="J63" s="1165">
        <v>0</v>
      </c>
      <c r="K63" s="1165">
        <v>0</v>
      </c>
      <c r="L63" s="1133" t="s">
        <v>301</v>
      </c>
      <c r="M63" s="1165">
        <v>0</v>
      </c>
    </row>
    <row r="64" spans="1:13" x14ac:dyDescent="0.35">
      <c r="A64" s="1138">
        <v>51</v>
      </c>
      <c r="B64" s="868" t="s">
        <v>2517</v>
      </c>
      <c r="C64" s="868" t="s">
        <v>2516</v>
      </c>
      <c r="D64" s="1133" t="s">
        <v>301</v>
      </c>
      <c r="E64" s="1139"/>
      <c r="F64" s="1139">
        <v>0</v>
      </c>
      <c r="G64" s="1139">
        <v>0</v>
      </c>
      <c r="H64" s="1133" t="s">
        <v>301</v>
      </c>
      <c r="I64" s="1139"/>
      <c r="J64" s="1139">
        <v>0</v>
      </c>
      <c r="K64" s="1139">
        <v>0</v>
      </c>
      <c r="L64" s="1133" t="s">
        <v>301</v>
      </c>
      <c r="M64" s="1139">
        <v>0</v>
      </c>
    </row>
    <row r="65" spans="1:13" x14ac:dyDescent="0.35">
      <c r="A65" s="1164">
        <v>52</v>
      </c>
      <c r="B65" s="865" t="s">
        <v>2518</v>
      </c>
      <c r="C65" s="865" t="s">
        <v>2516</v>
      </c>
      <c r="D65" s="1133" t="s">
        <v>301</v>
      </c>
      <c r="E65" s="1165"/>
      <c r="F65" s="1165">
        <v>0</v>
      </c>
      <c r="G65" s="1165">
        <v>0</v>
      </c>
      <c r="H65" s="1133" t="s">
        <v>301</v>
      </c>
      <c r="I65" s="1165"/>
      <c r="J65" s="1165">
        <v>0</v>
      </c>
      <c r="K65" s="1165">
        <v>0</v>
      </c>
      <c r="L65" s="1133" t="s">
        <v>301</v>
      </c>
      <c r="M65" s="1165">
        <v>0</v>
      </c>
    </row>
    <row r="66" spans="1:13" x14ac:dyDescent="0.35">
      <c r="A66" s="1138">
        <v>53</v>
      </c>
      <c r="B66" s="868" t="s">
        <v>2519</v>
      </c>
      <c r="C66" s="868" t="s">
        <v>2516</v>
      </c>
      <c r="D66" s="1133" t="s">
        <v>301</v>
      </c>
      <c r="E66" s="1139"/>
      <c r="F66" s="1139">
        <v>0</v>
      </c>
      <c r="G66" s="1139">
        <v>0</v>
      </c>
      <c r="H66" s="1133" t="s">
        <v>301</v>
      </c>
      <c r="I66" s="1139"/>
      <c r="J66" s="1139">
        <v>0</v>
      </c>
      <c r="K66" s="1139">
        <v>0</v>
      </c>
      <c r="L66" s="1133" t="s">
        <v>301</v>
      </c>
      <c r="M66" s="1139">
        <v>0</v>
      </c>
    </row>
    <row r="67" spans="1:13" x14ac:dyDescent="0.35">
      <c r="A67" s="1164">
        <v>54</v>
      </c>
      <c r="B67" s="865" t="s">
        <v>2521</v>
      </c>
      <c r="C67" s="865" t="s">
        <v>2516</v>
      </c>
      <c r="D67" s="1133" t="s">
        <v>301</v>
      </c>
      <c r="E67" s="1165"/>
      <c r="F67" s="1165">
        <v>0</v>
      </c>
      <c r="G67" s="1165">
        <v>0</v>
      </c>
      <c r="H67" s="1133" t="s">
        <v>301</v>
      </c>
      <c r="I67" s="1165"/>
      <c r="J67" s="1165">
        <v>0</v>
      </c>
      <c r="K67" s="1165">
        <v>0</v>
      </c>
      <c r="L67" s="1133" t="s">
        <v>301</v>
      </c>
      <c r="M67" s="1165">
        <v>0</v>
      </c>
    </row>
    <row r="68" spans="1:13" x14ac:dyDescent="0.35">
      <c r="A68" s="1138">
        <v>55</v>
      </c>
      <c r="B68" s="868" t="s">
        <v>527</v>
      </c>
      <c r="C68" s="868" t="s">
        <v>505</v>
      </c>
      <c r="D68" s="1133" t="s">
        <v>301</v>
      </c>
      <c r="E68" s="1139"/>
      <c r="F68" s="1139">
        <v>0</v>
      </c>
      <c r="G68" s="1139">
        <v>0</v>
      </c>
      <c r="H68" s="1133" t="s">
        <v>301</v>
      </c>
      <c r="I68" s="1139"/>
      <c r="J68" s="1139">
        <v>0</v>
      </c>
      <c r="K68" s="1139">
        <v>0</v>
      </c>
      <c r="L68" s="1133" t="s">
        <v>301</v>
      </c>
      <c r="M68" s="1139">
        <v>0</v>
      </c>
    </row>
    <row r="69" spans="1:13" x14ac:dyDescent="0.35">
      <c r="A69" s="1161"/>
      <c r="B69" s="1162" t="s">
        <v>3510</v>
      </c>
      <c r="C69" s="1162"/>
      <c r="D69" s="1133" t="s">
        <v>301</v>
      </c>
      <c r="E69" s="1163">
        <v>0</v>
      </c>
      <c r="F69" s="1163">
        <v>0</v>
      </c>
      <c r="G69" s="1163">
        <v>0</v>
      </c>
      <c r="H69" s="1133" t="s">
        <v>301</v>
      </c>
      <c r="I69" s="1163">
        <v>0</v>
      </c>
      <c r="J69" s="1163">
        <v>0</v>
      </c>
      <c r="K69" s="1163">
        <v>0</v>
      </c>
      <c r="L69" s="1133" t="s">
        <v>301</v>
      </c>
      <c r="M69" s="1163">
        <v>0</v>
      </c>
    </row>
    <row r="70" spans="1:13" x14ac:dyDescent="0.35">
      <c r="A70" s="1164">
        <v>56</v>
      </c>
      <c r="B70" s="865" t="s">
        <v>3511</v>
      </c>
      <c r="C70" s="865" t="s">
        <v>3512</v>
      </c>
      <c r="D70" s="1133" t="s">
        <v>301</v>
      </c>
      <c r="E70" s="1165"/>
      <c r="F70" s="1165">
        <v>0</v>
      </c>
      <c r="G70" s="1165">
        <v>0</v>
      </c>
      <c r="H70" s="1133" t="s">
        <v>301</v>
      </c>
      <c r="I70" s="1165"/>
      <c r="J70" s="1165">
        <v>0</v>
      </c>
      <c r="K70" s="1165">
        <v>0</v>
      </c>
      <c r="L70" s="1133" t="s">
        <v>301</v>
      </c>
      <c r="M70" s="1165">
        <v>0</v>
      </c>
    </row>
    <row r="71" spans="1:13" x14ac:dyDescent="0.35">
      <c r="A71" s="1138">
        <v>57</v>
      </c>
      <c r="B71" s="868" t="s">
        <v>3513</v>
      </c>
      <c r="C71" s="868" t="s">
        <v>3512</v>
      </c>
      <c r="D71" s="1133" t="s">
        <v>301</v>
      </c>
      <c r="E71" s="1139"/>
      <c r="F71" s="1139">
        <v>0</v>
      </c>
      <c r="G71" s="1139">
        <v>0</v>
      </c>
      <c r="H71" s="1133" t="s">
        <v>301</v>
      </c>
      <c r="I71" s="1139"/>
      <c r="J71" s="1139">
        <v>0</v>
      </c>
      <c r="K71" s="1139">
        <v>0</v>
      </c>
      <c r="L71" s="1133" t="s">
        <v>301</v>
      </c>
      <c r="M71" s="1139">
        <v>0</v>
      </c>
    </row>
    <row r="72" spans="1:13" x14ac:dyDescent="0.35">
      <c r="A72" s="1164">
        <v>58</v>
      </c>
      <c r="B72" s="865" t="s">
        <v>3514</v>
      </c>
      <c r="C72" s="865" t="s">
        <v>3512</v>
      </c>
      <c r="D72" s="1133" t="s">
        <v>301</v>
      </c>
      <c r="E72" s="1165"/>
      <c r="F72" s="1165">
        <v>0</v>
      </c>
      <c r="G72" s="1165">
        <v>0</v>
      </c>
      <c r="H72" s="1133" t="s">
        <v>301</v>
      </c>
      <c r="I72" s="1165"/>
      <c r="J72" s="1165">
        <v>0</v>
      </c>
      <c r="K72" s="1165">
        <v>0</v>
      </c>
      <c r="L72" s="1133" t="s">
        <v>301</v>
      </c>
      <c r="M72" s="1165">
        <v>0</v>
      </c>
    </row>
    <row r="73" spans="1:13" x14ac:dyDescent="0.35">
      <c r="A73" s="1138">
        <v>59</v>
      </c>
      <c r="B73" s="868" t="s">
        <v>3515</v>
      </c>
      <c r="C73" s="868" t="s">
        <v>3512</v>
      </c>
      <c r="D73" s="1133" t="s">
        <v>301</v>
      </c>
      <c r="E73" s="1139"/>
      <c r="F73" s="1139">
        <v>0</v>
      </c>
      <c r="G73" s="1139">
        <v>0</v>
      </c>
      <c r="H73" s="1133" t="s">
        <v>301</v>
      </c>
      <c r="I73" s="1139"/>
      <c r="J73" s="1139">
        <v>0</v>
      </c>
      <c r="K73" s="1139">
        <v>0</v>
      </c>
      <c r="L73" s="1133" t="s">
        <v>301</v>
      </c>
      <c r="M73" s="1139">
        <v>0</v>
      </c>
    </row>
    <row r="74" spans="1:13" x14ac:dyDescent="0.35">
      <c r="A74" s="1164">
        <v>60</v>
      </c>
      <c r="B74" s="865" t="s">
        <v>3516</v>
      </c>
      <c r="C74" s="865" t="s">
        <v>3512</v>
      </c>
      <c r="D74" s="1133" t="s">
        <v>301</v>
      </c>
      <c r="E74" s="1165"/>
      <c r="F74" s="1165">
        <v>0</v>
      </c>
      <c r="G74" s="1165">
        <v>0</v>
      </c>
      <c r="H74" s="1133" t="s">
        <v>301</v>
      </c>
      <c r="I74" s="1165"/>
      <c r="J74" s="1165">
        <v>0</v>
      </c>
      <c r="K74" s="1165">
        <v>0</v>
      </c>
      <c r="L74" s="1133" t="s">
        <v>301</v>
      </c>
      <c r="M74" s="1165">
        <v>0</v>
      </c>
    </row>
    <row r="75" spans="1:13" x14ac:dyDescent="0.35">
      <c r="A75" s="1138">
        <v>61</v>
      </c>
      <c r="B75" s="868" t="s">
        <v>3517</v>
      </c>
      <c r="C75" s="868" t="s">
        <v>3512</v>
      </c>
      <c r="D75" s="1133" t="s">
        <v>301</v>
      </c>
      <c r="E75" s="1139"/>
      <c r="F75" s="1139">
        <v>0</v>
      </c>
      <c r="G75" s="1139">
        <v>0</v>
      </c>
      <c r="H75" s="1133" t="s">
        <v>301</v>
      </c>
      <c r="I75" s="1139"/>
      <c r="J75" s="1139">
        <v>0</v>
      </c>
      <c r="K75" s="1139">
        <v>0</v>
      </c>
      <c r="L75" s="1133" t="s">
        <v>301</v>
      </c>
      <c r="M75" s="1139">
        <v>0</v>
      </c>
    </row>
    <row r="76" spans="1:13" x14ac:dyDescent="0.35">
      <c r="A76" s="1167"/>
      <c r="B76" s="1168" t="s">
        <v>3518</v>
      </c>
      <c r="C76" s="1168"/>
      <c r="D76" s="1133"/>
      <c r="E76" s="1169">
        <v>22238065736.900002</v>
      </c>
      <c r="F76" s="1169">
        <v>-1188546517</v>
      </c>
      <c r="G76" s="1169">
        <v>21049519219.900002</v>
      </c>
      <c r="H76" s="1133"/>
      <c r="I76" s="1169">
        <v>21336819713</v>
      </c>
      <c r="J76" s="1169">
        <v>-99286613.5</v>
      </c>
      <c r="K76" s="1169">
        <v>21237533099.5</v>
      </c>
      <c r="L76" s="1133"/>
      <c r="M76" s="1169">
        <v>-188013879.59999999</v>
      </c>
    </row>
    <row r="77" spans="1:13" x14ac:dyDescent="0.35">
      <c r="A77" s="1161"/>
      <c r="B77" s="1162" t="s">
        <v>222</v>
      </c>
      <c r="C77" s="1162"/>
      <c r="D77" s="1133" t="s">
        <v>301</v>
      </c>
      <c r="E77" s="1163">
        <v>0</v>
      </c>
      <c r="F77" s="1163">
        <v>0</v>
      </c>
      <c r="G77" s="1163">
        <v>0</v>
      </c>
      <c r="H77" s="1133" t="s">
        <v>301</v>
      </c>
      <c r="I77" s="1163">
        <v>0</v>
      </c>
      <c r="J77" s="1163">
        <v>0</v>
      </c>
      <c r="K77" s="1163">
        <v>0</v>
      </c>
      <c r="L77" s="1133" t="s">
        <v>301</v>
      </c>
      <c r="M77" s="1163">
        <v>0</v>
      </c>
    </row>
    <row r="78" spans="1:13" x14ac:dyDescent="0.35">
      <c r="A78" s="1164">
        <v>62</v>
      </c>
      <c r="B78" s="865" t="s">
        <v>531</v>
      </c>
      <c r="C78" s="865" t="s">
        <v>26</v>
      </c>
      <c r="D78" s="1133" t="s">
        <v>301</v>
      </c>
      <c r="E78" s="1165"/>
      <c r="F78" s="1165">
        <v>0</v>
      </c>
      <c r="G78" s="1165">
        <v>0</v>
      </c>
      <c r="H78" s="1133" t="s">
        <v>301</v>
      </c>
      <c r="I78" s="1165"/>
      <c r="J78" s="1165">
        <v>0</v>
      </c>
      <c r="K78" s="1165">
        <v>0</v>
      </c>
      <c r="L78" s="1133" t="s">
        <v>301</v>
      </c>
      <c r="M78" s="1165">
        <v>0</v>
      </c>
    </row>
    <row r="79" spans="1:13" x14ac:dyDescent="0.35">
      <c r="A79" s="1138">
        <v>63</v>
      </c>
      <c r="B79" s="868" t="s">
        <v>3519</v>
      </c>
      <c r="C79" s="868" t="s">
        <v>26</v>
      </c>
      <c r="D79" s="1133" t="s">
        <v>301</v>
      </c>
      <c r="E79" s="1139"/>
      <c r="F79" s="1139">
        <v>0</v>
      </c>
      <c r="G79" s="1139">
        <v>0</v>
      </c>
      <c r="H79" s="1133" t="s">
        <v>301</v>
      </c>
      <c r="I79" s="1139"/>
      <c r="J79" s="1139">
        <v>0</v>
      </c>
      <c r="K79" s="1139">
        <v>0</v>
      </c>
      <c r="L79" s="1133" t="s">
        <v>301</v>
      </c>
      <c r="M79" s="1139">
        <v>0</v>
      </c>
    </row>
    <row r="80" spans="1:13" x14ac:dyDescent="0.35">
      <c r="A80" s="1164">
        <v>64</v>
      </c>
      <c r="B80" s="865" t="s">
        <v>533</v>
      </c>
      <c r="C80" s="865" t="s">
        <v>26</v>
      </c>
      <c r="D80" s="1133" t="s">
        <v>301</v>
      </c>
      <c r="E80" s="1165"/>
      <c r="F80" s="1165">
        <v>0</v>
      </c>
      <c r="G80" s="1165">
        <v>0</v>
      </c>
      <c r="H80" s="1133" t="s">
        <v>301</v>
      </c>
      <c r="I80" s="1165"/>
      <c r="J80" s="1165">
        <v>0</v>
      </c>
      <c r="K80" s="1165">
        <v>0</v>
      </c>
      <c r="L80" s="1133" t="s">
        <v>301</v>
      </c>
      <c r="M80" s="1165">
        <v>0</v>
      </c>
    </row>
    <row r="81" spans="1:13" x14ac:dyDescent="0.35">
      <c r="A81" s="1138">
        <v>65</v>
      </c>
      <c r="B81" s="868" t="s">
        <v>3520</v>
      </c>
      <c r="C81" s="868" t="s">
        <v>26</v>
      </c>
      <c r="D81" s="1133" t="s">
        <v>301</v>
      </c>
      <c r="E81" s="1139"/>
      <c r="F81" s="1139">
        <v>0</v>
      </c>
      <c r="G81" s="1139">
        <v>0</v>
      </c>
      <c r="H81" s="1133" t="s">
        <v>301</v>
      </c>
      <c r="I81" s="1139"/>
      <c r="J81" s="1139">
        <v>0</v>
      </c>
      <c r="K81" s="1139">
        <v>0</v>
      </c>
      <c r="L81" s="1133" t="s">
        <v>301</v>
      </c>
      <c r="M81" s="1139">
        <v>0</v>
      </c>
    </row>
    <row r="82" spans="1:13" x14ac:dyDescent="0.35">
      <c r="A82" s="1161"/>
      <c r="B82" s="1162" t="s">
        <v>223</v>
      </c>
      <c r="C82" s="1162"/>
      <c r="D82" s="1133" t="s">
        <v>301</v>
      </c>
      <c r="E82" s="1163">
        <v>0</v>
      </c>
      <c r="F82" s="1163">
        <v>0</v>
      </c>
      <c r="G82" s="1163">
        <v>0</v>
      </c>
      <c r="H82" s="1133" t="s">
        <v>301</v>
      </c>
      <c r="I82" s="1163">
        <v>0</v>
      </c>
      <c r="J82" s="1163">
        <v>0</v>
      </c>
      <c r="K82" s="1163">
        <v>0</v>
      </c>
      <c r="L82" s="1133" t="s">
        <v>301</v>
      </c>
      <c r="M82" s="1163">
        <v>0</v>
      </c>
    </row>
    <row r="83" spans="1:13" x14ac:dyDescent="0.35">
      <c r="A83" s="1164">
        <v>66</v>
      </c>
      <c r="B83" s="865" t="s">
        <v>672</v>
      </c>
      <c r="C83" s="865" t="s">
        <v>670</v>
      </c>
      <c r="D83" s="1133" t="s">
        <v>301</v>
      </c>
      <c r="E83" s="1165"/>
      <c r="F83" s="1165">
        <v>0</v>
      </c>
      <c r="G83" s="1165">
        <v>0</v>
      </c>
      <c r="H83" s="1133" t="s">
        <v>301</v>
      </c>
      <c r="I83" s="1165"/>
      <c r="J83" s="1165">
        <v>0</v>
      </c>
      <c r="K83" s="1165">
        <v>0</v>
      </c>
      <c r="L83" s="1133" t="s">
        <v>301</v>
      </c>
      <c r="M83" s="1165">
        <v>0</v>
      </c>
    </row>
    <row r="84" spans="1:13" x14ac:dyDescent="0.35">
      <c r="A84" s="1138">
        <v>67</v>
      </c>
      <c r="B84" s="868" t="s">
        <v>673</v>
      </c>
      <c r="C84" s="868" t="s">
        <v>3521</v>
      </c>
      <c r="D84" s="1133" t="s">
        <v>301</v>
      </c>
      <c r="E84" s="1139"/>
      <c r="F84" s="1139">
        <v>0</v>
      </c>
      <c r="G84" s="1139">
        <v>0</v>
      </c>
      <c r="H84" s="1133" t="s">
        <v>301</v>
      </c>
      <c r="I84" s="1139"/>
      <c r="J84" s="1139">
        <v>0</v>
      </c>
      <c r="K84" s="1139">
        <v>0</v>
      </c>
      <c r="L84" s="1133" t="s">
        <v>301</v>
      </c>
      <c r="M84" s="1139">
        <v>0</v>
      </c>
    </row>
    <row r="85" spans="1:13" x14ac:dyDescent="0.35">
      <c r="A85" s="1164">
        <v>68</v>
      </c>
      <c r="B85" s="865" t="s">
        <v>3522</v>
      </c>
      <c r="C85" s="865" t="s">
        <v>674</v>
      </c>
      <c r="D85" s="1133" t="s">
        <v>301</v>
      </c>
      <c r="E85" s="1165"/>
      <c r="F85" s="1165">
        <v>0</v>
      </c>
      <c r="G85" s="1165">
        <v>0</v>
      </c>
      <c r="H85" s="1133" t="s">
        <v>301</v>
      </c>
      <c r="I85" s="1165"/>
      <c r="J85" s="1165">
        <v>0</v>
      </c>
      <c r="K85" s="1165">
        <v>0</v>
      </c>
      <c r="L85" s="1133" t="s">
        <v>301</v>
      </c>
      <c r="M85" s="1165">
        <v>0</v>
      </c>
    </row>
    <row r="86" spans="1:13" x14ac:dyDescent="0.35">
      <c r="A86" s="1138">
        <v>69</v>
      </c>
      <c r="B86" s="868" t="s">
        <v>675</v>
      </c>
      <c r="C86" s="868" t="s">
        <v>670</v>
      </c>
      <c r="D86" s="1133" t="s">
        <v>301</v>
      </c>
      <c r="E86" s="1139"/>
      <c r="F86" s="1139">
        <v>0</v>
      </c>
      <c r="G86" s="1139">
        <v>0</v>
      </c>
      <c r="H86" s="1133" t="s">
        <v>301</v>
      </c>
      <c r="I86" s="1139"/>
      <c r="J86" s="1139">
        <v>0</v>
      </c>
      <c r="K86" s="1139">
        <v>0</v>
      </c>
      <c r="L86" s="1133" t="s">
        <v>301</v>
      </c>
      <c r="M86" s="1139">
        <v>0</v>
      </c>
    </row>
    <row r="87" spans="1:13" x14ac:dyDescent="0.35">
      <c r="A87" s="1164">
        <v>70</v>
      </c>
      <c r="B87" s="865" t="s">
        <v>676</v>
      </c>
      <c r="C87" s="865" t="s">
        <v>670</v>
      </c>
      <c r="D87" s="1133" t="s">
        <v>301</v>
      </c>
      <c r="E87" s="1165"/>
      <c r="F87" s="1165">
        <v>0</v>
      </c>
      <c r="G87" s="1165">
        <v>0</v>
      </c>
      <c r="H87" s="1133" t="s">
        <v>301</v>
      </c>
      <c r="I87" s="1165"/>
      <c r="J87" s="1165">
        <v>0</v>
      </c>
      <c r="K87" s="1165">
        <v>0</v>
      </c>
      <c r="L87" s="1133" t="s">
        <v>301</v>
      </c>
      <c r="M87" s="1165">
        <v>0</v>
      </c>
    </row>
    <row r="88" spans="1:13" x14ac:dyDescent="0.35">
      <c r="A88" s="1138">
        <v>71</v>
      </c>
      <c r="B88" s="868" t="s">
        <v>788</v>
      </c>
      <c r="C88" s="868" t="s">
        <v>670</v>
      </c>
      <c r="D88" s="1133" t="s">
        <v>301</v>
      </c>
      <c r="E88" s="1139"/>
      <c r="F88" s="1139">
        <v>0</v>
      </c>
      <c r="G88" s="1139">
        <v>0</v>
      </c>
      <c r="H88" s="1133" t="s">
        <v>301</v>
      </c>
      <c r="I88" s="1139"/>
      <c r="J88" s="1139">
        <v>0</v>
      </c>
      <c r="K88" s="1139">
        <v>0</v>
      </c>
      <c r="L88" s="1133" t="s">
        <v>301</v>
      </c>
      <c r="M88" s="1139">
        <v>0</v>
      </c>
    </row>
    <row r="89" spans="1:13" x14ac:dyDescent="0.35">
      <c r="A89" s="1164">
        <v>72</v>
      </c>
      <c r="B89" s="865" t="s">
        <v>679</v>
      </c>
      <c r="C89" s="865" t="s">
        <v>670</v>
      </c>
      <c r="D89" s="1133" t="s">
        <v>301</v>
      </c>
      <c r="E89" s="1165"/>
      <c r="F89" s="1165">
        <v>0</v>
      </c>
      <c r="G89" s="1165">
        <v>0</v>
      </c>
      <c r="H89" s="1133" t="s">
        <v>301</v>
      </c>
      <c r="I89" s="1165"/>
      <c r="J89" s="1165">
        <v>0</v>
      </c>
      <c r="K89" s="1165">
        <v>0</v>
      </c>
      <c r="L89" s="1133" t="s">
        <v>301</v>
      </c>
      <c r="M89" s="1165">
        <v>0</v>
      </c>
    </row>
    <row r="90" spans="1:13" x14ac:dyDescent="0.35">
      <c r="A90" s="1138">
        <v>73</v>
      </c>
      <c r="B90" s="868" t="s">
        <v>680</v>
      </c>
      <c r="C90" s="868" t="s">
        <v>670</v>
      </c>
      <c r="D90" s="1133" t="s">
        <v>301</v>
      </c>
      <c r="E90" s="1139"/>
      <c r="F90" s="1139">
        <v>0</v>
      </c>
      <c r="G90" s="1139">
        <v>0</v>
      </c>
      <c r="H90" s="1133" t="s">
        <v>301</v>
      </c>
      <c r="I90" s="1139"/>
      <c r="J90" s="1139">
        <v>0</v>
      </c>
      <c r="K90" s="1139">
        <v>0</v>
      </c>
      <c r="L90" s="1133" t="s">
        <v>301</v>
      </c>
      <c r="M90" s="1139">
        <v>0</v>
      </c>
    </row>
    <row r="91" spans="1:13" x14ac:dyDescent="0.35">
      <c r="A91" s="1164">
        <v>74</v>
      </c>
      <c r="B91" s="865" t="s">
        <v>681</v>
      </c>
      <c r="C91" s="865" t="s">
        <v>670</v>
      </c>
      <c r="D91" s="1133" t="s">
        <v>301</v>
      </c>
      <c r="E91" s="1165"/>
      <c r="F91" s="1165">
        <v>0</v>
      </c>
      <c r="G91" s="1165">
        <v>0</v>
      </c>
      <c r="H91" s="1133" t="s">
        <v>301</v>
      </c>
      <c r="I91" s="1165"/>
      <c r="J91" s="1165">
        <v>0</v>
      </c>
      <c r="K91" s="1165">
        <v>0</v>
      </c>
      <c r="L91" s="1133" t="s">
        <v>301</v>
      </c>
      <c r="M91" s="1165">
        <v>0</v>
      </c>
    </row>
    <row r="92" spans="1:13" x14ac:dyDescent="0.35">
      <c r="A92" s="1138">
        <v>75</v>
      </c>
      <c r="B92" s="868" t="s">
        <v>795</v>
      </c>
      <c r="C92" s="868" t="s">
        <v>3523</v>
      </c>
      <c r="D92" s="1133" t="s">
        <v>301</v>
      </c>
      <c r="E92" s="1139"/>
      <c r="F92" s="1139">
        <v>0</v>
      </c>
      <c r="G92" s="1139">
        <v>0</v>
      </c>
      <c r="H92" s="1133" t="s">
        <v>301</v>
      </c>
      <c r="I92" s="1139"/>
      <c r="J92" s="1139">
        <v>0</v>
      </c>
      <c r="K92" s="1139">
        <v>0</v>
      </c>
      <c r="L92" s="1133" t="s">
        <v>301</v>
      </c>
      <c r="M92" s="1139">
        <v>0</v>
      </c>
    </row>
    <row r="93" spans="1:13" x14ac:dyDescent="0.35">
      <c r="A93" s="1164">
        <v>76</v>
      </c>
      <c r="B93" s="865" t="s">
        <v>682</v>
      </c>
      <c r="C93" s="865" t="s">
        <v>3523</v>
      </c>
      <c r="D93" s="1133" t="s">
        <v>301</v>
      </c>
      <c r="E93" s="1165"/>
      <c r="F93" s="1165">
        <v>0</v>
      </c>
      <c r="G93" s="1165">
        <v>0</v>
      </c>
      <c r="H93" s="1133" t="s">
        <v>301</v>
      </c>
      <c r="I93" s="1165"/>
      <c r="J93" s="1165">
        <v>0</v>
      </c>
      <c r="K93" s="1165">
        <v>0</v>
      </c>
      <c r="L93" s="1133" t="s">
        <v>301</v>
      </c>
      <c r="M93" s="1165">
        <v>0</v>
      </c>
    </row>
    <row r="94" spans="1:13" x14ac:dyDescent="0.35">
      <c r="A94" s="1161"/>
      <c r="B94" s="1162" t="s">
        <v>3524</v>
      </c>
      <c r="C94" s="1162"/>
      <c r="D94" s="1133" t="s">
        <v>301</v>
      </c>
      <c r="E94" s="1163">
        <v>0</v>
      </c>
      <c r="F94" s="1163">
        <v>0</v>
      </c>
      <c r="G94" s="1163">
        <v>0</v>
      </c>
      <c r="H94" s="1133" t="s">
        <v>301</v>
      </c>
      <c r="I94" s="1163">
        <v>0</v>
      </c>
      <c r="J94" s="1163">
        <v>0</v>
      </c>
      <c r="K94" s="1163">
        <v>0</v>
      </c>
      <c r="L94" s="1133" t="s">
        <v>301</v>
      </c>
      <c r="M94" s="1163">
        <v>0</v>
      </c>
    </row>
    <row r="95" spans="1:13" x14ac:dyDescent="0.35">
      <c r="A95" s="1164">
        <v>77</v>
      </c>
      <c r="B95" s="865" t="s">
        <v>3525</v>
      </c>
      <c r="C95" s="865" t="s">
        <v>3512</v>
      </c>
      <c r="D95" s="1133" t="s">
        <v>301</v>
      </c>
      <c r="E95" s="1165"/>
      <c r="F95" s="1165">
        <v>0</v>
      </c>
      <c r="G95" s="1165">
        <v>0</v>
      </c>
      <c r="H95" s="1133" t="s">
        <v>301</v>
      </c>
      <c r="I95" s="1165"/>
      <c r="J95" s="1165">
        <v>0</v>
      </c>
      <c r="K95" s="1165">
        <v>0</v>
      </c>
      <c r="L95" s="1133" t="s">
        <v>301</v>
      </c>
      <c r="M95" s="1165">
        <v>0</v>
      </c>
    </row>
    <row r="96" spans="1:13" x14ac:dyDescent="0.35">
      <c r="A96" s="1138">
        <v>78</v>
      </c>
      <c r="B96" s="868" t="s">
        <v>3526</v>
      </c>
      <c r="C96" s="868" t="s">
        <v>3512</v>
      </c>
      <c r="D96" s="1133" t="s">
        <v>301</v>
      </c>
      <c r="E96" s="1139"/>
      <c r="F96" s="1139">
        <v>0</v>
      </c>
      <c r="G96" s="1139">
        <v>0</v>
      </c>
      <c r="H96" s="1133" t="s">
        <v>301</v>
      </c>
      <c r="I96" s="1139"/>
      <c r="J96" s="1139">
        <v>0</v>
      </c>
      <c r="K96" s="1139">
        <v>0</v>
      </c>
      <c r="L96" s="1133" t="s">
        <v>301</v>
      </c>
      <c r="M96" s="1139">
        <v>0</v>
      </c>
    </row>
    <row r="97" spans="1:14" x14ac:dyDescent="0.35">
      <c r="A97" s="1164">
        <v>79</v>
      </c>
      <c r="B97" s="865" t="s">
        <v>3527</v>
      </c>
      <c r="C97" s="865" t="s">
        <v>3512</v>
      </c>
      <c r="D97" s="1133" t="s">
        <v>301</v>
      </c>
      <c r="E97" s="1165"/>
      <c r="F97" s="1165">
        <v>0</v>
      </c>
      <c r="G97" s="1165">
        <v>0</v>
      </c>
      <c r="H97" s="1133" t="s">
        <v>301</v>
      </c>
      <c r="I97" s="1165"/>
      <c r="J97" s="1165">
        <v>0</v>
      </c>
      <c r="K97" s="1165">
        <v>0</v>
      </c>
      <c r="L97" s="1133" t="s">
        <v>301</v>
      </c>
      <c r="M97" s="1165">
        <v>0</v>
      </c>
    </row>
    <row r="98" spans="1:14" x14ac:dyDescent="0.35">
      <c r="A98" s="1138">
        <v>80</v>
      </c>
      <c r="B98" s="868" t="s">
        <v>3528</v>
      </c>
      <c r="C98" s="868" t="s">
        <v>3512</v>
      </c>
      <c r="D98" s="1133" t="s">
        <v>301</v>
      </c>
      <c r="E98" s="1139"/>
      <c r="F98" s="1139">
        <v>0</v>
      </c>
      <c r="G98" s="1139">
        <v>0</v>
      </c>
      <c r="H98" s="1133" t="s">
        <v>301</v>
      </c>
      <c r="I98" s="1139"/>
      <c r="J98" s="1139">
        <v>0</v>
      </c>
      <c r="K98" s="1139">
        <v>0</v>
      </c>
      <c r="L98" s="1133" t="s">
        <v>301</v>
      </c>
      <c r="M98" s="1139">
        <v>0</v>
      </c>
    </row>
    <row r="99" spans="1:14" x14ac:dyDescent="0.35">
      <c r="A99" s="1164">
        <v>81</v>
      </c>
      <c r="B99" s="865" t="s">
        <v>3529</v>
      </c>
      <c r="C99" s="865" t="s">
        <v>3512</v>
      </c>
      <c r="D99" s="1133" t="s">
        <v>301</v>
      </c>
      <c r="E99" s="1165"/>
      <c r="F99" s="1165">
        <v>0</v>
      </c>
      <c r="G99" s="1165">
        <v>0</v>
      </c>
      <c r="H99" s="1133" t="s">
        <v>301</v>
      </c>
      <c r="I99" s="1165"/>
      <c r="J99" s="1165">
        <v>0</v>
      </c>
      <c r="K99" s="1165">
        <v>0</v>
      </c>
      <c r="L99" s="1133" t="s">
        <v>301</v>
      </c>
      <c r="M99" s="1165">
        <v>0</v>
      </c>
    </row>
    <row r="100" spans="1:14" x14ac:dyDescent="0.35">
      <c r="A100" s="1138">
        <v>82</v>
      </c>
      <c r="B100" s="868" t="s">
        <v>3530</v>
      </c>
      <c r="C100" s="868" t="s">
        <v>3512</v>
      </c>
      <c r="D100" s="1133" t="s">
        <v>301</v>
      </c>
      <c r="E100" s="1139"/>
      <c r="F100" s="1139">
        <v>0</v>
      </c>
      <c r="G100" s="1139">
        <v>0</v>
      </c>
      <c r="H100" s="1133" t="s">
        <v>301</v>
      </c>
      <c r="I100" s="1139"/>
      <c r="J100" s="1139">
        <v>0</v>
      </c>
      <c r="K100" s="1139">
        <v>0</v>
      </c>
      <c r="L100" s="1133" t="s">
        <v>301</v>
      </c>
      <c r="M100" s="1139">
        <v>0</v>
      </c>
    </row>
    <row r="101" spans="1:14" x14ac:dyDescent="0.35">
      <c r="A101" s="1161"/>
      <c r="B101" s="1162" t="s">
        <v>3531</v>
      </c>
      <c r="C101" s="1162"/>
      <c r="D101" s="1133" t="s">
        <v>301</v>
      </c>
      <c r="E101" s="1163">
        <v>0</v>
      </c>
      <c r="F101" s="1163">
        <v>0</v>
      </c>
      <c r="G101" s="1163">
        <v>0</v>
      </c>
      <c r="H101" s="1133" t="s">
        <v>301</v>
      </c>
      <c r="I101" s="1163">
        <v>0</v>
      </c>
      <c r="J101" s="1163">
        <v>0</v>
      </c>
      <c r="K101" s="1163">
        <v>0</v>
      </c>
      <c r="L101" s="1133" t="s">
        <v>301</v>
      </c>
      <c r="M101" s="1163">
        <v>0</v>
      </c>
    </row>
    <row r="102" spans="1:14" x14ac:dyDescent="0.35">
      <c r="A102" s="1164">
        <v>83</v>
      </c>
      <c r="B102" s="865" t="s">
        <v>3532</v>
      </c>
      <c r="C102" s="865" t="s">
        <v>3533</v>
      </c>
      <c r="D102" s="1133" t="s">
        <v>301</v>
      </c>
      <c r="E102" s="1165"/>
      <c r="F102" s="1165">
        <v>0</v>
      </c>
      <c r="G102" s="1165">
        <v>0</v>
      </c>
      <c r="H102" s="1133" t="s">
        <v>301</v>
      </c>
      <c r="I102" s="1165"/>
      <c r="J102" s="1165">
        <v>0</v>
      </c>
      <c r="K102" s="1165">
        <v>0</v>
      </c>
      <c r="L102" s="1133" t="s">
        <v>301</v>
      </c>
      <c r="M102" s="1165">
        <v>0</v>
      </c>
    </row>
    <row r="103" spans="1:14" x14ac:dyDescent="0.35">
      <c r="A103" s="1138">
        <v>84</v>
      </c>
      <c r="B103" s="868" t="s">
        <v>3534</v>
      </c>
      <c r="C103" s="868" t="s">
        <v>3533</v>
      </c>
      <c r="D103" s="1133" t="s">
        <v>301</v>
      </c>
      <c r="E103" s="1139"/>
      <c r="F103" s="1139">
        <v>0</v>
      </c>
      <c r="G103" s="1139">
        <v>0</v>
      </c>
      <c r="H103" s="1133" t="s">
        <v>301</v>
      </c>
      <c r="I103" s="1139"/>
      <c r="J103" s="1139">
        <v>0</v>
      </c>
      <c r="K103" s="1139">
        <v>0</v>
      </c>
      <c r="L103" s="1133" t="s">
        <v>301</v>
      </c>
      <c r="M103" s="1139">
        <v>0</v>
      </c>
    </row>
    <row r="104" spans="1:14" x14ac:dyDescent="0.35">
      <c r="A104" s="1161"/>
      <c r="B104" s="1162" t="s">
        <v>3535</v>
      </c>
      <c r="C104" s="1162"/>
      <c r="D104" s="1133" t="s">
        <v>301</v>
      </c>
      <c r="E104" s="1163">
        <v>0</v>
      </c>
      <c r="F104" s="1163">
        <v>0</v>
      </c>
      <c r="G104" s="1163">
        <v>0</v>
      </c>
      <c r="H104" s="1133" t="s">
        <v>301</v>
      </c>
      <c r="I104" s="1163">
        <v>0</v>
      </c>
      <c r="J104" s="1163">
        <v>0</v>
      </c>
      <c r="K104" s="1163">
        <v>0</v>
      </c>
      <c r="L104" s="1133" t="s">
        <v>301</v>
      </c>
      <c r="M104" s="1163">
        <v>0</v>
      </c>
    </row>
    <row r="105" spans="1:14" x14ac:dyDescent="0.35">
      <c r="A105" s="1164">
        <v>85</v>
      </c>
      <c r="B105" s="865" t="s">
        <v>3536</v>
      </c>
      <c r="C105" s="865" t="s">
        <v>3537</v>
      </c>
      <c r="D105" s="1133" t="s">
        <v>301</v>
      </c>
      <c r="E105" s="1165"/>
      <c r="F105" s="1165">
        <v>0</v>
      </c>
      <c r="G105" s="1165">
        <v>0</v>
      </c>
      <c r="H105" s="1133" t="s">
        <v>301</v>
      </c>
      <c r="I105" s="1165"/>
      <c r="J105" s="1165">
        <v>0</v>
      </c>
      <c r="K105" s="1165">
        <v>0</v>
      </c>
      <c r="L105" s="1133" t="s">
        <v>301</v>
      </c>
      <c r="M105" s="1165">
        <v>0</v>
      </c>
    </row>
    <row r="106" spans="1:14" x14ac:dyDescent="0.35">
      <c r="A106" s="1138">
        <v>86</v>
      </c>
      <c r="B106" s="868" t="s">
        <v>3538</v>
      </c>
      <c r="C106" s="868" t="s">
        <v>3539</v>
      </c>
      <c r="D106" s="1133" t="s">
        <v>301</v>
      </c>
      <c r="E106" s="1139"/>
      <c r="F106" s="1139">
        <v>0</v>
      </c>
      <c r="G106" s="1139">
        <v>0</v>
      </c>
      <c r="H106" s="1133" t="s">
        <v>301</v>
      </c>
      <c r="I106" s="1139"/>
      <c r="J106" s="1139">
        <v>0</v>
      </c>
      <c r="K106" s="1139">
        <v>0</v>
      </c>
      <c r="L106" s="1133" t="s">
        <v>301</v>
      </c>
      <c r="M106" s="1139">
        <v>0</v>
      </c>
    </row>
    <row r="107" spans="1:14" x14ac:dyDescent="0.35">
      <c r="A107" s="1164">
        <v>87</v>
      </c>
      <c r="B107" s="865" t="s">
        <v>3540</v>
      </c>
      <c r="C107" s="865" t="s">
        <v>3541</v>
      </c>
      <c r="D107" s="1133" t="s">
        <v>301</v>
      </c>
      <c r="E107" s="1165"/>
      <c r="F107" s="1165">
        <v>0</v>
      </c>
      <c r="G107" s="1165">
        <v>0</v>
      </c>
      <c r="H107" s="1133" t="s">
        <v>301</v>
      </c>
      <c r="I107" s="1165"/>
      <c r="J107" s="1165">
        <v>0</v>
      </c>
      <c r="K107" s="1165">
        <v>0</v>
      </c>
      <c r="L107" s="1133" t="s">
        <v>301</v>
      </c>
      <c r="M107" s="1165">
        <v>0</v>
      </c>
    </row>
    <row r="108" spans="1:14" x14ac:dyDescent="0.35">
      <c r="A108" s="1138">
        <v>88</v>
      </c>
      <c r="B108" s="868" t="s">
        <v>3542</v>
      </c>
      <c r="C108" s="868" t="s">
        <v>3523</v>
      </c>
      <c r="D108" s="1133" t="s">
        <v>301</v>
      </c>
      <c r="E108" s="1139"/>
      <c r="F108" s="1139">
        <v>0</v>
      </c>
      <c r="G108" s="1139">
        <v>0</v>
      </c>
      <c r="H108" s="1133" t="s">
        <v>301</v>
      </c>
      <c r="I108" s="1139"/>
      <c r="J108" s="1139">
        <v>0</v>
      </c>
      <c r="K108" s="1139">
        <v>0</v>
      </c>
      <c r="L108" s="1133" t="s">
        <v>301</v>
      </c>
      <c r="M108" s="1139">
        <v>0</v>
      </c>
    </row>
    <row r="109" spans="1:14" x14ac:dyDescent="0.35">
      <c r="A109" s="1167"/>
      <c r="B109" s="1168" t="s">
        <v>3543</v>
      </c>
      <c r="C109" s="1168"/>
      <c r="D109" s="1133"/>
      <c r="E109" s="1169">
        <v>661698959369.90002</v>
      </c>
      <c r="F109" s="1169">
        <v>-1108546517</v>
      </c>
      <c r="G109" s="1169">
        <v>660590412852.90002</v>
      </c>
      <c r="H109" s="1133"/>
      <c r="I109" s="1169">
        <v>660296513346</v>
      </c>
      <c r="J109" s="1169">
        <v>-99286613.5</v>
      </c>
      <c r="K109" s="1169">
        <v>660197226732.5</v>
      </c>
      <c r="L109" s="1133"/>
      <c r="M109" s="1169">
        <v>393186120.39999998</v>
      </c>
    </row>
    <row r="112" spans="1:14" x14ac:dyDescent="0.35">
      <c r="A112" s="1156" t="s">
        <v>3500</v>
      </c>
      <c r="B112" s="1172" t="s">
        <v>17</v>
      </c>
      <c r="C112" s="738"/>
      <c r="D112" s="738"/>
      <c r="E112" s="738"/>
      <c r="F112" s="1158" t="s">
        <v>3501</v>
      </c>
      <c r="G112" s="1159">
        <v>604.32574999999997</v>
      </c>
      <c r="H112" s="738" t="s">
        <v>301</v>
      </c>
      <c r="I112" s="1158" t="s">
        <v>3502</v>
      </c>
      <c r="J112" s="1158">
        <v>2023</v>
      </c>
      <c r="K112" s="738"/>
      <c r="L112" s="738" t="s">
        <v>301</v>
      </c>
      <c r="M112" s="738"/>
      <c r="N112" s="738" t="s">
        <v>301</v>
      </c>
    </row>
    <row r="113" spans="1:14" x14ac:dyDescent="0.35">
      <c r="A113" s="787"/>
      <c r="B113" s="738"/>
      <c r="C113" s="738"/>
      <c r="D113" s="738"/>
      <c r="E113" s="738"/>
      <c r="F113" s="738"/>
      <c r="G113" s="738"/>
      <c r="H113" s="738" t="s">
        <v>301</v>
      </c>
      <c r="I113" s="738"/>
      <c r="J113" s="738"/>
      <c r="K113" s="738"/>
      <c r="L113" s="738" t="s">
        <v>301</v>
      </c>
      <c r="M113" s="738"/>
      <c r="N113" s="738" t="s">
        <v>301</v>
      </c>
    </row>
    <row r="114" spans="1:14" x14ac:dyDescent="0.35">
      <c r="A114" s="1781" t="s">
        <v>0</v>
      </c>
      <c r="B114" s="1781" t="s">
        <v>378</v>
      </c>
      <c r="C114" s="1782" t="s">
        <v>671</v>
      </c>
      <c r="D114" s="738"/>
      <c r="E114" s="1284" t="s">
        <v>3503</v>
      </c>
      <c r="F114" s="1284"/>
      <c r="G114" s="1284"/>
      <c r="H114" s="738" t="s">
        <v>301</v>
      </c>
      <c r="I114" s="1284" t="s">
        <v>3504</v>
      </c>
      <c r="J114" s="1284"/>
      <c r="K114" s="1284"/>
      <c r="L114" s="738" t="s">
        <v>301</v>
      </c>
      <c r="M114" s="1284" t="s">
        <v>3505</v>
      </c>
      <c r="N114" s="738" t="s">
        <v>301</v>
      </c>
    </row>
    <row r="115" spans="1:14" x14ac:dyDescent="0.35">
      <c r="A115" s="1781"/>
      <c r="B115" s="1781"/>
      <c r="C115" s="1781"/>
      <c r="D115" s="738"/>
      <c r="E115" s="1160" t="s">
        <v>3506</v>
      </c>
      <c r="F115" s="1160" t="s">
        <v>3507</v>
      </c>
      <c r="G115" s="1160" t="s">
        <v>3508</v>
      </c>
      <c r="H115" s="738" t="s">
        <v>301</v>
      </c>
      <c r="I115" s="1160" t="s">
        <v>3506</v>
      </c>
      <c r="J115" s="1160" t="s">
        <v>3507</v>
      </c>
      <c r="K115" s="1160" t="s">
        <v>3508</v>
      </c>
      <c r="L115" s="738" t="s">
        <v>301</v>
      </c>
      <c r="M115" s="1284"/>
      <c r="N115" s="738" t="s">
        <v>301</v>
      </c>
    </row>
    <row r="116" spans="1:14" x14ac:dyDescent="0.35">
      <c r="A116" s="1161"/>
      <c r="B116" s="1162" t="s">
        <v>307</v>
      </c>
      <c r="C116" s="1162"/>
      <c r="D116" s="738"/>
      <c r="E116" s="1163">
        <v>21722311.562907722</v>
      </c>
      <c r="F116" s="1163">
        <v>0</v>
      </c>
      <c r="G116" s="1163">
        <v>21722311.562907722</v>
      </c>
      <c r="H116" s="1133" t="s">
        <v>301</v>
      </c>
      <c r="I116" s="1163">
        <v>31862412.699999999</v>
      </c>
      <c r="J116" s="1163">
        <v>0</v>
      </c>
      <c r="K116" s="1163">
        <v>31862412.699999999</v>
      </c>
      <c r="L116" s="1133" t="s">
        <v>301</v>
      </c>
      <c r="M116" s="1163">
        <v>-10140101.137092276</v>
      </c>
      <c r="N116" s="738" t="s">
        <v>301</v>
      </c>
    </row>
    <row r="117" spans="1:14" x14ac:dyDescent="0.35">
      <c r="A117" s="1164">
        <v>1</v>
      </c>
      <c r="B117" s="865" t="s">
        <v>205</v>
      </c>
      <c r="C117" s="865" t="s">
        <v>179</v>
      </c>
      <c r="D117" s="738"/>
      <c r="E117" s="1165">
        <v>786614</v>
      </c>
      <c r="F117" s="1165">
        <v>0</v>
      </c>
      <c r="G117" s="1165">
        <v>786614</v>
      </c>
      <c r="H117" s="1133" t="s">
        <v>301</v>
      </c>
      <c r="I117" s="1165">
        <v>801878</v>
      </c>
      <c r="J117" s="1165">
        <v>0</v>
      </c>
      <c r="K117" s="1165">
        <v>801878</v>
      </c>
      <c r="L117" s="1133" t="s">
        <v>301</v>
      </c>
      <c r="M117" s="1165">
        <v>-15264</v>
      </c>
      <c r="N117" s="738" t="s">
        <v>301</v>
      </c>
    </row>
    <row r="118" spans="1:14" x14ac:dyDescent="0.35">
      <c r="A118" s="1138">
        <v>2</v>
      </c>
      <c r="B118" s="868" t="s">
        <v>216</v>
      </c>
      <c r="C118" s="868" t="s">
        <v>179</v>
      </c>
      <c r="D118" s="738"/>
      <c r="E118" s="1139">
        <v>20439994.683855809</v>
      </c>
      <c r="F118" s="1139">
        <v>0</v>
      </c>
      <c r="G118" s="1139">
        <v>20439994.683855809</v>
      </c>
      <c r="H118" s="1133" t="s">
        <v>301</v>
      </c>
      <c r="I118" s="1139">
        <v>30555220.699999999</v>
      </c>
      <c r="J118" s="1139">
        <v>0</v>
      </c>
      <c r="K118" s="1139">
        <v>30555220.699999999</v>
      </c>
      <c r="L118" s="1133" t="s">
        <v>301</v>
      </c>
      <c r="M118" s="1139">
        <v>-10115226.01614419</v>
      </c>
      <c r="N118" s="738" t="s">
        <v>301</v>
      </c>
    </row>
    <row r="119" spans="1:14" x14ac:dyDescent="0.35">
      <c r="A119" s="1138" t="s">
        <v>3544</v>
      </c>
      <c r="B119" s="868" t="s">
        <v>3194</v>
      </c>
      <c r="C119" s="868" t="s">
        <v>179</v>
      </c>
      <c r="D119" s="738"/>
      <c r="E119" s="1165">
        <v>10199.082845000003</v>
      </c>
      <c r="F119" s="1139"/>
      <c r="G119" s="1139">
        <v>10199.082845000003</v>
      </c>
      <c r="H119" s="1133" t="s">
        <v>301</v>
      </c>
      <c r="I119" s="1165">
        <v>12681</v>
      </c>
      <c r="J119" s="1139">
        <v>0</v>
      </c>
      <c r="K119" s="1139">
        <v>12681</v>
      </c>
      <c r="L119" s="1133" t="s">
        <v>301</v>
      </c>
      <c r="M119" s="1139">
        <v>-2481.9171549999974</v>
      </c>
      <c r="N119" s="738"/>
    </row>
    <row r="120" spans="1:14" x14ac:dyDescent="0.35">
      <c r="A120" s="1164">
        <v>3</v>
      </c>
      <c r="B120" s="865" t="s">
        <v>217</v>
      </c>
      <c r="C120" s="865" t="s">
        <v>179</v>
      </c>
      <c r="D120" s="738"/>
      <c r="E120" s="1139">
        <v>330458</v>
      </c>
      <c r="F120" s="1165">
        <v>0</v>
      </c>
      <c r="G120" s="1165">
        <v>330458</v>
      </c>
      <c r="H120" s="1133" t="s">
        <v>301</v>
      </c>
      <c r="I120" s="1139">
        <v>337588</v>
      </c>
      <c r="J120" s="1165">
        <v>0</v>
      </c>
      <c r="K120" s="1165">
        <v>337588</v>
      </c>
      <c r="L120" s="1133" t="s">
        <v>301</v>
      </c>
      <c r="M120" s="1165">
        <v>-7130</v>
      </c>
      <c r="N120" s="738" t="s">
        <v>301</v>
      </c>
    </row>
    <row r="121" spans="1:14" x14ac:dyDescent="0.35">
      <c r="A121" s="1138">
        <v>4</v>
      </c>
      <c r="B121" s="868" t="s">
        <v>218</v>
      </c>
      <c r="C121" s="868" t="s">
        <v>208</v>
      </c>
      <c r="D121" s="738"/>
      <c r="E121" s="1165">
        <v>155045.79620691304</v>
      </c>
      <c r="F121" s="1139">
        <v>0</v>
      </c>
      <c r="G121" s="1139">
        <v>155045.79620691304</v>
      </c>
      <c r="H121" s="1133" t="s">
        <v>301</v>
      </c>
      <c r="I121" s="1165">
        <v>155045</v>
      </c>
      <c r="J121" s="1139">
        <v>0</v>
      </c>
      <c r="K121" s="1139">
        <v>155045</v>
      </c>
      <c r="L121" s="1133" t="s">
        <v>301</v>
      </c>
      <c r="M121" s="1139">
        <v>0.79620691304444335</v>
      </c>
      <c r="N121" s="738" t="s">
        <v>301</v>
      </c>
    </row>
    <row r="122" spans="1:14" x14ac:dyDescent="0.35">
      <c r="A122" s="1164">
        <v>5</v>
      </c>
      <c r="B122" s="865" t="s">
        <v>518</v>
      </c>
      <c r="C122" s="865" t="s">
        <v>208</v>
      </c>
      <c r="D122" s="738"/>
      <c r="E122" s="1139"/>
      <c r="F122" s="1165">
        <v>0</v>
      </c>
      <c r="G122" s="1165">
        <v>0</v>
      </c>
      <c r="H122" s="1133" t="s">
        <v>301</v>
      </c>
      <c r="I122" s="1139"/>
      <c r="J122" s="1165">
        <v>0</v>
      </c>
      <c r="K122" s="1165">
        <v>0</v>
      </c>
      <c r="L122" s="1133" t="s">
        <v>301</v>
      </c>
      <c r="M122" s="1165">
        <v>0</v>
      </c>
      <c r="N122" s="738" t="s">
        <v>301</v>
      </c>
    </row>
    <row r="123" spans="1:14" x14ac:dyDescent="0.35">
      <c r="A123" s="1138">
        <v>6</v>
      </c>
      <c r="B123" s="868" t="s">
        <v>519</v>
      </c>
      <c r="C123" s="868" t="s">
        <v>208</v>
      </c>
      <c r="D123" s="738"/>
      <c r="E123" s="1139"/>
      <c r="F123" s="1139">
        <v>0</v>
      </c>
      <c r="G123" s="1139">
        <v>0</v>
      </c>
      <c r="H123" s="1133" t="s">
        <v>301</v>
      </c>
      <c r="I123" s="1139"/>
      <c r="J123" s="1139">
        <v>0</v>
      </c>
      <c r="K123" s="1139">
        <v>0</v>
      </c>
      <c r="L123" s="1133" t="s">
        <v>301</v>
      </c>
      <c r="M123" s="1139">
        <v>0</v>
      </c>
      <c r="N123" s="738" t="s">
        <v>301</v>
      </c>
    </row>
    <row r="124" spans="1:14" x14ac:dyDescent="0.35">
      <c r="A124" s="1161"/>
      <c r="B124" s="1162" t="s">
        <v>520</v>
      </c>
      <c r="C124" s="1162"/>
      <c r="D124" s="738"/>
      <c r="E124" s="1163">
        <v>0</v>
      </c>
      <c r="F124" s="1163">
        <v>0</v>
      </c>
      <c r="G124" s="1163">
        <v>0</v>
      </c>
      <c r="H124" s="1133" t="s">
        <v>301</v>
      </c>
      <c r="I124" s="1163">
        <v>0</v>
      </c>
      <c r="J124" s="1163">
        <v>0</v>
      </c>
      <c r="K124" s="1163">
        <v>0</v>
      </c>
      <c r="L124" s="1133" t="s">
        <v>301</v>
      </c>
      <c r="M124" s="1163">
        <v>0</v>
      </c>
      <c r="N124" s="738" t="s">
        <v>301</v>
      </c>
    </row>
    <row r="125" spans="1:14" x14ac:dyDescent="0.35">
      <c r="A125" s="1164">
        <v>7</v>
      </c>
      <c r="B125" s="865" t="s">
        <v>521</v>
      </c>
      <c r="C125" s="865" t="s">
        <v>179</v>
      </c>
      <c r="D125" s="738"/>
      <c r="E125" s="1165"/>
      <c r="F125" s="1165">
        <v>0</v>
      </c>
      <c r="G125" s="1165">
        <v>0</v>
      </c>
      <c r="H125" s="1133" t="s">
        <v>301</v>
      </c>
      <c r="I125" s="1165"/>
      <c r="J125" s="1165">
        <v>0</v>
      </c>
      <c r="K125" s="1165">
        <v>0</v>
      </c>
      <c r="L125" s="1133" t="s">
        <v>301</v>
      </c>
      <c r="M125" s="1165">
        <v>0</v>
      </c>
      <c r="N125" s="738" t="s">
        <v>301</v>
      </c>
    </row>
    <row r="126" spans="1:14" x14ac:dyDescent="0.35">
      <c r="A126" s="1138">
        <v>8</v>
      </c>
      <c r="B126" s="868" t="s">
        <v>522</v>
      </c>
      <c r="C126" s="868" t="s">
        <v>179</v>
      </c>
      <c r="D126" s="738"/>
      <c r="E126" s="1139"/>
      <c r="F126" s="1139">
        <v>0</v>
      </c>
      <c r="G126" s="1139">
        <v>0</v>
      </c>
      <c r="H126" s="1133" t="s">
        <v>301</v>
      </c>
      <c r="I126" s="1139"/>
      <c r="J126" s="1139">
        <v>0</v>
      </c>
      <c r="K126" s="1139">
        <v>0</v>
      </c>
      <c r="L126" s="1133" t="s">
        <v>301</v>
      </c>
      <c r="M126" s="1139">
        <v>0</v>
      </c>
      <c r="N126" s="738" t="s">
        <v>301</v>
      </c>
    </row>
    <row r="127" spans="1:14" x14ac:dyDescent="0.35">
      <c r="A127" s="1164">
        <v>9</v>
      </c>
      <c r="B127" s="865" t="s">
        <v>523</v>
      </c>
      <c r="C127" s="865" t="s">
        <v>179</v>
      </c>
      <c r="D127" s="738"/>
      <c r="E127" s="1165"/>
      <c r="F127" s="1165">
        <v>0</v>
      </c>
      <c r="G127" s="1165">
        <v>0</v>
      </c>
      <c r="H127" s="1133" t="s">
        <v>301</v>
      </c>
      <c r="I127" s="1165"/>
      <c r="J127" s="1165">
        <v>0</v>
      </c>
      <c r="K127" s="1165">
        <v>0</v>
      </c>
      <c r="L127" s="1133" t="s">
        <v>301</v>
      </c>
      <c r="M127" s="1165">
        <v>0</v>
      </c>
      <c r="N127" s="738" t="s">
        <v>301</v>
      </c>
    </row>
    <row r="128" spans="1:14" x14ac:dyDescent="0.35">
      <c r="A128" s="1138">
        <v>10</v>
      </c>
      <c r="B128" s="868" t="s">
        <v>218</v>
      </c>
      <c r="C128" s="868" t="s">
        <v>181</v>
      </c>
      <c r="D128" s="738"/>
      <c r="E128" s="1139"/>
      <c r="F128" s="1139">
        <v>0</v>
      </c>
      <c r="G128" s="1139">
        <v>0</v>
      </c>
      <c r="H128" s="1133" t="s">
        <v>301</v>
      </c>
      <c r="I128" s="1139"/>
      <c r="J128" s="1139">
        <v>0</v>
      </c>
      <c r="K128" s="1139">
        <v>0</v>
      </c>
      <c r="L128" s="1133" t="s">
        <v>301</v>
      </c>
      <c r="M128" s="1139">
        <v>0</v>
      </c>
      <c r="N128" s="738" t="s">
        <v>301</v>
      </c>
    </row>
    <row r="129" spans="1:14" x14ac:dyDescent="0.35">
      <c r="A129" s="1164">
        <v>11</v>
      </c>
      <c r="B129" s="865" t="s">
        <v>518</v>
      </c>
      <c r="C129" s="865" t="s">
        <v>181</v>
      </c>
      <c r="D129" s="738"/>
      <c r="E129" s="1165"/>
      <c r="F129" s="1165">
        <v>0</v>
      </c>
      <c r="G129" s="1165">
        <v>0</v>
      </c>
      <c r="H129" s="1133" t="s">
        <v>301</v>
      </c>
      <c r="I129" s="1165"/>
      <c r="J129" s="1165">
        <v>0</v>
      </c>
      <c r="K129" s="1165">
        <v>0</v>
      </c>
      <c r="L129" s="1133" t="s">
        <v>301</v>
      </c>
      <c r="M129" s="1165">
        <v>0</v>
      </c>
      <c r="N129" s="738" t="s">
        <v>301</v>
      </c>
    </row>
    <row r="130" spans="1:14" x14ac:dyDescent="0.35">
      <c r="A130" s="1138">
        <v>12</v>
      </c>
      <c r="B130" s="868" t="s">
        <v>524</v>
      </c>
      <c r="C130" s="868" t="s">
        <v>181</v>
      </c>
      <c r="D130" s="738"/>
      <c r="E130" s="1139"/>
      <c r="F130" s="1139">
        <v>0</v>
      </c>
      <c r="G130" s="1139">
        <v>0</v>
      </c>
      <c r="H130" s="1133" t="s">
        <v>301</v>
      </c>
      <c r="I130" s="1139"/>
      <c r="J130" s="1139">
        <v>0</v>
      </c>
      <c r="K130" s="1139">
        <v>0</v>
      </c>
      <c r="L130" s="1133" t="s">
        <v>301</v>
      </c>
      <c r="M130" s="1139">
        <v>0</v>
      </c>
      <c r="N130" s="738" t="s">
        <v>301</v>
      </c>
    </row>
    <row r="131" spans="1:14" x14ac:dyDescent="0.35">
      <c r="A131" s="1161"/>
      <c r="B131" s="1162" t="s">
        <v>381</v>
      </c>
      <c r="C131" s="1162"/>
      <c r="D131" s="738"/>
      <c r="E131" s="1163">
        <v>0</v>
      </c>
      <c r="F131" s="1163">
        <v>0</v>
      </c>
      <c r="G131" s="1163">
        <v>0</v>
      </c>
      <c r="H131" s="1133" t="s">
        <v>301</v>
      </c>
      <c r="I131" s="1163">
        <v>0</v>
      </c>
      <c r="J131" s="1163">
        <v>0</v>
      </c>
      <c r="K131" s="1163">
        <v>0</v>
      </c>
      <c r="L131" s="1133" t="s">
        <v>301</v>
      </c>
      <c r="M131" s="1163">
        <v>0</v>
      </c>
      <c r="N131" s="738" t="s">
        <v>301</v>
      </c>
    </row>
    <row r="132" spans="1:14" x14ac:dyDescent="0.35">
      <c r="A132" s="1164">
        <v>13</v>
      </c>
      <c r="B132" s="865" t="s">
        <v>525</v>
      </c>
      <c r="C132" s="865" t="s">
        <v>101</v>
      </c>
      <c r="D132" s="738"/>
      <c r="E132" s="1165"/>
      <c r="F132" s="1165">
        <v>0</v>
      </c>
      <c r="G132" s="1165">
        <v>0</v>
      </c>
      <c r="H132" s="1133" t="s">
        <v>301</v>
      </c>
      <c r="I132" s="1165"/>
      <c r="J132" s="1165">
        <v>0</v>
      </c>
      <c r="K132" s="1165">
        <v>0</v>
      </c>
      <c r="L132" s="1133" t="s">
        <v>301</v>
      </c>
      <c r="M132" s="1165">
        <v>0</v>
      </c>
      <c r="N132" s="738" t="s">
        <v>301</v>
      </c>
    </row>
    <row r="133" spans="1:14" x14ac:dyDescent="0.35">
      <c r="A133" s="1138">
        <v>14</v>
      </c>
      <c r="B133" s="868" t="s">
        <v>526</v>
      </c>
      <c r="C133" s="868" t="s">
        <v>101</v>
      </c>
      <c r="D133" s="738"/>
      <c r="E133" s="1139"/>
      <c r="F133" s="1139">
        <v>0</v>
      </c>
      <c r="G133" s="1139">
        <v>0</v>
      </c>
      <c r="H133" s="1133" t="s">
        <v>301</v>
      </c>
      <c r="I133" s="1139"/>
      <c r="J133" s="1139">
        <v>0</v>
      </c>
      <c r="K133" s="1139">
        <v>0</v>
      </c>
      <c r="L133" s="1133" t="s">
        <v>301</v>
      </c>
      <c r="M133" s="1139">
        <v>0</v>
      </c>
      <c r="N133" s="738" t="s">
        <v>301</v>
      </c>
    </row>
    <row r="134" spans="1:14" x14ac:dyDescent="0.35">
      <c r="A134" s="1164">
        <v>15</v>
      </c>
      <c r="B134" s="865" t="s">
        <v>506</v>
      </c>
      <c r="C134" s="865" t="s">
        <v>101</v>
      </c>
      <c r="D134" s="738"/>
      <c r="E134" s="1165"/>
      <c r="F134" s="1165">
        <v>0</v>
      </c>
      <c r="G134" s="1165">
        <v>0</v>
      </c>
      <c r="H134" s="1133" t="s">
        <v>301</v>
      </c>
      <c r="I134" s="1165"/>
      <c r="J134" s="1165">
        <v>0</v>
      </c>
      <c r="K134" s="1165">
        <v>0</v>
      </c>
      <c r="L134" s="1133" t="s">
        <v>301</v>
      </c>
      <c r="M134" s="1165">
        <v>0</v>
      </c>
      <c r="N134" s="738" t="s">
        <v>301</v>
      </c>
    </row>
    <row r="135" spans="1:14" x14ac:dyDescent="0.35">
      <c r="A135" s="1161"/>
      <c r="B135" s="1162" t="s">
        <v>382</v>
      </c>
      <c r="C135" s="1162"/>
      <c r="D135" s="738"/>
      <c r="E135" s="1163">
        <v>0</v>
      </c>
      <c r="F135" s="1163">
        <v>0</v>
      </c>
      <c r="G135" s="1163">
        <v>0</v>
      </c>
      <c r="H135" s="1133" t="s">
        <v>301</v>
      </c>
      <c r="I135" s="1163">
        <v>0</v>
      </c>
      <c r="J135" s="1163">
        <v>0</v>
      </c>
      <c r="K135" s="1163">
        <v>0</v>
      </c>
      <c r="L135" s="1133" t="s">
        <v>301</v>
      </c>
      <c r="M135" s="1163">
        <v>0</v>
      </c>
      <c r="N135" s="738" t="s">
        <v>301</v>
      </c>
    </row>
    <row r="136" spans="1:14" x14ac:dyDescent="0.35">
      <c r="A136" s="1164">
        <v>16</v>
      </c>
      <c r="B136" s="865" t="s">
        <v>309</v>
      </c>
      <c r="C136" s="865" t="s">
        <v>185</v>
      </c>
      <c r="D136" s="738"/>
      <c r="E136" s="1165"/>
      <c r="F136" s="1165">
        <v>0</v>
      </c>
      <c r="G136" s="1165">
        <v>0</v>
      </c>
      <c r="H136" s="1133" t="s">
        <v>301</v>
      </c>
      <c r="I136" s="1165"/>
      <c r="J136" s="1165">
        <v>0</v>
      </c>
      <c r="K136" s="1165">
        <v>0</v>
      </c>
      <c r="L136" s="1133" t="s">
        <v>301</v>
      </c>
      <c r="M136" s="1165">
        <v>0</v>
      </c>
      <c r="N136" s="738" t="s">
        <v>301</v>
      </c>
    </row>
    <row r="137" spans="1:14" x14ac:dyDescent="0.35">
      <c r="A137" s="1138">
        <v>17</v>
      </c>
      <c r="B137" s="868" t="s">
        <v>310</v>
      </c>
      <c r="C137" s="868" t="s">
        <v>185</v>
      </c>
      <c r="D137" s="738"/>
      <c r="E137" s="1139"/>
      <c r="F137" s="1139">
        <v>0</v>
      </c>
      <c r="G137" s="1139">
        <v>0</v>
      </c>
      <c r="H137" s="1133" t="s">
        <v>301</v>
      </c>
      <c r="I137" s="1139"/>
      <c r="J137" s="1139">
        <v>0</v>
      </c>
      <c r="K137" s="1139">
        <v>0</v>
      </c>
      <c r="L137" s="1133" t="s">
        <v>301</v>
      </c>
      <c r="M137" s="1139">
        <v>0</v>
      </c>
      <c r="N137" s="738" t="s">
        <v>301</v>
      </c>
    </row>
    <row r="138" spans="1:14" x14ac:dyDescent="0.35">
      <c r="A138" s="1164">
        <v>18</v>
      </c>
      <c r="B138" s="865" t="s">
        <v>151</v>
      </c>
      <c r="C138" s="865" t="s">
        <v>185</v>
      </c>
      <c r="D138" s="738"/>
      <c r="E138" s="1165"/>
      <c r="F138" s="1165">
        <v>0</v>
      </c>
      <c r="G138" s="1165">
        <v>0</v>
      </c>
      <c r="H138" s="1133" t="s">
        <v>301</v>
      </c>
      <c r="I138" s="1165"/>
      <c r="J138" s="1165">
        <v>0</v>
      </c>
      <c r="K138" s="1165">
        <v>0</v>
      </c>
      <c r="L138" s="1133" t="s">
        <v>301</v>
      </c>
      <c r="M138" s="1165">
        <v>0</v>
      </c>
      <c r="N138" s="738" t="s">
        <v>301</v>
      </c>
    </row>
    <row r="139" spans="1:14" x14ac:dyDescent="0.35">
      <c r="A139" s="1161"/>
      <c r="B139" s="1162" t="s">
        <v>308</v>
      </c>
      <c r="C139" s="1162"/>
      <c r="D139" s="738"/>
      <c r="E139" s="1163">
        <v>27846283180.616436</v>
      </c>
      <c r="F139" s="1163">
        <v>0</v>
      </c>
      <c r="G139" s="1163">
        <v>27846283180.616436</v>
      </c>
      <c r="H139" s="1133" t="s">
        <v>301</v>
      </c>
      <c r="I139" s="1163">
        <v>27846283180.616436</v>
      </c>
      <c r="J139" s="1163">
        <v>0</v>
      </c>
      <c r="K139" s="1163">
        <v>27846283180.616436</v>
      </c>
      <c r="L139" s="1133" t="s">
        <v>301</v>
      </c>
      <c r="M139" s="1163">
        <v>0</v>
      </c>
      <c r="N139" s="738" t="s">
        <v>301</v>
      </c>
    </row>
    <row r="140" spans="1:14" x14ac:dyDescent="0.35">
      <c r="A140" s="1164">
        <v>19</v>
      </c>
      <c r="B140" s="865" t="s">
        <v>206</v>
      </c>
      <c r="C140" s="865" t="s">
        <v>179</v>
      </c>
      <c r="D140" s="738"/>
      <c r="E140" s="1165">
        <v>1945814443.6164351</v>
      </c>
      <c r="F140" s="1165">
        <v>0</v>
      </c>
      <c r="G140" s="1165">
        <v>1945814443.6164351</v>
      </c>
      <c r="H140" s="1133" t="s">
        <v>301</v>
      </c>
      <c r="I140" s="1165">
        <v>1945814443.6164351</v>
      </c>
      <c r="J140" s="1165">
        <v>0</v>
      </c>
      <c r="K140" s="1165">
        <v>1945814443.6164351</v>
      </c>
      <c r="L140" s="1133" t="s">
        <v>301</v>
      </c>
      <c r="M140" s="1165">
        <v>0</v>
      </c>
      <c r="N140" s="738" t="s">
        <v>301</v>
      </c>
    </row>
    <row r="141" spans="1:14" x14ac:dyDescent="0.35">
      <c r="A141" s="1138">
        <v>20</v>
      </c>
      <c r="B141" s="868" t="s">
        <v>507</v>
      </c>
      <c r="C141" s="868" t="s">
        <v>179</v>
      </c>
      <c r="D141" s="738"/>
      <c r="E141" s="1139"/>
      <c r="F141" s="1139">
        <v>0</v>
      </c>
      <c r="G141" s="1139">
        <v>0</v>
      </c>
      <c r="H141" s="1133" t="s">
        <v>301</v>
      </c>
      <c r="I141" s="1139"/>
      <c r="J141" s="1139">
        <v>0</v>
      </c>
      <c r="K141" s="1139">
        <v>0</v>
      </c>
      <c r="L141" s="1133" t="s">
        <v>301</v>
      </c>
      <c r="M141" s="1139">
        <v>0</v>
      </c>
      <c r="N141" s="738" t="s">
        <v>301</v>
      </c>
    </row>
    <row r="142" spans="1:14" x14ac:dyDescent="0.35">
      <c r="A142" s="1164">
        <v>21</v>
      </c>
      <c r="B142" s="865" t="s">
        <v>207</v>
      </c>
      <c r="C142" s="865" t="s">
        <v>179</v>
      </c>
      <c r="D142" s="738"/>
      <c r="E142" s="1165"/>
      <c r="F142" s="1165">
        <v>0</v>
      </c>
      <c r="G142" s="1165">
        <v>0</v>
      </c>
      <c r="H142" s="1133" t="s">
        <v>301</v>
      </c>
      <c r="I142" s="1165"/>
      <c r="J142" s="1165">
        <v>0</v>
      </c>
      <c r="K142" s="1165">
        <v>0</v>
      </c>
      <c r="L142" s="1133" t="s">
        <v>301</v>
      </c>
      <c r="M142" s="1165">
        <v>0</v>
      </c>
      <c r="N142" s="738" t="s">
        <v>301</v>
      </c>
    </row>
    <row r="143" spans="1:14" x14ac:dyDescent="0.35">
      <c r="A143" s="1138">
        <v>22</v>
      </c>
      <c r="B143" s="868" t="s">
        <v>220</v>
      </c>
      <c r="C143" s="868" t="s">
        <v>179</v>
      </c>
      <c r="D143" s="738"/>
      <c r="E143" s="1139"/>
      <c r="F143" s="1139">
        <v>0</v>
      </c>
      <c r="G143" s="1139">
        <v>0</v>
      </c>
      <c r="H143" s="1133" t="s">
        <v>301</v>
      </c>
      <c r="I143" s="1139"/>
      <c r="J143" s="1139">
        <v>0</v>
      </c>
      <c r="K143" s="1139">
        <v>0</v>
      </c>
      <c r="L143" s="1133" t="s">
        <v>301</v>
      </c>
      <c r="M143" s="1139">
        <v>0</v>
      </c>
      <c r="N143" s="738" t="s">
        <v>301</v>
      </c>
    </row>
    <row r="144" spans="1:14" x14ac:dyDescent="0.35">
      <c r="A144" s="1164">
        <v>23</v>
      </c>
      <c r="B144" s="865" t="s">
        <v>219</v>
      </c>
      <c r="C144" s="865" t="s">
        <v>179</v>
      </c>
      <c r="D144" s="738"/>
      <c r="E144" s="1165"/>
      <c r="F144" s="1165">
        <v>0</v>
      </c>
      <c r="G144" s="1165">
        <v>0</v>
      </c>
      <c r="H144" s="1133" t="s">
        <v>301</v>
      </c>
      <c r="I144" s="1165"/>
      <c r="J144" s="1165">
        <v>0</v>
      </c>
      <c r="K144" s="1165">
        <v>0</v>
      </c>
      <c r="L144" s="1133" t="s">
        <v>301</v>
      </c>
      <c r="M144" s="1165">
        <v>0</v>
      </c>
      <c r="N144" s="738" t="s">
        <v>301</v>
      </c>
    </row>
    <row r="145" spans="1:14" x14ac:dyDescent="0.35">
      <c r="A145" s="1138">
        <v>24</v>
      </c>
      <c r="B145" s="868" t="s">
        <v>508</v>
      </c>
      <c r="C145" s="868" t="s">
        <v>179</v>
      </c>
      <c r="D145" s="738"/>
      <c r="E145" s="1139"/>
      <c r="F145" s="1139">
        <v>0</v>
      </c>
      <c r="G145" s="1139">
        <v>0</v>
      </c>
      <c r="H145" s="1133" t="s">
        <v>301</v>
      </c>
      <c r="I145" s="1139"/>
      <c r="J145" s="1139">
        <v>0</v>
      </c>
      <c r="K145" s="1139">
        <v>0</v>
      </c>
      <c r="L145" s="1133" t="s">
        <v>301</v>
      </c>
      <c r="M145" s="1139">
        <v>0</v>
      </c>
      <c r="N145" s="738" t="s">
        <v>301</v>
      </c>
    </row>
    <row r="146" spans="1:14" x14ac:dyDescent="0.35">
      <c r="A146" s="1164">
        <v>25</v>
      </c>
      <c r="B146" s="865" t="s">
        <v>213</v>
      </c>
      <c r="C146" s="865" t="s">
        <v>179</v>
      </c>
      <c r="D146" s="738"/>
      <c r="E146" s="1165">
        <v>152165955</v>
      </c>
      <c r="F146" s="1165">
        <v>0</v>
      </c>
      <c r="G146" s="1165">
        <v>152165955</v>
      </c>
      <c r="H146" s="1133" t="s">
        <v>301</v>
      </c>
      <c r="I146" s="1165">
        <v>152165955</v>
      </c>
      <c r="J146" s="1165">
        <v>0</v>
      </c>
      <c r="K146" s="1165">
        <v>152165955</v>
      </c>
      <c r="L146" s="1133" t="s">
        <v>301</v>
      </c>
      <c r="M146" s="1165">
        <v>0</v>
      </c>
      <c r="N146" s="738" t="s">
        <v>301</v>
      </c>
    </row>
    <row r="147" spans="1:14" x14ac:dyDescent="0.35">
      <c r="A147" s="1138">
        <v>26</v>
      </c>
      <c r="B147" s="868" t="s">
        <v>509</v>
      </c>
      <c r="C147" s="868" t="s">
        <v>179</v>
      </c>
      <c r="D147" s="738"/>
      <c r="E147" s="1139"/>
      <c r="F147" s="1139">
        <v>0</v>
      </c>
      <c r="G147" s="1139">
        <v>0</v>
      </c>
      <c r="H147" s="1133" t="s">
        <v>301</v>
      </c>
      <c r="I147" s="1139"/>
      <c r="J147" s="1139">
        <v>0</v>
      </c>
      <c r="K147" s="1139">
        <v>0</v>
      </c>
      <c r="L147" s="1133" t="s">
        <v>301</v>
      </c>
      <c r="M147" s="1139">
        <v>0</v>
      </c>
      <c r="N147" s="738" t="s">
        <v>301</v>
      </c>
    </row>
    <row r="148" spans="1:14" x14ac:dyDescent="0.35">
      <c r="A148" s="1164">
        <v>27</v>
      </c>
      <c r="B148" s="865" t="s">
        <v>209</v>
      </c>
      <c r="C148" s="865" t="s">
        <v>208</v>
      </c>
      <c r="D148" s="738"/>
      <c r="E148" s="1165">
        <v>25748302782</v>
      </c>
      <c r="F148" s="1165">
        <v>0</v>
      </c>
      <c r="G148" s="1165">
        <v>25748302782</v>
      </c>
      <c r="H148" s="1133" t="s">
        <v>301</v>
      </c>
      <c r="I148" s="1165">
        <v>25748302782</v>
      </c>
      <c r="J148" s="1165">
        <v>0</v>
      </c>
      <c r="K148" s="1165">
        <v>25748302782</v>
      </c>
      <c r="L148" s="1133" t="s">
        <v>301</v>
      </c>
      <c r="M148" s="1165">
        <v>0</v>
      </c>
      <c r="N148" s="738" t="s">
        <v>301</v>
      </c>
    </row>
    <row r="149" spans="1:14" x14ac:dyDescent="0.35">
      <c r="A149" s="1138">
        <v>28</v>
      </c>
      <c r="B149" s="868" t="s">
        <v>510</v>
      </c>
      <c r="C149" s="868" t="s">
        <v>179</v>
      </c>
      <c r="D149" s="738"/>
      <c r="E149" s="1139"/>
      <c r="F149" s="1139">
        <v>0</v>
      </c>
      <c r="G149" s="1139">
        <v>0</v>
      </c>
      <c r="H149" s="1133" t="s">
        <v>301</v>
      </c>
      <c r="I149" s="1139"/>
      <c r="J149" s="1139">
        <v>0</v>
      </c>
      <c r="K149" s="1139">
        <v>0</v>
      </c>
      <c r="L149" s="1133" t="s">
        <v>301</v>
      </c>
      <c r="M149" s="1139">
        <v>0</v>
      </c>
      <c r="N149" s="738" t="s">
        <v>301</v>
      </c>
    </row>
    <row r="150" spans="1:14" x14ac:dyDescent="0.35">
      <c r="A150" s="1164">
        <v>29</v>
      </c>
      <c r="B150" s="865" t="s">
        <v>527</v>
      </c>
      <c r="C150" s="865" t="s">
        <v>11</v>
      </c>
      <c r="D150" s="738"/>
      <c r="E150" s="1165"/>
      <c r="F150" s="1165">
        <v>0</v>
      </c>
      <c r="G150" s="1165">
        <v>0</v>
      </c>
      <c r="H150" s="1133" t="s">
        <v>301</v>
      </c>
      <c r="I150" s="1165"/>
      <c r="J150" s="1165">
        <v>0</v>
      </c>
      <c r="K150" s="1165">
        <v>0</v>
      </c>
      <c r="L150" s="1133" t="s">
        <v>301</v>
      </c>
      <c r="M150" s="1165">
        <v>0</v>
      </c>
      <c r="N150" s="738" t="s">
        <v>301</v>
      </c>
    </row>
    <row r="151" spans="1:14" x14ac:dyDescent="0.35">
      <c r="A151" s="1161"/>
      <c r="B151" s="1162" t="s">
        <v>528</v>
      </c>
      <c r="C151" s="1162"/>
      <c r="D151" s="738"/>
      <c r="E151" s="1163">
        <v>123624611108.87805</v>
      </c>
      <c r="F151" s="1163">
        <v>0</v>
      </c>
      <c r="G151" s="1163">
        <v>123624611108.87805</v>
      </c>
      <c r="H151" s="1133" t="s">
        <v>301</v>
      </c>
      <c r="I151" s="1163">
        <v>124541159332</v>
      </c>
      <c r="J151" s="1163">
        <v>0</v>
      </c>
      <c r="K151" s="1163">
        <v>124541159332</v>
      </c>
      <c r="L151" s="1133" t="s">
        <v>301</v>
      </c>
      <c r="M151" s="1163">
        <v>-916548223.12195122</v>
      </c>
      <c r="N151" s="738" t="s">
        <v>301</v>
      </c>
    </row>
    <row r="152" spans="1:14" x14ac:dyDescent="0.35">
      <c r="A152" s="1164">
        <v>30</v>
      </c>
      <c r="B152" s="865" t="s">
        <v>3509</v>
      </c>
      <c r="C152" s="865" t="s">
        <v>191</v>
      </c>
      <c r="D152" s="738"/>
      <c r="E152" s="1165">
        <v>81277309509</v>
      </c>
      <c r="F152" s="1165">
        <v>0</v>
      </c>
      <c r="G152" s="1165">
        <v>81277309509</v>
      </c>
      <c r="H152" s="1133" t="s">
        <v>301</v>
      </c>
      <c r="I152" s="1165">
        <v>82505294458</v>
      </c>
      <c r="J152" s="1165">
        <v>0</v>
      </c>
      <c r="K152" s="1165">
        <v>82505294458</v>
      </c>
      <c r="L152" s="1133" t="s">
        <v>301</v>
      </c>
      <c r="M152" s="1165">
        <v>-1227984949</v>
      </c>
      <c r="N152" s="738" t="s">
        <v>301</v>
      </c>
    </row>
    <row r="153" spans="1:14" x14ac:dyDescent="0.35">
      <c r="A153" s="1138">
        <v>31</v>
      </c>
      <c r="B153" s="868" t="s">
        <v>157</v>
      </c>
      <c r="C153" s="868" t="s">
        <v>191</v>
      </c>
      <c r="D153" s="738"/>
      <c r="E153" s="1139"/>
      <c r="F153" s="1139">
        <v>0</v>
      </c>
      <c r="G153" s="1139">
        <v>0</v>
      </c>
      <c r="H153" s="1133" t="s">
        <v>301</v>
      </c>
      <c r="I153" s="1139"/>
      <c r="J153" s="1139">
        <v>0</v>
      </c>
      <c r="K153" s="1139">
        <v>0</v>
      </c>
      <c r="L153" s="1133" t="s">
        <v>301</v>
      </c>
      <c r="M153" s="1139">
        <v>0</v>
      </c>
      <c r="N153" s="738" t="s">
        <v>301</v>
      </c>
    </row>
    <row r="154" spans="1:14" x14ac:dyDescent="0.35">
      <c r="A154" s="1164">
        <v>32</v>
      </c>
      <c r="B154" s="865" t="s">
        <v>154</v>
      </c>
      <c r="C154" s="865" t="s">
        <v>191</v>
      </c>
      <c r="D154" s="738"/>
      <c r="E154" s="1165">
        <v>157727000</v>
      </c>
      <c r="F154" s="1165">
        <v>0</v>
      </c>
      <c r="G154" s="1165">
        <v>157727000</v>
      </c>
      <c r="H154" s="1133" t="s">
        <v>301</v>
      </c>
      <c r="I154" s="1165">
        <v>154863000</v>
      </c>
      <c r="J154" s="1165">
        <v>0</v>
      </c>
      <c r="K154" s="1165">
        <v>154863000</v>
      </c>
      <c r="L154" s="1133" t="s">
        <v>301</v>
      </c>
      <c r="M154" s="1165">
        <v>2864000</v>
      </c>
      <c r="N154" s="738" t="s">
        <v>301</v>
      </c>
    </row>
    <row r="155" spans="1:14" x14ac:dyDescent="0.35">
      <c r="A155" s="1138">
        <v>33</v>
      </c>
      <c r="B155" s="868" t="s">
        <v>159</v>
      </c>
      <c r="C155" s="868" t="s">
        <v>191</v>
      </c>
      <c r="D155" s="738"/>
      <c r="E155" s="1139"/>
      <c r="F155" s="1139">
        <v>0</v>
      </c>
      <c r="G155" s="1139">
        <v>0</v>
      </c>
      <c r="H155" s="1133" t="s">
        <v>301</v>
      </c>
      <c r="I155" s="1139"/>
      <c r="J155" s="1139">
        <v>0</v>
      </c>
      <c r="K155" s="1139">
        <v>0</v>
      </c>
      <c r="L155" s="1133" t="s">
        <v>301</v>
      </c>
      <c r="M155" s="1139">
        <v>0</v>
      </c>
      <c r="N155" s="738" t="s">
        <v>301</v>
      </c>
    </row>
    <row r="156" spans="1:14" x14ac:dyDescent="0.35">
      <c r="A156" s="1164">
        <v>34</v>
      </c>
      <c r="B156" s="865" t="s">
        <v>156</v>
      </c>
      <c r="C156" s="865" t="s">
        <v>191</v>
      </c>
      <c r="D156" s="738"/>
      <c r="E156" s="1165"/>
      <c r="F156" s="1165">
        <v>0</v>
      </c>
      <c r="G156" s="1165">
        <v>0</v>
      </c>
      <c r="H156" s="1133" t="s">
        <v>301</v>
      </c>
      <c r="I156" s="1165"/>
      <c r="J156" s="1165">
        <v>0</v>
      </c>
      <c r="K156" s="1165">
        <v>0</v>
      </c>
      <c r="L156" s="1133" t="s">
        <v>301</v>
      </c>
      <c r="M156" s="1165">
        <v>0</v>
      </c>
      <c r="N156" s="738" t="s">
        <v>301</v>
      </c>
    </row>
    <row r="157" spans="1:14" x14ac:dyDescent="0.35">
      <c r="A157" s="1138">
        <v>35</v>
      </c>
      <c r="B157" s="868" t="s">
        <v>147</v>
      </c>
      <c r="C157" s="868" t="s">
        <v>191</v>
      </c>
      <c r="D157" s="738"/>
      <c r="E157" s="1139">
        <v>39885284273</v>
      </c>
      <c r="F157" s="1139">
        <v>0</v>
      </c>
      <c r="G157" s="1139">
        <v>39885284273</v>
      </c>
      <c r="H157" s="1133" t="s">
        <v>301</v>
      </c>
      <c r="I157" s="1139">
        <v>40007042732</v>
      </c>
      <c r="J157" s="1139">
        <v>0</v>
      </c>
      <c r="K157" s="1139">
        <v>40007042732</v>
      </c>
      <c r="L157" s="1133" t="s">
        <v>301</v>
      </c>
      <c r="M157" s="1139">
        <v>-121758459</v>
      </c>
      <c r="N157" s="738" t="s">
        <v>301</v>
      </c>
    </row>
    <row r="158" spans="1:14" x14ac:dyDescent="0.35">
      <c r="A158" s="1164">
        <v>36</v>
      </c>
      <c r="B158" s="865" t="s">
        <v>150</v>
      </c>
      <c r="C158" s="865" t="s">
        <v>191</v>
      </c>
      <c r="D158" s="738"/>
      <c r="E158" s="1165">
        <v>1125239411</v>
      </c>
      <c r="F158" s="1165">
        <v>0</v>
      </c>
      <c r="G158" s="1165">
        <v>1125239411</v>
      </c>
      <c r="H158" s="1133" t="s">
        <v>301</v>
      </c>
      <c r="I158" s="1165">
        <v>673827031</v>
      </c>
      <c r="J158" s="1165">
        <v>0</v>
      </c>
      <c r="K158" s="1165">
        <v>673827031</v>
      </c>
      <c r="L158" s="1133" t="s">
        <v>301</v>
      </c>
      <c r="M158" s="1165">
        <v>451412380</v>
      </c>
      <c r="N158" s="738" t="s">
        <v>301</v>
      </c>
    </row>
    <row r="159" spans="1:14" x14ac:dyDescent="0.35">
      <c r="A159" s="1138">
        <v>37</v>
      </c>
      <c r="B159" s="868" t="s">
        <v>149</v>
      </c>
      <c r="C159" s="868" t="s">
        <v>176</v>
      </c>
      <c r="D159" s="738"/>
      <c r="E159" s="1139">
        <v>976824742</v>
      </c>
      <c r="F159" s="1139">
        <v>-101983320</v>
      </c>
      <c r="G159" s="1139">
        <v>874841422</v>
      </c>
      <c r="H159" s="1133" t="s">
        <v>301</v>
      </c>
      <c r="I159" s="1139">
        <v>874841422</v>
      </c>
      <c r="J159" s="1139">
        <v>0</v>
      </c>
      <c r="K159" s="1139">
        <v>874841422</v>
      </c>
      <c r="L159" s="1133" t="s">
        <v>301</v>
      </c>
      <c r="M159" s="1139">
        <v>0</v>
      </c>
      <c r="N159" s="738" t="s">
        <v>301</v>
      </c>
    </row>
    <row r="160" spans="1:14" x14ac:dyDescent="0.35">
      <c r="A160" s="1164">
        <v>38</v>
      </c>
      <c r="B160" s="865" t="s">
        <v>158</v>
      </c>
      <c r="C160" s="865" t="s">
        <v>176</v>
      </c>
      <c r="D160" s="738"/>
      <c r="E160" s="1165"/>
      <c r="F160" s="1165">
        <v>96162097</v>
      </c>
      <c r="G160" s="1165">
        <v>96162097</v>
      </c>
      <c r="H160" s="1133" t="s">
        <v>301</v>
      </c>
      <c r="I160" s="1165">
        <v>96162097</v>
      </c>
      <c r="J160" s="1165">
        <v>0</v>
      </c>
      <c r="K160" s="1165">
        <v>96162097</v>
      </c>
      <c r="L160" s="1133" t="s">
        <v>301</v>
      </c>
      <c r="M160" s="1165">
        <v>0</v>
      </c>
      <c r="N160" s="738" t="s">
        <v>301</v>
      </c>
    </row>
    <row r="161" spans="1:14" x14ac:dyDescent="0.35">
      <c r="A161" s="1138">
        <v>39</v>
      </c>
      <c r="B161" s="868" t="s">
        <v>529</v>
      </c>
      <c r="C161" s="868" t="s">
        <v>176</v>
      </c>
      <c r="D161" s="738"/>
      <c r="E161" s="1139"/>
      <c r="F161" s="1139">
        <v>5821223</v>
      </c>
      <c r="G161" s="1139">
        <v>5821223</v>
      </c>
      <c r="H161" s="1133" t="s">
        <v>301</v>
      </c>
      <c r="I161" s="1139">
        <v>5821223</v>
      </c>
      <c r="J161" s="1139">
        <v>0</v>
      </c>
      <c r="K161" s="1139">
        <v>5821223</v>
      </c>
      <c r="L161" s="1133" t="s">
        <v>301</v>
      </c>
      <c r="M161" s="1139">
        <v>0</v>
      </c>
      <c r="N161" s="738" t="s">
        <v>301</v>
      </c>
    </row>
    <row r="162" spans="1:14" x14ac:dyDescent="0.35">
      <c r="A162" s="1164">
        <v>40</v>
      </c>
      <c r="B162" s="865" t="s">
        <v>148</v>
      </c>
      <c r="C162" s="865" t="s">
        <v>176</v>
      </c>
      <c r="D162" s="738"/>
      <c r="E162" s="1165"/>
      <c r="F162" s="1165">
        <v>0</v>
      </c>
      <c r="G162" s="1165">
        <v>0</v>
      </c>
      <c r="H162" s="1133" t="s">
        <v>301</v>
      </c>
      <c r="I162" s="1165"/>
      <c r="J162" s="1165">
        <v>0</v>
      </c>
      <c r="K162" s="1165">
        <v>0</v>
      </c>
      <c r="L162" s="1133" t="s">
        <v>301</v>
      </c>
      <c r="M162" s="1165">
        <v>0</v>
      </c>
      <c r="N162" s="738" t="s">
        <v>301</v>
      </c>
    </row>
    <row r="163" spans="1:14" x14ac:dyDescent="0.35">
      <c r="A163" s="1138">
        <v>41</v>
      </c>
      <c r="B163" s="868" t="s">
        <v>511</v>
      </c>
      <c r="C163" s="868" t="s">
        <v>185</v>
      </c>
      <c r="D163" s="738"/>
      <c r="E163" s="1139"/>
      <c r="F163" s="1139">
        <v>0</v>
      </c>
      <c r="G163" s="1139">
        <v>0</v>
      </c>
      <c r="H163" s="1133" t="s">
        <v>301</v>
      </c>
      <c r="I163" s="1139"/>
      <c r="J163" s="1139">
        <v>0</v>
      </c>
      <c r="K163" s="1139">
        <v>0</v>
      </c>
      <c r="L163" s="1133" t="s">
        <v>301</v>
      </c>
      <c r="M163" s="1139">
        <v>0</v>
      </c>
      <c r="N163" s="738" t="s">
        <v>301</v>
      </c>
    </row>
    <row r="164" spans="1:14" x14ac:dyDescent="0.35">
      <c r="A164" s="1164">
        <v>42</v>
      </c>
      <c r="B164" s="865" t="s">
        <v>155</v>
      </c>
      <c r="C164" s="865" t="s">
        <v>191</v>
      </c>
      <c r="D164" s="738"/>
      <c r="E164" s="1165"/>
      <c r="F164" s="1165">
        <v>0</v>
      </c>
      <c r="G164" s="1165">
        <v>0</v>
      </c>
      <c r="H164" s="1133" t="s">
        <v>301</v>
      </c>
      <c r="I164" s="1165"/>
      <c r="J164" s="1165">
        <v>0</v>
      </c>
      <c r="K164" s="1165">
        <v>0</v>
      </c>
      <c r="L164" s="1133" t="s">
        <v>301</v>
      </c>
      <c r="M164" s="1165">
        <v>0</v>
      </c>
      <c r="N164" s="738" t="s">
        <v>301</v>
      </c>
    </row>
    <row r="165" spans="1:14" x14ac:dyDescent="0.35">
      <c r="A165" s="1138">
        <v>43</v>
      </c>
      <c r="B165" s="868" t="s">
        <v>153</v>
      </c>
      <c r="C165" s="868" t="s">
        <v>191</v>
      </c>
      <c r="D165" s="738"/>
      <c r="E165" s="1139"/>
      <c r="F165" s="1139">
        <v>0</v>
      </c>
      <c r="G165" s="1139">
        <v>0</v>
      </c>
      <c r="H165" s="1133" t="s">
        <v>301</v>
      </c>
      <c r="I165" s="1139"/>
      <c r="J165" s="1139">
        <v>0</v>
      </c>
      <c r="K165" s="1139">
        <v>0</v>
      </c>
      <c r="L165" s="1133" t="s">
        <v>301</v>
      </c>
      <c r="M165" s="1139">
        <v>0</v>
      </c>
      <c r="N165" s="738" t="s">
        <v>301</v>
      </c>
    </row>
    <row r="166" spans="1:14" x14ac:dyDescent="0.35">
      <c r="A166" s="1164">
        <v>44</v>
      </c>
      <c r="B166" s="865" t="s">
        <v>512</v>
      </c>
      <c r="C166" s="865" t="s">
        <v>191</v>
      </c>
      <c r="D166" s="738"/>
      <c r="E166" s="1165"/>
      <c r="F166" s="1165">
        <v>0</v>
      </c>
      <c r="G166" s="1165">
        <v>0</v>
      </c>
      <c r="H166" s="1133" t="s">
        <v>301</v>
      </c>
      <c r="I166" s="1165"/>
      <c r="J166" s="1165">
        <v>0</v>
      </c>
      <c r="K166" s="1165">
        <v>0</v>
      </c>
      <c r="L166" s="1133" t="s">
        <v>301</v>
      </c>
      <c r="M166" s="1165">
        <v>0</v>
      </c>
      <c r="N166" s="738" t="s">
        <v>301</v>
      </c>
    </row>
    <row r="167" spans="1:14" x14ac:dyDescent="0.35">
      <c r="A167" s="1138">
        <v>45</v>
      </c>
      <c r="B167" s="868" t="s">
        <v>152</v>
      </c>
      <c r="C167" s="868" t="s">
        <v>191</v>
      </c>
      <c r="D167" s="738"/>
      <c r="E167" s="1139"/>
      <c r="F167" s="1139">
        <v>0</v>
      </c>
      <c r="G167" s="1139">
        <v>0</v>
      </c>
      <c r="H167" s="1133" t="s">
        <v>301</v>
      </c>
      <c r="I167" s="1139"/>
      <c r="J167" s="1139">
        <v>0</v>
      </c>
      <c r="K167" s="1139">
        <v>0</v>
      </c>
      <c r="L167" s="1133" t="s">
        <v>301</v>
      </c>
      <c r="M167" s="1139">
        <v>0</v>
      </c>
      <c r="N167" s="738" t="s">
        <v>301</v>
      </c>
    </row>
    <row r="168" spans="1:14" x14ac:dyDescent="0.35">
      <c r="A168" s="1164">
        <v>46</v>
      </c>
      <c r="B168" s="865" t="s">
        <v>513</v>
      </c>
      <c r="C168" s="865" t="s">
        <v>175</v>
      </c>
      <c r="D168" s="738"/>
      <c r="E168" s="1165"/>
      <c r="F168" s="1165">
        <v>0</v>
      </c>
      <c r="G168" s="1165">
        <v>0</v>
      </c>
      <c r="H168" s="1133" t="s">
        <v>301</v>
      </c>
      <c r="I168" s="1165"/>
      <c r="J168" s="1165">
        <v>0</v>
      </c>
      <c r="K168" s="1165">
        <v>0</v>
      </c>
      <c r="L168" s="1133" t="s">
        <v>301</v>
      </c>
      <c r="M168" s="1165">
        <v>0</v>
      </c>
      <c r="N168" s="738" t="s">
        <v>301</v>
      </c>
    </row>
    <row r="169" spans="1:14" x14ac:dyDescent="0.35">
      <c r="A169" s="1138">
        <v>47</v>
      </c>
      <c r="B169" s="868" t="s">
        <v>204</v>
      </c>
      <c r="C169" s="868" t="s">
        <v>196</v>
      </c>
      <c r="D169" s="738"/>
      <c r="E169" s="1139">
        <v>202226173.87804878</v>
      </c>
      <c r="F169" s="1139">
        <v>0</v>
      </c>
      <c r="G169" s="1139">
        <v>202226173.87804878</v>
      </c>
      <c r="H169" s="1133" t="s">
        <v>301</v>
      </c>
      <c r="I169" s="1139">
        <v>223307369</v>
      </c>
      <c r="J169" s="1139">
        <v>0</v>
      </c>
      <c r="K169" s="1139">
        <v>223307369</v>
      </c>
      <c r="L169" s="1133" t="s">
        <v>301</v>
      </c>
      <c r="M169" s="1139">
        <v>-21081195.121951222</v>
      </c>
      <c r="N169" s="738" t="s">
        <v>301</v>
      </c>
    </row>
    <row r="170" spans="1:14" x14ac:dyDescent="0.35">
      <c r="A170" s="1164">
        <v>48</v>
      </c>
      <c r="B170" s="865" t="s">
        <v>221</v>
      </c>
      <c r="C170" s="865" t="s">
        <v>197</v>
      </c>
      <c r="D170" s="738"/>
      <c r="E170" s="1165"/>
      <c r="F170" s="1165">
        <v>0</v>
      </c>
      <c r="G170" s="1165">
        <v>0</v>
      </c>
      <c r="H170" s="1133" t="s">
        <v>301</v>
      </c>
      <c r="I170" s="1165"/>
      <c r="J170" s="1165">
        <v>0</v>
      </c>
      <c r="K170" s="1165">
        <v>0</v>
      </c>
      <c r="L170" s="1133" t="s">
        <v>301</v>
      </c>
      <c r="M170" s="1165">
        <v>0</v>
      </c>
      <c r="N170" s="738" t="s">
        <v>301</v>
      </c>
    </row>
    <row r="171" spans="1:14" x14ac:dyDescent="0.35">
      <c r="A171" s="1138">
        <v>49</v>
      </c>
      <c r="B171" s="868" t="s">
        <v>530</v>
      </c>
      <c r="C171" s="868" t="s">
        <v>2516</v>
      </c>
      <c r="D171" s="738"/>
      <c r="E171" s="1139"/>
      <c r="F171" s="1139">
        <v>0</v>
      </c>
      <c r="G171" s="1139">
        <v>0</v>
      </c>
      <c r="H171" s="1133" t="s">
        <v>301</v>
      </c>
      <c r="I171" s="1139"/>
      <c r="J171" s="1139">
        <v>0</v>
      </c>
      <c r="K171" s="1139">
        <v>0</v>
      </c>
      <c r="L171" s="1133" t="s">
        <v>301</v>
      </c>
      <c r="M171" s="1139">
        <v>0</v>
      </c>
      <c r="N171" s="738" t="s">
        <v>301</v>
      </c>
    </row>
    <row r="172" spans="1:14" x14ac:dyDescent="0.35">
      <c r="A172" s="1164">
        <v>50</v>
      </c>
      <c r="B172" s="865" t="s">
        <v>2520</v>
      </c>
      <c r="C172" s="865" t="s">
        <v>2516</v>
      </c>
      <c r="D172" s="738"/>
      <c r="E172" s="1165"/>
      <c r="F172" s="1165">
        <v>0</v>
      </c>
      <c r="G172" s="1165">
        <v>0</v>
      </c>
      <c r="H172" s="1133" t="s">
        <v>301</v>
      </c>
      <c r="I172" s="1165"/>
      <c r="J172" s="1165">
        <v>0</v>
      </c>
      <c r="K172" s="1165">
        <v>0</v>
      </c>
      <c r="L172" s="1133" t="s">
        <v>301</v>
      </c>
      <c r="M172" s="1165">
        <v>0</v>
      </c>
      <c r="N172" s="738" t="s">
        <v>301</v>
      </c>
    </row>
    <row r="173" spans="1:14" x14ac:dyDescent="0.35">
      <c r="A173" s="1138">
        <v>51</v>
      </c>
      <c r="B173" s="868" t="s">
        <v>2517</v>
      </c>
      <c r="C173" s="868" t="s">
        <v>2516</v>
      </c>
      <c r="D173" s="738"/>
      <c r="E173" s="1139"/>
      <c r="F173" s="1139">
        <v>0</v>
      </c>
      <c r="G173" s="1139">
        <v>0</v>
      </c>
      <c r="H173" s="1133" t="s">
        <v>301</v>
      </c>
      <c r="I173" s="1139"/>
      <c r="J173" s="1139">
        <v>0</v>
      </c>
      <c r="K173" s="1139">
        <v>0</v>
      </c>
      <c r="L173" s="1133" t="s">
        <v>301</v>
      </c>
      <c r="M173" s="1139">
        <v>0</v>
      </c>
      <c r="N173" s="738" t="s">
        <v>301</v>
      </c>
    </row>
    <row r="174" spans="1:14" x14ac:dyDescent="0.35">
      <c r="A174" s="1164">
        <v>52</v>
      </c>
      <c r="B174" s="865" t="s">
        <v>2518</v>
      </c>
      <c r="C174" s="865" t="s">
        <v>2516</v>
      </c>
      <c r="D174" s="738"/>
      <c r="E174" s="1165"/>
      <c r="F174" s="1165">
        <v>0</v>
      </c>
      <c r="G174" s="1165">
        <v>0</v>
      </c>
      <c r="H174" s="1133" t="s">
        <v>301</v>
      </c>
      <c r="I174" s="1165"/>
      <c r="J174" s="1165">
        <v>0</v>
      </c>
      <c r="K174" s="1165">
        <v>0</v>
      </c>
      <c r="L174" s="1133" t="s">
        <v>301</v>
      </c>
      <c r="M174" s="1165">
        <v>0</v>
      </c>
      <c r="N174" s="738" t="s">
        <v>301</v>
      </c>
    </row>
    <row r="175" spans="1:14" x14ac:dyDescent="0.35">
      <c r="A175" s="1138">
        <v>53</v>
      </c>
      <c r="B175" s="868" t="s">
        <v>2519</v>
      </c>
      <c r="C175" s="868" t="s">
        <v>2516</v>
      </c>
      <c r="D175" s="738"/>
      <c r="E175" s="1139"/>
      <c r="F175" s="1139">
        <v>0</v>
      </c>
      <c r="G175" s="1139">
        <v>0</v>
      </c>
      <c r="H175" s="1133" t="s">
        <v>301</v>
      </c>
      <c r="I175" s="1139"/>
      <c r="J175" s="1139">
        <v>0</v>
      </c>
      <c r="K175" s="1139">
        <v>0</v>
      </c>
      <c r="L175" s="1133" t="s">
        <v>301</v>
      </c>
      <c r="M175" s="1139">
        <v>0</v>
      </c>
      <c r="N175" s="738" t="s">
        <v>301</v>
      </c>
    </row>
    <row r="176" spans="1:14" x14ac:dyDescent="0.35">
      <c r="A176" s="1164">
        <v>54</v>
      </c>
      <c r="B176" s="865" t="s">
        <v>2521</v>
      </c>
      <c r="C176" s="865" t="s">
        <v>2516</v>
      </c>
      <c r="D176" s="738"/>
      <c r="E176" s="1165"/>
      <c r="F176" s="1165">
        <v>0</v>
      </c>
      <c r="G176" s="1165">
        <v>0</v>
      </c>
      <c r="H176" s="1133" t="s">
        <v>301</v>
      </c>
      <c r="I176" s="1165"/>
      <c r="J176" s="1165">
        <v>0</v>
      </c>
      <c r="K176" s="1165">
        <v>0</v>
      </c>
      <c r="L176" s="1133" t="s">
        <v>301</v>
      </c>
      <c r="M176" s="1165">
        <v>0</v>
      </c>
      <c r="N176" s="738" t="s">
        <v>301</v>
      </c>
    </row>
    <row r="177" spans="1:14" x14ac:dyDescent="0.35">
      <c r="A177" s="1138">
        <v>55</v>
      </c>
      <c r="B177" s="868" t="s">
        <v>527</v>
      </c>
      <c r="C177" s="868" t="s">
        <v>505</v>
      </c>
      <c r="D177" s="738"/>
      <c r="E177" s="1139"/>
      <c r="F177" s="1139">
        <v>0</v>
      </c>
      <c r="G177" s="1139">
        <v>0</v>
      </c>
      <c r="H177" s="1133" t="s">
        <v>301</v>
      </c>
      <c r="I177" s="1139"/>
      <c r="J177" s="1139">
        <v>0</v>
      </c>
      <c r="K177" s="1139">
        <v>0</v>
      </c>
      <c r="L177" s="1133" t="s">
        <v>301</v>
      </c>
      <c r="M177" s="1139">
        <v>0</v>
      </c>
      <c r="N177" s="738" t="s">
        <v>301</v>
      </c>
    </row>
    <row r="178" spans="1:14" x14ac:dyDescent="0.35">
      <c r="A178" s="1161"/>
      <c r="B178" s="1162" t="s">
        <v>3510</v>
      </c>
      <c r="C178" s="1162"/>
      <c r="D178" s="738"/>
      <c r="E178" s="1163">
        <v>0</v>
      </c>
      <c r="F178" s="1163">
        <v>0</v>
      </c>
      <c r="G178" s="1163">
        <v>0</v>
      </c>
      <c r="H178" s="1133" t="s">
        <v>301</v>
      </c>
      <c r="I178" s="1163">
        <v>0</v>
      </c>
      <c r="J178" s="1163">
        <v>0</v>
      </c>
      <c r="K178" s="1163">
        <v>0</v>
      </c>
      <c r="L178" s="1133" t="s">
        <v>301</v>
      </c>
      <c r="M178" s="1163">
        <v>0</v>
      </c>
      <c r="N178" s="738" t="s">
        <v>301</v>
      </c>
    </row>
    <row r="179" spans="1:14" x14ac:dyDescent="0.35">
      <c r="A179" s="1164">
        <v>56</v>
      </c>
      <c r="B179" s="865" t="s">
        <v>3511</v>
      </c>
      <c r="C179" s="865" t="s">
        <v>3512</v>
      </c>
      <c r="D179" s="738"/>
      <c r="E179" s="1165"/>
      <c r="F179" s="1165">
        <v>0</v>
      </c>
      <c r="G179" s="1165">
        <v>0</v>
      </c>
      <c r="H179" s="1133" t="s">
        <v>301</v>
      </c>
      <c r="I179" s="1165"/>
      <c r="J179" s="1165">
        <v>0</v>
      </c>
      <c r="K179" s="1165">
        <v>0</v>
      </c>
      <c r="L179" s="1133" t="s">
        <v>301</v>
      </c>
      <c r="M179" s="1165">
        <v>0</v>
      </c>
      <c r="N179" s="738" t="s">
        <v>301</v>
      </c>
    </row>
    <row r="180" spans="1:14" x14ac:dyDescent="0.35">
      <c r="A180" s="1138">
        <v>57</v>
      </c>
      <c r="B180" s="868" t="s">
        <v>3513</v>
      </c>
      <c r="C180" s="868" t="s">
        <v>3512</v>
      </c>
      <c r="D180" s="738"/>
      <c r="E180" s="1139"/>
      <c r="F180" s="1139">
        <v>0</v>
      </c>
      <c r="G180" s="1139">
        <v>0</v>
      </c>
      <c r="H180" s="1133" t="s">
        <v>301</v>
      </c>
      <c r="I180" s="1139"/>
      <c r="J180" s="1139">
        <v>0</v>
      </c>
      <c r="K180" s="1139">
        <v>0</v>
      </c>
      <c r="L180" s="1133" t="s">
        <v>301</v>
      </c>
      <c r="M180" s="1139">
        <v>0</v>
      </c>
      <c r="N180" s="738" t="s">
        <v>301</v>
      </c>
    </row>
    <row r="181" spans="1:14" x14ac:dyDescent="0.35">
      <c r="A181" s="1164">
        <v>58</v>
      </c>
      <c r="B181" s="865" t="s">
        <v>3514</v>
      </c>
      <c r="C181" s="865" t="s">
        <v>3512</v>
      </c>
      <c r="D181" s="738"/>
      <c r="E181" s="1165"/>
      <c r="F181" s="1165">
        <v>0</v>
      </c>
      <c r="G181" s="1165">
        <v>0</v>
      </c>
      <c r="H181" s="1133" t="s">
        <v>301</v>
      </c>
      <c r="I181" s="1165"/>
      <c r="J181" s="1165">
        <v>0</v>
      </c>
      <c r="K181" s="1165">
        <v>0</v>
      </c>
      <c r="L181" s="1133" t="s">
        <v>301</v>
      </c>
      <c r="M181" s="1165">
        <v>0</v>
      </c>
      <c r="N181" s="738" t="s">
        <v>301</v>
      </c>
    </row>
    <row r="182" spans="1:14" x14ac:dyDescent="0.35">
      <c r="A182" s="1138">
        <v>59</v>
      </c>
      <c r="B182" s="868" t="s">
        <v>3515</v>
      </c>
      <c r="C182" s="868" t="s">
        <v>3512</v>
      </c>
      <c r="D182" s="738"/>
      <c r="E182" s="1139"/>
      <c r="F182" s="1139">
        <v>0</v>
      </c>
      <c r="G182" s="1139">
        <v>0</v>
      </c>
      <c r="H182" s="1133" t="s">
        <v>301</v>
      </c>
      <c r="I182" s="1139"/>
      <c r="J182" s="1139">
        <v>0</v>
      </c>
      <c r="K182" s="1139">
        <v>0</v>
      </c>
      <c r="L182" s="1133" t="s">
        <v>301</v>
      </c>
      <c r="M182" s="1139">
        <v>0</v>
      </c>
      <c r="N182" s="738" t="s">
        <v>301</v>
      </c>
    </row>
    <row r="183" spans="1:14" x14ac:dyDescent="0.35">
      <c r="A183" s="1164">
        <v>60</v>
      </c>
      <c r="B183" s="865" t="s">
        <v>3516</v>
      </c>
      <c r="C183" s="865" t="s">
        <v>3512</v>
      </c>
      <c r="D183" s="738"/>
      <c r="E183" s="1165"/>
      <c r="F183" s="1165">
        <v>0</v>
      </c>
      <c r="G183" s="1165">
        <v>0</v>
      </c>
      <c r="H183" s="1133" t="s">
        <v>301</v>
      </c>
      <c r="I183" s="1165"/>
      <c r="J183" s="1165">
        <v>0</v>
      </c>
      <c r="K183" s="1165">
        <v>0</v>
      </c>
      <c r="L183" s="1133" t="s">
        <v>301</v>
      </c>
      <c r="M183" s="1165">
        <v>0</v>
      </c>
      <c r="N183" s="738" t="s">
        <v>301</v>
      </c>
    </row>
    <row r="184" spans="1:14" x14ac:dyDescent="0.35">
      <c r="A184" s="1138">
        <v>61</v>
      </c>
      <c r="B184" s="868" t="s">
        <v>3517</v>
      </c>
      <c r="C184" s="868" t="s">
        <v>3512</v>
      </c>
      <c r="D184" s="738"/>
      <c r="E184" s="1139"/>
      <c r="F184" s="1139">
        <v>0</v>
      </c>
      <c r="G184" s="1139">
        <v>0</v>
      </c>
      <c r="H184" s="1133" t="s">
        <v>301</v>
      </c>
      <c r="I184" s="1139"/>
      <c r="J184" s="1139">
        <v>0</v>
      </c>
      <c r="K184" s="1139">
        <v>0</v>
      </c>
      <c r="L184" s="1133" t="s">
        <v>301</v>
      </c>
      <c r="M184" s="1139">
        <v>0</v>
      </c>
      <c r="N184" s="738" t="s">
        <v>301</v>
      </c>
    </row>
    <row r="185" spans="1:14" x14ac:dyDescent="0.35">
      <c r="A185" s="1167"/>
      <c r="B185" s="1168" t="s">
        <v>3518</v>
      </c>
      <c r="C185" s="1168"/>
      <c r="D185" s="738"/>
      <c r="E185" s="1169">
        <v>151470894289.49448</v>
      </c>
      <c r="F185" s="1169">
        <v>0</v>
      </c>
      <c r="G185" s="1169">
        <v>151470894289.49448</v>
      </c>
      <c r="H185" s="1133"/>
      <c r="I185" s="1169">
        <v>152387442512.61642</v>
      </c>
      <c r="J185" s="1169">
        <v>0</v>
      </c>
      <c r="K185" s="1169">
        <v>152387442512.61642</v>
      </c>
      <c r="L185" s="1133"/>
      <c r="M185" s="1169">
        <v>-916548223.12195122</v>
      </c>
      <c r="N185" s="738"/>
    </row>
    <row r="186" spans="1:14" x14ac:dyDescent="0.35">
      <c r="A186" s="1161"/>
      <c r="B186" s="1162" t="s">
        <v>222</v>
      </c>
      <c r="C186" s="1162"/>
      <c r="D186" s="738"/>
      <c r="E186" s="1163">
        <v>2773433</v>
      </c>
      <c r="F186" s="1163">
        <v>0</v>
      </c>
      <c r="G186" s="1163">
        <v>2773433</v>
      </c>
      <c r="H186" s="1133" t="s">
        <v>301</v>
      </c>
      <c r="I186" s="1163">
        <v>0</v>
      </c>
      <c r="J186" s="1163">
        <v>0</v>
      </c>
      <c r="K186" s="1163">
        <v>0</v>
      </c>
      <c r="L186" s="1133" t="s">
        <v>301</v>
      </c>
      <c r="M186" s="1163">
        <v>2773433</v>
      </c>
      <c r="N186" s="738" t="s">
        <v>301</v>
      </c>
    </row>
    <row r="187" spans="1:14" x14ac:dyDescent="0.35">
      <c r="A187" s="1164">
        <v>62</v>
      </c>
      <c r="B187" s="865" t="s">
        <v>531</v>
      </c>
      <c r="C187" s="865" t="s">
        <v>26</v>
      </c>
      <c r="D187" s="738"/>
      <c r="E187" s="1165">
        <v>2773433</v>
      </c>
      <c r="F187" s="1165">
        <v>0</v>
      </c>
      <c r="G187" s="1165">
        <v>2773433</v>
      </c>
      <c r="H187" s="1133" t="s">
        <v>301</v>
      </c>
      <c r="I187" s="1165"/>
      <c r="J187" s="1165">
        <v>0</v>
      </c>
      <c r="K187" s="1165">
        <v>0</v>
      </c>
      <c r="L187" s="1133" t="s">
        <v>301</v>
      </c>
      <c r="M187" s="1165">
        <v>2773433</v>
      </c>
      <c r="N187" s="738" t="s">
        <v>301</v>
      </c>
    </row>
    <row r="188" spans="1:14" x14ac:dyDescent="0.35">
      <c r="A188" s="1138">
        <v>63</v>
      </c>
      <c r="B188" s="868" t="s">
        <v>3519</v>
      </c>
      <c r="C188" s="868" t="s">
        <v>26</v>
      </c>
      <c r="D188" s="738"/>
      <c r="E188" s="1139"/>
      <c r="F188" s="1139">
        <v>0</v>
      </c>
      <c r="G188" s="1139">
        <v>0</v>
      </c>
      <c r="H188" s="1133" t="s">
        <v>301</v>
      </c>
      <c r="I188" s="1139"/>
      <c r="J188" s="1139">
        <v>0</v>
      </c>
      <c r="K188" s="1139">
        <v>0</v>
      </c>
      <c r="L188" s="1133" t="s">
        <v>301</v>
      </c>
      <c r="M188" s="1139">
        <v>0</v>
      </c>
      <c r="N188" s="738" t="s">
        <v>301</v>
      </c>
    </row>
    <row r="189" spans="1:14" x14ac:dyDescent="0.35">
      <c r="A189" s="1164">
        <v>64</v>
      </c>
      <c r="B189" s="865" t="s">
        <v>533</v>
      </c>
      <c r="C189" s="865" t="s">
        <v>26</v>
      </c>
      <c r="D189" s="738"/>
      <c r="E189" s="1165"/>
      <c r="F189" s="1165">
        <v>0</v>
      </c>
      <c r="G189" s="1165">
        <v>0</v>
      </c>
      <c r="H189" s="1133" t="s">
        <v>301</v>
      </c>
      <c r="I189" s="1165"/>
      <c r="J189" s="1165">
        <v>0</v>
      </c>
      <c r="K189" s="1165">
        <v>0</v>
      </c>
      <c r="L189" s="1133" t="s">
        <v>301</v>
      </c>
      <c r="M189" s="1165">
        <v>0</v>
      </c>
      <c r="N189" s="738" t="s">
        <v>301</v>
      </c>
    </row>
    <row r="190" spans="1:14" x14ac:dyDescent="0.35">
      <c r="A190" s="1138">
        <v>65</v>
      </c>
      <c r="B190" s="868" t="s">
        <v>3520</v>
      </c>
      <c r="C190" s="868" t="s">
        <v>26</v>
      </c>
      <c r="D190" s="738"/>
      <c r="E190" s="1139"/>
      <c r="F190" s="1139">
        <v>0</v>
      </c>
      <c r="G190" s="1139">
        <v>0</v>
      </c>
      <c r="H190" s="1133" t="s">
        <v>301</v>
      </c>
      <c r="I190" s="1139"/>
      <c r="J190" s="1139">
        <v>0</v>
      </c>
      <c r="K190" s="1139">
        <v>0</v>
      </c>
      <c r="L190" s="1133" t="s">
        <v>301</v>
      </c>
      <c r="M190" s="1139">
        <v>0</v>
      </c>
      <c r="N190" s="738" t="s">
        <v>301</v>
      </c>
    </row>
    <row r="191" spans="1:14" x14ac:dyDescent="0.35">
      <c r="A191" s="1161"/>
      <c r="B191" s="1162" t="s">
        <v>223</v>
      </c>
      <c r="C191" s="1162"/>
      <c r="D191" s="738"/>
      <c r="E191" s="1163">
        <v>0</v>
      </c>
      <c r="F191" s="1163">
        <v>0</v>
      </c>
      <c r="G191" s="1163">
        <v>0</v>
      </c>
      <c r="H191" s="1133" t="s">
        <v>301</v>
      </c>
      <c r="I191" s="1163">
        <v>0</v>
      </c>
      <c r="J191" s="1163">
        <v>0</v>
      </c>
      <c r="K191" s="1163">
        <v>0</v>
      </c>
      <c r="L191" s="1133" t="s">
        <v>301</v>
      </c>
      <c r="M191" s="1163">
        <v>0</v>
      </c>
      <c r="N191" s="738" t="s">
        <v>301</v>
      </c>
    </row>
    <row r="192" spans="1:14" x14ac:dyDescent="0.35">
      <c r="A192" s="1164">
        <v>66</v>
      </c>
      <c r="B192" s="865" t="s">
        <v>672</v>
      </c>
      <c r="C192" s="865" t="s">
        <v>670</v>
      </c>
      <c r="D192" s="738"/>
      <c r="E192" s="1165"/>
      <c r="F192" s="1165">
        <v>0</v>
      </c>
      <c r="G192" s="1165">
        <v>0</v>
      </c>
      <c r="H192" s="1133" t="s">
        <v>301</v>
      </c>
      <c r="I192" s="1165"/>
      <c r="J192" s="1165">
        <v>0</v>
      </c>
      <c r="K192" s="1165">
        <v>0</v>
      </c>
      <c r="L192" s="1133" t="s">
        <v>301</v>
      </c>
      <c r="M192" s="1165">
        <v>0</v>
      </c>
      <c r="N192" s="738" t="s">
        <v>301</v>
      </c>
    </row>
    <row r="193" spans="1:14" x14ac:dyDescent="0.35">
      <c r="A193" s="1138">
        <v>67</v>
      </c>
      <c r="B193" s="868" t="s">
        <v>673</v>
      </c>
      <c r="C193" s="868" t="s">
        <v>3521</v>
      </c>
      <c r="D193" s="738"/>
      <c r="E193" s="1139"/>
      <c r="F193" s="1139">
        <v>0</v>
      </c>
      <c r="G193" s="1139">
        <v>0</v>
      </c>
      <c r="H193" s="1133" t="s">
        <v>301</v>
      </c>
      <c r="I193" s="1139"/>
      <c r="J193" s="1139">
        <v>0</v>
      </c>
      <c r="K193" s="1139">
        <v>0</v>
      </c>
      <c r="L193" s="1133" t="s">
        <v>301</v>
      </c>
      <c r="M193" s="1139">
        <v>0</v>
      </c>
      <c r="N193" s="738" t="s">
        <v>301</v>
      </c>
    </row>
    <row r="194" spans="1:14" x14ac:dyDescent="0.35">
      <c r="A194" s="1164">
        <v>68</v>
      </c>
      <c r="B194" s="865" t="s">
        <v>3522</v>
      </c>
      <c r="C194" s="865" t="s">
        <v>674</v>
      </c>
      <c r="D194" s="738"/>
      <c r="E194" s="1165"/>
      <c r="F194" s="1165">
        <v>0</v>
      </c>
      <c r="G194" s="1165">
        <v>0</v>
      </c>
      <c r="H194" s="1133" t="s">
        <v>301</v>
      </c>
      <c r="I194" s="1165"/>
      <c r="J194" s="1165">
        <v>0</v>
      </c>
      <c r="K194" s="1165">
        <v>0</v>
      </c>
      <c r="L194" s="1133" t="s">
        <v>301</v>
      </c>
      <c r="M194" s="1165">
        <v>0</v>
      </c>
      <c r="N194" s="738" t="s">
        <v>301</v>
      </c>
    </row>
    <row r="195" spans="1:14" x14ac:dyDescent="0.35">
      <c r="A195" s="1138">
        <v>69</v>
      </c>
      <c r="B195" s="868" t="s">
        <v>675</v>
      </c>
      <c r="C195" s="868" t="s">
        <v>670</v>
      </c>
      <c r="D195" s="738"/>
      <c r="E195" s="1139"/>
      <c r="F195" s="1139">
        <v>0</v>
      </c>
      <c r="G195" s="1139">
        <v>0</v>
      </c>
      <c r="H195" s="1133" t="s">
        <v>301</v>
      </c>
      <c r="I195" s="1139"/>
      <c r="J195" s="1139">
        <v>0</v>
      </c>
      <c r="K195" s="1139">
        <v>0</v>
      </c>
      <c r="L195" s="1133" t="s">
        <v>301</v>
      </c>
      <c r="M195" s="1139">
        <v>0</v>
      </c>
      <c r="N195" s="738" t="s">
        <v>301</v>
      </c>
    </row>
    <row r="196" spans="1:14" x14ac:dyDescent="0.35">
      <c r="A196" s="1164">
        <v>70</v>
      </c>
      <c r="B196" s="865" t="s">
        <v>676</v>
      </c>
      <c r="C196" s="865" t="s">
        <v>670</v>
      </c>
      <c r="D196" s="738"/>
      <c r="E196" s="1165"/>
      <c r="F196" s="1165">
        <v>0</v>
      </c>
      <c r="G196" s="1165">
        <v>0</v>
      </c>
      <c r="H196" s="1133" t="s">
        <v>301</v>
      </c>
      <c r="I196" s="1165"/>
      <c r="J196" s="1165">
        <v>0</v>
      </c>
      <c r="K196" s="1165">
        <v>0</v>
      </c>
      <c r="L196" s="1133" t="s">
        <v>301</v>
      </c>
      <c r="M196" s="1165">
        <v>0</v>
      </c>
      <c r="N196" s="738" t="s">
        <v>301</v>
      </c>
    </row>
    <row r="197" spans="1:14" x14ac:dyDescent="0.35">
      <c r="A197" s="1138">
        <v>71</v>
      </c>
      <c r="B197" s="868" t="s">
        <v>788</v>
      </c>
      <c r="C197" s="868" t="s">
        <v>670</v>
      </c>
      <c r="D197" s="738"/>
      <c r="E197" s="1139"/>
      <c r="F197" s="1139">
        <v>0</v>
      </c>
      <c r="G197" s="1139">
        <v>0</v>
      </c>
      <c r="H197" s="1133" t="s">
        <v>301</v>
      </c>
      <c r="I197" s="1139"/>
      <c r="J197" s="1139">
        <v>0</v>
      </c>
      <c r="K197" s="1139">
        <v>0</v>
      </c>
      <c r="L197" s="1133" t="s">
        <v>301</v>
      </c>
      <c r="M197" s="1139">
        <v>0</v>
      </c>
      <c r="N197" s="738" t="s">
        <v>301</v>
      </c>
    </row>
    <row r="198" spans="1:14" x14ac:dyDescent="0.35">
      <c r="A198" s="1164">
        <v>72</v>
      </c>
      <c r="B198" s="865" t="s">
        <v>679</v>
      </c>
      <c r="C198" s="865" t="s">
        <v>670</v>
      </c>
      <c r="D198" s="738"/>
      <c r="E198" s="1165"/>
      <c r="F198" s="1165">
        <v>0</v>
      </c>
      <c r="G198" s="1165">
        <v>0</v>
      </c>
      <c r="H198" s="1133" t="s">
        <v>301</v>
      </c>
      <c r="I198" s="1165"/>
      <c r="J198" s="1165">
        <v>0</v>
      </c>
      <c r="K198" s="1165">
        <v>0</v>
      </c>
      <c r="L198" s="1133" t="s">
        <v>301</v>
      </c>
      <c r="M198" s="1165">
        <v>0</v>
      </c>
      <c r="N198" s="738" t="s">
        <v>301</v>
      </c>
    </row>
    <row r="199" spans="1:14" x14ac:dyDescent="0.35">
      <c r="A199" s="1138">
        <v>73</v>
      </c>
      <c r="B199" s="868" t="s">
        <v>680</v>
      </c>
      <c r="C199" s="868" t="s">
        <v>670</v>
      </c>
      <c r="D199" s="738"/>
      <c r="E199" s="1139"/>
      <c r="F199" s="1139">
        <v>0</v>
      </c>
      <c r="G199" s="1139">
        <v>0</v>
      </c>
      <c r="H199" s="1133" t="s">
        <v>301</v>
      </c>
      <c r="I199" s="1139"/>
      <c r="J199" s="1139">
        <v>0</v>
      </c>
      <c r="K199" s="1139">
        <v>0</v>
      </c>
      <c r="L199" s="1133" t="s">
        <v>301</v>
      </c>
      <c r="M199" s="1139">
        <v>0</v>
      </c>
      <c r="N199" s="738" t="s">
        <v>301</v>
      </c>
    </row>
    <row r="200" spans="1:14" x14ac:dyDescent="0.35">
      <c r="A200" s="1164">
        <v>74</v>
      </c>
      <c r="B200" s="865" t="s">
        <v>681</v>
      </c>
      <c r="C200" s="865" t="s">
        <v>670</v>
      </c>
      <c r="D200" s="738"/>
      <c r="E200" s="1165"/>
      <c r="F200" s="1165">
        <v>0</v>
      </c>
      <c r="G200" s="1165">
        <v>0</v>
      </c>
      <c r="H200" s="1133" t="s">
        <v>301</v>
      </c>
      <c r="I200" s="1165"/>
      <c r="J200" s="1165">
        <v>0</v>
      </c>
      <c r="K200" s="1165">
        <v>0</v>
      </c>
      <c r="L200" s="1133" t="s">
        <v>301</v>
      </c>
      <c r="M200" s="1165">
        <v>0</v>
      </c>
      <c r="N200" s="738" t="s">
        <v>301</v>
      </c>
    </row>
    <row r="201" spans="1:14" x14ac:dyDescent="0.35">
      <c r="A201" s="1138">
        <v>75</v>
      </c>
      <c r="B201" s="868" t="s">
        <v>795</v>
      </c>
      <c r="C201" s="868" t="s">
        <v>3523</v>
      </c>
      <c r="D201" s="738"/>
      <c r="E201" s="1139"/>
      <c r="F201" s="1139">
        <v>0</v>
      </c>
      <c r="G201" s="1139">
        <v>0</v>
      </c>
      <c r="H201" s="1133" t="s">
        <v>301</v>
      </c>
      <c r="I201" s="1139"/>
      <c r="J201" s="1139">
        <v>0</v>
      </c>
      <c r="K201" s="1139">
        <v>0</v>
      </c>
      <c r="L201" s="1133" t="s">
        <v>301</v>
      </c>
      <c r="M201" s="1139">
        <v>0</v>
      </c>
      <c r="N201" s="738" t="s">
        <v>301</v>
      </c>
    </row>
    <row r="202" spans="1:14" x14ac:dyDescent="0.35">
      <c r="A202" s="1164">
        <v>76</v>
      </c>
      <c r="B202" s="865" t="s">
        <v>682</v>
      </c>
      <c r="C202" s="865" t="s">
        <v>3523</v>
      </c>
      <c r="D202" s="738"/>
      <c r="E202" s="1165"/>
      <c r="F202" s="1165">
        <v>0</v>
      </c>
      <c r="G202" s="1165">
        <v>0</v>
      </c>
      <c r="H202" s="1133" t="s">
        <v>301</v>
      </c>
      <c r="I202" s="1165"/>
      <c r="J202" s="1165">
        <v>0</v>
      </c>
      <c r="K202" s="1165">
        <v>0</v>
      </c>
      <c r="L202" s="1133" t="s">
        <v>301</v>
      </c>
      <c r="M202" s="1165">
        <v>0</v>
      </c>
      <c r="N202" s="738" t="s">
        <v>301</v>
      </c>
    </row>
    <row r="203" spans="1:14" x14ac:dyDescent="0.35">
      <c r="A203" s="1161"/>
      <c r="B203" s="1162" t="s">
        <v>3524</v>
      </c>
      <c r="C203" s="1162"/>
      <c r="D203" s="738"/>
      <c r="E203" s="1163">
        <v>0</v>
      </c>
      <c r="F203" s="1163">
        <v>0</v>
      </c>
      <c r="G203" s="1163">
        <v>0</v>
      </c>
      <c r="H203" s="1133" t="s">
        <v>301</v>
      </c>
      <c r="I203" s="1163">
        <v>0</v>
      </c>
      <c r="J203" s="1163">
        <v>0</v>
      </c>
      <c r="K203" s="1163">
        <v>0</v>
      </c>
      <c r="L203" s="1133" t="s">
        <v>301</v>
      </c>
      <c r="M203" s="1163">
        <v>0</v>
      </c>
      <c r="N203" s="738" t="s">
        <v>301</v>
      </c>
    </row>
    <row r="204" spans="1:14" x14ac:dyDescent="0.35">
      <c r="A204" s="1164">
        <v>77</v>
      </c>
      <c r="B204" s="865" t="s">
        <v>3525</v>
      </c>
      <c r="C204" s="865" t="s">
        <v>3512</v>
      </c>
      <c r="D204" s="738"/>
      <c r="E204" s="1165"/>
      <c r="F204" s="1165">
        <v>0</v>
      </c>
      <c r="G204" s="1165">
        <v>0</v>
      </c>
      <c r="H204" s="1133" t="s">
        <v>301</v>
      </c>
      <c r="I204" s="1165"/>
      <c r="J204" s="1165">
        <v>0</v>
      </c>
      <c r="K204" s="1165">
        <v>0</v>
      </c>
      <c r="L204" s="1133" t="s">
        <v>301</v>
      </c>
      <c r="M204" s="1165">
        <v>0</v>
      </c>
      <c r="N204" s="738" t="s">
        <v>301</v>
      </c>
    </row>
    <row r="205" spans="1:14" x14ac:dyDescent="0.35">
      <c r="A205" s="1138">
        <v>78</v>
      </c>
      <c r="B205" s="868" t="s">
        <v>3526</v>
      </c>
      <c r="C205" s="868" t="s">
        <v>3512</v>
      </c>
      <c r="D205" s="738"/>
      <c r="E205" s="1139"/>
      <c r="F205" s="1139">
        <v>0</v>
      </c>
      <c r="G205" s="1139">
        <v>0</v>
      </c>
      <c r="H205" s="1133" t="s">
        <v>301</v>
      </c>
      <c r="I205" s="1139"/>
      <c r="J205" s="1139">
        <v>0</v>
      </c>
      <c r="K205" s="1139">
        <v>0</v>
      </c>
      <c r="L205" s="1133" t="s">
        <v>301</v>
      </c>
      <c r="M205" s="1139">
        <v>0</v>
      </c>
      <c r="N205" s="738" t="s">
        <v>301</v>
      </c>
    </row>
    <row r="206" spans="1:14" x14ac:dyDescent="0.35">
      <c r="A206" s="1164">
        <v>79</v>
      </c>
      <c r="B206" s="865" t="s">
        <v>3527</v>
      </c>
      <c r="C206" s="865" t="s">
        <v>3512</v>
      </c>
      <c r="D206" s="738"/>
      <c r="E206" s="1165"/>
      <c r="F206" s="1165">
        <v>0</v>
      </c>
      <c r="G206" s="1165">
        <v>0</v>
      </c>
      <c r="H206" s="1133" t="s">
        <v>301</v>
      </c>
      <c r="I206" s="1165"/>
      <c r="J206" s="1165">
        <v>0</v>
      </c>
      <c r="K206" s="1165">
        <v>0</v>
      </c>
      <c r="L206" s="1133" t="s">
        <v>301</v>
      </c>
      <c r="M206" s="1165">
        <v>0</v>
      </c>
      <c r="N206" s="738" t="s">
        <v>301</v>
      </c>
    </row>
    <row r="207" spans="1:14" x14ac:dyDescent="0.35">
      <c r="A207" s="1138">
        <v>80</v>
      </c>
      <c r="B207" s="868" t="s">
        <v>3528</v>
      </c>
      <c r="C207" s="868" t="s">
        <v>3512</v>
      </c>
      <c r="D207" s="738"/>
      <c r="E207" s="1139"/>
      <c r="F207" s="1139">
        <v>0</v>
      </c>
      <c r="G207" s="1139">
        <v>0</v>
      </c>
      <c r="H207" s="1133" t="s">
        <v>301</v>
      </c>
      <c r="I207" s="1139"/>
      <c r="J207" s="1139">
        <v>0</v>
      </c>
      <c r="K207" s="1139">
        <v>0</v>
      </c>
      <c r="L207" s="1133" t="s">
        <v>301</v>
      </c>
      <c r="M207" s="1139">
        <v>0</v>
      </c>
      <c r="N207" s="738" t="s">
        <v>301</v>
      </c>
    </row>
    <row r="208" spans="1:14" x14ac:dyDescent="0.35">
      <c r="A208" s="1164">
        <v>81</v>
      </c>
      <c r="B208" s="865" t="s">
        <v>3529</v>
      </c>
      <c r="C208" s="865" t="s">
        <v>3512</v>
      </c>
      <c r="D208" s="738"/>
      <c r="E208" s="1165"/>
      <c r="F208" s="1165">
        <v>0</v>
      </c>
      <c r="G208" s="1165">
        <v>0</v>
      </c>
      <c r="H208" s="1133" t="s">
        <v>301</v>
      </c>
      <c r="I208" s="1165"/>
      <c r="J208" s="1165">
        <v>0</v>
      </c>
      <c r="K208" s="1165">
        <v>0</v>
      </c>
      <c r="L208" s="1133" t="s">
        <v>301</v>
      </c>
      <c r="M208" s="1165">
        <v>0</v>
      </c>
      <c r="N208" s="738" t="s">
        <v>301</v>
      </c>
    </row>
    <row r="209" spans="1:14" x14ac:dyDescent="0.35">
      <c r="A209" s="1138">
        <v>82</v>
      </c>
      <c r="B209" s="868" t="s">
        <v>3530</v>
      </c>
      <c r="C209" s="868" t="s">
        <v>3512</v>
      </c>
      <c r="D209" s="738"/>
      <c r="E209" s="1139"/>
      <c r="F209" s="1139">
        <v>0</v>
      </c>
      <c r="G209" s="1139">
        <v>0</v>
      </c>
      <c r="H209" s="1133" t="s">
        <v>301</v>
      </c>
      <c r="I209" s="1139"/>
      <c r="J209" s="1139">
        <v>0</v>
      </c>
      <c r="K209" s="1139">
        <v>0</v>
      </c>
      <c r="L209" s="1133" t="s">
        <v>301</v>
      </c>
      <c r="M209" s="1139">
        <v>0</v>
      </c>
      <c r="N209" s="738" t="s">
        <v>301</v>
      </c>
    </row>
    <row r="210" spans="1:14" x14ac:dyDescent="0.35">
      <c r="A210" s="1161"/>
      <c r="B210" s="1162" t="s">
        <v>3531</v>
      </c>
      <c r="C210" s="1162"/>
      <c r="D210" s="738"/>
      <c r="E210" s="1163">
        <v>0</v>
      </c>
      <c r="F210" s="1163">
        <v>0</v>
      </c>
      <c r="G210" s="1163">
        <v>0</v>
      </c>
      <c r="H210" s="1133" t="s">
        <v>301</v>
      </c>
      <c r="I210" s="1163">
        <v>0</v>
      </c>
      <c r="J210" s="1163">
        <v>0</v>
      </c>
      <c r="K210" s="1163">
        <v>0</v>
      </c>
      <c r="L210" s="1133" t="s">
        <v>301</v>
      </c>
      <c r="M210" s="1163">
        <v>0</v>
      </c>
      <c r="N210" s="738" t="s">
        <v>301</v>
      </c>
    </row>
    <row r="211" spans="1:14" x14ac:dyDescent="0.35">
      <c r="A211" s="1164">
        <v>83</v>
      </c>
      <c r="B211" s="865" t="s">
        <v>3532</v>
      </c>
      <c r="C211" s="865" t="s">
        <v>3533</v>
      </c>
      <c r="D211" s="738"/>
      <c r="E211" s="1165"/>
      <c r="F211" s="1165">
        <v>0</v>
      </c>
      <c r="G211" s="1165">
        <v>0</v>
      </c>
      <c r="H211" s="1133" t="s">
        <v>301</v>
      </c>
      <c r="I211" s="1165"/>
      <c r="J211" s="1165">
        <v>0</v>
      </c>
      <c r="K211" s="1165">
        <v>0</v>
      </c>
      <c r="L211" s="1133" t="s">
        <v>301</v>
      </c>
      <c r="M211" s="1165">
        <v>0</v>
      </c>
      <c r="N211" s="738" t="s">
        <v>301</v>
      </c>
    </row>
    <row r="212" spans="1:14" x14ac:dyDescent="0.35">
      <c r="A212" s="1138">
        <v>84</v>
      </c>
      <c r="B212" s="868" t="s">
        <v>3534</v>
      </c>
      <c r="C212" s="868" t="s">
        <v>3533</v>
      </c>
      <c r="D212" s="738"/>
      <c r="E212" s="1139"/>
      <c r="F212" s="1139">
        <v>0</v>
      </c>
      <c r="G212" s="1139">
        <v>0</v>
      </c>
      <c r="H212" s="1133" t="s">
        <v>301</v>
      </c>
      <c r="I212" s="1139"/>
      <c r="J212" s="1139">
        <v>0</v>
      </c>
      <c r="K212" s="1139">
        <v>0</v>
      </c>
      <c r="L212" s="1133" t="s">
        <v>301</v>
      </c>
      <c r="M212" s="1139">
        <v>0</v>
      </c>
      <c r="N212" s="738" t="s">
        <v>301</v>
      </c>
    </row>
    <row r="213" spans="1:14" x14ac:dyDescent="0.35">
      <c r="A213" s="1161"/>
      <c r="B213" s="1162" t="s">
        <v>3535</v>
      </c>
      <c r="C213" s="1162"/>
      <c r="D213" s="738"/>
      <c r="E213" s="1163">
        <v>0</v>
      </c>
      <c r="F213" s="1163">
        <v>0</v>
      </c>
      <c r="G213" s="1163">
        <v>0</v>
      </c>
      <c r="H213" s="1133" t="s">
        <v>301</v>
      </c>
      <c r="I213" s="1163">
        <v>0</v>
      </c>
      <c r="J213" s="1163">
        <v>0</v>
      </c>
      <c r="K213" s="1163">
        <v>0</v>
      </c>
      <c r="L213" s="1133" t="s">
        <v>301</v>
      </c>
      <c r="M213" s="1163">
        <v>0</v>
      </c>
      <c r="N213" s="738" t="s">
        <v>301</v>
      </c>
    </row>
    <row r="214" spans="1:14" x14ac:dyDescent="0.35">
      <c r="A214" s="1164">
        <v>85</v>
      </c>
      <c r="B214" s="865" t="s">
        <v>3536</v>
      </c>
      <c r="C214" s="865" t="s">
        <v>3537</v>
      </c>
      <c r="D214" s="738"/>
      <c r="E214" s="1165"/>
      <c r="F214" s="1165">
        <v>0</v>
      </c>
      <c r="G214" s="1165">
        <v>0</v>
      </c>
      <c r="H214" s="1133" t="s">
        <v>301</v>
      </c>
      <c r="I214" s="1165"/>
      <c r="J214" s="1165">
        <v>0</v>
      </c>
      <c r="K214" s="1165">
        <v>0</v>
      </c>
      <c r="L214" s="1133" t="s">
        <v>301</v>
      </c>
      <c r="M214" s="1165">
        <v>0</v>
      </c>
      <c r="N214" s="738" t="s">
        <v>301</v>
      </c>
    </row>
    <row r="215" spans="1:14" x14ac:dyDescent="0.35">
      <c r="A215" s="1138">
        <v>86</v>
      </c>
      <c r="B215" s="868" t="s">
        <v>3538</v>
      </c>
      <c r="C215" s="868" t="s">
        <v>3539</v>
      </c>
      <c r="D215" s="738"/>
      <c r="E215" s="1139"/>
      <c r="F215" s="1139">
        <v>0</v>
      </c>
      <c r="G215" s="1139">
        <v>0</v>
      </c>
      <c r="H215" s="1133" t="s">
        <v>301</v>
      </c>
      <c r="I215" s="1139"/>
      <c r="J215" s="1139">
        <v>0</v>
      </c>
      <c r="K215" s="1139">
        <v>0</v>
      </c>
      <c r="L215" s="1133" t="s">
        <v>301</v>
      </c>
      <c r="M215" s="1139">
        <v>0</v>
      </c>
      <c r="N215" s="738" t="s">
        <v>301</v>
      </c>
    </row>
    <row r="216" spans="1:14" x14ac:dyDescent="0.35">
      <c r="A216" s="1164">
        <v>87</v>
      </c>
      <c r="B216" s="865" t="s">
        <v>3540</v>
      </c>
      <c r="C216" s="865" t="s">
        <v>3541</v>
      </c>
      <c r="D216" s="738"/>
      <c r="E216" s="1165"/>
      <c r="F216" s="1165">
        <v>0</v>
      </c>
      <c r="G216" s="1165">
        <v>0</v>
      </c>
      <c r="H216" s="1133" t="s">
        <v>301</v>
      </c>
      <c r="I216" s="1165"/>
      <c r="J216" s="1165">
        <v>0</v>
      </c>
      <c r="K216" s="1165">
        <v>0</v>
      </c>
      <c r="L216" s="1133" t="s">
        <v>301</v>
      </c>
      <c r="M216" s="1165">
        <v>0</v>
      </c>
      <c r="N216" s="738" t="s">
        <v>301</v>
      </c>
    </row>
    <row r="217" spans="1:14" x14ac:dyDescent="0.35">
      <c r="A217" s="1138">
        <v>88</v>
      </c>
      <c r="B217" s="868" t="s">
        <v>3542</v>
      </c>
      <c r="C217" s="868" t="s">
        <v>3523</v>
      </c>
      <c r="D217" s="738"/>
      <c r="E217" s="1139"/>
      <c r="F217" s="1139">
        <v>0</v>
      </c>
      <c r="G217" s="1139">
        <v>0</v>
      </c>
      <c r="H217" s="1133" t="s">
        <v>301</v>
      </c>
      <c r="I217" s="1139"/>
      <c r="J217" s="1139">
        <v>0</v>
      </c>
      <c r="K217" s="1139">
        <v>0</v>
      </c>
      <c r="L217" s="1133" t="s">
        <v>301</v>
      </c>
      <c r="M217" s="1139">
        <v>0</v>
      </c>
      <c r="N217" s="738" t="s">
        <v>301</v>
      </c>
    </row>
    <row r="220" spans="1:14" x14ac:dyDescent="0.35">
      <c r="A220" s="1156" t="s">
        <v>3500</v>
      </c>
      <c r="B220" s="1157" t="s">
        <v>15</v>
      </c>
      <c r="C220" s="738"/>
      <c r="D220" s="738" t="s">
        <v>301</v>
      </c>
      <c r="E220" s="738"/>
      <c r="F220" s="1158" t="s">
        <v>3501</v>
      </c>
      <c r="G220" s="1159">
        <v>604.32574999999997</v>
      </c>
      <c r="H220" s="738" t="s">
        <v>301</v>
      </c>
      <c r="I220" s="1158" t="s">
        <v>3502</v>
      </c>
      <c r="J220" s="1158">
        <v>2022</v>
      </c>
      <c r="K220" s="738"/>
      <c r="L220" s="738" t="s">
        <v>301</v>
      </c>
      <c r="M220" s="738"/>
      <c r="N220" s="738" t="s">
        <v>301</v>
      </c>
    </row>
    <row r="221" spans="1:14" x14ac:dyDescent="0.35">
      <c r="A221" s="787"/>
      <c r="B221" s="738"/>
      <c r="C221" s="738"/>
      <c r="D221" s="738" t="s">
        <v>301</v>
      </c>
      <c r="E221" s="738"/>
      <c r="F221" s="738"/>
      <c r="G221" s="738"/>
      <c r="H221" s="738" t="s">
        <v>301</v>
      </c>
      <c r="I221" s="738"/>
      <c r="J221" s="738"/>
      <c r="K221" s="738"/>
      <c r="L221" s="738" t="s">
        <v>301</v>
      </c>
      <c r="M221" s="738"/>
      <c r="N221" s="738" t="s">
        <v>301</v>
      </c>
    </row>
    <row r="222" spans="1:14" x14ac:dyDescent="0.35">
      <c r="A222" s="1781" t="s">
        <v>0</v>
      </c>
      <c r="B222" s="1781" t="s">
        <v>378</v>
      </c>
      <c r="C222" s="1782" t="s">
        <v>671</v>
      </c>
      <c r="D222" s="738" t="s">
        <v>301</v>
      </c>
      <c r="E222" s="1284" t="s">
        <v>3503</v>
      </c>
      <c r="F222" s="1284"/>
      <c r="G222" s="1284"/>
      <c r="H222" s="738" t="s">
        <v>301</v>
      </c>
      <c r="I222" s="1284" t="s">
        <v>3504</v>
      </c>
      <c r="J222" s="1284"/>
      <c r="K222" s="1284"/>
      <c r="L222" s="738" t="s">
        <v>301</v>
      </c>
      <c r="M222" s="1284" t="s">
        <v>3505</v>
      </c>
      <c r="N222" s="738" t="s">
        <v>301</v>
      </c>
    </row>
    <row r="223" spans="1:14" x14ac:dyDescent="0.35">
      <c r="A223" s="1781"/>
      <c r="B223" s="1781"/>
      <c r="C223" s="1781"/>
      <c r="D223" s="738" t="s">
        <v>301</v>
      </c>
      <c r="E223" s="1160" t="s">
        <v>3506</v>
      </c>
      <c r="F223" s="1160" t="s">
        <v>3507</v>
      </c>
      <c r="G223" s="1160" t="s">
        <v>3508</v>
      </c>
      <c r="H223" s="738" t="s">
        <v>301</v>
      </c>
      <c r="I223" s="1160" t="s">
        <v>3506</v>
      </c>
      <c r="J223" s="1160" t="s">
        <v>3507</v>
      </c>
      <c r="K223" s="1160" t="s">
        <v>3508</v>
      </c>
      <c r="L223" s="738" t="s">
        <v>301</v>
      </c>
      <c r="M223" s="1284"/>
      <c r="N223" s="738" t="s">
        <v>301</v>
      </c>
    </row>
    <row r="224" spans="1:14" x14ac:dyDescent="0.35">
      <c r="A224" s="1161"/>
      <c r="B224" s="1162" t="s">
        <v>307</v>
      </c>
      <c r="C224" s="1162"/>
      <c r="D224" s="738" t="s">
        <v>301</v>
      </c>
      <c r="E224" s="1163">
        <v>8323628.8624395691</v>
      </c>
      <c r="F224" s="1163">
        <v>0</v>
      </c>
      <c r="G224" s="1163">
        <v>8323628.8624395691</v>
      </c>
      <c r="H224" s="1133" t="s">
        <v>301</v>
      </c>
      <c r="I224" s="1163">
        <v>8330393.2161006499</v>
      </c>
      <c r="J224" s="1163">
        <v>0</v>
      </c>
      <c r="K224" s="1163">
        <v>8330393.2161006499</v>
      </c>
      <c r="L224" s="1133" t="s">
        <v>301</v>
      </c>
      <c r="M224" s="1163">
        <v>-6764.3536610808223</v>
      </c>
      <c r="N224" s="738" t="s">
        <v>301</v>
      </c>
    </row>
    <row r="225" spans="1:14" x14ac:dyDescent="0.35">
      <c r="A225" s="1164">
        <v>1</v>
      </c>
      <c r="B225" s="865" t="s">
        <v>205</v>
      </c>
      <c r="C225" s="865" t="s">
        <v>179</v>
      </c>
      <c r="D225" s="738" t="s">
        <v>301</v>
      </c>
      <c r="E225" s="1165">
        <v>8323628.8624395691</v>
      </c>
      <c r="F225" s="1165">
        <v>0</v>
      </c>
      <c r="G225" s="1165">
        <v>8323628.8624395691</v>
      </c>
      <c r="H225" s="1133" t="s">
        <v>301</v>
      </c>
      <c r="I225" s="1165">
        <v>8330393.2161006499</v>
      </c>
      <c r="J225" s="1165">
        <v>0</v>
      </c>
      <c r="K225" s="1165">
        <v>8330393.2161006499</v>
      </c>
      <c r="L225" s="1133" t="s">
        <v>301</v>
      </c>
      <c r="M225" s="1165">
        <v>-6764.3536610808223</v>
      </c>
      <c r="N225" s="738" t="s">
        <v>301</v>
      </c>
    </row>
    <row r="226" spans="1:14" x14ac:dyDescent="0.35">
      <c r="A226" s="1138">
        <v>2</v>
      </c>
      <c r="B226" s="868" t="s">
        <v>216</v>
      </c>
      <c r="C226" s="868" t="s">
        <v>179</v>
      </c>
      <c r="D226" s="738" t="s">
        <v>301</v>
      </c>
      <c r="E226" s="1139"/>
      <c r="F226" s="1139">
        <v>0</v>
      </c>
      <c r="G226" s="1139">
        <v>0</v>
      </c>
      <c r="H226" s="1133" t="s">
        <v>301</v>
      </c>
      <c r="I226" s="1139"/>
      <c r="J226" s="1139">
        <v>0</v>
      </c>
      <c r="K226" s="1139">
        <v>0</v>
      </c>
      <c r="L226" s="1133" t="s">
        <v>301</v>
      </c>
      <c r="M226" s="1139">
        <v>0</v>
      </c>
      <c r="N226" s="738" t="s">
        <v>301</v>
      </c>
    </row>
    <row r="227" spans="1:14" x14ac:dyDescent="0.35">
      <c r="A227" s="1164">
        <v>3</v>
      </c>
      <c r="B227" s="865" t="s">
        <v>217</v>
      </c>
      <c r="C227" s="865" t="s">
        <v>179</v>
      </c>
      <c r="D227" s="738" t="s">
        <v>301</v>
      </c>
      <c r="E227" s="1165"/>
      <c r="F227" s="1165">
        <v>0</v>
      </c>
      <c r="G227" s="1165">
        <v>0</v>
      </c>
      <c r="H227" s="1133" t="s">
        <v>301</v>
      </c>
      <c r="I227" s="1165"/>
      <c r="J227" s="1165">
        <v>0</v>
      </c>
      <c r="K227" s="1165">
        <v>0</v>
      </c>
      <c r="L227" s="1133" t="s">
        <v>301</v>
      </c>
      <c r="M227" s="1165">
        <v>0</v>
      </c>
      <c r="N227" s="738" t="s">
        <v>301</v>
      </c>
    </row>
    <row r="228" spans="1:14" x14ac:dyDescent="0.35">
      <c r="A228" s="1138">
        <v>4</v>
      </c>
      <c r="B228" s="868" t="s">
        <v>218</v>
      </c>
      <c r="C228" s="868" t="s">
        <v>208</v>
      </c>
      <c r="D228" s="738" t="s">
        <v>301</v>
      </c>
      <c r="E228" s="1139"/>
      <c r="F228" s="1139">
        <v>0</v>
      </c>
      <c r="G228" s="1139">
        <v>0</v>
      </c>
      <c r="H228" s="1133" t="s">
        <v>301</v>
      </c>
      <c r="I228" s="1139"/>
      <c r="J228" s="1139">
        <v>0</v>
      </c>
      <c r="K228" s="1139">
        <v>0</v>
      </c>
      <c r="L228" s="1133" t="s">
        <v>301</v>
      </c>
      <c r="M228" s="1139">
        <v>0</v>
      </c>
      <c r="N228" s="738" t="s">
        <v>301</v>
      </c>
    </row>
    <row r="229" spans="1:14" x14ac:dyDescent="0.35">
      <c r="A229" s="1164">
        <v>5</v>
      </c>
      <c r="B229" s="865" t="s">
        <v>518</v>
      </c>
      <c r="C229" s="865" t="s">
        <v>208</v>
      </c>
      <c r="D229" s="738" t="s">
        <v>301</v>
      </c>
      <c r="E229" s="1165"/>
      <c r="F229" s="1165">
        <v>0</v>
      </c>
      <c r="G229" s="1165">
        <v>0</v>
      </c>
      <c r="H229" s="1133" t="s">
        <v>301</v>
      </c>
      <c r="I229" s="1165"/>
      <c r="J229" s="1165">
        <v>0</v>
      </c>
      <c r="K229" s="1165">
        <v>0</v>
      </c>
      <c r="L229" s="1133" t="s">
        <v>301</v>
      </c>
      <c r="M229" s="1165">
        <v>0</v>
      </c>
      <c r="N229" s="738" t="s">
        <v>301</v>
      </c>
    </row>
    <row r="230" spans="1:14" x14ac:dyDescent="0.35">
      <c r="A230" s="1138">
        <v>6</v>
      </c>
      <c r="B230" s="868" t="s">
        <v>519</v>
      </c>
      <c r="C230" s="868" t="s">
        <v>208</v>
      </c>
      <c r="D230" s="738" t="s">
        <v>301</v>
      </c>
      <c r="E230" s="1139"/>
      <c r="F230" s="1139">
        <v>0</v>
      </c>
      <c r="G230" s="1139">
        <v>0</v>
      </c>
      <c r="H230" s="1133" t="s">
        <v>301</v>
      </c>
      <c r="I230" s="1139"/>
      <c r="J230" s="1139">
        <v>0</v>
      </c>
      <c r="K230" s="1139">
        <v>0</v>
      </c>
      <c r="L230" s="1133" t="s">
        <v>301</v>
      </c>
      <c r="M230" s="1139">
        <v>0</v>
      </c>
      <c r="N230" s="738" t="s">
        <v>301</v>
      </c>
    </row>
    <row r="231" spans="1:14" x14ac:dyDescent="0.35">
      <c r="A231" s="1161"/>
      <c r="B231" s="1162" t="s">
        <v>520</v>
      </c>
      <c r="C231" s="1162"/>
      <c r="D231" s="738" t="s">
        <v>301</v>
      </c>
      <c r="E231" s="1163">
        <v>0</v>
      </c>
      <c r="F231" s="1163">
        <v>0</v>
      </c>
      <c r="G231" s="1163">
        <v>0</v>
      </c>
      <c r="H231" s="1133" t="s">
        <v>301</v>
      </c>
      <c r="I231" s="1163">
        <v>0</v>
      </c>
      <c r="J231" s="1163">
        <v>0</v>
      </c>
      <c r="K231" s="1163">
        <v>0</v>
      </c>
      <c r="L231" s="1133" t="s">
        <v>301</v>
      </c>
      <c r="M231" s="1163">
        <v>0</v>
      </c>
      <c r="N231" s="738" t="s">
        <v>301</v>
      </c>
    </row>
    <row r="232" spans="1:14" x14ac:dyDescent="0.35">
      <c r="A232" s="1164">
        <v>7</v>
      </c>
      <c r="B232" s="865" t="s">
        <v>521</v>
      </c>
      <c r="C232" s="865" t="s">
        <v>179</v>
      </c>
      <c r="D232" s="738" t="s">
        <v>301</v>
      </c>
      <c r="E232" s="1165"/>
      <c r="F232" s="1165">
        <v>0</v>
      </c>
      <c r="G232" s="1165">
        <v>0</v>
      </c>
      <c r="H232" s="1133" t="s">
        <v>301</v>
      </c>
      <c r="I232" s="1165"/>
      <c r="J232" s="1165">
        <v>0</v>
      </c>
      <c r="K232" s="1165">
        <v>0</v>
      </c>
      <c r="L232" s="1133" t="s">
        <v>301</v>
      </c>
      <c r="M232" s="1165">
        <v>0</v>
      </c>
      <c r="N232" s="738" t="s">
        <v>301</v>
      </c>
    </row>
    <row r="233" spans="1:14" x14ac:dyDescent="0.35">
      <c r="A233" s="1138">
        <v>8</v>
      </c>
      <c r="B233" s="868" t="s">
        <v>522</v>
      </c>
      <c r="C233" s="868" t="s">
        <v>179</v>
      </c>
      <c r="D233" s="738" t="s">
        <v>301</v>
      </c>
      <c r="E233" s="1139"/>
      <c r="F233" s="1139">
        <v>0</v>
      </c>
      <c r="G233" s="1139">
        <v>0</v>
      </c>
      <c r="H233" s="1133" t="s">
        <v>301</v>
      </c>
      <c r="I233" s="1139"/>
      <c r="J233" s="1139">
        <v>0</v>
      </c>
      <c r="K233" s="1139">
        <v>0</v>
      </c>
      <c r="L233" s="1133" t="s">
        <v>301</v>
      </c>
      <c r="M233" s="1139">
        <v>0</v>
      </c>
      <c r="N233" s="738" t="s">
        <v>301</v>
      </c>
    </row>
    <row r="234" spans="1:14" x14ac:dyDescent="0.35">
      <c r="A234" s="1164">
        <v>9</v>
      </c>
      <c r="B234" s="865" t="s">
        <v>523</v>
      </c>
      <c r="C234" s="865" t="s">
        <v>179</v>
      </c>
      <c r="D234" s="738" t="s">
        <v>301</v>
      </c>
      <c r="E234" s="1165"/>
      <c r="F234" s="1165">
        <v>0</v>
      </c>
      <c r="G234" s="1165">
        <v>0</v>
      </c>
      <c r="H234" s="1133" t="s">
        <v>301</v>
      </c>
      <c r="I234" s="1165"/>
      <c r="J234" s="1165">
        <v>0</v>
      </c>
      <c r="K234" s="1165">
        <v>0</v>
      </c>
      <c r="L234" s="1133" t="s">
        <v>301</v>
      </c>
      <c r="M234" s="1165">
        <v>0</v>
      </c>
      <c r="N234" s="738" t="s">
        <v>301</v>
      </c>
    </row>
    <row r="235" spans="1:14" x14ac:dyDescent="0.35">
      <c r="A235" s="1138">
        <v>10</v>
      </c>
      <c r="B235" s="868" t="s">
        <v>218</v>
      </c>
      <c r="C235" s="868" t="s">
        <v>181</v>
      </c>
      <c r="D235" s="738" t="s">
        <v>301</v>
      </c>
      <c r="E235" s="1139"/>
      <c r="F235" s="1139">
        <v>0</v>
      </c>
      <c r="G235" s="1139">
        <v>0</v>
      </c>
      <c r="H235" s="1133" t="s">
        <v>301</v>
      </c>
      <c r="I235" s="1139"/>
      <c r="J235" s="1139">
        <v>0</v>
      </c>
      <c r="K235" s="1139">
        <v>0</v>
      </c>
      <c r="L235" s="1133" t="s">
        <v>301</v>
      </c>
      <c r="M235" s="1139">
        <v>0</v>
      </c>
      <c r="N235" s="738" t="s">
        <v>301</v>
      </c>
    </row>
    <row r="236" spans="1:14" x14ac:dyDescent="0.35">
      <c r="A236" s="1164">
        <v>11</v>
      </c>
      <c r="B236" s="865" t="s">
        <v>518</v>
      </c>
      <c r="C236" s="865" t="s">
        <v>181</v>
      </c>
      <c r="D236" s="738" t="s">
        <v>301</v>
      </c>
      <c r="E236" s="1165"/>
      <c r="F236" s="1165">
        <v>0</v>
      </c>
      <c r="G236" s="1165">
        <v>0</v>
      </c>
      <c r="H236" s="1133" t="s">
        <v>301</v>
      </c>
      <c r="I236" s="1165"/>
      <c r="J236" s="1165">
        <v>0</v>
      </c>
      <c r="K236" s="1165">
        <v>0</v>
      </c>
      <c r="L236" s="1133" t="s">
        <v>301</v>
      </c>
      <c r="M236" s="1165">
        <v>0</v>
      </c>
      <c r="N236" s="738" t="s">
        <v>301</v>
      </c>
    </row>
    <row r="237" spans="1:14" x14ac:dyDescent="0.35">
      <c r="A237" s="1138">
        <v>12</v>
      </c>
      <c r="B237" s="868" t="s">
        <v>524</v>
      </c>
      <c r="C237" s="868" t="s">
        <v>181</v>
      </c>
      <c r="D237" s="738" t="s">
        <v>301</v>
      </c>
      <c r="E237" s="1139"/>
      <c r="F237" s="1139">
        <v>0</v>
      </c>
      <c r="G237" s="1139">
        <v>0</v>
      </c>
      <c r="H237" s="1133" t="s">
        <v>301</v>
      </c>
      <c r="I237" s="1139"/>
      <c r="J237" s="1139">
        <v>0</v>
      </c>
      <c r="K237" s="1139">
        <v>0</v>
      </c>
      <c r="L237" s="1133" t="s">
        <v>301</v>
      </c>
      <c r="M237" s="1139">
        <v>0</v>
      </c>
      <c r="N237" s="738" t="s">
        <v>301</v>
      </c>
    </row>
    <row r="238" spans="1:14" x14ac:dyDescent="0.35">
      <c r="A238" s="1161"/>
      <c r="B238" s="1162" t="s">
        <v>381</v>
      </c>
      <c r="C238" s="1162"/>
      <c r="D238" s="738" t="s">
        <v>301</v>
      </c>
      <c r="E238" s="1163">
        <v>0</v>
      </c>
      <c r="F238" s="1163">
        <v>0</v>
      </c>
      <c r="G238" s="1163">
        <v>0</v>
      </c>
      <c r="H238" s="1133" t="s">
        <v>301</v>
      </c>
      <c r="I238" s="1163">
        <v>0</v>
      </c>
      <c r="J238" s="1163">
        <v>0</v>
      </c>
      <c r="K238" s="1163">
        <v>0</v>
      </c>
      <c r="L238" s="1133" t="s">
        <v>301</v>
      </c>
      <c r="M238" s="1163">
        <v>0</v>
      </c>
      <c r="N238" s="738" t="s">
        <v>301</v>
      </c>
    </row>
    <row r="239" spans="1:14" x14ac:dyDescent="0.35">
      <c r="A239" s="1164">
        <v>13</v>
      </c>
      <c r="B239" s="865" t="s">
        <v>525</v>
      </c>
      <c r="C239" s="865" t="s">
        <v>101</v>
      </c>
      <c r="D239" s="738" t="s">
        <v>301</v>
      </c>
      <c r="E239" s="1165"/>
      <c r="F239" s="1165">
        <v>0</v>
      </c>
      <c r="G239" s="1165">
        <v>0</v>
      </c>
      <c r="H239" s="1133" t="s">
        <v>301</v>
      </c>
      <c r="I239" s="1165"/>
      <c r="J239" s="1165">
        <v>0</v>
      </c>
      <c r="K239" s="1165">
        <v>0</v>
      </c>
      <c r="L239" s="1133" t="s">
        <v>301</v>
      </c>
      <c r="M239" s="1165">
        <v>0</v>
      </c>
      <c r="N239" s="738" t="s">
        <v>301</v>
      </c>
    </row>
    <row r="240" spans="1:14" x14ac:dyDescent="0.35">
      <c r="A240" s="1138">
        <v>14</v>
      </c>
      <c r="B240" s="868" t="s">
        <v>526</v>
      </c>
      <c r="C240" s="868" t="s">
        <v>101</v>
      </c>
      <c r="D240" s="738" t="s">
        <v>301</v>
      </c>
      <c r="E240" s="1139"/>
      <c r="F240" s="1139">
        <v>0</v>
      </c>
      <c r="G240" s="1139">
        <v>0</v>
      </c>
      <c r="H240" s="1133" t="s">
        <v>301</v>
      </c>
      <c r="I240" s="1139"/>
      <c r="J240" s="1139">
        <v>0</v>
      </c>
      <c r="K240" s="1139">
        <v>0</v>
      </c>
      <c r="L240" s="1133" t="s">
        <v>301</v>
      </c>
      <c r="M240" s="1139">
        <v>0</v>
      </c>
      <c r="N240" s="738" t="s">
        <v>301</v>
      </c>
    </row>
    <row r="241" spans="1:14" x14ac:dyDescent="0.35">
      <c r="A241" s="1164">
        <v>15</v>
      </c>
      <c r="B241" s="865" t="s">
        <v>506</v>
      </c>
      <c r="C241" s="865" t="s">
        <v>101</v>
      </c>
      <c r="D241" s="738" t="s">
        <v>301</v>
      </c>
      <c r="E241" s="1165"/>
      <c r="F241" s="1165">
        <v>0</v>
      </c>
      <c r="G241" s="1165">
        <v>0</v>
      </c>
      <c r="H241" s="1133" t="s">
        <v>301</v>
      </c>
      <c r="I241" s="1165"/>
      <c r="J241" s="1165">
        <v>0</v>
      </c>
      <c r="K241" s="1165">
        <v>0</v>
      </c>
      <c r="L241" s="1133" t="s">
        <v>301</v>
      </c>
      <c r="M241" s="1165">
        <v>0</v>
      </c>
      <c r="N241" s="738" t="s">
        <v>301</v>
      </c>
    </row>
    <row r="242" spans="1:14" x14ac:dyDescent="0.35">
      <c r="A242" s="1161"/>
      <c r="B242" s="1162" t="s">
        <v>382</v>
      </c>
      <c r="C242" s="1162"/>
      <c r="D242" s="738" t="s">
        <v>301</v>
      </c>
      <c r="E242" s="1163">
        <v>0</v>
      </c>
      <c r="F242" s="1163">
        <v>0</v>
      </c>
      <c r="G242" s="1163">
        <v>0</v>
      </c>
      <c r="H242" s="1133" t="s">
        <v>301</v>
      </c>
      <c r="I242" s="1163">
        <v>0</v>
      </c>
      <c r="J242" s="1163">
        <v>0</v>
      </c>
      <c r="K242" s="1163">
        <v>0</v>
      </c>
      <c r="L242" s="1133" t="s">
        <v>301</v>
      </c>
      <c r="M242" s="1163">
        <v>0</v>
      </c>
      <c r="N242" s="738" t="s">
        <v>301</v>
      </c>
    </row>
    <row r="243" spans="1:14" x14ac:dyDescent="0.35">
      <c r="A243" s="1164">
        <v>16</v>
      </c>
      <c r="B243" s="865" t="s">
        <v>309</v>
      </c>
      <c r="C243" s="865" t="s">
        <v>185</v>
      </c>
      <c r="D243" s="738" t="s">
        <v>301</v>
      </c>
      <c r="E243" s="1165"/>
      <c r="F243" s="1165">
        <v>0</v>
      </c>
      <c r="G243" s="1165">
        <v>0</v>
      </c>
      <c r="H243" s="1133" t="s">
        <v>301</v>
      </c>
      <c r="I243" s="1165"/>
      <c r="J243" s="1165">
        <v>0</v>
      </c>
      <c r="K243" s="1165">
        <v>0</v>
      </c>
      <c r="L243" s="1133" t="s">
        <v>301</v>
      </c>
      <c r="M243" s="1165">
        <v>0</v>
      </c>
      <c r="N243" s="738" t="s">
        <v>301</v>
      </c>
    </row>
    <row r="244" spans="1:14" x14ac:dyDescent="0.35">
      <c r="A244" s="1138">
        <v>17</v>
      </c>
      <c r="B244" s="868" t="s">
        <v>310</v>
      </c>
      <c r="C244" s="868" t="s">
        <v>185</v>
      </c>
      <c r="D244" s="738" t="s">
        <v>301</v>
      </c>
      <c r="E244" s="1139"/>
      <c r="F244" s="1139">
        <v>0</v>
      </c>
      <c r="G244" s="1139">
        <v>0</v>
      </c>
      <c r="H244" s="1133" t="s">
        <v>301</v>
      </c>
      <c r="I244" s="1139"/>
      <c r="J244" s="1139">
        <v>0</v>
      </c>
      <c r="K244" s="1139">
        <v>0</v>
      </c>
      <c r="L244" s="1133" t="s">
        <v>301</v>
      </c>
      <c r="M244" s="1139">
        <v>0</v>
      </c>
      <c r="N244" s="738" t="s">
        <v>301</v>
      </c>
    </row>
    <row r="245" spans="1:14" x14ac:dyDescent="0.35">
      <c r="A245" s="1164">
        <v>18</v>
      </c>
      <c r="B245" s="865" t="s">
        <v>151</v>
      </c>
      <c r="C245" s="865" t="s">
        <v>185</v>
      </c>
      <c r="D245" s="738" t="s">
        <v>301</v>
      </c>
      <c r="E245" s="1165"/>
      <c r="F245" s="1165">
        <v>0</v>
      </c>
      <c r="G245" s="1165">
        <v>0</v>
      </c>
      <c r="H245" s="1133" t="s">
        <v>301</v>
      </c>
      <c r="I245" s="1165"/>
      <c r="J245" s="1165">
        <v>0</v>
      </c>
      <c r="K245" s="1165">
        <v>0</v>
      </c>
      <c r="L245" s="1133" t="s">
        <v>301</v>
      </c>
      <c r="M245" s="1165">
        <v>0</v>
      </c>
      <c r="N245" s="738" t="s">
        <v>301</v>
      </c>
    </row>
    <row r="246" spans="1:14" x14ac:dyDescent="0.35">
      <c r="A246" s="1161"/>
      <c r="B246" s="1162" t="s">
        <v>308</v>
      </c>
      <c r="C246" s="1162"/>
      <c r="D246" s="738" t="s">
        <v>301</v>
      </c>
      <c r="E246" s="1163">
        <v>560864462.8354187</v>
      </c>
      <c r="F246" s="1163">
        <v>0</v>
      </c>
      <c r="G246" s="1163">
        <v>560864462.8354187</v>
      </c>
      <c r="H246" s="1133" t="s">
        <v>301</v>
      </c>
      <c r="I246" s="1163">
        <v>560864462.8354187</v>
      </c>
      <c r="J246" s="1163">
        <v>0</v>
      </c>
      <c r="K246" s="1163">
        <v>560864462.8354187</v>
      </c>
      <c r="L246" s="1133" t="s">
        <v>301</v>
      </c>
      <c r="M246" s="1163">
        <v>0</v>
      </c>
      <c r="N246" s="738" t="s">
        <v>301</v>
      </c>
    </row>
    <row r="247" spans="1:14" x14ac:dyDescent="0.35">
      <c r="A247" s="1164">
        <v>19</v>
      </c>
      <c r="B247" s="865" t="s">
        <v>206</v>
      </c>
      <c r="C247" s="865" t="s">
        <v>179</v>
      </c>
      <c r="D247" s="738" t="s">
        <v>301</v>
      </c>
      <c r="E247" s="1165"/>
      <c r="F247" s="1165">
        <v>0</v>
      </c>
      <c r="G247" s="1165">
        <v>0</v>
      </c>
      <c r="H247" s="1133" t="s">
        <v>301</v>
      </c>
      <c r="I247" s="1165"/>
      <c r="J247" s="1165">
        <v>0</v>
      </c>
      <c r="K247" s="1165">
        <v>0</v>
      </c>
      <c r="L247" s="1133" t="s">
        <v>301</v>
      </c>
      <c r="M247" s="1165">
        <v>0</v>
      </c>
      <c r="N247" s="738" t="s">
        <v>301</v>
      </c>
    </row>
    <row r="248" spans="1:14" x14ac:dyDescent="0.35">
      <c r="A248" s="1138">
        <v>20</v>
      </c>
      <c r="B248" s="868" t="s">
        <v>507</v>
      </c>
      <c r="C248" s="868" t="s">
        <v>179</v>
      </c>
      <c r="D248" s="738" t="s">
        <v>301</v>
      </c>
      <c r="E248" s="1139"/>
      <c r="F248" s="1139">
        <v>0</v>
      </c>
      <c r="G248" s="1139">
        <v>0</v>
      </c>
      <c r="H248" s="1133" t="s">
        <v>301</v>
      </c>
      <c r="I248" s="1139"/>
      <c r="J248" s="1139">
        <v>0</v>
      </c>
      <c r="K248" s="1139">
        <v>0</v>
      </c>
      <c r="L248" s="1133" t="s">
        <v>301</v>
      </c>
      <c r="M248" s="1139">
        <v>0</v>
      </c>
      <c r="N248" s="738" t="s">
        <v>301</v>
      </c>
    </row>
    <row r="249" spans="1:14" x14ac:dyDescent="0.35">
      <c r="A249" s="1164">
        <v>21</v>
      </c>
      <c r="B249" s="865" t="s">
        <v>207</v>
      </c>
      <c r="C249" s="865" t="s">
        <v>179</v>
      </c>
      <c r="D249" s="738" t="s">
        <v>301</v>
      </c>
      <c r="E249" s="1173">
        <v>-18951706954.164581</v>
      </c>
      <c r="F249" s="1165">
        <v>0</v>
      </c>
      <c r="G249" s="1165">
        <v>-18951706954.164581</v>
      </c>
      <c r="H249" s="1133" t="s">
        <v>301</v>
      </c>
      <c r="I249" s="1173">
        <v>-18951706954.164581</v>
      </c>
      <c r="J249" s="1165">
        <v>0</v>
      </c>
      <c r="K249" s="1165">
        <v>-18951706954.164581</v>
      </c>
      <c r="L249" s="1133" t="s">
        <v>301</v>
      </c>
      <c r="M249" s="1165">
        <v>0</v>
      </c>
      <c r="N249" s="738" t="s">
        <v>301</v>
      </c>
    </row>
    <row r="250" spans="1:14" x14ac:dyDescent="0.35">
      <c r="A250" s="1138">
        <v>22</v>
      </c>
      <c r="B250" s="868" t="s">
        <v>220</v>
      </c>
      <c r="C250" s="868" t="s">
        <v>179</v>
      </c>
      <c r="D250" s="738" t="s">
        <v>301</v>
      </c>
      <c r="E250" s="1139"/>
      <c r="F250" s="1139">
        <v>0</v>
      </c>
      <c r="G250" s="1139">
        <v>0</v>
      </c>
      <c r="H250" s="1133" t="s">
        <v>301</v>
      </c>
      <c r="I250" s="1139"/>
      <c r="J250" s="1139">
        <v>0</v>
      </c>
      <c r="K250" s="1139">
        <v>0</v>
      </c>
      <c r="L250" s="1133" t="s">
        <v>301</v>
      </c>
      <c r="M250" s="1139">
        <v>0</v>
      </c>
      <c r="N250" s="738" t="s">
        <v>301</v>
      </c>
    </row>
    <row r="251" spans="1:14" x14ac:dyDescent="0.35">
      <c r="A251" s="1164">
        <v>23</v>
      </c>
      <c r="B251" s="865" t="s">
        <v>219</v>
      </c>
      <c r="C251" s="865" t="s">
        <v>179</v>
      </c>
      <c r="D251" s="738" t="s">
        <v>301</v>
      </c>
      <c r="E251" s="1165"/>
      <c r="F251" s="1165">
        <v>0</v>
      </c>
      <c r="G251" s="1165">
        <v>0</v>
      </c>
      <c r="H251" s="1133" t="s">
        <v>301</v>
      </c>
      <c r="I251" s="1165"/>
      <c r="J251" s="1165">
        <v>0</v>
      </c>
      <c r="K251" s="1165">
        <v>0</v>
      </c>
      <c r="L251" s="1133" t="s">
        <v>301</v>
      </c>
      <c r="M251" s="1165">
        <v>0</v>
      </c>
      <c r="N251" s="738" t="s">
        <v>301</v>
      </c>
    </row>
    <row r="252" spans="1:14" x14ac:dyDescent="0.35">
      <c r="A252" s="1138">
        <v>24</v>
      </c>
      <c r="B252" s="868" t="s">
        <v>508</v>
      </c>
      <c r="C252" s="868" t="s">
        <v>179</v>
      </c>
      <c r="D252" s="738" t="s">
        <v>301</v>
      </c>
      <c r="E252" s="1139"/>
      <c r="F252" s="1139">
        <v>0</v>
      </c>
      <c r="G252" s="1139">
        <v>0</v>
      </c>
      <c r="H252" s="1133" t="s">
        <v>301</v>
      </c>
      <c r="I252" s="1139"/>
      <c r="J252" s="1139">
        <v>0</v>
      </c>
      <c r="K252" s="1139">
        <v>0</v>
      </c>
      <c r="L252" s="1133" t="s">
        <v>301</v>
      </c>
      <c r="M252" s="1139">
        <v>0</v>
      </c>
      <c r="N252" s="738" t="s">
        <v>301</v>
      </c>
    </row>
    <row r="253" spans="1:14" x14ac:dyDescent="0.35">
      <c r="A253" s="1164">
        <v>25</v>
      </c>
      <c r="B253" s="865" t="s">
        <v>213</v>
      </c>
      <c r="C253" s="865" t="s">
        <v>179</v>
      </c>
      <c r="D253" s="738" t="s">
        <v>301</v>
      </c>
      <c r="E253" s="1165">
        <v>152165955</v>
      </c>
      <c r="F253" s="1165">
        <v>0</v>
      </c>
      <c r="G253" s="1165">
        <v>152165955</v>
      </c>
      <c r="H253" s="1133" t="s">
        <v>301</v>
      </c>
      <c r="I253" s="1165">
        <v>152165955</v>
      </c>
      <c r="J253" s="1165">
        <v>0</v>
      </c>
      <c r="K253" s="1165">
        <v>152165955</v>
      </c>
      <c r="L253" s="1133" t="s">
        <v>301</v>
      </c>
      <c r="M253" s="1165">
        <v>0</v>
      </c>
      <c r="N253" s="738" t="s">
        <v>301</v>
      </c>
    </row>
    <row r="254" spans="1:14" x14ac:dyDescent="0.35">
      <c r="A254" s="1138">
        <v>26</v>
      </c>
      <c r="B254" s="868" t="s">
        <v>509</v>
      </c>
      <c r="C254" s="868" t="s">
        <v>179</v>
      </c>
      <c r="D254" s="738" t="s">
        <v>301</v>
      </c>
      <c r="E254" s="1139"/>
      <c r="F254" s="1139">
        <v>0</v>
      </c>
      <c r="G254" s="1139">
        <v>0</v>
      </c>
      <c r="H254" s="1133" t="s">
        <v>301</v>
      </c>
      <c r="I254" s="1139"/>
      <c r="J254" s="1139">
        <v>0</v>
      </c>
      <c r="K254" s="1139">
        <v>0</v>
      </c>
      <c r="L254" s="1133" t="s">
        <v>301</v>
      </c>
      <c r="M254" s="1139">
        <v>0</v>
      </c>
      <c r="N254" s="738" t="s">
        <v>301</v>
      </c>
    </row>
    <row r="255" spans="1:14" x14ac:dyDescent="0.35">
      <c r="A255" s="1164">
        <v>27</v>
      </c>
      <c r="B255" s="865" t="s">
        <v>209</v>
      </c>
      <c r="C255" s="865" t="s">
        <v>208</v>
      </c>
      <c r="D255" s="738" t="s">
        <v>301</v>
      </c>
      <c r="E255" s="1165">
        <v>19360405462</v>
      </c>
      <c r="F255" s="1165">
        <v>0</v>
      </c>
      <c r="G255" s="1165">
        <v>19360405462</v>
      </c>
      <c r="H255" s="1133" t="s">
        <v>301</v>
      </c>
      <c r="I255" s="1165">
        <v>19360405462</v>
      </c>
      <c r="J255" s="1165">
        <v>0</v>
      </c>
      <c r="K255" s="1165">
        <v>19360405462</v>
      </c>
      <c r="L255" s="1133" t="s">
        <v>301</v>
      </c>
      <c r="M255" s="1165">
        <v>0</v>
      </c>
      <c r="N255" s="738" t="s">
        <v>301</v>
      </c>
    </row>
    <row r="256" spans="1:14" x14ac:dyDescent="0.35">
      <c r="A256" s="1138">
        <v>28</v>
      </c>
      <c r="B256" s="868" t="s">
        <v>510</v>
      </c>
      <c r="C256" s="868" t="s">
        <v>179</v>
      </c>
      <c r="D256" s="738" t="s">
        <v>301</v>
      </c>
      <c r="E256" s="1139"/>
      <c r="F256" s="1139">
        <v>0</v>
      </c>
      <c r="G256" s="1139">
        <v>0</v>
      </c>
      <c r="H256" s="1133" t="s">
        <v>301</v>
      </c>
      <c r="I256" s="1139"/>
      <c r="J256" s="1139">
        <v>0</v>
      </c>
      <c r="K256" s="1139">
        <v>0</v>
      </c>
      <c r="L256" s="1133" t="s">
        <v>301</v>
      </c>
      <c r="M256" s="1139">
        <v>0</v>
      </c>
      <c r="N256" s="738" t="s">
        <v>301</v>
      </c>
    </row>
    <row r="257" spans="1:14" x14ac:dyDescent="0.35">
      <c r="A257" s="1164">
        <v>29</v>
      </c>
      <c r="B257" s="865" t="s">
        <v>527</v>
      </c>
      <c r="C257" s="865" t="s">
        <v>11</v>
      </c>
      <c r="D257" s="738" t="s">
        <v>301</v>
      </c>
      <c r="E257" s="1165"/>
      <c r="F257" s="1165">
        <v>0</v>
      </c>
      <c r="G257" s="1165">
        <v>0</v>
      </c>
      <c r="H257" s="1133" t="s">
        <v>301</v>
      </c>
      <c r="I257" s="1165"/>
      <c r="J257" s="1165">
        <v>0</v>
      </c>
      <c r="K257" s="1165">
        <v>0</v>
      </c>
      <c r="L257" s="1133" t="s">
        <v>301</v>
      </c>
      <c r="M257" s="1165">
        <v>0</v>
      </c>
      <c r="N257" s="738" t="s">
        <v>301</v>
      </c>
    </row>
    <row r="258" spans="1:14" x14ac:dyDescent="0.35">
      <c r="A258" s="1161"/>
      <c r="B258" s="1162" t="s">
        <v>528</v>
      </c>
      <c r="C258" s="1162"/>
      <c r="D258" s="738" t="s">
        <v>301</v>
      </c>
      <c r="E258" s="1163">
        <v>106298502905</v>
      </c>
      <c r="F258" s="1163">
        <v>0</v>
      </c>
      <c r="G258" s="1163">
        <v>106298502905</v>
      </c>
      <c r="H258" s="1133" t="s">
        <v>301</v>
      </c>
      <c r="I258" s="1163">
        <v>105309688313</v>
      </c>
      <c r="J258" s="1163">
        <v>0</v>
      </c>
      <c r="K258" s="1163">
        <v>105309688313</v>
      </c>
      <c r="L258" s="1133" t="s">
        <v>301</v>
      </c>
      <c r="M258" s="1163">
        <v>988814592</v>
      </c>
      <c r="N258" s="738" t="s">
        <v>301</v>
      </c>
    </row>
    <row r="259" spans="1:14" x14ac:dyDescent="0.35">
      <c r="A259" s="1164">
        <v>30</v>
      </c>
      <c r="B259" s="865" t="s">
        <v>3509</v>
      </c>
      <c r="C259" s="865" t="s">
        <v>191</v>
      </c>
      <c r="D259" s="738" t="s">
        <v>301</v>
      </c>
      <c r="E259" s="1165">
        <v>84925784575</v>
      </c>
      <c r="F259" s="1165">
        <v>0</v>
      </c>
      <c r="G259" s="1165">
        <v>84925784575</v>
      </c>
      <c r="H259" s="1133" t="s">
        <v>301</v>
      </c>
      <c r="I259" s="1165">
        <v>84925784575</v>
      </c>
      <c r="J259" s="1165">
        <v>0</v>
      </c>
      <c r="K259" s="1165">
        <v>84925784575</v>
      </c>
      <c r="L259" s="1133" t="s">
        <v>301</v>
      </c>
      <c r="M259" s="1165">
        <v>0</v>
      </c>
      <c r="N259" s="738" t="s">
        <v>301</v>
      </c>
    </row>
    <row r="260" spans="1:14" x14ac:dyDescent="0.35">
      <c r="A260" s="1138">
        <v>31</v>
      </c>
      <c r="B260" s="868" t="s">
        <v>157</v>
      </c>
      <c r="C260" s="868" t="s">
        <v>191</v>
      </c>
      <c r="D260" s="738" t="s">
        <v>301</v>
      </c>
      <c r="E260" s="1139"/>
      <c r="F260" s="1139">
        <v>0</v>
      </c>
      <c r="G260" s="1139">
        <v>0</v>
      </c>
      <c r="H260" s="1133" t="s">
        <v>301</v>
      </c>
      <c r="I260" s="1139"/>
      <c r="J260" s="1139">
        <v>0</v>
      </c>
      <c r="K260" s="1139">
        <v>0</v>
      </c>
      <c r="L260" s="1133" t="s">
        <v>301</v>
      </c>
      <c r="M260" s="1139">
        <v>0</v>
      </c>
      <c r="N260" s="738" t="s">
        <v>301</v>
      </c>
    </row>
    <row r="261" spans="1:14" x14ac:dyDescent="0.35">
      <c r="A261" s="1164">
        <v>32</v>
      </c>
      <c r="B261" s="865" t="s">
        <v>154</v>
      </c>
      <c r="C261" s="865" t="s">
        <v>191</v>
      </c>
      <c r="D261" s="738" t="s">
        <v>301</v>
      </c>
      <c r="E261" s="1165">
        <v>100296125</v>
      </c>
      <c r="F261" s="1165">
        <v>0</v>
      </c>
      <c r="G261" s="1165">
        <v>100296125</v>
      </c>
      <c r="H261" s="1133" t="s">
        <v>301</v>
      </c>
      <c r="I261" s="1165">
        <v>100296125</v>
      </c>
      <c r="J261" s="1165">
        <v>0</v>
      </c>
      <c r="K261" s="1165">
        <v>100296125</v>
      </c>
      <c r="L261" s="1133" t="s">
        <v>301</v>
      </c>
      <c r="M261" s="1165">
        <v>0</v>
      </c>
      <c r="N261" s="738" t="s">
        <v>301</v>
      </c>
    </row>
    <row r="262" spans="1:14" x14ac:dyDescent="0.35">
      <c r="A262" s="1138">
        <v>33</v>
      </c>
      <c r="B262" s="868" t="s">
        <v>159</v>
      </c>
      <c r="C262" s="868" t="s">
        <v>191</v>
      </c>
      <c r="D262" s="738" t="s">
        <v>301</v>
      </c>
      <c r="E262" s="1139"/>
      <c r="F262" s="1139">
        <v>0</v>
      </c>
      <c r="G262" s="1139">
        <v>0</v>
      </c>
      <c r="H262" s="1133" t="s">
        <v>301</v>
      </c>
      <c r="I262" s="1139"/>
      <c r="J262" s="1139">
        <v>0</v>
      </c>
      <c r="K262" s="1139">
        <v>0</v>
      </c>
      <c r="L262" s="1133" t="s">
        <v>301</v>
      </c>
      <c r="M262" s="1139">
        <v>0</v>
      </c>
      <c r="N262" s="738" t="s">
        <v>301</v>
      </c>
    </row>
    <row r="263" spans="1:14" x14ac:dyDescent="0.35">
      <c r="A263" s="1164">
        <v>34</v>
      </c>
      <c r="B263" s="865" t="s">
        <v>156</v>
      </c>
      <c r="C263" s="865" t="s">
        <v>191</v>
      </c>
      <c r="D263" s="738" t="s">
        <v>301</v>
      </c>
      <c r="E263" s="1165"/>
      <c r="F263" s="1165">
        <v>0</v>
      </c>
      <c r="G263" s="1165">
        <v>0</v>
      </c>
      <c r="H263" s="1133" t="s">
        <v>301</v>
      </c>
      <c r="I263" s="1165"/>
      <c r="J263" s="1165">
        <v>0</v>
      </c>
      <c r="K263" s="1165">
        <v>0</v>
      </c>
      <c r="L263" s="1133" t="s">
        <v>301</v>
      </c>
      <c r="M263" s="1165">
        <v>0</v>
      </c>
      <c r="N263" s="738" t="s">
        <v>301</v>
      </c>
    </row>
    <row r="264" spans="1:14" x14ac:dyDescent="0.35">
      <c r="A264" s="1138">
        <v>35</v>
      </c>
      <c r="B264" s="868" t="s">
        <v>147</v>
      </c>
      <c r="C264" s="868" t="s">
        <v>191</v>
      </c>
      <c r="D264" s="738" t="s">
        <v>301</v>
      </c>
      <c r="E264" s="1139">
        <v>7515072132</v>
      </c>
      <c r="F264" s="1139">
        <v>0</v>
      </c>
      <c r="G264" s="1139">
        <v>7515072132</v>
      </c>
      <c r="H264" s="1133" t="s">
        <v>301</v>
      </c>
      <c r="I264" s="1139">
        <v>7515072132</v>
      </c>
      <c r="J264" s="1139">
        <v>0</v>
      </c>
      <c r="K264" s="1139">
        <v>7515072132</v>
      </c>
      <c r="L264" s="1133" t="s">
        <v>301</v>
      </c>
      <c r="M264" s="1139">
        <v>0</v>
      </c>
      <c r="N264" s="738" t="s">
        <v>301</v>
      </c>
    </row>
    <row r="265" spans="1:14" x14ac:dyDescent="0.35">
      <c r="A265" s="1164">
        <v>36</v>
      </c>
      <c r="B265" s="865" t="s">
        <v>150</v>
      </c>
      <c r="C265" s="865" t="s">
        <v>191</v>
      </c>
      <c r="D265" s="738" t="s">
        <v>301</v>
      </c>
      <c r="E265" s="1165">
        <v>6886749778</v>
      </c>
      <c r="F265" s="1165">
        <v>0</v>
      </c>
      <c r="G265" s="1165">
        <v>6886749778</v>
      </c>
      <c r="H265" s="1133" t="s">
        <v>301</v>
      </c>
      <c r="I265" s="1165">
        <v>5915860271</v>
      </c>
      <c r="J265" s="1165">
        <v>0</v>
      </c>
      <c r="K265" s="1165">
        <v>5915860271</v>
      </c>
      <c r="L265" s="1133" t="s">
        <v>301</v>
      </c>
      <c r="M265" s="1165">
        <v>970889507</v>
      </c>
      <c r="N265" s="738" t="s">
        <v>301</v>
      </c>
    </row>
    <row r="266" spans="1:14" x14ac:dyDescent="0.35">
      <c r="A266" s="1138">
        <v>37</v>
      </c>
      <c r="B266" s="868" t="s">
        <v>149</v>
      </c>
      <c r="C266" s="868" t="s">
        <v>176</v>
      </c>
      <c r="D266" s="738" t="s">
        <v>301</v>
      </c>
      <c r="E266" s="1139">
        <v>5486880276</v>
      </c>
      <c r="F266" s="1139">
        <v>-2197774768</v>
      </c>
      <c r="G266" s="1139">
        <v>3289105508</v>
      </c>
      <c r="H266" s="1133" t="s">
        <v>301</v>
      </c>
      <c r="I266" s="1139">
        <v>3290205508</v>
      </c>
      <c r="J266" s="1139">
        <v>0</v>
      </c>
      <c r="K266" s="1139">
        <v>3290205508</v>
      </c>
      <c r="L266" s="1133" t="s">
        <v>301</v>
      </c>
      <c r="M266" s="1139">
        <v>-1100000</v>
      </c>
      <c r="N266" s="738" t="s">
        <v>301</v>
      </c>
    </row>
    <row r="267" spans="1:14" x14ac:dyDescent="0.35">
      <c r="A267" s="1164">
        <v>38</v>
      </c>
      <c r="B267" s="865" t="s">
        <v>158</v>
      </c>
      <c r="C267" s="865" t="s">
        <v>176</v>
      </c>
      <c r="D267" s="738" t="s">
        <v>301</v>
      </c>
      <c r="E267" s="1165"/>
      <c r="F267" s="1165">
        <v>277441589</v>
      </c>
      <c r="G267" s="1165">
        <v>277441589</v>
      </c>
      <c r="H267" s="1133" t="s">
        <v>301</v>
      </c>
      <c r="I267" s="1165">
        <v>277441589</v>
      </c>
      <c r="J267" s="1165">
        <v>0</v>
      </c>
      <c r="K267" s="1165">
        <v>277441589</v>
      </c>
      <c r="L267" s="1133" t="s">
        <v>301</v>
      </c>
      <c r="M267" s="1165">
        <v>0</v>
      </c>
      <c r="N267" s="738" t="s">
        <v>301</v>
      </c>
    </row>
    <row r="268" spans="1:14" x14ac:dyDescent="0.35">
      <c r="A268" s="1138">
        <v>39</v>
      </c>
      <c r="B268" s="868" t="s">
        <v>529</v>
      </c>
      <c r="C268" s="868" t="s">
        <v>176</v>
      </c>
      <c r="D268" s="738" t="s">
        <v>301</v>
      </c>
      <c r="E268" s="1139"/>
      <c r="F268" s="1139">
        <v>1920333179</v>
      </c>
      <c r="G268" s="1139">
        <v>1920333179</v>
      </c>
      <c r="H268" s="1133" t="s">
        <v>301</v>
      </c>
      <c r="I268" s="1139">
        <v>1920333179</v>
      </c>
      <c r="J268" s="1139">
        <v>0</v>
      </c>
      <c r="K268" s="1139">
        <v>1920333179</v>
      </c>
      <c r="L268" s="1133" t="s">
        <v>301</v>
      </c>
      <c r="M268" s="1139">
        <v>0</v>
      </c>
      <c r="N268" s="738" t="s">
        <v>301</v>
      </c>
    </row>
    <row r="269" spans="1:14" x14ac:dyDescent="0.35">
      <c r="A269" s="1164">
        <v>40</v>
      </c>
      <c r="B269" s="865" t="s">
        <v>148</v>
      </c>
      <c r="C269" s="865" t="s">
        <v>176</v>
      </c>
      <c r="D269" s="738" t="s">
        <v>301</v>
      </c>
      <c r="E269" s="1165"/>
      <c r="F269" s="1165">
        <v>0</v>
      </c>
      <c r="G269" s="1165">
        <v>0</v>
      </c>
      <c r="H269" s="1133" t="s">
        <v>301</v>
      </c>
      <c r="I269" s="1165"/>
      <c r="J269" s="1165">
        <v>0</v>
      </c>
      <c r="K269" s="1165">
        <v>0</v>
      </c>
      <c r="L269" s="1133" t="s">
        <v>301</v>
      </c>
      <c r="M269" s="1165">
        <v>0</v>
      </c>
      <c r="N269" s="738" t="s">
        <v>301</v>
      </c>
    </row>
    <row r="270" spans="1:14" x14ac:dyDescent="0.35">
      <c r="A270" s="1138">
        <v>41</v>
      </c>
      <c r="B270" s="868" t="s">
        <v>511</v>
      </c>
      <c r="C270" s="868" t="s">
        <v>185</v>
      </c>
      <c r="D270" s="738" t="s">
        <v>301</v>
      </c>
      <c r="E270" s="1139"/>
      <c r="F270" s="1139">
        <v>0</v>
      </c>
      <c r="G270" s="1139">
        <v>0</v>
      </c>
      <c r="H270" s="1133" t="s">
        <v>301</v>
      </c>
      <c r="I270" s="1139"/>
      <c r="J270" s="1139">
        <v>0</v>
      </c>
      <c r="K270" s="1139">
        <v>0</v>
      </c>
      <c r="L270" s="1133" t="s">
        <v>301</v>
      </c>
      <c r="M270" s="1139">
        <v>0</v>
      </c>
      <c r="N270" s="738" t="s">
        <v>301</v>
      </c>
    </row>
    <row r="271" spans="1:14" x14ac:dyDescent="0.35">
      <c r="A271" s="1164">
        <v>42</v>
      </c>
      <c r="B271" s="865" t="s">
        <v>155</v>
      </c>
      <c r="C271" s="865" t="s">
        <v>191</v>
      </c>
      <c r="D271" s="738" t="s">
        <v>301</v>
      </c>
      <c r="E271" s="1165">
        <v>147932065</v>
      </c>
      <c r="F271" s="1165">
        <v>0</v>
      </c>
      <c r="G271" s="1165">
        <v>147932065</v>
      </c>
      <c r="H271" s="1133" t="s">
        <v>301</v>
      </c>
      <c r="I271" s="1165">
        <v>154292029</v>
      </c>
      <c r="J271" s="1165">
        <v>0</v>
      </c>
      <c r="K271" s="1165">
        <v>154292029</v>
      </c>
      <c r="L271" s="1133" t="s">
        <v>301</v>
      </c>
      <c r="M271" s="1165">
        <v>-6359964</v>
      </c>
      <c r="N271" s="738" t="s">
        <v>301</v>
      </c>
    </row>
    <row r="272" spans="1:14" x14ac:dyDescent="0.35">
      <c r="A272" s="1138">
        <v>43</v>
      </c>
      <c r="B272" s="868" t="s">
        <v>153</v>
      </c>
      <c r="C272" s="868" t="s">
        <v>191</v>
      </c>
      <c r="D272" s="738" t="s">
        <v>301</v>
      </c>
      <c r="E272" s="1139">
        <v>221898090</v>
      </c>
      <c r="F272" s="1139">
        <v>0</v>
      </c>
      <c r="G272" s="1139">
        <v>221898090</v>
      </c>
      <c r="H272" s="1133" t="s">
        <v>301</v>
      </c>
      <c r="I272" s="1139">
        <v>221850091</v>
      </c>
      <c r="J272" s="1139">
        <v>0</v>
      </c>
      <c r="K272" s="1139">
        <v>221850091</v>
      </c>
      <c r="L272" s="1133" t="s">
        <v>301</v>
      </c>
      <c r="M272" s="1139">
        <v>47999</v>
      </c>
      <c r="N272" s="738" t="s">
        <v>301</v>
      </c>
    </row>
    <row r="273" spans="1:14" x14ac:dyDescent="0.35">
      <c r="A273" s="1164">
        <v>44</v>
      </c>
      <c r="B273" s="865" t="s">
        <v>512</v>
      </c>
      <c r="C273" s="865" t="s">
        <v>191</v>
      </c>
      <c r="D273" s="738" t="s">
        <v>301</v>
      </c>
      <c r="E273" s="1165"/>
      <c r="F273" s="1165">
        <v>0</v>
      </c>
      <c r="G273" s="1165">
        <v>0</v>
      </c>
      <c r="H273" s="1133" t="s">
        <v>301</v>
      </c>
      <c r="I273" s="1165"/>
      <c r="J273" s="1165">
        <v>0</v>
      </c>
      <c r="K273" s="1165">
        <v>0</v>
      </c>
      <c r="L273" s="1133" t="s">
        <v>301</v>
      </c>
      <c r="M273" s="1165">
        <v>0</v>
      </c>
      <c r="N273" s="738" t="s">
        <v>301</v>
      </c>
    </row>
    <row r="274" spans="1:14" x14ac:dyDescent="0.35">
      <c r="A274" s="1138">
        <v>45</v>
      </c>
      <c r="B274" s="868" t="s">
        <v>152</v>
      </c>
      <c r="C274" s="868" t="s">
        <v>191</v>
      </c>
      <c r="D274" s="738" t="s">
        <v>301</v>
      </c>
      <c r="E274" s="1139"/>
      <c r="F274" s="1139">
        <v>0</v>
      </c>
      <c r="G274" s="1139">
        <v>0</v>
      </c>
      <c r="H274" s="1133" t="s">
        <v>301</v>
      </c>
      <c r="I274" s="1139"/>
      <c r="J274" s="1139">
        <v>0</v>
      </c>
      <c r="K274" s="1139">
        <v>0</v>
      </c>
      <c r="L274" s="1133" t="s">
        <v>301</v>
      </c>
      <c r="M274" s="1139">
        <v>0</v>
      </c>
      <c r="N274" s="738" t="s">
        <v>301</v>
      </c>
    </row>
    <row r="275" spans="1:14" x14ac:dyDescent="0.35">
      <c r="A275" s="1164">
        <v>46</v>
      </c>
      <c r="B275" s="865" t="s">
        <v>513</v>
      </c>
      <c r="C275" s="865" t="s">
        <v>175</v>
      </c>
      <c r="D275" s="738" t="s">
        <v>301</v>
      </c>
      <c r="E275" s="1165"/>
      <c r="F275" s="1165">
        <v>0</v>
      </c>
      <c r="G275" s="1165">
        <v>0</v>
      </c>
      <c r="H275" s="1133" t="s">
        <v>301</v>
      </c>
      <c r="I275" s="1165"/>
      <c r="J275" s="1165">
        <v>0</v>
      </c>
      <c r="K275" s="1165">
        <v>0</v>
      </c>
      <c r="L275" s="1133" t="s">
        <v>301</v>
      </c>
      <c r="M275" s="1165">
        <v>0</v>
      </c>
      <c r="N275" s="738" t="s">
        <v>301</v>
      </c>
    </row>
    <row r="276" spans="1:14" x14ac:dyDescent="0.35">
      <c r="A276" s="1138">
        <v>47</v>
      </c>
      <c r="B276" s="868" t="s">
        <v>204</v>
      </c>
      <c r="C276" s="868" t="s">
        <v>196</v>
      </c>
      <c r="D276" s="738" t="s">
        <v>301</v>
      </c>
      <c r="E276" s="1139">
        <v>1013889864</v>
      </c>
      <c r="F276" s="1139">
        <v>0</v>
      </c>
      <c r="G276" s="1139">
        <v>1013889864</v>
      </c>
      <c r="H276" s="1133" t="s">
        <v>301</v>
      </c>
      <c r="I276" s="1139">
        <v>988552814</v>
      </c>
      <c r="J276" s="1139">
        <v>0</v>
      </c>
      <c r="K276" s="1139">
        <v>988552814</v>
      </c>
      <c r="L276" s="1133" t="s">
        <v>301</v>
      </c>
      <c r="M276" s="1139">
        <v>25337050</v>
      </c>
      <c r="N276" s="738" t="s">
        <v>301</v>
      </c>
    </row>
    <row r="277" spans="1:14" x14ac:dyDescent="0.35">
      <c r="A277" s="1164">
        <v>48</v>
      </c>
      <c r="B277" s="865" t="s">
        <v>221</v>
      </c>
      <c r="C277" s="865" t="s">
        <v>197</v>
      </c>
      <c r="D277" s="738" t="s">
        <v>301</v>
      </c>
      <c r="E277" s="1165"/>
      <c r="F277" s="1165">
        <v>0</v>
      </c>
      <c r="G277" s="1165">
        <v>0</v>
      </c>
      <c r="H277" s="1133" t="s">
        <v>301</v>
      </c>
      <c r="I277" s="1165"/>
      <c r="J277" s="1165">
        <v>0</v>
      </c>
      <c r="K277" s="1165">
        <v>0</v>
      </c>
      <c r="L277" s="1133" t="s">
        <v>301</v>
      </c>
      <c r="M277" s="1165">
        <v>0</v>
      </c>
      <c r="N277" s="738" t="s">
        <v>301</v>
      </c>
    </row>
    <row r="278" spans="1:14" x14ac:dyDescent="0.35">
      <c r="A278" s="1138">
        <v>49</v>
      </c>
      <c r="B278" s="868" t="s">
        <v>530</v>
      </c>
      <c r="C278" s="868" t="s">
        <v>2516</v>
      </c>
      <c r="D278" s="738" t="s">
        <v>301</v>
      </c>
      <c r="E278" s="1139"/>
      <c r="F278" s="1139">
        <v>0</v>
      </c>
      <c r="G278" s="1139">
        <v>0</v>
      </c>
      <c r="H278" s="1133" t="s">
        <v>301</v>
      </c>
      <c r="I278" s="1139"/>
      <c r="J278" s="1139">
        <v>0</v>
      </c>
      <c r="K278" s="1139">
        <v>0</v>
      </c>
      <c r="L278" s="1133" t="s">
        <v>301</v>
      </c>
      <c r="M278" s="1139">
        <v>0</v>
      </c>
      <c r="N278" s="738" t="s">
        <v>301</v>
      </c>
    </row>
    <row r="279" spans="1:14" x14ac:dyDescent="0.35">
      <c r="A279" s="1164">
        <v>50</v>
      </c>
      <c r="B279" s="865" t="s">
        <v>2520</v>
      </c>
      <c r="C279" s="865" t="s">
        <v>2516</v>
      </c>
      <c r="D279" s="738" t="s">
        <v>301</v>
      </c>
      <c r="E279" s="1165"/>
      <c r="F279" s="1165">
        <v>0</v>
      </c>
      <c r="G279" s="1165">
        <v>0</v>
      </c>
      <c r="H279" s="1133" t="s">
        <v>301</v>
      </c>
      <c r="I279" s="1165"/>
      <c r="J279" s="1165">
        <v>0</v>
      </c>
      <c r="K279" s="1165">
        <v>0</v>
      </c>
      <c r="L279" s="1133" t="s">
        <v>301</v>
      </c>
      <c r="M279" s="1165">
        <v>0</v>
      </c>
      <c r="N279" s="738" t="s">
        <v>301</v>
      </c>
    </row>
    <row r="280" spans="1:14" x14ac:dyDescent="0.35">
      <c r="A280" s="1138">
        <v>51</v>
      </c>
      <c r="B280" s="868" t="s">
        <v>2517</v>
      </c>
      <c r="C280" s="868" t="s">
        <v>2516</v>
      </c>
      <c r="D280" s="738" t="s">
        <v>301</v>
      </c>
      <c r="E280" s="1139"/>
      <c r="F280" s="1139">
        <v>0</v>
      </c>
      <c r="G280" s="1139">
        <v>0</v>
      </c>
      <c r="H280" s="1133" t="s">
        <v>301</v>
      </c>
      <c r="I280" s="1139"/>
      <c r="J280" s="1139">
        <v>0</v>
      </c>
      <c r="K280" s="1139">
        <v>0</v>
      </c>
      <c r="L280" s="1133" t="s">
        <v>301</v>
      </c>
      <c r="M280" s="1139">
        <v>0</v>
      </c>
      <c r="N280" s="738" t="s">
        <v>301</v>
      </c>
    </row>
    <row r="281" spans="1:14" x14ac:dyDescent="0.35">
      <c r="A281" s="1164">
        <v>52</v>
      </c>
      <c r="B281" s="865" t="s">
        <v>2518</v>
      </c>
      <c r="C281" s="865" t="s">
        <v>2516</v>
      </c>
      <c r="D281" s="738" t="s">
        <v>301</v>
      </c>
      <c r="E281" s="1165"/>
      <c r="F281" s="1165">
        <v>0</v>
      </c>
      <c r="G281" s="1165">
        <v>0</v>
      </c>
      <c r="H281" s="1133" t="s">
        <v>301</v>
      </c>
      <c r="I281" s="1165"/>
      <c r="J281" s="1165">
        <v>0</v>
      </c>
      <c r="K281" s="1165">
        <v>0</v>
      </c>
      <c r="L281" s="1133" t="s">
        <v>301</v>
      </c>
      <c r="M281" s="1165">
        <v>0</v>
      </c>
      <c r="N281" s="738" t="s">
        <v>301</v>
      </c>
    </row>
    <row r="282" spans="1:14" x14ac:dyDescent="0.35">
      <c r="A282" s="1138">
        <v>53</v>
      </c>
      <c r="B282" s="868" t="s">
        <v>2519</v>
      </c>
      <c r="C282" s="868" t="s">
        <v>2516</v>
      </c>
      <c r="D282" s="738" t="s">
        <v>301</v>
      </c>
      <c r="E282" s="1139"/>
      <c r="F282" s="1139">
        <v>0</v>
      </c>
      <c r="G282" s="1139">
        <v>0</v>
      </c>
      <c r="H282" s="1133" t="s">
        <v>301</v>
      </c>
      <c r="I282" s="1139"/>
      <c r="J282" s="1139">
        <v>0</v>
      </c>
      <c r="K282" s="1139">
        <v>0</v>
      </c>
      <c r="L282" s="1133" t="s">
        <v>301</v>
      </c>
      <c r="M282" s="1139">
        <v>0</v>
      </c>
      <c r="N282" s="738" t="s">
        <v>301</v>
      </c>
    </row>
    <row r="283" spans="1:14" x14ac:dyDescent="0.35">
      <c r="A283" s="1164">
        <v>54</v>
      </c>
      <c r="B283" s="865" t="s">
        <v>2521</v>
      </c>
      <c r="C283" s="865" t="s">
        <v>2516</v>
      </c>
      <c r="D283" s="738" t="s">
        <v>301</v>
      </c>
      <c r="E283" s="1165"/>
      <c r="F283" s="1165">
        <v>0</v>
      </c>
      <c r="G283" s="1165">
        <v>0</v>
      </c>
      <c r="H283" s="1133" t="s">
        <v>301</v>
      </c>
      <c r="I283" s="1165"/>
      <c r="J283" s="1165">
        <v>0</v>
      </c>
      <c r="K283" s="1165">
        <v>0</v>
      </c>
      <c r="L283" s="1133" t="s">
        <v>301</v>
      </c>
      <c r="M283" s="1165">
        <v>0</v>
      </c>
      <c r="N283" s="738" t="s">
        <v>301</v>
      </c>
    </row>
    <row r="284" spans="1:14" x14ac:dyDescent="0.35">
      <c r="A284" s="1138">
        <v>55</v>
      </c>
      <c r="B284" s="868" t="s">
        <v>527</v>
      </c>
      <c r="C284" s="868" t="s">
        <v>505</v>
      </c>
      <c r="D284" s="738" t="s">
        <v>301</v>
      </c>
      <c r="E284" s="1139"/>
      <c r="F284" s="1139">
        <v>0</v>
      </c>
      <c r="G284" s="1139">
        <v>0</v>
      </c>
      <c r="H284" s="1133" t="s">
        <v>301</v>
      </c>
      <c r="I284" s="1139"/>
      <c r="J284" s="1139">
        <v>0</v>
      </c>
      <c r="K284" s="1139">
        <v>0</v>
      </c>
      <c r="L284" s="1133" t="s">
        <v>301</v>
      </c>
      <c r="M284" s="1139">
        <v>0</v>
      </c>
      <c r="N284" s="738" t="s">
        <v>301</v>
      </c>
    </row>
    <row r="285" spans="1:14" x14ac:dyDescent="0.35">
      <c r="A285" s="1161"/>
      <c r="B285" s="1162" t="s">
        <v>3510</v>
      </c>
      <c r="C285" s="1162"/>
      <c r="D285" s="738" t="s">
        <v>301</v>
      </c>
      <c r="E285" s="1163">
        <v>0</v>
      </c>
      <c r="F285" s="1163">
        <v>0</v>
      </c>
      <c r="G285" s="1163">
        <v>0</v>
      </c>
      <c r="H285" s="1133" t="s">
        <v>301</v>
      </c>
      <c r="I285" s="1163">
        <v>0</v>
      </c>
      <c r="J285" s="1163">
        <v>0</v>
      </c>
      <c r="K285" s="1163">
        <v>0</v>
      </c>
      <c r="L285" s="1133" t="s">
        <v>301</v>
      </c>
      <c r="M285" s="1163">
        <v>0</v>
      </c>
      <c r="N285" s="738" t="s">
        <v>301</v>
      </c>
    </row>
    <row r="286" spans="1:14" x14ac:dyDescent="0.35">
      <c r="A286" s="1164">
        <v>56</v>
      </c>
      <c r="B286" s="865" t="s">
        <v>3511</v>
      </c>
      <c r="C286" s="865" t="s">
        <v>3512</v>
      </c>
      <c r="D286" s="738" t="s">
        <v>301</v>
      </c>
      <c r="E286" s="1165"/>
      <c r="F286" s="1165">
        <v>0</v>
      </c>
      <c r="G286" s="1165">
        <v>0</v>
      </c>
      <c r="H286" s="1133" t="s">
        <v>301</v>
      </c>
      <c r="I286" s="1165"/>
      <c r="J286" s="1165">
        <v>0</v>
      </c>
      <c r="K286" s="1165">
        <v>0</v>
      </c>
      <c r="L286" s="1133" t="s">
        <v>301</v>
      </c>
      <c r="M286" s="1165">
        <v>0</v>
      </c>
      <c r="N286" s="738" t="s">
        <v>301</v>
      </c>
    </row>
    <row r="287" spans="1:14" x14ac:dyDescent="0.35">
      <c r="A287" s="1138">
        <v>57</v>
      </c>
      <c r="B287" s="868" t="s">
        <v>3513</v>
      </c>
      <c r="C287" s="868" t="s">
        <v>3512</v>
      </c>
      <c r="D287" s="738" t="s">
        <v>301</v>
      </c>
      <c r="E287" s="1139"/>
      <c r="F287" s="1139">
        <v>0</v>
      </c>
      <c r="G287" s="1139">
        <v>0</v>
      </c>
      <c r="H287" s="1133" t="s">
        <v>301</v>
      </c>
      <c r="I287" s="1139"/>
      <c r="J287" s="1139">
        <v>0</v>
      </c>
      <c r="K287" s="1139">
        <v>0</v>
      </c>
      <c r="L287" s="1133" t="s">
        <v>301</v>
      </c>
      <c r="M287" s="1139">
        <v>0</v>
      </c>
      <c r="N287" s="738" t="s">
        <v>301</v>
      </c>
    </row>
    <row r="288" spans="1:14" x14ac:dyDescent="0.35">
      <c r="A288" s="1164">
        <v>58</v>
      </c>
      <c r="B288" s="865" t="s">
        <v>3514</v>
      </c>
      <c r="C288" s="865" t="s">
        <v>3512</v>
      </c>
      <c r="D288" s="738" t="s">
        <v>301</v>
      </c>
      <c r="E288" s="1165"/>
      <c r="F288" s="1165">
        <v>0</v>
      </c>
      <c r="G288" s="1165">
        <v>0</v>
      </c>
      <c r="H288" s="1133" t="s">
        <v>301</v>
      </c>
      <c r="I288" s="1165"/>
      <c r="J288" s="1165">
        <v>0</v>
      </c>
      <c r="K288" s="1165">
        <v>0</v>
      </c>
      <c r="L288" s="1133" t="s">
        <v>301</v>
      </c>
      <c r="M288" s="1165">
        <v>0</v>
      </c>
      <c r="N288" s="738" t="s">
        <v>301</v>
      </c>
    </row>
    <row r="289" spans="1:14" x14ac:dyDescent="0.35">
      <c r="A289" s="1138">
        <v>59</v>
      </c>
      <c r="B289" s="868" t="s">
        <v>3515</v>
      </c>
      <c r="C289" s="868" t="s">
        <v>3512</v>
      </c>
      <c r="D289" s="738" t="s">
        <v>301</v>
      </c>
      <c r="E289" s="1139"/>
      <c r="F289" s="1139">
        <v>0</v>
      </c>
      <c r="G289" s="1139">
        <v>0</v>
      </c>
      <c r="H289" s="1133" t="s">
        <v>301</v>
      </c>
      <c r="I289" s="1139"/>
      <c r="J289" s="1139">
        <v>0</v>
      </c>
      <c r="K289" s="1139">
        <v>0</v>
      </c>
      <c r="L289" s="1133" t="s">
        <v>301</v>
      </c>
      <c r="M289" s="1139">
        <v>0</v>
      </c>
      <c r="N289" s="738" t="s">
        <v>301</v>
      </c>
    </row>
    <row r="290" spans="1:14" x14ac:dyDescent="0.35">
      <c r="A290" s="1164">
        <v>60</v>
      </c>
      <c r="B290" s="865" t="s">
        <v>3516</v>
      </c>
      <c r="C290" s="865" t="s">
        <v>3512</v>
      </c>
      <c r="D290" s="738" t="s">
        <v>301</v>
      </c>
      <c r="E290" s="1165"/>
      <c r="F290" s="1165">
        <v>0</v>
      </c>
      <c r="G290" s="1165">
        <v>0</v>
      </c>
      <c r="H290" s="1133" t="s">
        <v>301</v>
      </c>
      <c r="I290" s="1165"/>
      <c r="J290" s="1165">
        <v>0</v>
      </c>
      <c r="K290" s="1165">
        <v>0</v>
      </c>
      <c r="L290" s="1133" t="s">
        <v>301</v>
      </c>
      <c r="M290" s="1165">
        <v>0</v>
      </c>
      <c r="N290" s="738" t="s">
        <v>301</v>
      </c>
    </row>
    <row r="291" spans="1:14" x14ac:dyDescent="0.35">
      <c r="A291" s="1138">
        <v>61</v>
      </c>
      <c r="B291" s="868" t="s">
        <v>3517</v>
      </c>
      <c r="C291" s="868" t="s">
        <v>3512</v>
      </c>
      <c r="D291" s="738" t="s">
        <v>301</v>
      </c>
      <c r="E291" s="1139"/>
      <c r="F291" s="1139">
        <v>0</v>
      </c>
      <c r="G291" s="1139">
        <v>0</v>
      </c>
      <c r="H291" s="1133" t="s">
        <v>301</v>
      </c>
      <c r="I291" s="1139"/>
      <c r="J291" s="1139">
        <v>0</v>
      </c>
      <c r="K291" s="1139">
        <v>0</v>
      </c>
      <c r="L291" s="1133" t="s">
        <v>301</v>
      </c>
      <c r="M291" s="1139">
        <v>0</v>
      </c>
      <c r="N291" s="738" t="s">
        <v>301</v>
      </c>
    </row>
    <row r="292" spans="1:14" x14ac:dyDescent="0.35">
      <c r="A292" s="1167"/>
      <c r="B292" s="1168" t="s">
        <v>3518</v>
      </c>
      <c r="C292" s="1168"/>
      <c r="D292" s="738"/>
      <c r="E292" s="1169">
        <v>106859367367.83542</v>
      </c>
      <c r="F292" s="1169">
        <v>0</v>
      </c>
      <c r="G292" s="1169">
        <v>106859367367.83542</v>
      </c>
      <c r="H292" s="1133"/>
      <c r="I292" s="1169">
        <v>105870552775.83542</v>
      </c>
      <c r="J292" s="1169">
        <v>0</v>
      </c>
      <c r="K292" s="1169">
        <v>105870552775.83542</v>
      </c>
      <c r="L292" s="1133"/>
      <c r="M292" s="1169">
        <v>988814592</v>
      </c>
      <c r="N292" s="738"/>
    </row>
    <row r="293" spans="1:14" x14ac:dyDescent="0.35">
      <c r="A293" s="1161"/>
      <c r="B293" s="1162" t="s">
        <v>222</v>
      </c>
      <c r="C293" s="1162"/>
      <c r="D293" s="738" t="s">
        <v>301</v>
      </c>
      <c r="E293" s="1163">
        <v>142803357</v>
      </c>
      <c r="F293" s="1163">
        <v>0</v>
      </c>
      <c r="G293" s="1163">
        <v>142803357</v>
      </c>
      <c r="H293" s="1133" t="s">
        <v>301</v>
      </c>
      <c r="I293" s="1163">
        <v>0</v>
      </c>
      <c r="J293" s="1163">
        <v>0</v>
      </c>
      <c r="K293" s="1163">
        <v>0</v>
      </c>
      <c r="L293" s="1133" t="s">
        <v>301</v>
      </c>
      <c r="M293" s="1163">
        <v>142803357</v>
      </c>
      <c r="N293" s="738" t="s">
        <v>301</v>
      </c>
    </row>
    <row r="294" spans="1:14" x14ac:dyDescent="0.35">
      <c r="A294" s="1164">
        <v>62</v>
      </c>
      <c r="B294" s="865" t="s">
        <v>531</v>
      </c>
      <c r="C294" s="865" t="s">
        <v>26</v>
      </c>
      <c r="D294" s="738" t="s">
        <v>301</v>
      </c>
      <c r="E294" s="1165">
        <v>142803357</v>
      </c>
      <c r="F294" s="1165">
        <v>0</v>
      </c>
      <c r="G294" s="1165">
        <v>142803357</v>
      </c>
      <c r="H294" s="1133" t="s">
        <v>301</v>
      </c>
      <c r="I294" s="1165"/>
      <c r="J294" s="1165">
        <v>0</v>
      </c>
      <c r="K294" s="1165">
        <v>0</v>
      </c>
      <c r="L294" s="1133" t="s">
        <v>301</v>
      </c>
      <c r="M294" s="1165">
        <v>142803357</v>
      </c>
      <c r="N294" s="738" t="s">
        <v>301</v>
      </c>
    </row>
    <row r="295" spans="1:14" x14ac:dyDescent="0.35">
      <c r="A295" s="1138">
        <v>63</v>
      </c>
      <c r="B295" s="868" t="s">
        <v>3519</v>
      </c>
      <c r="C295" s="868" t="s">
        <v>26</v>
      </c>
      <c r="D295" s="738" t="s">
        <v>301</v>
      </c>
      <c r="E295" s="1139"/>
      <c r="F295" s="1139">
        <v>0</v>
      </c>
      <c r="G295" s="1139">
        <v>0</v>
      </c>
      <c r="H295" s="1133" t="s">
        <v>301</v>
      </c>
      <c r="I295" s="1139"/>
      <c r="J295" s="1139">
        <v>0</v>
      </c>
      <c r="K295" s="1139">
        <v>0</v>
      </c>
      <c r="L295" s="1133" t="s">
        <v>301</v>
      </c>
      <c r="M295" s="1139">
        <v>0</v>
      </c>
      <c r="N295" s="738" t="s">
        <v>301</v>
      </c>
    </row>
    <row r="296" spans="1:14" x14ac:dyDescent="0.35">
      <c r="A296" s="1164">
        <v>64</v>
      </c>
      <c r="B296" s="865" t="s">
        <v>533</v>
      </c>
      <c r="C296" s="865" t="s">
        <v>26</v>
      </c>
      <c r="D296" s="738" t="s">
        <v>301</v>
      </c>
      <c r="E296" s="1165"/>
      <c r="F296" s="1165">
        <v>0</v>
      </c>
      <c r="G296" s="1165">
        <v>0</v>
      </c>
      <c r="H296" s="1133" t="s">
        <v>301</v>
      </c>
      <c r="I296" s="1165"/>
      <c r="J296" s="1165">
        <v>0</v>
      </c>
      <c r="K296" s="1165">
        <v>0</v>
      </c>
      <c r="L296" s="1133" t="s">
        <v>301</v>
      </c>
      <c r="M296" s="1165">
        <v>0</v>
      </c>
      <c r="N296" s="738" t="s">
        <v>301</v>
      </c>
    </row>
    <row r="297" spans="1:14" x14ac:dyDescent="0.35">
      <c r="A297" s="1138">
        <v>65</v>
      </c>
      <c r="B297" s="868" t="s">
        <v>3520</v>
      </c>
      <c r="C297" s="868" t="s">
        <v>26</v>
      </c>
      <c r="D297" s="738" t="s">
        <v>301</v>
      </c>
      <c r="E297" s="1139"/>
      <c r="F297" s="1139">
        <v>0</v>
      </c>
      <c r="G297" s="1139">
        <v>0</v>
      </c>
      <c r="H297" s="1133" t="s">
        <v>301</v>
      </c>
      <c r="I297" s="1139"/>
      <c r="J297" s="1139">
        <v>0</v>
      </c>
      <c r="K297" s="1139">
        <v>0</v>
      </c>
      <c r="L297" s="1133" t="s">
        <v>301</v>
      </c>
      <c r="M297" s="1139">
        <v>0</v>
      </c>
      <c r="N297" s="738" t="s">
        <v>301</v>
      </c>
    </row>
    <row r="298" spans="1:14" x14ac:dyDescent="0.35">
      <c r="A298" s="1161"/>
      <c r="B298" s="1162" t="s">
        <v>223</v>
      </c>
      <c r="C298" s="1162"/>
      <c r="D298" s="738" t="s">
        <v>301</v>
      </c>
      <c r="E298" s="1163">
        <v>7965436</v>
      </c>
      <c r="F298" s="1163">
        <v>0</v>
      </c>
      <c r="G298" s="1163">
        <v>7965436</v>
      </c>
      <c r="H298" s="1133" t="s">
        <v>301</v>
      </c>
      <c r="I298" s="1163">
        <v>0</v>
      </c>
      <c r="J298" s="1163">
        <v>0</v>
      </c>
      <c r="K298" s="1163">
        <v>0</v>
      </c>
      <c r="L298" s="1133" t="s">
        <v>301</v>
      </c>
      <c r="M298" s="1163">
        <v>7965436</v>
      </c>
      <c r="N298" s="738" t="s">
        <v>301</v>
      </c>
    </row>
    <row r="299" spans="1:14" x14ac:dyDescent="0.35">
      <c r="A299" s="1164">
        <v>66</v>
      </c>
      <c r="B299" s="865" t="s">
        <v>672</v>
      </c>
      <c r="C299" s="865" t="s">
        <v>670</v>
      </c>
      <c r="D299" s="738" t="s">
        <v>301</v>
      </c>
      <c r="E299" s="1165"/>
      <c r="F299" s="1165">
        <v>0</v>
      </c>
      <c r="G299" s="1165">
        <v>0</v>
      </c>
      <c r="H299" s="1133" t="s">
        <v>301</v>
      </c>
      <c r="I299" s="1165"/>
      <c r="J299" s="1165">
        <v>0</v>
      </c>
      <c r="K299" s="1165">
        <v>0</v>
      </c>
      <c r="L299" s="1133" t="s">
        <v>301</v>
      </c>
      <c r="M299" s="1165">
        <v>0</v>
      </c>
      <c r="N299" s="738" t="s">
        <v>301</v>
      </c>
    </row>
    <row r="300" spans="1:14" x14ac:dyDescent="0.35">
      <c r="A300" s="1138">
        <v>67</v>
      </c>
      <c r="B300" s="868" t="s">
        <v>673</v>
      </c>
      <c r="C300" s="868" t="s">
        <v>3521</v>
      </c>
      <c r="D300" s="738" t="s">
        <v>301</v>
      </c>
      <c r="E300" s="1139"/>
      <c r="F300" s="1139">
        <v>0</v>
      </c>
      <c r="G300" s="1139">
        <v>0</v>
      </c>
      <c r="H300" s="1133" t="s">
        <v>301</v>
      </c>
      <c r="I300" s="1139"/>
      <c r="J300" s="1139">
        <v>0</v>
      </c>
      <c r="K300" s="1139">
        <v>0</v>
      </c>
      <c r="L300" s="1133" t="s">
        <v>301</v>
      </c>
      <c r="M300" s="1139">
        <v>0</v>
      </c>
      <c r="N300" s="738" t="s">
        <v>301</v>
      </c>
    </row>
    <row r="301" spans="1:14" x14ac:dyDescent="0.35">
      <c r="A301" s="1164">
        <v>68</v>
      </c>
      <c r="B301" s="865" t="s">
        <v>3522</v>
      </c>
      <c r="C301" s="865" t="s">
        <v>674</v>
      </c>
      <c r="D301" s="738" t="s">
        <v>301</v>
      </c>
      <c r="E301" s="1165"/>
      <c r="F301" s="1165">
        <v>0</v>
      </c>
      <c r="G301" s="1165">
        <v>0</v>
      </c>
      <c r="H301" s="1133" t="s">
        <v>301</v>
      </c>
      <c r="I301" s="1165"/>
      <c r="J301" s="1165">
        <v>0</v>
      </c>
      <c r="K301" s="1165">
        <v>0</v>
      </c>
      <c r="L301" s="1133" t="s">
        <v>301</v>
      </c>
      <c r="M301" s="1165">
        <v>0</v>
      </c>
      <c r="N301" s="738" t="s">
        <v>301</v>
      </c>
    </row>
    <row r="302" spans="1:14" x14ac:dyDescent="0.35">
      <c r="A302" s="1138">
        <v>69</v>
      </c>
      <c r="B302" s="868" t="s">
        <v>675</v>
      </c>
      <c r="C302" s="868" t="s">
        <v>670</v>
      </c>
      <c r="D302" s="738" t="s">
        <v>301</v>
      </c>
      <c r="E302" s="1139"/>
      <c r="F302" s="1139">
        <v>0</v>
      </c>
      <c r="G302" s="1139">
        <v>0</v>
      </c>
      <c r="H302" s="1133" t="s">
        <v>301</v>
      </c>
      <c r="I302" s="1139"/>
      <c r="J302" s="1139">
        <v>0</v>
      </c>
      <c r="K302" s="1139">
        <v>0</v>
      </c>
      <c r="L302" s="1133" t="s">
        <v>301</v>
      </c>
      <c r="M302" s="1139">
        <v>0</v>
      </c>
      <c r="N302" s="738" t="s">
        <v>301</v>
      </c>
    </row>
    <row r="303" spans="1:14" x14ac:dyDescent="0.35">
      <c r="A303" s="1164">
        <v>70</v>
      </c>
      <c r="B303" s="865" t="s">
        <v>676</v>
      </c>
      <c r="C303" s="865" t="s">
        <v>670</v>
      </c>
      <c r="D303" s="738" t="s">
        <v>301</v>
      </c>
      <c r="E303" s="1165"/>
      <c r="F303" s="1165">
        <v>0</v>
      </c>
      <c r="G303" s="1165">
        <v>0</v>
      </c>
      <c r="H303" s="1133" t="s">
        <v>301</v>
      </c>
      <c r="I303" s="1165"/>
      <c r="J303" s="1165">
        <v>0</v>
      </c>
      <c r="K303" s="1165">
        <v>0</v>
      </c>
      <c r="L303" s="1133" t="s">
        <v>301</v>
      </c>
      <c r="M303" s="1165">
        <v>0</v>
      </c>
      <c r="N303" s="738" t="s">
        <v>301</v>
      </c>
    </row>
    <row r="304" spans="1:14" x14ac:dyDescent="0.35">
      <c r="A304" s="1138">
        <v>71</v>
      </c>
      <c r="B304" s="868" t="s">
        <v>788</v>
      </c>
      <c r="C304" s="868" t="s">
        <v>670</v>
      </c>
      <c r="D304" s="738" t="s">
        <v>301</v>
      </c>
      <c r="E304" s="1139"/>
      <c r="F304" s="1139">
        <v>0</v>
      </c>
      <c r="G304" s="1139">
        <v>0</v>
      </c>
      <c r="H304" s="1133" t="s">
        <v>301</v>
      </c>
      <c r="I304" s="1139"/>
      <c r="J304" s="1139">
        <v>0</v>
      </c>
      <c r="K304" s="1139">
        <v>0</v>
      </c>
      <c r="L304" s="1133" t="s">
        <v>301</v>
      </c>
      <c r="M304" s="1139">
        <v>0</v>
      </c>
      <c r="N304" s="738" t="s">
        <v>301</v>
      </c>
    </row>
    <row r="305" spans="1:14" x14ac:dyDescent="0.35">
      <c r="A305" s="1164">
        <v>72</v>
      </c>
      <c r="B305" s="865" t="s">
        <v>679</v>
      </c>
      <c r="C305" s="865" t="s">
        <v>670</v>
      </c>
      <c r="D305" s="738" t="s">
        <v>301</v>
      </c>
      <c r="E305" s="1165"/>
      <c r="F305" s="1165">
        <v>0</v>
      </c>
      <c r="G305" s="1165">
        <v>0</v>
      </c>
      <c r="H305" s="1133" t="s">
        <v>301</v>
      </c>
      <c r="I305" s="1165"/>
      <c r="J305" s="1165">
        <v>0</v>
      </c>
      <c r="K305" s="1165">
        <v>0</v>
      </c>
      <c r="L305" s="1133" t="s">
        <v>301</v>
      </c>
      <c r="M305" s="1165">
        <v>0</v>
      </c>
      <c r="N305" s="738" t="s">
        <v>301</v>
      </c>
    </row>
    <row r="306" spans="1:14" x14ac:dyDescent="0.35">
      <c r="A306" s="1138">
        <v>73</v>
      </c>
      <c r="B306" s="868" t="s">
        <v>680</v>
      </c>
      <c r="C306" s="868" t="s">
        <v>670</v>
      </c>
      <c r="D306" s="738" t="s">
        <v>301</v>
      </c>
      <c r="E306" s="1139"/>
      <c r="F306" s="1139">
        <v>0</v>
      </c>
      <c r="G306" s="1139">
        <v>0</v>
      </c>
      <c r="H306" s="1133" t="s">
        <v>301</v>
      </c>
      <c r="I306" s="1139"/>
      <c r="J306" s="1139">
        <v>0</v>
      </c>
      <c r="K306" s="1139">
        <v>0</v>
      </c>
      <c r="L306" s="1133" t="s">
        <v>301</v>
      </c>
      <c r="M306" s="1139">
        <v>0</v>
      </c>
      <c r="N306" s="738" t="s">
        <v>301</v>
      </c>
    </row>
    <row r="307" spans="1:14" x14ac:dyDescent="0.35">
      <c r="A307" s="1164">
        <v>74</v>
      </c>
      <c r="B307" s="865" t="s">
        <v>681</v>
      </c>
      <c r="C307" s="865" t="s">
        <v>670</v>
      </c>
      <c r="D307" s="738" t="s">
        <v>301</v>
      </c>
      <c r="E307" s="1165"/>
      <c r="F307" s="1165">
        <v>0</v>
      </c>
      <c r="G307" s="1165">
        <v>0</v>
      </c>
      <c r="H307" s="1133" t="s">
        <v>301</v>
      </c>
      <c r="I307" s="1165"/>
      <c r="J307" s="1165">
        <v>0</v>
      </c>
      <c r="K307" s="1165">
        <v>0</v>
      </c>
      <c r="L307" s="1133" t="s">
        <v>301</v>
      </c>
      <c r="M307" s="1165">
        <v>0</v>
      </c>
      <c r="N307" s="738" t="s">
        <v>301</v>
      </c>
    </row>
    <row r="308" spans="1:14" x14ac:dyDescent="0.35">
      <c r="A308" s="1138">
        <v>75</v>
      </c>
      <c r="B308" s="868" t="s">
        <v>795</v>
      </c>
      <c r="C308" s="868" t="s">
        <v>3523</v>
      </c>
      <c r="D308" s="738" t="s">
        <v>301</v>
      </c>
      <c r="E308" s="1139">
        <v>7965436</v>
      </c>
      <c r="F308" s="1139">
        <v>0</v>
      </c>
      <c r="G308" s="1139">
        <v>7965436</v>
      </c>
      <c r="H308" s="1133" t="s">
        <v>301</v>
      </c>
      <c r="I308" s="1139"/>
      <c r="J308" s="1139">
        <v>0</v>
      </c>
      <c r="K308" s="1139">
        <v>0</v>
      </c>
      <c r="L308" s="1133" t="s">
        <v>301</v>
      </c>
      <c r="M308" s="1139">
        <v>7965436</v>
      </c>
      <c r="N308" s="738" t="s">
        <v>301</v>
      </c>
    </row>
    <row r="309" spans="1:14" x14ac:dyDescent="0.35">
      <c r="A309" s="1164">
        <v>76</v>
      </c>
      <c r="B309" s="865" t="s">
        <v>682</v>
      </c>
      <c r="C309" s="865" t="s">
        <v>3523</v>
      </c>
      <c r="D309" s="738" t="s">
        <v>301</v>
      </c>
      <c r="E309" s="1165"/>
      <c r="F309" s="1165">
        <v>0</v>
      </c>
      <c r="G309" s="1165">
        <v>0</v>
      </c>
      <c r="H309" s="1133" t="s">
        <v>301</v>
      </c>
      <c r="I309" s="1165"/>
      <c r="J309" s="1165">
        <v>0</v>
      </c>
      <c r="K309" s="1165">
        <v>0</v>
      </c>
      <c r="L309" s="1133" t="s">
        <v>301</v>
      </c>
      <c r="M309" s="1165">
        <v>0</v>
      </c>
      <c r="N309" s="738" t="s">
        <v>301</v>
      </c>
    </row>
    <row r="310" spans="1:14" x14ac:dyDescent="0.35">
      <c r="A310" s="1161"/>
      <c r="B310" s="1162" t="s">
        <v>3524</v>
      </c>
      <c r="C310" s="1162"/>
      <c r="D310" s="738" t="s">
        <v>301</v>
      </c>
      <c r="E310" s="1163">
        <v>0</v>
      </c>
      <c r="F310" s="1163">
        <v>0</v>
      </c>
      <c r="G310" s="1163">
        <v>0</v>
      </c>
      <c r="H310" s="1133" t="s">
        <v>301</v>
      </c>
      <c r="I310" s="1163">
        <v>0</v>
      </c>
      <c r="J310" s="1163">
        <v>0</v>
      </c>
      <c r="K310" s="1163">
        <v>0</v>
      </c>
      <c r="L310" s="1133" t="s">
        <v>301</v>
      </c>
      <c r="M310" s="1163">
        <v>0</v>
      </c>
      <c r="N310" s="738" t="s">
        <v>301</v>
      </c>
    </row>
    <row r="311" spans="1:14" x14ac:dyDescent="0.35">
      <c r="A311" s="1164">
        <v>77</v>
      </c>
      <c r="B311" s="865" t="s">
        <v>3525</v>
      </c>
      <c r="C311" s="865" t="s">
        <v>3512</v>
      </c>
      <c r="D311" s="738" t="s">
        <v>301</v>
      </c>
      <c r="E311" s="1165"/>
      <c r="F311" s="1165">
        <v>0</v>
      </c>
      <c r="G311" s="1165">
        <v>0</v>
      </c>
      <c r="H311" s="1133" t="s">
        <v>301</v>
      </c>
      <c r="I311" s="1165"/>
      <c r="J311" s="1165">
        <v>0</v>
      </c>
      <c r="K311" s="1165">
        <v>0</v>
      </c>
      <c r="L311" s="1133" t="s">
        <v>301</v>
      </c>
      <c r="M311" s="1165">
        <v>0</v>
      </c>
      <c r="N311" s="738" t="s">
        <v>301</v>
      </c>
    </row>
    <row r="312" spans="1:14" x14ac:dyDescent="0.35">
      <c r="A312" s="1138">
        <v>78</v>
      </c>
      <c r="B312" s="868" t="s">
        <v>3526</v>
      </c>
      <c r="C312" s="868" t="s">
        <v>3512</v>
      </c>
      <c r="D312" s="738" t="s">
        <v>301</v>
      </c>
      <c r="E312" s="1139"/>
      <c r="F312" s="1139">
        <v>0</v>
      </c>
      <c r="G312" s="1139">
        <v>0</v>
      </c>
      <c r="H312" s="1133" t="s">
        <v>301</v>
      </c>
      <c r="I312" s="1139"/>
      <c r="J312" s="1139">
        <v>0</v>
      </c>
      <c r="K312" s="1139">
        <v>0</v>
      </c>
      <c r="L312" s="1133" t="s">
        <v>301</v>
      </c>
      <c r="M312" s="1139">
        <v>0</v>
      </c>
      <c r="N312" s="738" t="s">
        <v>301</v>
      </c>
    </row>
    <row r="313" spans="1:14" x14ac:dyDescent="0.35">
      <c r="A313" s="1164">
        <v>79</v>
      </c>
      <c r="B313" s="865" t="s">
        <v>3527</v>
      </c>
      <c r="C313" s="865" t="s">
        <v>3512</v>
      </c>
      <c r="D313" s="738" t="s">
        <v>301</v>
      </c>
      <c r="E313" s="1165"/>
      <c r="F313" s="1165">
        <v>0</v>
      </c>
      <c r="G313" s="1165">
        <v>0</v>
      </c>
      <c r="H313" s="1133" t="s">
        <v>301</v>
      </c>
      <c r="I313" s="1165"/>
      <c r="J313" s="1165">
        <v>0</v>
      </c>
      <c r="K313" s="1165">
        <v>0</v>
      </c>
      <c r="L313" s="1133" t="s">
        <v>301</v>
      </c>
      <c r="M313" s="1165">
        <v>0</v>
      </c>
      <c r="N313" s="738" t="s">
        <v>301</v>
      </c>
    </row>
    <row r="314" spans="1:14" x14ac:dyDescent="0.35">
      <c r="A314" s="1138">
        <v>80</v>
      </c>
      <c r="B314" s="868" t="s">
        <v>3528</v>
      </c>
      <c r="C314" s="868" t="s">
        <v>3512</v>
      </c>
      <c r="D314" s="738" t="s">
        <v>301</v>
      </c>
      <c r="E314" s="1139"/>
      <c r="F314" s="1139">
        <v>0</v>
      </c>
      <c r="G314" s="1139">
        <v>0</v>
      </c>
      <c r="H314" s="1133" t="s">
        <v>301</v>
      </c>
      <c r="I314" s="1139"/>
      <c r="J314" s="1139">
        <v>0</v>
      </c>
      <c r="K314" s="1139">
        <v>0</v>
      </c>
      <c r="L314" s="1133" t="s">
        <v>301</v>
      </c>
      <c r="M314" s="1139">
        <v>0</v>
      </c>
      <c r="N314" s="738" t="s">
        <v>301</v>
      </c>
    </row>
    <row r="315" spans="1:14" x14ac:dyDescent="0.35">
      <c r="A315" s="1164">
        <v>81</v>
      </c>
      <c r="B315" s="865" t="s">
        <v>3529</v>
      </c>
      <c r="C315" s="865" t="s">
        <v>3512</v>
      </c>
      <c r="D315" s="738" t="s">
        <v>301</v>
      </c>
      <c r="E315" s="1165"/>
      <c r="F315" s="1165">
        <v>0</v>
      </c>
      <c r="G315" s="1165">
        <v>0</v>
      </c>
      <c r="H315" s="1133" t="s">
        <v>301</v>
      </c>
      <c r="I315" s="1165"/>
      <c r="J315" s="1165">
        <v>0</v>
      </c>
      <c r="K315" s="1165">
        <v>0</v>
      </c>
      <c r="L315" s="1133" t="s">
        <v>301</v>
      </c>
      <c r="M315" s="1165">
        <v>0</v>
      </c>
      <c r="N315" s="738" t="s">
        <v>301</v>
      </c>
    </row>
    <row r="316" spans="1:14" x14ac:dyDescent="0.35">
      <c r="A316" s="1138">
        <v>82</v>
      </c>
      <c r="B316" s="868" t="s">
        <v>3530</v>
      </c>
      <c r="C316" s="868" t="s">
        <v>3512</v>
      </c>
      <c r="D316" s="738" t="s">
        <v>301</v>
      </c>
      <c r="E316" s="1139"/>
      <c r="F316" s="1139">
        <v>0</v>
      </c>
      <c r="G316" s="1139">
        <v>0</v>
      </c>
      <c r="H316" s="1133" t="s">
        <v>301</v>
      </c>
      <c r="I316" s="1139"/>
      <c r="J316" s="1139">
        <v>0</v>
      </c>
      <c r="K316" s="1139">
        <v>0</v>
      </c>
      <c r="L316" s="1133" t="s">
        <v>301</v>
      </c>
      <c r="M316" s="1139">
        <v>0</v>
      </c>
      <c r="N316" s="738" t="s">
        <v>301</v>
      </c>
    </row>
    <row r="317" spans="1:14" x14ac:dyDescent="0.35">
      <c r="A317" s="1161"/>
      <c r="B317" s="1162" t="s">
        <v>3531</v>
      </c>
      <c r="C317" s="1162"/>
      <c r="D317" s="738" t="s">
        <v>301</v>
      </c>
      <c r="E317" s="1163">
        <v>0</v>
      </c>
      <c r="F317" s="1163">
        <v>0</v>
      </c>
      <c r="G317" s="1163">
        <v>0</v>
      </c>
      <c r="H317" s="1133" t="s">
        <v>301</v>
      </c>
      <c r="I317" s="1163">
        <v>0</v>
      </c>
      <c r="J317" s="1163">
        <v>0</v>
      </c>
      <c r="K317" s="1163">
        <v>0</v>
      </c>
      <c r="L317" s="1133" t="s">
        <v>301</v>
      </c>
      <c r="M317" s="1163">
        <v>0</v>
      </c>
      <c r="N317" s="738" t="s">
        <v>301</v>
      </c>
    </row>
    <row r="318" spans="1:14" x14ac:dyDescent="0.35">
      <c r="A318" s="1164">
        <v>83</v>
      </c>
      <c r="B318" s="865" t="s">
        <v>3532</v>
      </c>
      <c r="C318" s="865" t="s">
        <v>3533</v>
      </c>
      <c r="D318" s="738" t="s">
        <v>301</v>
      </c>
      <c r="E318" s="1165"/>
      <c r="F318" s="1165">
        <v>0</v>
      </c>
      <c r="G318" s="1165">
        <v>0</v>
      </c>
      <c r="H318" s="1133" t="s">
        <v>301</v>
      </c>
      <c r="I318" s="1165"/>
      <c r="J318" s="1165">
        <v>0</v>
      </c>
      <c r="K318" s="1165">
        <v>0</v>
      </c>
      <c r="L318" s="1133" t="s">
        <v>301</v>
      </c>
      <c r="M318" s="1165">
        <v>0</v>
      </c>
      <c r="N318" s="738" t="s">
        <v>301</v>
      </c>
    </row>
    <row r="319" spans="1:14" x14ac:dyDescent="0.35">
      <c r="A319" s="1138">
        <v>84</v>
      </c>
      <c r="B319" s="868" t="s">
        <v>3534</v>
      </c>
      <c r="C319" s="868" t="s">
        <v>3533</v>
      </c>
      <c r="D319" s="738" t="s">
        <v>301</v>
      </c>
      <c r="E319" s="1139"/>
      <c r="F319" s="1139">
        <v>0</v>
      </c>
      <c r="G319" s="1139">
        <v>0</v>
      </c>
      <c r="H319" s="1133" t="s">
        <v>301</v>
      </c>
      <c r="I319" s="1139"/>
      <c r="J319" s="1139">
        <v>0</v>
      </c>
      <c r="K319" s="1139">
        <v>0</v>
      </c>
      <c r="L319" s="1133" t="s">
        <v>301</v>
      </c>
      <c r="M319" s="1139">
        <v>0</v>
      </c>
      <c r="N319" s="738" t="s">
        <v>301</v>
      </c>
    </row>
    <row r="320" spans="1:14" x14ac:dyDescent="0.35">
      <c r="A320" s="1161"/>
      <c r="B320" s="1162" t="s">
        <v>3535</v>
      </c>
      <c r="C320" s="1162"/>
      <c r="D320" s="738" t="s">
        <v>301</v>
      </c>
      <c r="E320" s="1163">
        <v>0</v>
      </c>
      <c r="F320" s="1163">
        <v>0</v>
      </c>
      <c r="G320" s="1163">
        <v>0</v>
      </c>
      <c r="H320" s="1133" t="s">
        <v>301</v>
      </c>
      <c r="I320" s="1163">
        <v>0</v>
      </c>
      <c r="J320" s="1163">
        <v>0</v>
      </c>
      <c r="K320" s="1163">
        <v>0</v>
      </c>
      <c r="L320" s="1133" t="s">
        <v>301</v>
      </c>
      <c r="M320" s="1163">
        <v>0</v>
      </c>
      <c r="N320" s="738" t="s">
        <v>301</v>
      </c>
    </row>
    <row r="321" spans="1:14" x14ac:dyDescent="0.35">
      <c r="A321" s="1164">
        <v>85</v>
      </c>
      <c r="B321" s="865" t="s">
        <v>3536</v>
      </c>
      <c r="C321" s="865" t="s">
        <v>3537</v>
      </c>
      <c r="D321" s="738" t="s">
        <v>301</v>
      </c>
      <c r="E321" s="1165"/>
      <c r="F321" s="1165">
        <v>0</v>
      </c>
      <c r="G321" s="1165">
        <v>0</v>
      </c>
      <c r="H321" s="1133" t="s">
        <v>301</v>
      </c>
      <c r="I321" s="1165"/>
      <c r="J321" s="1165">
        <v>0</v>
      </c>
      <c r="K321" s="1165">
        <v>0</v>
      </c>
      <c r="L321" s="1133" t="s">
        <v>301</v>
      </c>
      <c r="M321" s="1165">
        <v>0</v>
      </c>
      <c r="N321" s="738" t="s">
        <v>301</v>
      </c>
    </row>
    <row r="322" spans="1:14" x14ac:dyDescent="0.35">
      <c r="A322" s="1138">
        <v>86</v>
      </c>
      <c r="B322" s="868" t="s">
        <v>3538</v>
      </c>
      <c r="C322" s="868" t="s">
        <v>3539</v>
      </c>
      <c r="D322" s="738" t="s">
        <v>301</v>
      </c>
      <c r="E322" s="1139"/>
      <c r="F322" s="1139">
        <v>0</v>
      </c>
      <c r="G322" s="1139">
        <v>0</v>
      </c>
      <c r="H322" s="1133" t="s">
        <v>301</v>
      </c>
      <c r="I322" s="1139"/>
      <c r="J322" s="1139">
        <v>0</v>
      </c>
      <c r="K322" s="1139">
        <v>0</v>
      </c>
      <c r="L322" s="1133" t="s">
        <v>301</v>
      </c>
      <c r="M322" s="1139">
        <v>0</v>
      </c>
      <c r="N322" s="738" t="s">
        <v>301</v>
      </c>
    </row>
    <row r="323" spans="1:14" x14ac:dyDescent="0.35">
      <c r="A323" s="1164">
        <v>87</v>
      </c>
      <c r="B323" s="865" t="s">
        <v>3540</v>
      </c>
      <c r="C323" s="865" t="s">
        <v>3541</v>
      </c>
      <c r="D323" s="738" t="s">
        <v>301</v>
      </c>
      <c r="E323" s="1165"/>
      <c r="F323" s="1165">
        <v>0</v>
      </c>
      <c r="G323" s="1165">
        <v>0</v>
      </c>
      <c r="H323" s="1133" t="s">
        <v>301</v>
      </c>
      <c r="I323" s="1165"/>
      <c r="J323" s="1165">
        <v>0</v>
      </c>
      <c r="K323" s="1165">
        <v>0</v>
      </c>
      <c r="L323" s="1133" t="s">
        <v>301</v>
      </c>
      <c r="M323" s="1165">
        <v>0</v>
      </c>
      <c r="N323" s="738" t="s">
        <v>301</v>
      </c>
    </row>
    <row r="324" spans="1:14" x14ac:dyDescent="0.35">
      <c r="A324" s="1138">
        <v>88</v>
      </c>
      <c r="B324" s="868" t="s">
        <v>3542</v>
      </c>
      <c r="C324" s="868" t="s">
        <v>3523</v>
      </c>
      <c r="D324" s="738" t="s">
        <v>301</v>
      </c>
      <c r="E324" s="1139"/>
      <c r="F324" s="1139">
        <v>0</v>
      </c>
      <c r="G324" s="1139">
        <v>0</v>
      </c>
      <c r="H324" s="1133" t="s">
        <v>301</v>
      </c>
      <c r="I324" s="1139"/>
      <c r="J324" s="1139">
        <v>0</v>
      </c>
      <c r="K324" s="1139">
        <v>0</v>
      </c>
      <c r="L324" s="1133" t="s">
        <v>301</v>
      </c>
      <c r="M324" s="1139">
        <v>0</v>
      </c>
      <c r="N324" s="738" t="s">
        <v>301</v>
      </c>
    </row>
    <row r="325" spans="1:14" x14ac:dyDescent="0.35">
      <c r="A325" s="1167"/>
      <c r="B325" s="1168" t="s">
        <v>3543</v>
      </c>
      <c r="C325" s="1168"/>
      <c r="D325" s="738"/>
      <c r="E325" s="1169">
        <v>107010136160.83542</v>
      </c>
      <c r="F325" s="1169">
        <v>0</v>
      </c>
      <c r="G325" s="1169">
        <v>107010136160.83542</v>
      </c>
      <c r="H325" s="1133"/>
      <c r="I325" s="1169">
        <v>105870552775.83542</v>
      </c>
      <c r="J325" s="1169">
        <v>0</v>
      </c>
      <c r="K325" s="1169">
        <v>105870552775.83542</v>
      </c>
      <c r="L325" s="1133"/>
      <c r="M325" s="1169">
        <v>1139583385</v>
      </c>
      <c r="N325" s="738"/>
    </row>
    <row r="328" spans="1:14" x14ac:dyDescent="0.35">
      <c r="A328" s="1156" t="s">
        <v>3500</v>
      </c>
      <c r="B328" s="1172" t="s">
        <v>14</v>
      </c>
      <c r="C328" s="738"/>
      <c r="D328" s="738" t="s">
        <v>301</v>
      </c>
      <c r="E328" s="738"/>
      <c r="F328" s="1158" t="s">
        <v>3501</v>
      </c>
      <c r="G328" s="1159">
        <v>604.32574999999997</v>
      </c>
      <c r="H328" s="738" t="s">
        <v>301</v>
      </c>
      <c r="I328" s="1158" t="s">
        <v>3502</v>
      </c>
      <c r="J328" s="1158">
        <v>2022</v>
      </c>
      <c r="K328" s="738"/>
      <c r="L328" s="738" t="s">
        <v>301</v>
      </c>
      <c r="M328" s="738"/>
      <c r="N328" s="738" t="s">
        <v>301</v>
      </c>
    </row>
    <row r="329" spans="1:14" x14ac:dyDescent="0.35">
      <c r="A329" s="787"/>
      <c r="B329" s="738"/>
      <c r="C329" s="738"/>
      <c r="D329" s="738" t="s">
        <v>301</v>
      </c>
      <c r="E329" s="738"/>
      <c r="F329" s="738"/>
      <c r="G329" s="738"/>
      <c r="H329" s="738" t="s">
        <v>301</v>
      </c>
      <c r="I329" s="738"/>
      <c r="J329" s="738"/>
      <c r="K329" s="738"/>
      <c r="L329" s="738" t="s">
        <v>301</v>
      </c>
      <c r="M329" s="738"/>
      <c r="N329" s="738" t="s">
        <v>301</v>
      </c>
    </row>
    <row r="330" spans="1:14" x14ac:dyDescent="0.35">
      <c r="A330" s="1781" t="s">
        <v>0</v>
      </c>
      <c r="B330" s="1781" t="s">
        <v>378</v>
      </c>
      <c r="C330" s="1782" t="s">
        <v>671</v>
      </c>
      <c r="D330" s="738" t="s">
        <v>301</v>
      </c>
      <c r="E330" s="1284" t="s">
        <v>3503</v>
      </c>
      <c r="F330" s="1284"/>
      <c r="G330" s="1284"/>
      <c r="H330" s="738" t="s">
        <v>301</v>
      </c>
      <c r="I330" s="1284" t="s">
        <v>3504</v>
      </c>
      <c r="J330" s="1284"/>
      <c r="K330" s="1284"/>
      <c r="L330" s="738" t="s">
        <v>301</v>
      </c>
      <c r="M330" s="1284" t="s">
        <v>3505</v>
      </c>
      <c r="N330" s="738" t="s">
        <v>301</v>
      </c>
    </row>
    <row r="331" spans="1:14" x14ac:dyDescent="0.35">
      <c r="A331" s="1781"/>
      <c r="B331" s="1781"/>
      <c r="C331" s="1781"/>
      <c r="D331" s="738" t="s">
        <v>301</v>
      </c>
      <c r="E331" s="1160" t="s">
        <v>3506</v>
      </c>
      <c r="F331" s="1160" t="s">
        <v>3507</v>
      </c>
      <c r="G331" s="1160" t="s">
        <v>3508</v>
      </c>
      <c r="H331" s="738" t="s">
        <v>301</v>
      </c>
      <c r="I331" s="1160" t="s">
        <v>3506</v>
      </c>
      <c r="J331" s="1160" t="s">
        <v>3507</v>
      </c>
      <c r="K331" s="1160" t="s">
        <v>3508</v>
      </c>
      <c r="L331" s="738" t="s">
        <v>301</v>
      </c>
      <c r="M331" s="1284"/>
      <c r="N331" s="738" t="s">
        <v>301</v>
      </c>
    </row>
    <row r="332" spans="1:14" x14ac:dyDescent="0.35">
      <c r="A332" s="1161"/>
      <c r="B332" s="1162" t="s">
        <v>307</v>
      </c>
      <c r="C332" s="1162"/>
      <c r="D332" s="738" t="s">
        <v>301</v>
      </c>
      <c r="E332" s="1163">
        <v>3224129.7208999996</v>
      </c>
      <c r="F332" s="1163">
        <v>0</v>
      </c>
      <c r="G332" s="1163">
        <v>3224129.7208999996</v>
      </c>
      <c r="H332" s="1133" t="s">
        <v>301</v>
      </c>
      <c r="I332" s="1163">
        <v>3368242.33</v>
      </c>
      <c r="J332" s="1163">
        <v>0</v>
      </c>
      <c r="K332" s="1163">
        <v>3368242.33</v>
      </c>
      <c r="L332" s="1133" t="s">
        <v>301</v>
      </c>
      <c r="M332" s="1163">
        <v>-144112.60910000047</v>
      </c>
      <c r="N332" s="738" t="s">
        <v>301</v>
      </c>
    </row>
    <row r="333" spans="1:14" x14ac:dyDescent="0.35">
      <c r="A333" s="1164">
        <v>1</v>
      </c>
      <c r="B333" s="865" t="s">
        <v>205</v>
      </c>
      <c r="C333" s="865" t="s">
        <v>179</v>
      </c>
      <c r="D333" s="738" t="s">
        <v>301</v>
      </c>
      <c r="E333" s="1165">
        <v>3224129.7208999996</v>
      </c>
      <c r="F333" s="1165">
        <v>0</v>
      </c>
      <c r="G333" s="1165">
        <v>3224129.7208999996</v>
      </c>
      <c r="H333" s="1133" t="s">
        <v>301</v>
      </c>
      <c r="I333" s="1165">
        <v>3368242.33</v>
      </c>
      <c r="J333" s="1165">
        <v>0</v>
      </c>
      <c r="K333" s="1165">
        <v>3368242.33</v>
      </c>
      <c r="L333" s="1133" t="s">
        <v>301</v>
      </c>
      <c r="M333" s="1165">
        <v>-144112.60910000047</v>
      </c>
      <c r="N333" s="738" t="s">
        <v>301</v>
      </c>
    </row>
    <row r="334" spans="1:14" x14ac:dyDescent="0.35">
      <c r="A334" s="1138">
        <v>2</v>
      </c>
      <c r="B334" s="868" t="s">
        <v>216</v>
      </c>
      <c r="C334" s="868" t="s">
        <v>179</v>
      </c>
      <c r="D334" s="738" t="s">
        <v>301</v>
      </c>
      <c r="E334" s="1139"/>
      <c r="F334" s="1139">
        <v>0</v>
      </c>
      <c r="G334" s="1139">
        <v>0</v>
      </c>
      <c r="H334" s="1133" t="s">
        <v>301</v>
      </c>
      <c r="I334" s="1139"/>
      <c r="J334" s="1139">
        <v>0</v>
      </c>
      <c r="K334" s="1139">
        <v>0</v>
      </c>
      <c r="L334" s="1133" t="s">
        <v>301</v>
      </c>
      <c r="M334" s="1139">
        <v>0</v>
      </c>
      <c r="N334" s="738" t="s">
        <v>301</v>
      </c>
    </row>
    <row r="335" spans="1:14" x14ac:dyDescent="0.35">
      <c r="A335" s="1164">
        <v>3</v>
      </c>
      <c r="B335" s="865" t="s">
        <v>217</v>
      </c>
      <c r="C335" s="865" t="s">
        <v>179</v>
      </c>
      <c r="D335" s="738" t="s">
        <v>301</v>
      </c>
      <c r="E335" s="1165"/>
      <c r="F335" s="1165">
        <v>0</v>
      </c>
      <c r="G335" s="1165">
        <v>0</v>
      </c>
      <c r="H335" s="1133" t="s">
        <v>301</v>
      </c>
      <c r="I335" s="1165"/>
      <c r="J335" s="1165">
        <v>0</v>
      </c>
      <c r="K335" s="1165">
        <v>0</v>
      </c>
      <c r="L335" s="1133" t="s">
        <v>301</v>
      </c>
      <c r="M335" s="1165">
        <v>0</v>
      </c>
      <c r="N335" s="738" t="s">
        <v>301</v>
      </c>
    </row>
    <row r="336" spans="1:14" x14ac:dyDescent="0.35">
      <c r="A336" s="1138">
        <v>4</v>
      </c>
      <c r="B336" s="868" t="s">
        <v>218</v>
      </c>
      <c r="C336" s="868" t="s">
        <v>208</v>
      </c>
      <c r="D336" s="738" t="s">
        <v>301</v>
      </c>
      <c r="E336" s="1139"/>
      <c r="F336" s="1139">
        <v>0</v>
      </c>
      <c r="G336" s="1139">
        <v>0</v>
      </c>
      <c r="H336" s="1133" t="s">
        <v>301</v>
      </c>
      <c r="I336" s="1139"/>
      <c r="J336" s="1139">
        <v>0</v>
      </c>
      <c r="K336" s="1139">
        <v>0</v>
      </c>
      <c r="L336" s="1133" t="s">
        <v>301</v>
      </c>
      <c r="M336" s="1139">
        <v>0</v>
      </c>
      <c r="N336" s="738" t="s">
        <v>301</v>
      </c>
    </row>
    <row r="337" spans="1:14" x14ac:dyDescent="0.35">
      <c r="A337" s="1164">
        <v>5</v>
      </c>
      <c r="B337" s="865" t="s">
        <v>518</v>
      </c>
      <c r="C337" s="865" t="s">
        <v>208</v>
      </c>
      <c r="D337" s="738" t="s">
        <v>301</v>
      </c>
      <c r="E337" s="1165"/>
      <c r="F337" s="1165">
        <v>0</v>
      </c>
      <c r="G337" s="1165">
        <v>0</v>
      </c>
      <c r="H337" s="1133" t="s">
        <v>301</v>
      </c>
      <c r="I337" s="1165"/>
      <c r="J337" s="1165">
        <v>0</v>
      </c>
      <c r="K337" s="1165">
        <v>0</v>
      </c>
      <c r="L337" s="1133" t="s">
        <v>301</v>
      </c>
      <c r="M337" s="1165">
        <v>0</v>
      </c>
      <c r="N337" s="738" t="s">
        <v>301</v>
      </c>
    </row>
    <row r="338" spans="1:14" x14ac:dyDescent="0.35">
      <c r="A338" s="1138">
        <v>6</v>
      </c>
      <c r="B338" s="868" t="s">
        <v>519</v>
      </c>
      <c r="C338" s="868" t="s">
        <v>208</v>
      </c>
      <c r="D338" s="738" t="s">
        <v>301</v>
      </c>
      <c r="E338" s="1139"/>
      <c r="F338" s="1139">
        <v>0</v>
      </c>
      <c r="G338" s="1139">
        <v>0</v>
      </c>
      <c r="H338" s="1133" t="s">
        <v>301</v>
      </c>
      <c r="I338" s="1139"/>
      <c r="J338" s="1139">
        <v>0</v>
      </c>
      <c r="K338" s="1139">
        <v>0</v>
      </c>
      <c r="L338" s="1133" t="s">
        <v>301</v>
      </c>
      <c r="M338" s="1139">
        <v>0</v>
      </c>
      <c r="N338" s="738" t="s">
        <v>301</v>
      </c>
    </row>
    <row r="339" spans="1:14" x14ac:dyDescent="0.35">
      <c r="A339" s="1161"/>
      <c r="B339" s="1162" t="s">
        <v>520</v>
      </c>
      <c r="C339" s="1162"/>
      <c r="D339" s="738" t="s">
        <v>301</v>
      </c>
      <c r="E339" s="1163">
        <v>0</v>
      </c>
      <c r="F339" s="1163">
        <v>0</v>
      </c>
      <c r="G339" s="1163">
        <v>0</v>
      </c>
      <c r="H339" s="1133" t="s">
        <v>301</v>
      </c>
      <c r="I339" s="1163">
        <v>0</v>
      </c>
      <c r="J339" s="1163">
        <v>0</v>
      </c>
      <c r="K339" s="1163">
        <v>0</v>
      </c>
      <c r="L339" s="1133" t="s">
        <v>301</v>
      </c>
      <c r="M339" s="1163">
        <v>0</v>
      </c>
      <c r="N339" s="738" t="s">
        <v>301</v>
      </c>
    </row>
    <row r="340" spans="1:14" x14ac:dyDescent="0.35">
      <c r="A340" s="1164">
        <v>7</v>
      </c>
      <c r="B340" s="865" t="s">
        <v>521</v>
      </c>
      <c r="C340" s="865" t="s">
        <v>179</v>
      </c>
      <c r="D340" s="738" t="s">
        <v>301</v>
      </c>
      <c r="E340" s="1165"/>
      <c r="F340" s="1165">
        <v>0</v>
      </c>
      <c r="G340" s="1165">
        <v>0</v>
      </c>
      <c r="H340" s="1133" t="s">
        <v>301</v>
      </c>
      <c r="I340" s="1165"/>
      <c r="J340" s="1165">
        <v>0</v>
      </c>
      <c r="K340" s="1165">
        <v>0</v>
      </c>
      <c r="L340" s="1133" t="s">
        <v>301</v>
      </c>
      <c r="M340" s="1165">
        <v>0</v>
      </c>
      <c r="N340" s="738" t="s">
        <v>301</v>
      </c>
    </row>
    <row r="341" spans="1:14" x14ac:dyDescent="0.35">
      <c r="A341" s="1138">
        <v>8</v>
      </c>
      <c r="B341" s="868" t="s">
        <v>522</v>
      </c>
      <c r="C341" s="868" t="s">
        <v>179</v>
      </c>
      <c r="D341" s="738" t="s">
        <v>301</v>
      </c>
      <c r="E341" s="1139"/>
      <c r="F341" s="1139">
        <v>0</v>
      </c>
      <c r="G341" s="1139">
        <v>0</v>
      </c>
      <c r="H341" s="1133" t="s">
        <v>301</v>
      </c>
      <c r="I341" s="1139"/>
      <c r="J341" s="1139">
        <v>0</v>
      </c>
      <c r="K341" s="1139">
        <v>0</v>
      </c>
      <c r="L341" s="1133" t="s">
        <v>301</v>
      </c>
      <c r="M341" s="1139">
        <v>0</v>
      </c>
      <c r="N341" s="738" t="s">
        <v>301</v>
      </c>
    </row>
    <row r="342" spans="1:14" x14ac:dyDescent="0.35">
      <c r="A342" s="1164">
        <v>9</v>
      </c>
      <c r="B342" s="865" t="s">
        <v>523</v>
      </c>
      <c r="C342" s="865" t="s">
        <v>179</v>
      </c>
      <c r="D342" s="738" t="s">
        <v>301</v>
      </c>
      <c r="E342" s="1165"/>
      <c r="F342" s="1165">
        <v>0</v>
      </c>
      <c r="G342" s="1165">
        <v>0</v>
      </c>
      <c r="H342" s="1133" t="s">
        <v>301</v>
      </c>
      <c r="I342" s="1165"/>
      <c r="J342" s="1165">
        <v>0</v>
      </c>
      <c r="K342" s="1165">
        <v>0</v>
      </c>
      <c r="L342" s="1133" t="s">
        <v>301</v>
      </c>
      <c r="M342" s="1165">
        <v>0</v>
      </c>
      <c r="N342" s="738" t="s">
        <v>301</v>
      </c>
    </row>
    <row r="343" spans="1:14" x14ac:dyDescent="0.35">
      <c r="A343" s="1138">
        <v>10</v>
      </c>
      <c r="B343" s="868" t="s">
        <v>218</v>
      </c>
      <c r="C343" s="868" t="s">
        <v>181</v>
      </c>
      <c r="D343" s="738" t="s">
        <v>301</v>
      </c>
      <c r="E343" s="1139"/>
      <c r="F343" s="1139">
        <v>0</v>
      </c>
      <c r="G343" s="1139">
        <v>0</v>
      </c>
      <c r="H343" s="1133" t="s">
        <v>301</v>
      </c>
      <c r="I343" s="1139"/>
      <c r="J343" s="1139">
        <v>0</v>
      </c>
      <c r="K343" s="1139">
        <v>0</v>
      </c>
      <c r="L343" s="1133" t="s">
        <v>301</v>
      </c>
      <c r="M343" s="1139">
        <v>0</v>
      </c>
      <c r="N343" s="738" t="s">
        <v>301</v>
      </c>
    </row>
    <row r="344" spans="1:14" x14ac:dyDescent="0.35">
      <c r="A344" s="1164">
        <v>11</v>
      </c>
      <c r="B344" s="865" t="s">
        <v>518</v>
      </c>
      <c r="C344" s="865" t="s">
        <v>181</v>
      </c>
      <c r="D344" s="738" t="s">
        <v>301</v>
      </c>
      <c r="E344" s="1165"/>
      <c r="F344" s="1165">
        <v>0</v>
      </c>
      <c r="G344" s="1165">
        <v>0</v>
      </c>
      <c r="H344" s="1133" t="s">
        <v>301</v>
      </c>
      <c r="I344" s="1165"/>
      <c r="J344" s="1165">
        <v>0</v>
      </c>
      <c r="K344" s="1165">
        <v>0</v>
      </c>
      <c r="L344" s="1133" t="s">
        <v>301</v>
      </c>
      <c r="M344" s="1165">
        <v>0</v>
      </c>
      <c r="N344" s="738" t="s">
        <v>301</v>
      </c>
    </row>
    <row r="345" spans="1:14" x14ac:dyDescent="0.35">
      <c r="A345" s="1138">
        <v>12</v>
      </c>
      <c r="B345" s="868" t="s">
        <v>524</v>
      </c>
      <c r="C345" s="868" t="s">
        <v>181</v>
      </c>
      <c r="D345" s="738" t="s">
        <v>301</v>
      </c>
      <c r="E345" s="1139"/>
      <c r="F345" s="1139">
        <v>0</v>
      </c>
      <c r="G345" s="1139">
        <v>0</v>
      </c>
      <c r="H345" s="1133" t="s">
        <v>301</v>
      </c>
      <c r="I345" s="1139"/>
      <c r="J345" s="1139">
        <v>0</v>
      </c>
      <c r="K345" s="1139">
        <v>0</v>
      </c>
      <c r="L345" s="1133" t="s">
        <v>301</v>
      </c>
      <c r="M345" s="1139">
        <v>0</v>
      </c>
      <c r="N345" s="738" t="s">
        <v>301</v>
      </c>
    </row>
    <row r="346" spans="1:14" x14ac:dyDescent="0.35">
      <c r="A346" s="1161"/>
      <c r="B346" s="1162" t="s">
        <v>381</v>
      </c>
      <c r="C346" s="1162"/>
      <c r="D346" s="738" t="s">
        <v>301</v>
      </c>
      <c r="E346" s="1163">
        <v>0</v>
      </c>
      <c r="F346" s="1163">
        <v>0</v>
      </c>
      <c r="G346" s="1163">
        <v>0</v>
      </c>
      <c r="H346" s="1133" t="s">
        <v>301</v>
      </c>
      <c r="I346" s="1163">
        <v>0</v>
      </c>
      <c r="J346" s="1163">
        <v>0</v>
      </c>
      <c r="K346" s="1163">
        <v>0</v>
      </c>
      <c r="L346" s="1133" t="s">
        <v>301</v>
      </c>
      <c r="M346" s="1163">
        <v>0</v>
      </c>
      <c r="N346" s="738" t="s">
        <v>301</v>
      </c>
    </row>
    <row r="347" spans="1:14" x14ac:dyDescent="0.35">
      <c r="A347" s="1164">
        <v>13</v>
      </c>
      <c r="B347" s="865" t="s">
        <v>525</v>
      </c>
      <c r="C347" s="865" t="s">
        <v>101</v>
      </c>
      <c r="D347" s="738" t="s">
        <v>301</v>
      </c>
      <c r="E347" s="1165"/>
      <c r="F347" s="1165">
        <v>0</v>
      </c>
      <c r="G347" s="1165">
        <v>0</v>
      </c>
      <c r="H347" s="1133" t="s">
        <v>301</v>
      </c>
      <c r="I347" s="1165"/>
      <c r="J347" s="1165">
        <v>0</v>
      </c>
      <c r="K347" s="1165">
        <v>0</v>
      </c>
      <c r="L347" s="1133" t="s">
        <v>301</v>
      </c>
      <c r="M347" s="1165">
        <v>0</v>
      </c>
      <c r="N347" s="738" t="s">
        <v>301</v>
      </c>
    </row>
    <row r="348" spans="1:14" x14ac:dyDescent="0.35">
      <c r="A348" s="1138">
        <v>14</v>
      </c>
      <c r="B348" s="868" t="s">
        <v>526</v>
      </c>
      <c r="C348" s="868" t="s">
        <v>101</v>
      </c>
      <c r="D348" s="738" t="s">
        <v>301</v>
      </c>
      <c r="E348" s="1139"/>
      <c r="F348" s="1139">
        <v>0</v>
      </c>
      <c r="G348" s="1139">
        <v>0</v>
      </c>
      <c r="H348" s="1133" t="s">
        <v>301</v>
      </c>
      <c r="I348" s="1139"/>
      <c r="J348" s="1139">
        <v>0</v>
      </c>
      <c r="K348" s="1139">
        <v>0</v>
      </c>
      <c r="L348" s="1133" t="s">
        <v>301</v>
      </c>
      <c r="M348" s="1139">
        <v>0</v>
      </c>
      <c r="N348" s="738" t="s">
        <v>301</v>
      </c>
    </row>
    <row r="349" spans="1:14" x14ac:dyDescent="0.35">
      <c r="A349" s="1164">
        <v>15</v>
      </c>
      <c r="B349" s="865" t="s">
        <v>506</v>
      </c>
      <c r="C349" s="865" t="s">
        <v>101</v>
      </c>
      <c r="D349" s="738" t="s">
        <v>301</v>
      </c>
      <c r="E349" s="1165"/>
      <c r="F349" s="1165">
        <v>0</v>
      </c>
      <c r="G349" s="1165">
        <v>0</v>
      </c>
      <c r="H349" s="1133" t="s">
        <v>301</v>
      </c>
      <c r="I349" s="1165"/>
      <c r="J349" s="1165">
        <v>0</v>
      </c>
      <c r="K349" s="1165">
        <v>0</v>
      </c>
      <c r="L349" s="1133" t="s">
        <v>301</v>
      </c>
      <c r="M349" s="1165">
        <v>0</v>
      </c>
      <c r="N349" s="738" t="s">
        <v>301</v>
      </c>
    </row>
    <row r="350" spans="1:14" x14ac:dyDescent="0.35">
      <c r="A350" s="1161"/>
      <c r="B350" s="1162" t="s">
        <v>382</v>
      </c>
      <c r="C350" s="1162"/>
      <c r="D350" s="738" t="s">
        <v>301</v>
      </c>
      <c r="E350" s="1163">
        <v>0</v>
      </c>
      <c r="F350" s="1163">
        <v>0</v>
      </c>
      <c r="G350" s="1163">
        <v>0</v>
      </c>
      <c r="H350" s="1133" t="s">
        <v>301</v>
      </c>
      <c r="I350" s="1163">
        <v>0</v>
      </c>
      <c r="J350" s="1163">
        <v>0</v>
      </c>
      <c r="K350" s="1163">
        <v>0</v>
      </c>
      <c r="L350" s="1133" t="s">
        <v>301</v>
      </c>
      <c r="M350" s="1163">
        <v>0</v>
      </c>
      <c r="N350" s="738" t="s">
        <v>301</v>
      </c>
    </row>
    <row r="351" spans="1:14" x14ac:dyDescent="0.35">
      <c r="A351" s="1164">
        <v>16</v>
      </c>
      <c r="B351" s="865" t="s">
        <v>309</v>
      </c>
      <c r="C351" s="865" t="s">
        <v>185</v>
      </c>
      <c r="D351" s="738" t="s">
        <v>301</v>
      </c>
      <c r="E351" s="1165"/>
      <c r="F351" s="1165">
        <v>0</v>
      </c>
      <c r="G351" s="1165">
        <v>0</v>
      </c>
      <c r="H351" s="1133" t="s">
        <v>301</v>
      </c>
      <c r="I351" s="1165"/>
      <c r="J351" s="1165">
        <v>0</v>
      </c>
      <c r="K351" s="1165">
        <v>0</v>
      </c>
      <c r="L351" s="1133" t="s">
        <v>301</v>
      </c>
      <c r="M351" s="1165">
        <v>0</v>
      </c>
      <c r="N351" s="738" t="s">
        <v>301</v>
      </c>
    </row>
    <row r="352" spans="1:14" x14ac:dyDescent="0.35">
      <c r="A352" s="1138">
        <v>17</v>
      </c>
      <c r="B352" s="868" t="s">
        <v>310</v>
      </c>
      <c r="C352" s="868" t="s">
        <v>185</v>
      </c>
      <c r="D352" s="738" t="s">
        <v>301</v>
      </c>
      <c r="E352" s="1139"/>
      <c r="F352" s="1139">
        <v>0</v>
      </c>
      <c r="G352" s="1139">
        <v>0</v>
      </c>
      <c r="H352" s="1133" t="s">
        <v>301</v>
      </c>
      <c r="I352" s="1139"/>
      <c r="J352" s="1139">
        <v>0</v>
      </c>
      <c r="K352" s="1139">
        <v>0</v>
      </c>
      <c r="L352" s="1133" t="s">
        <v>301</v>
      </c>
      <c r="M352" s="1139">
        <v>0</v>
      </c>
      <c r="N352" s="738" t="s">
        <v>301</v>
      </c>
    </row>
    <row r="353" spans="1:14" x14ac:dyDescent="0.35">
      <c r="A353" s="1164">
        <v>18</v>
      </c>
      <c r="B353" s="865" t="s">
        <v>151</v>
      </c>
      <c r="C353" s="865" t="s">
        <v>185</v>
      </c>
      <c r="D353" s="738" t="s">
        <v>301</v>
      </c>
      <c r="E353" s="1165"/>
      <c r="F353" s="1165">
        <v>0</v>
      </c>
      <c r="G353" s="1165">
        <v>0</v>
      </c>
      <c r="H353" s="1133" t="s">
        <v>301</v>
      </c>
      <c r="I353" s="1165"/>
      <c r="J353" s="1165">
        <v>0</v>
      </c>
      <c r="K353" s="1165">
        <v>0</v>
      </c>
      <c r="L353" s="1133" t="s">
        <v>301</v>
      </c>
      <c r="M353" s="1165">
        <v>0</v>
      </c>
      <c r="N353" s="738" t="s">
        <v>301</v>
      </c>
    </row>
    <row r="354" spans="1:14" x14ac:dyDescent="0.35">
      <c r="A354" s="1161"/>
      <c r="B354" s="1162" t="s">
        <v>308</v>
      </c>
      <c r="C354" s="1162"/>
      <c r="D354" s="738" t="s">
        <v>301</v>
      </c>
      <c r="E354" s="1163">
        <v>-3183232344.163765</v>
      </c>
      <c r="F354" s="1163">
        <v>0</v>
      </c>
      <c r="G354" s="1163">
        <v>-3183232344.163765</v>
      </c>
      <c r="H354" s="1133" t="s">
        <v>301</v>
      </c>
      <c r="I354" s="1163">
        <v>-3183232344.163765</v>
      </c>
      <c r="J354" s="1163">
        <v>0</v>
      </c>
      <c r="K354" s="1163">
        <v>-3183232344.163765</v>
      </c>
      <c r="L354" s="1133" t="s">
        <v>301</v>
      </c>
      <c r="M354" s="1163">
        <v>0</v>
      </c>
      <c r="N354" s="738" t="s">
        <v>301</v>
      </c>
    </row>
    <row r="355" spans="1:14" x14ac:dyDescent="0.35">
      <c r="A355" s="1164">
        <v>19</v>
      </c>
      <c r="B355" s="865" t="s">
        <v>206</v>
      </c>
      <c r="C355" s="865" t="s">
        <v>179</v>
      </c>
      <c r="D355" s="738" t="s">
        <v>301</v>
      </c>
      <c r="E355" s="1165">
        <v>60409133.204157501</v>
      </c>
      <c r="F355" s="1165">
        <v>0</v>
      </c>
      <c r="G355" s="1165">
        <v>60409133.204157501</v>
      </c>
      <c r="H355" s="1133" t="s">
        <v>301</v>
      </c>
      <c r="I355" s="1165">
        <v>60409133.204157501</v>
      </c>
      <c r="J355" s="1165">
        <v>0</v>
      </c>
      <c r="K355" s="1165">
        <v>60409133.204157501</v>
      </c>
      <c r="L355" s="1133" t="s">
        <v>301</v>
      </c>
      <c r="M355" s="1165">
        <v>0</v>
      </c>
      <c r="N355" s="738" t="s">
        <v>301</v>
      </c>
    </row>
    <row r="356" spans="1:14" x14ac:dyDescent="0.35">
      <c r="A356" s="1138">
        <v>20</v>
      </c>
      <c r="B356" s="868" t="s">
        <v>507</v>
      </c>
      <c r="C356" s="868" t="s">
        <v>179</v>
      </c>
      <c r="D356" s="738" t="s">
        <v>301</v>
      </c>
      <c r="E356" s="1139"/>
      <c r="F356" s="1139">
        <v>0</v>
      </c>
      <c r="G356" s="1139">
        <v>0</v>
      </c>
      <c r="H356" s="1133" t="s">
        <v>301</v>
      </c>
      <c r="I356" s="1139"/>
      <c r="J356" s="1139">
        <v>0</v>
      </c>
      <c r="K356" s="1139">
        <v>0</v>
      </c>
      <c r="L356" s="1133" t="s">
        <v>301</v>
      </c>
      <c r="M356" s="1139">
        <v>0</v>
      </c>
      <c r="N356" s="738" t="s">
        <v>301</v>
      </c>
    </row>
    <row r="357" spans="1:14" x14ac:dyDescent="0.35">
      <c r="A357" s="1164">
        <v>21</v>
      </c>
      <c r="B357" s="865" t="s">
        <v>207</v>
      </c>
      <c r="C357" s="865" t="s">
        <v>179</v>
      </c>
      <c r="D357" s="738" t="s">
        <v>301</v>
      </c>
      <c r="E357" s="1165">
        <v>-15530424967.367922</v>
      </c>
      <c r="F357" s="1165">
        <v>0</v>
      </c>
      <c r="G357" s="1165">
        <v>-15530424967.367922</v>
      </c>
      <c r="H357" s="1133" t="s">
        <v>301</v>
      </c>
      <c r="I357" s="1165">
        <v>-15530424967.367922</v>
      </c>
      <c r="J357" s="1165">
        <v>0</v>
      </c>
      <c r="K357" s="1165">
        <v>-15530424967.367922</v>
      </c>
      <c r="L357" s="1133" t="s">
        <v>301</v>
      </c>
      <c r="M357" s="1165">
        <v>0</v>
      </c>
      <c r="N357" s="738" t="s">
        <v>301</v>
      </c>
    </row>
    <row r="358" spans="1:14" x14ac:dyDescent="0.35">
      <c r="A358" s="1138">
        <v>22</v>
      </c>
      <c r="B358" s="868" t="s">
        <v>220</v>
      </c>
      <c r="C358" s="868" t="s">
        <v>179</v>
      </c>
      <c r="D358" s="738" t="s">
        <v>301</v>
      </c>
      <c r="E358" s="1139"/>
      <c r="F358" s="1139">
        <v>0</v>
      </c>
      <c r="G358" s="1139">
        <v>0</v>
      </c>
      <c r="H358" s="1133" t="s">
        <v>301</v>
      </c>
      <c r="I358" s="1139"/>
      <c r="J358" s="1139">
        <v>0</v>
      </c>
      <c r="K358" s="1139">
        <v>0</v>
      </c>
      <c r="L358" s="1133" t="s">
        <v>301</v>
      </c>
      <c r="M358" s="1139">
        <v>0</v>
      </c>
      <c r="N358" s="738" t="s">
        <v>301</v>
      </c>
    </row>
    <row r="359" spans="1:14" x14ac:dyDescent="0.35">
      <c r="A359" s="1164">
        <v>23</v>
      </c>
      <c r="B359" s="865" t="s">
        <v>219</v>
      </c>
      <c r="C359" s="865" t="s">
        <v>179</v>
      </c>
      <c r="D359" s="738" t="s">
        <v>301</v>
      </c>
      <c r="E359" s="1165"/>
      <c r="F359" s="1165">
        <v>0</v>
      </c>
      <c r="G359" s="1165">
        <v>0</v>
      </c>
      <c r="H359" s="1133" t="s">
        <v>301</v>
      </c>
      <c r="I359" s="1165"/>
      <c r="J359" s="1165">
        <v>0</v>
      </c>
      <c r="K359" s="1165">
        <v>0</v>
      </c>
      <c r="L359" s="1133" t="s">
        <v>301</v>
      </c>
      <c r="M359" s="1165">
        <v>0</v>
      </c>
      <c r="N359" s="738" t="s">
        <v>301</v>
      </c>
    </row>
    <row r="360" spans="1:14" x14ac:dyDescent="0.35">
      <c r="A360" s="1138">
        <v>24</v>
      </c>
      <c r="B360" s="868" t="s">
        <v>508</v>
      </c>
      <c r="C360" s="868" t="s">
        <v>179</v>
      </c>
      <c r="D360" s="738" t="s">
        <v>301</v>
      </c>
      <c r="E360" s="1139"/>
      <c r="F360" s="1139">
        <v>0</v>
      </c>
      <c r="G360" s="1139">
        <v>0</v>
      </c>
      <c r="H360" s="1133" t="s">
        <v>301</v>
      </c>
      <c r="I360" s="1139"/>
      <c r="J360" s="1139">
        <v>0</v>
      </c>
      <c r="K360" s="1139">
        <v>0</v>
      </c>
      <c r="L360" s="1133" t="s">
        <v>301</v>
      </c>
      <c r="M360" s="1139">
        <v>0</v>
      </c>
      <c r="N360" s="738" t="s">
        <v>301</v>
      </c>
    </row>
    <row r="361" spans="1:14" x14ac:dyDescent="0.35">
      <c r="A361" s="1164">
        <v>25</v>
      </c>
      <c r="B361" s="865" t="s">
        <v>213</v>
      </c>
      <c r="C361" s="865" t="s">
        <v>179</v>
      </c>
      <c r="D361" s="738" t="s">
        <v>301</v>
      </c>
      <c r="E361" s="1165"/>
      <c r="F361" s="1165">
        <v>0</v>
      </c>
      <c r="G361" s="1165">
        <v>0</v>
      </c>
      <c r="H361" s="1133" t="s">
        <v>301</v>
      </c>
      <c r="I361" s="1165"/>
      <c r="J361" s="1165">
        <v>0</v>
      </c>
      <c r="K361" s="1165">
        <v>0</v>
      </c>
      <c r="L361" s="1133" t="s">
        <v>301</v>
      </c>
      <c r="M361" s="1165">
        <v>0</v>
      </c>
      <c r="N361" s="738" t="s">
        <v>301</v>
      </c>
    </row>
    <row r="362" spans="1:14" x14ac:dyDescent="0.35">
      <c r="A362" s="1138">
        <v>26</v>
      </c>
      <c r="B362" s="868" t="s">
        <v>509</v>
      </c>
      <c r="C362" s="868" t="s">
        <v>179</v>
      </c>
      <c r="D362" s="738" t="s">
        <v>301</v>
      </c>
      <c r="E362" s="1139"/>
      <c r="F362" s="1139">
        <v>0</v>
      </c>
      <c r="G362" s="1139">
        <v>0</v>
      </c>
      <c r="H362" s="1133" t="s">
        <v>301</v>
      </c>
      <c r="I362" s="1139"/>
      <c r="J362" s="1139">
        <v>0</v>
      </c>
      <c r="K362" s="1139">
        <v>0</v>
      </c>
      <c r="L362" s="1133" t="s">
        <v>301</v>
      </c>
      <c r="M362" s="1139">
        <v>0</v>
      </c>
      <c r="N362" s="738" t="s">
        <v>301</v>
      </c>
    </row>
    <row r="363" spans="1:14" x14ac:dyDescent="0.35">
      <c r="A363" s="1164">
        <v>27</v>
      </c>
      <c r="B363" s="865" t="s">
        <v>209</v>
      </c>
      <c r="C363" s="865" t="s">
        <v>208</v>
      </c>
      <c r="D363" s="738" t="s">
        <v>301</v>
      </c>
      <c r="E363" s="1165">
        <v>12286783490</v>
      </c>
      <c r="F363" s="1165">
        <v>0</v>
      </c>
      <c r="G363" s="1165">
        <v>12286783490</v>
      </c>
      <c r="H363" s="1133" t="s">
        <v>301</v>
      </c>
      <c r="I363" s="1165">
        <v>12286783490</v>
      </c>
      <c r="J363" s="1165">
        <v>0</v>
      </c>
      <c r="K363" s="1165">
        <v>12286783490</v>
      </c>
      <c r="L363" s="1133" t="s">
        <v>301</v>
      </c>
      <c r="M363" s="1165">
        <v>0</v>
      </c>
      <c r="N363" s="738" t="s">
        <v>301</v>
      </c>
    </row>
    <row r="364" spans="1:14" x14ac:dyDescent="0.35">
      <c r="A364" s="1138">
        <v>28</v>
      </c>
      <c r="B364" s="868" t="s">
        <v>510</v>
      </c>
      <c r="C364" s="868" t="s">
        <v>179</v>
      </c>
      <c r="D364" s="738" t="s">
        <v>301</v>
      </c>
      <c r="E364" s="1139"/>
      <c r="F364" s="1139">
        <v>0</v>
      </c>
      <c r="G364" s="1139">
        <v>0</v>
      </c>
      <c r="H364" s="1133" t="s">
        <v>301</v>
      </c>
      <c r="I364" s="1139"/>
      <c r="J364" s="1139">
        <v>0</v>
      </c>
      <c r="K364" s="1139">
        <v>0</v>
      </c>
      <c r="L364" s="1133" t="s">
        <v>301</v>
      </c>
      <c r="M364" s="1139">
        <v>0</v>
      </c>
      <c r="N364" s="738" t="s">
        <v>301</v>
      </c>
    </row>
    <row r="365" spans="1:14" x14ac:dyDescent="0.35">
      <c r="A365" s="1164">
        <v>29</v>
      </c>
      <c r="B365" s="865" t="s">
        <v>527</v>
      </c>
      <c r="C365" s="865" t="s">
        <v>11</v>
      </c>
      <c r="D365" s="738" t="s">
        <v>301</v>
      </c>
      <c r="E365" s="1165"/>
      <c r="F365" s="1165">
        <v>0</v>
      </c>
      <c r="G365" s="1165">
        <v>0</v>
      </c>
      <c r="H365" s="1133" t="s">
        <v>301</v>
      </c>
      <c r="I365" s="1165"/>
      <c r="J365" s="1165">
        <v>0</v>
      </c>
      <c r="K365" s="1165">
        <v>0</v>
      </c>
      <c r="L365" s="1133" t="s">
        <v>301</v>
      </c>
      <c r="M365" s="1165">
        <v>0</v>
      </c>
      <c r="N365" s="738" t="s">
        <v>301</v>
      </c>
    </row>
    <row r="366" spans="1:14" x14ac:dyDescent="0.35">
      <c r="A366" s="1161"/>
      <c r="B366" s="1162" t="s">
        <v>528</v>
      </c>
      <c r="C366" s="1162"/>
      <c r="D366" s="738" t="s">
        <v>301</v>
      </c>
      <c r="E366" s="1163">
        <v>83103417828</v>
      </c>
      <c r="F366" s="1163">
        <v>2086468453</v>
      </c>
      <c r="G366" s="1163">
        <v>85189886281</v>
      </c>
      <c r="H366" s="1133" t="s">
        <v>301</v>
      </c>
      <c r="I366" s="1163">
        <v>85164764795</v>
      </c>
      <c r="J366" s="1163">
        <v>0</v>
      </c>
      <c r="K366" s="1163">
        <v>85164764795</v>
      </c>
      <c r="L366" s="1133" t="s">
        <v>301</v>
      </c>
      <c r="M366" s="1163">
        <v>25121486</v>
      </c>
      <c r="N366" s="738" t="s">
        <v>301</v>
      </c>
    </row>
    <row r="367" spans="1:14" x14ac:dyDescent="0.35">
      <c r="A367" s="1164">
        <v>30</v>
      </c>
      <c r="B367" s="865" t="s">
        <v>3509</v>
      </c>
      <c r="C367" s="865" t="s">
        <v>191</v>
      </c>
      <c r="D367" s="738" t="s">
        <v>301</v>
      </c>
      <c r="E367" s="1165">
        <v>76929895136</v>
      </c>
      <c r="F367" s="1165">
        <v>1916812608</v>
      </c>
      <c r="G367" s="1165">
        <v>78846707744</v>
      </c>
      <c r="H367" s="1133" t="s">
        <v>301</v>
      </c>
      <c r="I367" s="1165">
        <v>78846707744</v>
      </c>
      <c r="J367" s="1165">
        <v>0</v>
      </c>
      <c r="K367" s="1165">
        <v>78846707744</v>
      </c>
      <c r="L367" s="1133" t="s">
        <v>301</v>
      </c>
      <c r="M367" s="1165">
        <v>0</v>
      </c>
      <c r="N367" s="738" t="s">
        <v>301</v>
      </c>
    </row>
    <row r="368" spans="1:14" x14ac:dyDescent="0.35">
      <c r="A368" s="1138">
        <v>31</v>
      </c>
      <c r="B368" s="868" t="s">
        <v>157</v>
      </c>
      <c r="C368" s="868" t="s">
        <v>191</v>
      </c>
      <c r="D368" s="738" t="s">
        <v>301</v>
      </c>
      <c r="E368" s="1139"/>
      <c r="F368" s="1139">
        <v>0</v>
      </c>
      <c r="G368" s="1139">
        <v>0</v>
      </c>
      <c r="H368" s="1133" t="s">
        <v>301</v>
      </c>
      <c r="I368" s="1139"/>
      <c r="J368" s="1139">
        <v>0</v>
      </c>
      <c r="K368" s="1139">
        <v>0</v>
      </c>
      <c r="L368" s="1133" t="s">
        <v>301</v>
      </c>
      <c r="M368" s="1139">
        <v>0</v>
      </c>
      <c r="N368" s="738" t="s">
        <v>301</v>
      </c>
    </row>
    <row r="369" spans="1:14" x14ac:dyDescent="0.35">
      <c r="A369" s="1164">
        <v>32</v>
      </c>
      <c r="B369" s="865" t="s">
        <v>154</v>
      </c>
      <c r="C369" s="865" t="s">
        <v>191</v>
      </c>
      <c r="D369" s="738" t="s">
        <v>301</v>
      </c>
      <c r="E369" s="1165">
        <v>27800000</v>
      </c>
      <c r="F369" s="1165">
        <v>0</v>
      </c>
      <c r="G369" s="1165">
        <v>27800000</v>
      </c>
      <c r="H369" s="1133" t="s">
        <v>301</v>
      </c>
      <c r="I369" s="1165">
        <v>27800000</v>
      </c>
      <c r="J369" s="1165">
        <v>0</v>
      </c>
      <c r="K369" s="1165">
        <v>27800000</v>
      </c>
      <c r="L369" s="1133" t="s">
        <v>301</v>
      </c>
      <c r="M369" s="1165">
        <v>0</v>
      </c>
      <c r="N369" s="738" t="s">
        <v>301</v>
      </c>
    </row>
    <row r="370" spans="1:14" x14ac:dyDescent="0.35">
      <c r="A370" s="1138">
        <v>33</v>
      </c>
      <c r="B370" s="868" t="s">
        <v>159</v>
      </c>
      <c r="C370" s="868" t="s">
        <v>191</v>
      </c>
      <c r="D370" s="738" t="s">
        <v>301</v>
      </c>
      <c r="E370" s="1139"/>
      <c r="F370" s="1139">
        <v>0</v>
      </c>
      <c r="G370" s="1139">
        <v>0</v>
      </c>
      <c r="H370" s="1133" t="s">
        <v>301</v>
      </c>
      <c r="I370" s="1139"/>
      <c r="J370" s="1139">
        <v>0</v>
      </c>
      <c r="K370" s="1139">
        <v>0</v>
      </c>
      <c r="L370" s="1133" t="s">
        <v>301</v>
      </c>
      <c r="M370" s="1139">
        <v>0</v>
      </c>
      <c r="N370" s="738" t="s">
        <v>301</v>
      </c>
    </row>
    <row r="371" spans="1:14" x14ac:dyDescent="0.35">
      <c r="A371" s="1164">
        <v>34</v>
      </c>
      <c r="B371" s="865" t="s">
        <v>156</v>
      </c>
      <c r="C371" s="865" t="s">
        <v>191</v>
      </c>
      <c r="D371" s="738" t="s">
        <v>301</v>
      </c>
      <c r="E371" s="1165"/>
      <c r="F371" s="1165">
        <v>0</v>
      </c>
      <c r="G371" s="1165">
        <v>0</v>
      </c>
      <c r="H371" s="1133" t="s">
        <v>301</v>
      </c>
      <c r="I371" s="1165"/>
      <c r="J371" s="1165">
        <v>0</v>
      </c>
      <c r="K371" s="1165">
        <v>0</v>
      </c>
      <c r="L371" s="1133" t="s">
        <v>301</v>
      </c>
      <c r="M371" s="1165">
        <v>0</v>
      </c>
      <c r="N371" s="738" t="s">
        <v>301</v>
      </c>
    </row>
    <row r="372" spans="1:14" x14ac:dyDescent="0.35">
      <c r="A372" s="1138">
        <v>35</v>
      </c>
      <c r="B372" s="868" t="s">
        <v>147</v>
      </c>
      <c r="C372" s="868" t="s">
        <v>191</v>
      </c>
      <c r="D372" s="738" t="s">
        <v>301</v>
      </c>
      <c r="E372" s="1139">
        <v>2542751748</v>
      </c>
      <c r="F372" s="1139">
        <v>0</v>
      </c>
      <c r="G372" s="1139">
        <v>2542751748</v>
      </c>
      <c r="H372" s="1133" t="s">
        <v>301</v>
      </c>
      <c r="I372" s="1139">
        <v>2542742748</v>
      </c>
      <c r="J372" s="1139">
        <v>0</v>
      </c>
      <c r="K372" s="1139">
        <v>2542742748</v>
      </c>
      <c r="L372" s="1133" t="s">
        <v>301</v>
      </c>
      <c r="M372" s="1139">
        <v>9000</v>
      </c>
      <c r="N372" s="738" t="s">
        <v>301</v>
      </c>
    </row>
    <row r="373" spans="1:14" x14ac:dyDescent="0.35">
      <c r="A373" s="1164">
        <v>36</v>
      </c>
      <c r="B373" s="865" t="s">
        <v>150</v>
      </c>
      <c r="C373" s="865" t="s">
        <v>191</v>
      </c>
      <c r="D373" s="738" t="s">
        <v>301</v>
      </c>
      <c r="E373" s="1165"/>
      <c r="F373" s="1165">
        <v>0</v>
      </c>
      <c r="G373" s="1165">
        <v>0</v>
      </c>
      <c r="H373" s="1133" t="s">
        <v>301</v>
      </c>
      <c r="I373" s="1165"/>
      <c r="J373" s="1165">
        <v>0</v>
      </c>
      <c r="K373" s="1165">
        <v>0</v>
      </c>
      <c r="L373" s="1133" t="s">
        <v>301</v>
      </c>
      <c r="M373" s="1165">
        <v>0</v>
      </c>
      <c r="N373" s="738" t="s">
        <v>301</v>
      </c>
    </row>
    <row r="374" spans="1:14" x14ac:dyDescent="0.35">
      <c r="A374" s="1138">
        <v>37</v>
      </c>
      <c r="B374" s="868" t="s">
        <v>149</v>
      </c>
      <c r="C374" s="868" t="s">
        <v>176</v>
      </c>
      <c r="D374" s="738" t="s">
        <v>301</v>
      </c>
      <c r="E374" s="1139">
        <v>2761734479</v>
      </c>
      <c r="F374" s="1139">
        <v>-145809656</v>
      </c>
      <c r="G374" s="1139">
        <v>2615924823</v>
      </c>
      <c r="H374" s="1133" t="s">
        <v>301</v>
      </c>
      <c r="I374" s="1139">
        <v>2615924823</v>
      </c>
      <c r="J374" s="1139">
        <v>0</v>
      </c>
      <c r="K374" s="1139">
        <v>2615924823</v>
      </c>
      <c r="L374" s="1133" t="s">
        <v>301</v>
      </c>
      <c r="M374" s="1139">
        <v>0</v>
      </c>
      <c r="N374" s="738" t="s">
        <v>301</v>
      </c>
    </row>
    <row r="375" spans="1:14" x14ac:dyDescent="0.35">
      <c r="A375" s="1164">
        <v>38</v>
      </c>
      <c r="B375" s="865" t="s">
        <v>158</v>
      </c>
      <c r="C375" s="865" t="s">
        <v>176</v>
      </c>
      <c r="D375" s="738" t="s">
        <v>301</v>
      </c>
      <c r="E375" s="1165"/>
      <c r="F375" s="1165">
        <v>215341262</v>
      </c>
      <c r="G375" s="1165">
        <v>215341262</v>
      </c>
      <c r="H375" s="1133" t="s">
        <v>301</v>
      </c>
      <c r="I375" s="1165">
        <v>215341262</v>
      </c>
      <c r="J375" s="1165">
        <v>0</v>
      </c>
      <c r="K375" s="1165">
        <v>215341262</v>
      </c>
      <c r="L375" s="1133" t="s">
        <v>301</v>
      </c>
      <c r="M375" s="1165">
        <v>0</v>
      </c>
      <c r="N375" s="738" t="s">
        <v>301</v>
      </c>
    </row>
    <row r="376" spans="1:14" x14ac:dyDescent="0.35">
      <c r="A376" s="1138">
        <v>39</v>
      </c>
      <c r="B376" s="868" t="s">
        <v>529</v>
      </c>
      <c r="C376" s="868" t="s">
        <v>176</v>
      </c>
      <c r="D376" s="738" t="s">
        <v>301</v>
      </c>
      <c r="E376" s="1139"/>
      <c r="F376" s="1139">
        <v>100124239</v>
      </c>
      <c r="G376" s="1139">
        <v>100124239</v>
      </c>
      <c r="H376" s="1133" t="s">
        <v>301</v>
      </c>
      <c r="I376" s="1139">
        <v>100124239</v>
      </c>
      <c r="J376" s="1139">
        <v>0</v>
      </c>
      <c r="K376" s="1139">
        <v>100124239</v>
      </c>
      <c r="L376" s="1133" t="s">
        <v>301</v>
      </c>
      <c r="M376" s="1139">
        <v>0</v>
      </c>
      <c r="N376" s="738" t="s">
        <v>301</v>
      </c>
    </row>
    <row r="377" spans="1:14" x14ac:dyDescent="0.35">
      <c r="A377" s="1164">
        <v>40</v>
      </c>
      <c r="B377" s="865" t="s">
        <v>148</v>
      </c>
      <c r="C377" s="865" t="s">
        <v>176</v>
      </c>
      <c r="D377" s="738" t="s">
        <v>301</v>
      </c>
      <c r="E377" s="1165"/>
      <c r="F377" s="1165">
        <v>0</v>
      </c>
      <c r="G377" s="1165">
        <v>0</v>
      </c>
      <c r="H377" s="1133" t="s">
        <v>301</v>
      </c>
      <c r="I377" s="1165"/>
      <c r="J377" s="1165">
        <v>0</v>
      </c>
      <c r="K377" s="1165">
        <v>0</v>
      </c>
      <c r="L377" s="1133" t="s">
        <v>301</v>
      </c>
      <c r="M377" s="1165">
        <v>0</v>
      </c>
      <c r="N377" s="738" t="s">
        <v>301</v>
      </c>
    </row>
    <row r="378" spans="1:14" x14ac:dyDescent="0.35">
      <c r="A378" s="1138">
        <v>41</v>
      </c>
      <c r="B378" s="868" t="s">
        <v>511</v>
      </c>
      <c r="C378" s="868" t="s">
        <v>185</v>
      </c>
      <c r="D378" s="738" t="s">
        <v>301</v>
      </c>
      <c r="E378" s="1139"/>
      <c r="F378" s="1139">
        <v>0</v>
      </c>
      <c r="G378" s="1139">
        <v>0</v>
      </c>
      <c r="H378" s="1133" t="s">
        <v>301</v>
      </c>
      <c r="I378" s="1139"/>
      <c r="J378" s="1139">
        <v>0</v>
      </c>
      <c r="K378" s="1139">
        <v>0</v>
      </c>
      <c r="L378" s="1133" t="s">
        <v>301</v>
      </c>
      <c r="M378" s="1139">
        <v>0</v>
      </c>
      <c r="N378" s="738" t="s">
        <v>301</v>
      </c>
    </row>
    <row r="379" spans="1:14" x14ac:dyDescent="0.35">
      <c r="A379" s="1164">
        <v>42</v>
      </c>
      <c r="B379" s="865" t="s">
        <v>155</v>
      </c>
      <c r="C379" s="865" t="s">
        <v>191</v>
      </c>
      <c r="D379" s="738" t="s">
        <v>301</v>
      </c>
      <c r="E379" s="1165">
        <v>80420288</v>
      </c>
      <c r="F379" s="1165">
        <v>0</v>
      </c>
      <c r="G379" s="1165">
        <v>80420288</v>
      </c>
      <c r="H379" s="1133" t="s">
        <v>301</v>
      </c>
      <c r="I379" s="1165">
        <v>78356087</v>
      </c>
      <c r="J379" s="1165">
        <v>0</v>
      </c>
      <c r="K379" s="1165">
        <v>78356087</v>
      </c>
      <c r="L379" s="1133" t="s">
        <v>301</v>
      </c>
      <c r="M379" s="1165">
        <v>2064201</v>
      </c>
      <c r="N379" s="738" t="s">
        <v>301</v>
      </c>
    </row>
    <row r="380" spans="1:14" x14ac:dyDescent="0.35">
      <c r="A380" s="1138">
        <v>43</v>
      </c>
      <c r="B380" s="868" t="s">
        <v>153</v>
      </c>
      <c r="C380" s="868" t="s">
        <v>191</v>
      </c>
      <c r="D380" s="738" t="s">
        <v>301</v>
      </c>
      <c r="E380" s="1139">
        <v>120630474</v>
      </c>
      <c r="F380" s="1139">
        <v>0</v>
      </c>
      <c r="G380" s="1139">
        <v>120630474</v>
      </c>
      <c r="H380" s="1133" t="s">
        <v>301</v>
      </c>
      <c r="I380" s="1139">
        <v>117232976</v>
      </c>
      <c r="J380" s="1139">
        <v>0</v>
      </c>
      <c r="K380" s="1139">
        <v>117232976</v>
      </c>
      <c r="L380" s="1133" t="s">
        <v>301</v>
      </c>
      <c r="M380" s="1139">
        <v>3397498</v>
      </c>
      <c r="N380" s="738" t="s">
        <v>301</v>
      </c>
    </row>
    <row r="381" spans="1:14" x14ac:dyDescent="0.35">
      <c r="A381" s="1164">
        <v>44</v>
      </c>
      <c r="B381" s="865" t="s">
        <v>512</v>
      </c>
      <c r="C381" s="865" t="s">
        <v>191</v>
      </c>
      <c r="D381" s="738" t="s">
        <v>301</v>
      </c>
      <c r="E381" s="1165"/>
      <c r="F381" s="1165">
        <v>0</v>
      </c>
      <c r="G381" s="1165">
        <v>0</v>
      </c>
      <c r="H381" s="1133" t="s">
        <v>301</v>
      </c>
      <c r="I381" s="1165"/>
      <c r="J381" s="1165">
        <v>0</v>
      </c>
      <c r="K381" s="1165">
        <v>0</v>
      </c>
      <c r="L381" s="1133" t="s">
        <v>301</v>
      </c>
      <c r="M381" s="1165">
        <v>0</v>
      </c>
      <c r="N381" s="738" t="s">
        <v>301</v>
      </c>
    </row>
    <row r="382" spans="1:14" x14ac:dyDescent="0.35">
      <c r="A382" s="1138">
        <v>45</v>
      </c>
      <c r="B382" s="868" t="s">
        <v>152</v>
      </c>
      <c r="C382" s="868" t="s">
        <v>191</v>
      </c>
      <c r="D382" s="738" t="s">
        <v>301</v>
      </c>
      <c r="E382" s="1139">
        <v>7012997</v>
      </c>
      <c r="F382" s="1139">
        <v>0</v>
      </c>
      <c r="G382" s="1139">
        <v>7012997</v>
      </c>
      <c r="H382" s="1133" t="s">
        <v>301</v>
      </c>
      <c r="I382" s="1139">
        <v>7012997</v>
      </c>
      <c r="J382" s="1139">
        <v>0</v>
      </c>
      <c r="K382" s="1139">
        <v>7012997</v>
      </c>
      <c r="L382" s="1133" t="s">
        <v>301</v>
      </c>
      <c r="M382" s="1139">
        <v>0</v>
      </c>
      <c r="N382" s="738" t="s">
        <v>301</v>
      </c>
    </row>
    <row r="383" spans="1:14" x14ac:dyDescent="0.35">
      <c r="A383" s="1164">
        <v>46</v>
      </c>
      <c r="B383" s="865" t="s">
        <v>513</v>
      </c>
      <c r="C383" s="865" t="s">
        <v>175</v>
      </c>
      <c r="D383" s="738" t="s">
        <v>301</v>
      </c>
      <c r="E383" s="1165"/>
      <c r="F383" s="1165">
        <v>0</v>
      </c>
      <c r="G383" s="1165">
        <v>0</v>
      </c>
      <c r="H383" s="1133" t="s">
        <v>301</v>
      </c>
      <c r="I383" s="1165"/>
      <c r="J383" s="1165">
        <v>0</v>
      </c>
      <c r="K383" s="1165">
        <v>0</v>
      </c>
      <c r="L383" s="1133" t="s">
        <v>301</v>
      </c>
      <c r="M383" s="1165">
        <v>0</v>
      </c>
      <c r="N383" s="738" t="s">
        <v>301</v>
      </c>
    </row>
    <row r="384" spans="1:14" x14ac:dyDescent="0.35">
      <c r="A384" s="1138">
        <v>47</v>
      </c>
      <c r="B384" s="868" t="s">
        <v>204</v>
      </c>
      <c r="C384" s="868" t="s">
        <v>196</v>
      </c>
      <c r="D384" s="738" t="s">
        <v>301</v>
      </c>
      <c r="E384" s="1139">
        <v>633172706</v>
      </c>
      <c r="F384" s="1139">
        <v>0</v>
      </c>
      <c r="G384" s="1139">
        <v>633172706</v>
      </c>
      <c r="H384" s="1133" t="s">
        <v>301</v>
      </c>
      <c r="I384" s="1139">
        <v>613521919</v>
      </c>
      <c r="J384" s="1139">
        <v>0</v>
      </c>
      <c r="K384" s="1139">
        <v>613521919</v>
      </c>
      <c r="L384" s="1133" t="s">
        <v>301</v>
      </c>
      <c r="M384" s="1139">
        <v>19650787</v>
      </c>
      <c r="N384" s="738" t="s">
        <v>301</v>
      </c>
    </row>
    <row r="385" spans="1:14" x14ac:dyDescent="0.35">
      <c r="A385" s="1164">
        <v>48</v>
      </c>
      <c r="B385" s="865" t="s">
        <v>221</v>
      </c>
      <c r="C385" s="865" t="s">
        <v>197</v>
      </c>
      <c r="D385" s="738" t="s">
        <v>301</v>
      </c>
      <c r="E385" s="1165"/>
      <c r="F385" s="1165">
        <v>0</v>
      </c>
      <c r="G385" s="1165">
        <v>0</v>
      </c>
      <c r="H385" s="1133" t="s">
        <v>301</v>
      </c>
      <c r="I385" s="1165"/>
      <c r="J385" s="1165">
        <v>0</v>
      </c>
      <c r="K385" s="1165">
        <v>0</v>
      </c>
      <c r="L385" s="1133" t="s">
        <v>301</v>
      </c>
      <c r="M385" s="1165">
        <v>0</v>
      </c>
      <c r="N385" s="738" t="s">
        <v>301</v>
      </c>
    </row>
    <row r="386" spans="1:14" x14ac:dyDescent="0.35">
      <c r="A386" s="1138">
        <v>49</v>
      </c>
      <c r="B386" s="868" t="s">
        <v>530</v>
      </c>
      <c r="C386" s="868" t="s">
        <v>2516</v>
      </c>
      <c r="D386" s="738" t="s">
        <v>301</v>
      </c>
      <c r="E386" s="1139"/>
      <c r="F386" s="1139">
        <v>0</v>
      </c>
      <c r="G386" s="1139">
        <v>0</v>
      </c>
      <c r="H386" s="1133" t="s">
        <v>301</v>
      </c>
      <c r="I386" s="1139"/>
      <c r="J386" s="1139">
        <v>0</v>
      </c>
      <c r="K386" s="1139">
        <v>0</v>
      </c>
      <c r="L386" s="1133" t="s">
        <v>301</v>
      </c>
      <c r="M386" s="1139">
        <v>0</v>
      </c>
      <c r="N386" s="738" t="s">
        <v>301</v>
      </c>
    </row>
    <row r="387" spans="1:14" x14ac:dyDescent="0.35">
      <c r="A387" s="1164">
        <v>50</v>
      </c>
      <c r="B387" s="865" t="s">
        <v>2520</v>
      </c>
      <c r="C387" s="865" t="s">
        <v>2516</v>
      </c>
      <c r="D387" s="738" t="s">
        <v>301</v>
      </c>
      <c r="E387" s="1165"/>
      <c r="F387" s="1165">
        <v>0</v>
      </c>
      <c r="G387" s="1165">
        <v>0</v>
      </c>
      <c r="H387" s="1133" t="s">
        <v>301</v>
      </c>
      <c r="I387" s="1165"/>
      <c r="J387" s="1165">
        <v>0</v>
      </c>
      <c r="K387" s="1165">
        <v>0</v>
      </c>
      <c r="L387" s="1133" t="s">
        <v>301</v>
      </c>
      <c r="M387" s="1165">
        <v>0</v>
      </c>
      <c r="N387" s="738" t="s">
        <v>301</v>
      </c>
    </row>
    <row r="388" spans="1:14" x14ac:dyDescent="0.35">
      <c r="A388" s="1138">
        <v>51</v>
      </c>
      <c r="B388" s="868" t="s">
        <v>2517</v>
      </c>
      <c r="C388" s="868" t="s">
        <v>2516</v>
      </c>
      <c r="D388" s="738" t="s">
        <v>301</v>
      </c>
      <c r="E388" s="1139"/>
      <c r="F388" s="1139">
        <v>0</v>
      </c>
      <c r="G388" s="1139">
        <v>0</v>
      </c>
      <c r="H388" s="1133" t="s">
        <v>301</v>
      </c>
      <c r="I388" s="1139"/>
      <c r="J388" s="1139">
        <v>0</v>
      </c>
      <c r="K388" s="1139">
        <v>0</v>
      </c>
      <c r="L388" s="1133" t="s">
        <v>301</v>
      </c>
      <c r="M388" s="1139">
        <v>0</v>
      </c>
      <c r="N388" s="738" t="s">
        <v>301</v>
      </c>
    </row>
    <row r="389" spans="1:14" x14ac:dyDescent="0.35">
      <c r="A389" s="1164">
        <v>52</v>
      </c>
      <c r="B389" s="865" t="s">
        <v>2518</v>
      </c>
      <c r="C389" s="865" t="s">
        <v>2516</v>
      </c>
      <c r="D389" s="738" t="s">
        <v>301</v>
      </c>
      <c r="E389" s="1165"/>
      <c r="F389" s="1165">
        <v>0</v>
      </c>
      <c r="G389" s="1165">
        <v>0</v>
      </c>
      <c r="H389" s="1133" t="s">
        <v>301</v>
      </c>
      <c r="I389" s="1165"/>
      <c r="J389" s="1165">
        <v>0</v>
      </c>
      <c r="K389" s="1165">
        <v>0</v>
      </c>
      <c r="L389" s="1133" t="s">
        <v>301</v>
      </c>
      <c r="M389" s="1165">
        <v>0</v>
      </c>
      <c r="N389" s="738" t="s">
        <v>301</v>
      </c>
    </row>
    <row r="390" spans="1:14" x14ac:dyDescent="0.35">
      <c r="A390" s="1138">
        <v>53</v>
      </c>
      <c r="B390" s="868" t="s">
        <v>2519</v>
      </c>
      <c r="C390" s="868" t="s">
        <v>2516</v>
      </c>
      <c r="D390" s="738" t="s">
        <v>301</v>
      </c>
      <c r="E390" s="1139"/>
      <c r="F390" s="1139">
        <v>0</v>
      </c>
      <c r="G390" s="1139">
        <v>0</v>
      </c>
      <c r="H390" s="1133" t="s">
        <v>301</v>
      </c>
      <c r="I390" s="1139"/>
      <c r="J390" s="1139">
        <v>0</v>
      </c>
      <c r="K390" s="1139">
        <v>0</v>
      </c>
      <c r="L390" s="1133" t="s">
        <v>301</v>
      </c>
      <c r="M390" s="1139">
        <v>0</v>
      </c>
      <c r="N390" s="738" t="s">
        <v>301</v>
      </c>
    </row>
    <row r="391" spans="1:14" x14ac:dyDescent="0.35">
      <c r="A391" s="1164">
        <v>54</v>
      </c>
      <c r="B391" s="865" t="s">
        <v>2521</v>
      </c>
      <c r="C391" s="865" t="s">
        <v>2516</v>
      </c>
      <c r="D391" s="738" t="s">
        <v>301</v>
      </c>
      <c r="E391" s="1165"/>
      <c r="F391" s="1165">
        <v>0</v>
      </c>
      <c r="G391" s="1165">
        <v>0</v>
      </c>
      <c r="H391" s="1133" t="s">
        <v>301</v>
      </c>
      <c r="I391" s="1165"/>
      <c r="J391" s="1165">
        <v>0</v>
      </c>
      <c r="K391" s="1165">
        <v>0</v>
      </c>
      <c r="L391" s="1133" t="s">
        <v>301</v>
      </c>
      <c r="M391" s="1165">
        <v>0</v>
      </c>
      <c r="N391" s="738" t="s">
        <v>301</v>
      </c>
    </row>
    <row r="392" spans="1:14" x14ac:dyDescent="0.35">
      <c r="A392" s="1138">
        <v>55</v>
      </c>
      <c r="B392" s="868" t="s">
        <v>527</v>
      </c>
      <c r="C392" s="868" t="s">
        <v>505</v>
      </c>
      <c r="D392" s="738" t="s">
        <v>301</v>
      </c>
      <c r="E392" s="1139"/>
      <c r="F392" s="1139">
        <v>0</v>
      </c>
      <c r="G392" s="1139">
        <v>0</v>
      </c>
      <c r="H392" s="1133" t="s">
        <v>301</v>
      </c>
      <c r="I392" s="1139"/>
      <c r="J392" s="1139">
        <v>0</v>
      </c>
      <c r="K392" s="1139">
        <v>0</v>
      </c>
      <c r="L392" s="1133" t="s">
        <v>301</v>
      </c>
      <c r="M392" s="1139">
        <v>0</v>
      </c>
      <c r="N392" s="738" t="s">
        <v>301</v>
      </c>
    </row>
    <row r="393" spans="1:14" x14ac:dyDescent="0.35">
      <c r="A393" s="1161"/>
      <c r="B393" s="1162" t="s">
        <v>3510</v>
      </c>
      <c r="C393" s="1162"/>
      <c r="D393" s="738" t="s">
        <v>301</v>
      </c>
      <c r="E393" s="1163">
        <v>0</v>
      </c>
      <c r="F393" s="1163">
        <v>0</v>
      </c>
      <c r="G393" s="1163">
        <v>0</v>
      </c>
      <c r="H393" s="1133" t="s">
        <v>301</v>
      </c>
      <c r="I393" s="1163">
        <v>0</v>
      </c>
      <c r="J393" s="1163">
        <v>0</v>
      </c>
      <c r="K393" s="1163">
        <v>0</v>
      </c>
      <c r="L393" s="1133" t="s">
        <v>301</v>
      </c>
      <c r="M393" s="1163">
        <v>0</v>
      </c>
      <c r="N393" s="738" t="s">
        <v>301</v>
      </c>
    </row>
    <row r="394" spans="1:14" x14ac:dyDescent="0.35">
      <c r="A394" s="1164">
        <v>56</v>
      </c>
      <c r="B394" s="865" t="s">
        <v>3511</v>
      </c>
      <c r="C394" s="865" t="s">
        <v>3512</v>
      </c>
      <c r="D394" s="738" t="s">
        <v>301</v>
      </c>
      <c r="E394" s="1165"/>
      <c r="F394" s="1165">
        <v>0</v>
      </c>
      <c r="G394" s="1165">
        <v>0</v>
      </c>
      <c r="H394" s="1133" t="s">
        <v>301</v>
      </c>
      <c r="I394" s="1165"/>
      <c r="J394" s="1165">
        <v>0</v>
      </c>
      <c r="K394" s="1165">
        <v>0</v>
      </c>
      <c r="L394" s="1133" t="s">
        <v>301</v>
      </c>
      <c r="M394" s="1165">
        <v>0</v>
      </c>
      <c r="N394" s="738" t="s">
        <v>301</v>
      </c>
    </row>
    <row r="395" spans="1:14" x14ac:dyDescent="0.35">
      <c r="A395" s="1138">
        <v>57</v>
      </c>
      <c r="B395" s="868" t="s">
        <v>3513</v>
      </c>
      <c r="C395" s="868" t="s">
        <v>3512</v>
      </c>
      <c r="D395" s="738" t="s">
        <v>301</v>
      </c>
      <c r="E395" s="1139"/>
      <c r="F395" s="1139">
        <v>0</v>
      </c>
      <c r="G395" s="1139">
        <v>0</v>
      </c>
      <c r="H395" s="1133" t="s">
        <v>301</v>
      </c>
      <c r="I395" s="1139"/>
      <c r="J395" s="1139">
        <v>0</v>
      </c>
      <c r="K395" s="1139">
        <v>0</v>
      </c>
      <c r="L395" s="1133" t="s">
        <v>301</v>
      </c>
      <c r="M395" s="1139">
        <v>0</v>
      </c>
      <c r="N395" s="738" t="s">
        <v>301</v>
      </c>
    </row>
    <row r="396" spans="1:14" x14ac:dyDescent="0.35">
      <c r="A396" s="1164">
        <v>58</v>
      </c>
      <c r="B396" s="865" t="s">
        <v>3514</v>
      </c>
      <c r="C396" s="865" t="s">
        <v>3512</v>
      </c>
      <c r="D396" s="738" t="s">
        <v>301</v>
      </c>
      <c r="E396" s="1165"/>
      <c r="F396" s="1165">
        <v>0</v>
      </c>
      <c r="G396" s="1165">
        <v>0</v>
      </c>
      <c r="H396" s="1133" t="s">
        <v>301</v>
      </c>
      <c r="I396" s="1165"/>
      <c r="J396" s="1165">
        <v>0</v>
      </c>
      <c r="K396" s="1165">
        <v>0</v>
      </c>
      <c r="L396" s="1133" t="s">
        <v>301</v>
      </c>
      <c r="M396" s="1165">
        <v>0</v>
      </c>
      <c r="N396" s="738" t="s">
        <v>301</v>
      </c>
    </row>
    <row r="397" spans="1:14" x14ac:dyDescent="0.35">
      <c r="A397" s="1138">
        <v>59</v>
      </c>
      <c r="B397" s="868" t="s">
        <v>3515</v>
      </c>
      <c r="C397" s="868" t="s">
        <v>3512</v>
      </c>
      <c r="D397" s="738" t="s">
        <v>301</v>
      </c>
      <c r="E397" s="1139"/>
      <c r="F397" s="1139">
        <v>0</v>
      </c>
      <c r="G397" s="1139">
        <v>0</v>
      </c>
      <c r="H397" s="1133" t="s">
        <v>301</v>
      </c>
      <c r="I397" s="1139"/>
      <c r="J397" s="1139">
        <v>0</v>
      </c>
      <c r="K397" s="1139">
        <v>0</v>
      </c>
      <c r="L397" s="1133" t="s">
        <v>301</v>
      </c>
      <c r="M397" s="1139">
        <v>0</v>
      </c>
      <c r="N397" s="738" t="s">
        <v>301</v>
      </c>
    </row>
    <row r="398" spans="1:14" x14ac:dyDescent="0.35">
      <c r="A398" s="1164">
        <v>60</v>
      </c>
      <c r="B398" s="865" t="s">
        <v>3516</v>
      </c>
      <c r="C398" s="865" t="s">
        <v>3512</v>
      </c>
      <c r="D398" s="738" t="s">
        <v>301</v>
      </c>
      <c r="E398" s="1165"/>
      <c r="F398" s="1165">
        <v>0</v>
      </c>
      <c r="G398" s="1165">
        <v>0</v>
      </c>
      <c r="H398" s="1133" t="s">
        <v>301</v>
      </c>
      <c r="I398" s="1165"/>
      <c r="J398" s="1165">
        <v>0</v>
      </c>
      <c r="K398" s="1165">
        <v>0</v>
      </c>
      <c r="L398" s="1133" t="s">
        <v>301</v>
      </c>
      <c r="M398" s="1165">
        <v>0</v>
      </c>
      <c r="N398" s="738" t="s">
        <v>301</v>
      </c>
    </row>
    <row r="399" spans="1:14" x14ac:dyDescent="0.35">
      <c r="A399" s="1138">
        <v>61</v>
      </c>
      <c r="B399" s="868" t="s">
        <v>3517</v>
      </c>
      <c r="C399" s="868" t="s">
        <v>3512</v>
      </c>
      <c r="D399" s="738" t="s">
        <v>301</v>
      </c>
      <c r="E399" s="1139"/>
      <c r="F399" s="1139">
        <v>0</v>
      </c>
      <c r="G399" s="1139">
        <v>0</v>
      </c>
      <c r="H399" s="1133" t="s">
        <v>301</v>
      </c>
      <c r="I399" s="1139"/>
      <c r="J399" s="1139">
        <v>0</v>
      </c>
      <c r="K399" s="1139">
        <v>0</v>
      </c>
      <c r="L399" s="1133" t="s">
        <v>301</v>
      </c>
      <c r="M399" s="1139">
        <v>0</v>
      </c>
      <c r="N399" s="738" t="s">
        <v>301</v>
      </c>
    </row>
    <row r="400" spans="1:14" x14ac:dyDescent="0.35">
      <c r="A400" s="1167"/>
      <c r="B400" s="1168" t="s">
        <v>3518</v>
      </c>
      <c r="C400" s="1168"/>
      <c r="D400" s="738"/>
      <c r="E400" s="1169">
        <v>79920185483.836243</v>
      </c>
      <c r="F400" s="1169">
        <v>2086468453</v>
      </c>
      <c r="G400" s="1169">
        <v>82006653936.836243</v>
      </c>
      <c r="H400" s="1133"/>
      <c r="I400" s="1169">
        <v>81981532450.836243</v>
      </c>
      <c r="J400" s="1169">
        <v>0</v>
      </c>
      <c r="K400" s="1169">
        <v>81981532450.836243</v>
      </c>
      <c r="L400" s="1133"/>
      <c r="M400" s="1169">
        <v>25121486</v>
      </c>
      <c r="N400" s="738"/>
    </row>
    <row r="401" spans="1:14" x14ac:dyDescent="0.35">
      <c r="A401" s="1161"/>
      <c r="B401" s="1162" t="s">
        <v>222</v>
      </c>
      <c r="C401" s="1162"/>
      <c r="D401" s="738" t="s">
        <v>301</v>
      </c>
      <c r="E401" s="1163">
        <v>727986925</v>
      </c>
      <c r="F401" s="1163">
        <v>0</v>
      </c>
      <c r="G401" s="1163">
        <v>727986925</v>
      </c>
      <c r="H401" s="1133" t="s">
        <v>301</v>
      </c>
      <c r="I401" s="1163">
        <v>0</v>
      </c>
      <c r="J401" s="1163">
        <v>0</v>
      </c>
      <c r="K401" s="1163">
        <v>0</v>
      </c>
      <c r="L401" s="1133" t="s">
        <v>301</v>
      </c>
      <c r="M401" s="1163">
        <v>727986925</v>
      </c>
      <c r="N401" s="738" t="s">
        <v>301</v>
      </c>
    </row>
    <row r="402" spans="1:14" x14ac:dyDescent="0.35">
      <c r="A402" s="1164">
        <v>62</v>
      </c>
      <c r="B402" s="865" t="s">
        <v>531</v>
      </c>
      <c r="C402" s="865" t="s">
        <v>26</v>
      </c>
      <c r="D402" s="738" t="s">
        <v>301</v>
      </c>
      <c r="E402" s="1165">
        <v>727986925</v>
      </c>
      <c r="F402" s="1165">
        <v>0</v>
      </c>
      <c r="G402" s="1165">
        <v>727986925</v>
      </c>
      <c r="H402" s="1133" t="s">
        <v>301</v>
      </c>
      <c r="I402" s="1165"/>
      <c r="J402" s="1165">
        <v>0</v>
      </c>
      <c r="K402" s="1165">
        <v>0</v>
      </c>
      <c r="L402" s="1133" t="s">
        <v>301</v>
      </c>
      <c r="M402" s="1165">
        <v>727986925</v>
      </c>
      <c r="N402" s="738" t="s">
        <v>301</v>
      </c>
    </row>
    <row r="403" spans="1:14" x14ac:dyDescent="0.35">
      <c r="A403" s="1138">
        <v>63</v>
      </c>
      <c r="B403" s="868" t="s">
        <v>3519</v>
      </c>
      <c r="C403" s="868" t="s">
        <v>26</v>
      </c>
      <c r="D403" s="738" t="s">
        <v>301</v>
      </c>
      <c r="E403" s="1139"/>
      <c r="F403" s="1139">
        <v>0</v>
      </c>
      <c r="G403" s="1139">
        <v>0</v>
      </c>
      <c r="H403" s="1133" t="s">
        <v>301</v>
      </c>
      <c r="I403" s="1139"/>
      <c r="J403" s="1139">
        <v>0</v>
      </c>
      <c r="K403" s="1139">
        <v>0</v>
      </c>
      <c r="L403" s="1133" t="s">
        <v>301</v>
      </c>
      <c r="M403" s="1139">
        <v>0</v>
      </c>
      <c r="N403" s="738" t="s">
        <v>301</v>
      </c>
    </row>
    <row r="404" spans="1:14" x14ac:dyDescent="0.35">
      <c r="A404" s="1164">
        <v>64</v>
      </c>
      <c r="B404" s="865" t="s">
        <v>533</v>
      </c>
      <c r="C404" s="865" t="s">
        <v>26</v>
      </c>
      <c r="D404" s="738" t="s">
        <v>301</v>
      </c>
      <c r="E404" s="1165"/>
      <c r="F404" s="1165">
        <v>0</v>
      </c>
      <c r="G404" s="1165">
        <v>0</v>
      </c>
      <c r="H404" s="1133" t="s">
        <v>301</v>
      </c>
      <c r="I404" s="1165"/>
      <c r="J404" s="1165">
        <v>0</v>
      </c>
      <c r="K404" s="1165">
        <v>0</v>
      </c>
      <c r="L404" s="1133" t="s">
        <v>301</v>
      </c>
      <c r="M404" s="1165">
        <v>0</v>
      </c>
      <c r="N404" s="738" t="s">
        <v>301</v>
      </c>
    </row>
    <row r="405" spans="1:14" x14ac:dyDescent="0.35">
      <c r="A405" s="1138">
        <v>65</v>
      </c>
      <c r="B405" s="868" t="s">
        <v>3520</v>
      </c>
      <c r="C405" s="868" t="s">
        <v>26</v>
      </c>
      <c r="D405" s="738" t="s">
        <v>301</v>
      </c>
      <c r="E405" s="1139"/>
      <c r="F405" s="1139">
        <v>0</v>
      </c>
      <c r="G405" s="1139">
        <v>0</v>
      </c>
      <c r="H405" s="1133" t="s">
        <v>301</v>
      </c>
      <c r="I405" s="1139"/>
      <c r="J405" s="1139">
        <v>0</v>
      </c>
      <c r="K405" s="1139">
        <v>0</v>
      </c>
      <c r="L405" s="1133" t="s">
        <v>301</v>
      </c>
      <c r="M405" s="1139">
        <v>0</v>
      </c>
      <c r="N405" s="738" t="s">
        <v>301</v>
      </c>
    </row>
    <row r="406" spans="1:14" x14ac:dyDescent="0.35">
      <c r="A406" s="1161"/>
      <c r="B406" s="1162" t="s">
        <v>223</v>
      </c>
      <c r="C406" s="1162"/>
      <c r="D406" s="738" t="s">
        <v>301</v>
      </c>
      <c r="E406" s="1163">
        <v>0</v>
      </c>
      <c r="F406" s="1163">
        <v>0</v>
      </c>
      <c r="G406" s="1163">
        <v>0</v>
      </c>
      <c r="H406" s="1133" t="s">
        <v>301</v>
      </c>
      <c r="I406" s="1163">
        <v>0</v>
      </c>
      <c r="J406" s="1163">
        <v>0</v>
      </c>
      <c r="K406" s="1163">
        <v>0</v>
      </c>
      <c r="L406" s="1133" t="s">
        <v>301</v>
      </c>
      <c r="M406" s="1163">
        <v>0</v>
      </c>
      <c r="N406" s="738" t="s">
        <v>301</v>
      </c>
    </row>
    <row r="407" spans="1:14" x14ac:dyDescent="0.35">
      <c r="A407" s="1164">
        <v>66</v>
      </c>
      <c r="B407" s="865" t="s">
        <v>672</v>
      </c>
      <c r="C407" s="865" t="s">
        <v>670</v>
      </c>
      <c r="D407" s="738" t="s">
        <v>301</v>
      </c>
      <c r="E407" s="1165"/>
      <c r="F407" s="1165">
        <v>0</v>
      </c>
      <c r="G407" s="1165">
        <v>0</v>
      </c>
      <c r="H407" s="1133" t="s">
        <v>301</v>
      </c>
      <c r="I407" s="1165"/>
      <c r="J407" s="1165">
        <v>0</v>
      </c>
      <c r="K407" s="1165">
        <v>0</v>
      </c>
      <c r="L407" s="1133" t="s">
        <v>301</v>
      </c>
      <c r="M407" s="1165">
        <v>0</v>
      </c>
      <c r="N407" s="738" t="s">
        <v>301</v>
      </c>
    </row>
    <row r="408" spans="1:14" x14ac:dyDescent="0.35">
      <c r="A408" s="1138">
        <v>67</v>
      </c>
      <c r="B408" s="868" t="s">
        <v>673</v>
      </c>
      <c r="C408" s="868" t="s">
        <v>3521</v>
      </c>
      <c r="D408" s="738" t="s">
        <v>301</v>
      </c>
      <c r="E408" s="1139"/>
      <c r="F408" s="1139">
        <v>0</v>
      </c>
      <c r="G408" s="1139">
        <v>0</v>
      </c>
      <c r="H408" s="1133" t="s">
        <v>301</v>
      </c>
      <c r="I408" s="1139"/>
      <c r="J408" s="1139">
        <v>0</v>
      </c>
      <c r="K408" s="1139">
        <v>0</v>
      </c>
      <c r="L408" s="1133" t="s">
        <v>301</v>
      </c>
      <c r="M408" s="1139">
        <v>0</v>
      </c>
      <c r="N408" s="738" t="s">
        <v>301</v>
      </c>
    </row>
    <row r="409" spans="1:14" x14ac:dyDescent="0.35">
      <c r="A409" s="1164">
        <v>68</v>
      </c>
      <c r="B409" s="865" t="s">
        <v>3522</v>
      </c>
      <c r="C409" s="865" t="s">
        <v>674</v>
      </c>
      <c r="D409" s="738" t="s">
        <v>301</v>
      </c>
      <c r="E409" s="1165"/>
      <c r="F409" s="1165">
        <v>0</v>
      </c>
      <c r="G409" s="1165">
        <v>0</v>
      </c>
      <c r="H409" s="1133" t="s">
        <v>301</v>
      </c>
      <c r="I409" s="1165"/>
      <c r="J409" s="1165">
        <v>0</v>
      </c>
      <c r="K409" s="1165">
        <v>0</v>
      </c>
      <c r="L409" s="1133" t="s">
        <v>301</v>
      </c>
      <c r="M409" s="1165">
        <v>0</v>
      </c>
      <c r="N409" s="738" t="s">
        <v>301</v>
      </c>
    </row>
    <row r="410" spans="1:14" x14ac:dyDescent="0.35">
      <c r="A410" s="1138">
        <v>69</v>
      </c>
      <c r="B410" s="868" t="s">
        <v>675</v>
      </c>
      <c r="C410" s="868" t="s">
        <v>670</v>
      </c>
      <c r="D410" s="738" t="s">
        <v>301</v>
      </c>
      <c r="E410" s="1139"/>
      <c r="F410" s="1139">
        <v>0</v>
      </c>
      <c r="G410" s="1139">
        <v>0</v>
      </c>
      <c r="H410" s="1133" t="s">
        <v>301</v>
      </c>
      <c r="I410" s="1139"/>
      <c r="J410" s="1139">
        <v>0</v>
      </c>
      <c r="K410" s="1139">
        <v>0</v>
      </c>
      <c r="L410" s="1133" t="s">
        <v>301</v>
      </c>
      <c r="M410" s="1139">
        <v>0</v>
      </c>
      <c r="N410" s="738" t="s">
        <v>301</v>
      </c>
    </row>
    <row r="411" spans="1:14" x14ac:dyDescent="0.35">
      <c r="A411" s="1164">
        <v>70</v>
      </c>
      <c r="B411" s="865" t="s">
        <v>676</v>
      </c>
      <c r="C411" s="865" t="s">
        <v>670</v>
      </c>
      <c r="D411" s="738" t="s">
        <v>301</v>
      </c>
      <c r="E411" s="1165"/>
      <c r="F411" s="1165">
        <v>0</v>
      </c>
      <c r="G411" s="1165">
        <v>0</v>
      </c>
      <c r="H411" s="1133" t="s">
        <v>301</v>
      </c>
      <c r="I411" s="1165"/>
      <c r="J411" s="1165">
        <v>0</v>
      </c>
      <c r="K411" s="1165">
        <v>0</v>
      </c>
      <c r="L411" s="1133" t="s">
        <v>301</v>
      </c>
      <c r="M411" s="1165">
        <v>0</v>
      </c>
      <c r="N411" s="738" t="s">
        <v>301</v>
      </c>
    </row>
    <row r="412" spans="1:14" x14ac:dyDescent="0.35">
      <c r="A412" s="1138">
        <v>71</v>
      </c>
      <c r="B412" s="868" t="s">
        <v>788</v>
      </c>
      <c r="C412" s="868" t="s">
        <v>670</v>
      </c>
      <c r="D412" s="738" t="s">
        <v>301</v>
      </c>
      <c r="E412" s="1139"/>
      <c r="F412" s="1139">
        <v>0</v>
      </c>
      <c r="G412" s="1139">
        <v>0</v>
      </c>
      <c r="H412" s="1133" t="s">
        <v>301</v>
      </c>
      <c r="I412" s="1139"/>
      <c r="J412" s="1139">
        <v>0</v>
      </c>
      <c r="K412" s="1139">
        <v>0</v>
      </c>
      <c r="L412" s="1133" t="s">
        <v>301</v>
      </c>
      <c r="M412" s="1139">
        <v>0</v>
      </c>
      <c r="N412" s="738" t="s">
        <v>301</v>
      </c>
    </row>
    <row r="413" spans="1:14" x14ac:dyDescent="0.35">
      <c r="A413" s="1164">
        <v>72</v>
      </c>
      <c r="B413" s="865" t="s">
        <v>679</v>
      </c>
      <c r="C413" s="865" t="s">
        <v>670</v>
      </c>
      <c r="D413" s="738" t="s">
        <v>301</v>
      </c>
      <c r="E413" s="1165"/>
      <c r="F413" s="1165">
        <v>0</v>
      </c>
      <c r="G413" s="1165">
        <v>0</v>
      </c>
      <c r="H413" s="1133" t="s">
        <v>301</v>
      </c>
      <c r="I413" s="1165"/>
      <c r="J413" s="1165">
        <v>0</v>
      </c>
      <c r="K413" s="1165">
        <v>0</v>
      </c>
      <c r="L413" s="1133" t="s">
        <v>301</v>
      </c>
      <c r="M413" s="1165">
        <v>0</v>
      </c>
      <c r="N413" s="738" t="s">
        <v>301</v>
      </c>
    </row>
    <row r="414" spans="1:14" x14ac:dyDescent="0.35">
      <c r="A414" s="1138">
        <v>73</v>
      </c>
      <c r="B414" s="868" t="s">
        <v>680</v>
      </c>
      <c r="C414" s="868" t="s">
        <v>670</v>
      </c>
      <c r="D414" s="738" t="s">
        <v>301</v>
      </c>
      <c r="E414" s="1139"/>
      <c r="F414" s="1139">
        <v>0</v>
      </c>
      <c r="G414" s="1139">
        <v>0</v>
      </c>
      <c r="H414" s="1133" t="s">
        <v>301</v>
      </c>
      <c r="I414" s="1139"/>
      <c r="J414" s="1139">
        <v>0</v>
      </c>
      <c r="K414" s="1139">
        <v>0</v>
      </c>
      <c r="L414" s="1133" t="s">
        <v>301</v>
      </c>
      <c r="M414" s="1139">
        <v>0</v>
      </c>
      <c r="N414" s="738" t="s">
        <v>301</v>
      </c>
    </row>
    <row r="415" spans="1:14" x14ac:dyDescent="0.35">
      <c r="A415" s="1164">
        <v>74</v>
      </c>
      <c r="B415" s="865" t="s">
        <v>681</v>
      </c>
      <c r="C415" s="865" t="s">
        <v>670</v>
      </c>
      <c r="D415" s="738" t="s">
        <v>301</v>
      </c>
      <c r="E415" s="1165"/>
      <c r="F415" s="1165">
        <v>0</v>
      </c>
      <c r="G415" s="1165">
        <v>0</v>
      </c>
      <c r="H415" s="1133" t="s">
        <v>301</v>
      </c>
      <c r="I415" s="1165"/>
      <c r="J415" s="1165">
        <v>0</v>
      </c>
      <c r="K415" s="1165">
        <v>0</v>
      </c>
      <c r="L415" s="1133" t="s">
        <v>301</v>
      </c>
      <c r="M415" s="1165">
        <v>0</v>
      </c>
      <c r="N415" s="738" t="s">
        <v>301</v>
      </c>
    </row>
    <row r="416" spans="1:14" x14ac:dyDescent="0.35">
      <c r="A416" s="1138">
        <v>75</v>
      </c>
      <c r="B416" s="868" t="s">
        <v>795</v>
      </c>
      <c r="C416" s="868" t="s">
        <v>3523</v>
      </c>
      <c r="D416" s="738" t="s">
        <v>301</v>
      </c>
      <c r="E416" s="1139"/>
      <c r="F416" s="1139">
        <v>0</v>
      </c>
      <c r="G416" s="1139">
        <v>0</v>
      </c>
      <c r="H416" s="1133" t="s">
        <v>301</v>
      </c>
      <c r="I416" s="1139"/>
      <c r="J416" s="1139">
        <v>0</v>
      </c>
      <c r="K416" s="1139">
        <v>0</v>
      </c>
      <c r="L416" s="1133" t="s">
        <v>301</v>
      </c>
      <c r="M416" s="1139">
        <v>0</v>
      </c>
      <c r="N416" s="738" t="s">
        <v>301</v>
      </c>
    </row>
    <row r="417" spans="1:14" x14ac:dyDescent="0.35">
      <c r="A417" s="1164">
        <v>76</v>
      </c>
      <c r="B417" s="865" t="s">
        <v>682</v>
      </c>
      <c r="C417" s="865" t="s">
        <v>3523</v>
      </c>
      <c r="D417" s="738" t="s">
        <v>301</v>
      </c>
      <c r="E417" s="1165"/>
      <c r="F417" s="1165">
        <v>0</v>
      </c>
      <c r="G417" s="1165">
        <v>0</v>
      </c>
      <c r="H417" s="1133" t="s">
        <v>301</v>
      </c>
      <c r="I417" s="1165"/>
      <c r="J417" s="1165">
        <v>0</v>
      </c>
      <c r="K417" s="1165">
        <v>0</v>
      </c>
      <c r="L417" s="1133" t="s">
        <v>301</v>
      </c>
      <c r="M417" s="1165">
        <v>0</v>
      </c>
      <c r="N417" s="738" t="s">
        <v>301</v>
      </c>
    </row>
    <row r="418" spans="1:14" x14ac:dyDescent="0.35">
      <c r="A418" s="1161"/>
      <c r="B418" s="1162" t="s">
        <v>3524</v>
      </c>
      <c r="C418" s="1162"/>
      <c r="D418" s="738" t="s">
        <v>301</v>
      </c>
      <c r="E418" s="1163">
        <v>0</v>
      </c>
      <c r="F418" s="1163">
        <v>0</v>
      </c>
      <c r="G418" s="1163">
        <v>0</v>
      </c>
      <c r="H418" s="1133" t="s">
        <v>301</v>
      </c>
      <c r="I418" s="1163">
        <v>0</v>
      </c>
      <c r="J418" s="1163">
        <v>0</v>
      </c>
      <c r="K418" s="1163">
        <v>0</v>
      </c>
      <c r="L418" s="1133" t="s">
        <v>301</v>
      </c>
      <c r="M418" s="1163">
        <v>0</v>
      </c>
      <c r="N418" s="738" t="s">
        <v>301</v>
      </c>
    </row>
    <row r="419" spans="1:14" x14ac:dyDescent="0.35">
      <c r="A419" s="1164">
        <v>77</v>
      </c>
      <c r="B419" s="865" t="s">
        <v>3525</v>
      </c>
      <c r="C419" s="865" t="s">
        <v>3512</v>
      </c>
      <c r="D419" s="738" t="s">
        <v>301</v>
      </c>
      <c r="E419" s="1165"/>
      <c r="F419" s="1165">
        <v>0</v>
      </c>
      <c r="G419" s="1165">
        <v>0</v>
      </c>
      <c r="H419" s="1133" t="s">
        <v>301</v>
      </c>
      <c r="I419" s="1165"/>
      <c r="J419" s="1165">
        <v>0</v>
      </c>
      <c r="K419" s="1165">
        <v>0</v>
      </c>
      <c r="L419" s="1133" t="s">
        <v>301</v>
      </c>
      <c r="M419" s="1165">
        <v>0</v>
      </c>
      <c r="N419" s="738" t="s">
        <v>301</v>
      </c>
    </row>
    <row r="420" spans="1:14" x14ac:dyDescent="0.35">
      <c r="A420" s="1138">
        <v>78</v>
      </c>
      <c r="B420" s="868" t="s">
        <v>3526</v>
      </c>
      <c r="C420" s="868" t="s">
        <v>3512</v>
      </c>
      <c r="D420" s="738" t="s">
        <v>301</v>
      </c>
      <c r="E420" s="1139"/>
      <c r="F420" s="1139">
        <v>0</v>
      </c>
      <c r="G420" s="1139">
        <v>0</v>
      </c>
      <c r="H420" s="1133" t="s">
        <v>301</v>
      </c>
      <c r="I420" s="1139"/>
      <c r="J420" s="1139">
        <v>0</v>
      </c>
      <c r="K420" s="1139">
        <v>0</v>
      </c>
      <c r="L420" s="1133" t="s">
        <v>301</v>
      </c>
      <c r="M420" s="1139">
        <v>0</v>
      </c>
      <c r="N420" s="738" t="s">
        <v>301</v>
      </c>
    </row>
    <row r="421" spans="1:14" x14ac:dyDescent="0.35">
      <c r="A421" s="1164">
        <v>79</v>
      </c>
      <c r="B421" s="865" t="s">
        <v>3527</v>
      </c>
      <c r="C421" s="865" t="s">
        <v>3512</v>
      </c>
      <c r="D421" s="738" t="s">
        <v>301</v>
      </c>
      <c r="E421" s="1165"/>
      <c r="F421" s="1165">
        <v>0</v>
      </c>
      <c r="G421" s="1165">
        <v>0</v>
      </c>
      <c r="H421" s="1133" t="s">
        <v>301</v>
      </c>
      <c r="I421" s="1165"/>
      <c r="J421" s="1165">
        <v>0</v>
      </c>
      <c r="K421" s="1165">
        <v>0</v>
      </c>
      <c r="L421" s="1133" t="s">
        <v>301</v>
      </c>
      <c r="M421" s="1165">
        <v>0</v>
      </c>
      <c r="N421" s="738" t="s">
        <v>301</v>
      </c>
    </row>
    <row r="422" spans="1:14" x14ac:dyDescent="0.35">
      <c r="A422" s="1138">
        <v>80</v>
      </c>
      <c r="B422" s="868" t="s">
        <v>3528</v>
      </c>
      <c r="C422" s="868" t="s">
        <v>3512</v>
      </c>
      <c r="D422" s="738" t="s">
        <v>301</v>
      </c>
      <c r="E422" s="1139"/>
      <c r="F422" s="1139">
        <v>0</v>
      </c>
      <c r="G422" s="1139">
        <v>0</v>
      </c>
      <c r="H422" s="1133" t="s">
        <v>301</v>
      </c>
      <c r="I422" s="1139"/>
      <c r="J422" s="1139">
        <v>0</v>
      </c>
      <c r="K422" s="1139">
        <v>0</v>
      </c>
      <c r="L422" s="1133" t="s">
        <v>301</v>
      </c>
      <c r="M422" s="1139">
        <v>0</v>
      </c>
      <c r="N422" s="738" t="s">
        <v>301</v>
      </c>
    </row>
    <row r="423" spans="1:14" x14ac:dyDescent="0.35">
      <c r="A423" s="1164">
        <v>81</v>
      </c>
      <c r="B423" s="865" t="s">
        <v>3529</v>
      </c>
      <c r="C423" s="865" t="s">
        <v>3512</v>
      </c>
      <c r="D423" s="738" t="s">
        <v>301</v>
      </c>
      <c r="E423" s="1165"/>
      <c r="F423" s="1165">
        <v>0</v>
      </c>
      <c r="G423" s="1165">
        <v>0</v>
      </c>
      <c r="H423" s="1133" t="s">
        <v>301</v>
      </c>
      <c r="I423" s="1165"/>
      <c r="J423" s="1165">
        <v>0</v>
      </c>
      <c r="K423" s="1165">
        <v>0</v>
      </c>
      <c r="L423" s="1133" t="s">
        <v>301</v>
      </c>
      <c r="M423" s="1165">
        <v>0</v>
      </c>
      <c r="N423" s="738" t="s">
        <v>301</v>
      </c>
    </row>
    <row r="424" spans="1:14" x14ac:dyDescent="0.35">
      <c r="A424" s="1138">
        <v>82</v>
      </c>
      <c r="B424" s="868" t="s">
        <v>3530</v>
      </c>
      <c r="C424" s="868" t="s">
        <v>3512</v>
      </c>
      <c r="D424" s="738" t="s">
        <v>301</v>
      </c>
      <c r="E424" s="1139"/>
      <c r="F424" s="1139">
        <v>0</v>
      </c>
      <c r="G424" s="1139">
        <v>0</v>
      </c>
      <c r="H424" s="1133" t="s">
        <v>301</v>
      </c>
      <c r="I424" s="1139"/>
      <c r="J424" s="1139">
        <v>0</v>
      </c>
      <c r="K424" s="1139">
        <v>0</v>
      </c>
      <c r="L424" s="1133" t="s">
        <v>301</v>
      </c>
      <c r="M424" s="1139">
        <v>0</v>
      </c>
      <c r="N424" s="738" t="s">
        <v>301</v>
      </c>
    </row>
    <row r="425" spans="1:14" x14ac:dyDescent="0.35">
      <c r="A425" s="1161"/>
      <c r="B425" s="1162" t="s">
        <v>3531</v>
      </c>
      <c r="C425" s="1162"/>
      <c r="D425" s="738" t="s">
        <v>301</v>
      </c>
      <c r="E425" s="1163">
        <v>0</v>
      </c>
      <c r="F425" s="1163">
        <v>0</v>
      </c>
      <c r="G425" s="1163">
        <v>0</v>
      </c>
      <c r="H425" s="1133" t="s">
        <v>301</v>
      </c>
      <c r="I425" s="1163">
        <v>0</v>
      </c>
      <c r="J425" s="1163">
        <v>0</v>
      </c>
      <c r="K425" s="1163">
        <v>0</v>
      </c>
      <c r="L425" s="1133" t="s">
        <v>301</v>
      </c>
      <c r="M425" s="1163">
        <v>0</v>
      </c>
      <c r="N425" s="738" t="s">
        <v>301</v>
      </c>
    </row>
    <row r="426" spans="1:14" x14ac:dyDescent="0.35">
      <c r="A426" s="1164">
        <v>83</v>
      </c>
      <c r="B426" s="865" t="s">
        <v>3532</v>
      </c>
      <c r="C426" s="865" t="s">
        <v>3533</v>
      </c>
      <c r="D426" s="738" t="s">
        <v>301</v>
      </c>
      <c r="E426" s="1165"/>
      <c r="F426" s="1165">
        <v>0</v>
      </c>
      <c r="G426" s="1165">
        <v>0</v>
      </c>
      <c r="H426" s="1133" t="s">
        <v>301</v>
      </c>
      <c r="I426" s="1165"/>
      <c r="J426" s="1165">
        <v>0</v>
      </c>
      <c r="K426" s="1165">
        <v>0</v>
      </c>
      <c r="L426" s="1133" t="s">
        <v>301</v>
      </c>
      <c r="M426" s="1165">
        <v>0</v>
      </c>
      <c r="N426" s="738" t="s">
        <v>301</v>
      </c>
    </row>
    <row r="427" spans="1:14" x14ac:dyDescent="0.35">
      <c r="A427" s="1138">
        <v>84</v>
      </c>
      <c r="B427" s="868" t="s">
        <v>3534</v>
      </c>
      <c r="C427" s="868" t="s">
        <v>3533</v>
      </c>
      <c r="D427" s="738" t="s">
        <v>301</v>
      </c>
      <c r="E427" s="1139"/>
      <c r="F427" s="1139">
        <v>0</v>
      </c>
      <c r="G427" s="1139">
        <v>0</v>
      </c>
      <c r="H427" s="1133" t="s">
        <v>301</v>
      </c>
      <c r="I427" s="1139"/>
      <c r="J427" s="1139">
        <v>0</v>
      </c>
      <c r="K427" s="1139">
        <v>0</v>
      </c>
      <c r="L427" s="1133" t="s">
        <v>301</v>
      </c>
      <c r="M427" s="1139">
        <v>0</v>
      </c>
      <c r="N427" s="738" t="s">
        <v>301</v>
      </c>
    </row>
    <row r="428" spans="1:14" x14ac:dyDescent="0.35">
      <c r="A428" s="1161"/>
      <c r="B428" s="1162" t="s">
        <v>3535</v>
      </c>
      <c r="C428" s="1162"/>
      <c r="D428" s="738" t="s">
        <v>301</v>
      </c>
      <c r="E428" s="1163">
        <v>0</v>
      </c>
      <c r="F428" s="1163">
        <v>0</v>
      </c>
      <c r="G428" s="1163">
        <v>0</v>
      </c>
      <c r="H428" s="1133" t="s">
        <v>301</v>
      </c>
      <c r="I428" s="1163">
        <v>0</v>
      </c>
      <c r="J428" s="1163">
        <v>0</v>
      </c>
      <c r="K428" s="1163">
        <v>0</v>
      </c>
      <c r="L428" s="1133" t="s">
        <v>301</v>
      </c>
      <c r="M428" s="1163">
        <v>0</v>
      </c>
      <c r="N428" s="738" t="s">
        <v>301</v>
      </c>
    </row>
    <row r="429" spans="1:14" x14ac:dyDescent="0.35">
      <c r="A429" s="1164">
        <v>85</v>
      </c>
      <c r="B429" s="865" t="s">
        <v>3536</v>
      </c>
      <c r="C429" s="865" t="s">
        <v>3537</v>
      </c>
      <c r="D429" s="738" t="s">
        <v>301</v>
      </c>
      <c r="E429" s="1165"/>
      <c r="F429" s="1165">
        <v>0</v>
      </c>
      <c r="G429" s="1165">
        <v>0</v>
      </c>
      <c r="H429" s="1133" t="s">
        <v>301</v>
      </c>
      <c r="I429" s="1165"/>
      <c r="J429" s="1165">
        <v>0</v>
      </c>
      <c r="K429" s="1165">
        <v>0</v>
      </c>
      <c r="L429" s="1133" t="s">
        <v>301</v>
      </c>
      <c r="M429" s="1165">
        <v>0</v>
      </c>
      <c r="N429" s="738" t="s">
        <v>301</v>
      </c>
    </row>
    <row r="430" spans="1:14" x14ac:dyDescent="0.35">
      <c r="A430" s="1138">
        <v>86</v>
      </c>
      <c r="B430" s="868" t="s">
        <v>3538</v>
      </c>
      <c r="C430" s="868" t="s">
        <v>3539</v>
      </c>
      <c r="D430" s="738" t="s">
        <v>301</v>
      </c>
      <c r="E430" s="1139"/>
      <c r="F430" s="1139">
        <v>0</v>
      </c>
      <c r="G430" s="1139">
        <v>0</v>
      </c>
      <c r="H430" s="1133" t="s">
        <v>301</v>
      </c>
      <c r="I430" s="1139"/>
      <c r="J430" s="1139">
        <v>0</v>
      </c>
      <c r="K430" s="1139">
        <v>0</v>
      </c>
      <c r="L430" s="1133" t="s">
        <v>301</v>
      </c>
      <c r="M430" s="1139">
        <v>0</v>
      </c>
      <c r="N430" s="738" t="s">
        <v>301</v>
      </c>
    </row>
    <row r="431" spans="1:14" x14ac:dyDescent="0.35">
      <c r="A431" s="1164">
        <v>87</v>
      </c>
      <c r="B431" s="865" t="s">
        <v>3540</v>
      </c>
      <c r="C431" s="865" t="s">
        <v>3541</v>
      </c>
      <c r="D431" s="738" t="s">
        <v>301</v>
      </c>
      <c r="E431" s="1165"/>
      <c r="F431" s="1165">
        <v>0</v>
      </c>
      <c r="G431" s="1165">
        <v>0</v>
      </c>
      <c r="H431" s="1133" t="s">
        <v>301</v>
      </c>
      <c r="I431" s="1165"/>
      <c r="J431" s="1165">
        <v>0</v>
      </c>
      <c r="K431" s="1165">
        <v>0</v>
      </c>
      <c r="L431" s="1133" t="s">
        <v>301</v>
      </c>
      <c r="M431" s="1165">
        <v>0</v>
      </c>
      <c r="N431" s="738" t="s">
        <v>301</v>
      </c>
    </row>
    <row r="432" spans="1:14" x14ac:dyDescent="0.35">
      <c r="A432" s="1138">
        <v>88</v>
      </c>
      <c r="B432" s="868" t="s">
        <v>3542</v>
      </c>
      <c r="C432" s="868" t="s">
        <v>3523</v>
      </c>
      <c r="D432" s="738" t="s">
        <v>301</v>
      </c>
      <c r="E432" s="1139"/>
      <c r="F432" s="1139">
        <v>0</v>
      </c>
      <c r="G432" s="1139">
        <v>0</v>
      </c>
      <c r="H432" s="1133" t="s">
        <v>301</v>
      </c>
      <c r="I432" s="1139"/>
      <c r="J432" s="1139">
        <v>0</v>
      </c>
      <c r="K432" s="1139">
        <v>0</v>
      </c>
      <c r="L432" s="1133" t="s">
        <v>301</v>
      </c>
      <c r="M432" s="1139">
        <v>0</v>
      </c>
      <c r="N432" s="738" t="s">
        <v>301</v>
      </c>
    </row>
    <row r="433" spans="1:14" x14ac:dyDescent="0.35">
      <c r="A433" s="1167"/>
      <c r="B433" s="1168" t="s">
        <v>3543</v>
      </c>
      <c r="C433" s="1168"/>
      <c r="D433" s="738"/>
      <c r="E433" s="1169">
        <v>80648172408.836243</v>
      </c>
      <c r="F433" s="1169">
        <v>2086468453</v>
      </c>
      <c r="G433" s="1169">
        <v>82734640861.836243</v>
      </c>
      <c r="H433" s="1133"/>
      <c r="I433" s="1169">
        <v>81981532450.836243</v>
      </c>
      <c r="J433" s="1169">
        <v>0</v>
      </c>
      <c r="K433" s="1169">
        <v>81981532450.836243</v>
      </c>
      <c r="L433" s="1133"/>
      <c r="M433" s="1169">
        <v>753108411</v>
      </c>
      <c r="N433" s="738"/>
    </row>
    <row r="436" spans="1:14" x14ac:dyDescent="0.35">
      <c r="A436" s="1156" t="s">
        <v>3500</v>
      </c>
      <c r="B436" s="1172" t="s">
        <v>16</v>
      </c>
      <c r="C436" s="738"/>
      <c r="D436" s="738" t="s">
        <v>301</v>
      </c>
      <c r="E436" s="738"/>
      <c r="F436" s="1158" t="s">
        <v>3501</v>
      </c>
      <c r="G436" s="1159">
        <v>604.32574999999997</v>
      </c>
      <c r="H436" s="738" t="s">
        <v>301</v>
      </c>
      <c r="I436" s="1158" t="s">
        <v>3502</v>
      </c>
      <c r="J436" s="1158">
        <v>2022</v>
      </c>
      <c r="K436" s="738"/>
      <c r="L436" s="738" t="s">
        <v>301</v>
      </c>
      <c r="M436" s="738"/>
      <c r="N436" s="738" t="s">
        <v>301</v>
      </c>
    </row>
    <row r="437" spans="1:14" x14ac:dyDescent="0.35">
      <c r="A437" s="787"/>
      <c r="B437" s="738"/>
      <c r="C437" s="738"/>
      <c r="D437" s="738" t="s">
        <v>301</v>
      </c>
      <c r="E437" s="738"/>
      <c r="F437" s="738"/>
      <c r="G437" s="738"/>
      <c r="H437" s="738" t="s">
        <v>301</v>
      </c>
      <c r="I437" s="738"/>
      <c r="J437" s="738"/>
      <c r="K437" s="738"/>
      <c r="L437" s="738" t="s">
        <v>301</v>
      </c>
      <c r="M437" s="738"/>
      <c r="N437" s="738" t="s">
        <v>301</v>
      </c>
    </row>
    <row r="438" spans="1:14" x14ac:dyDescent="0.35">
      <c r="A438" s="1781" t="s">
        <v>0</v>
      </c>
      <c r="B438" s="1781" t="s">
        <v>378</v>
      </c>
      <c r="C438" s="1782" t="s">
        <v>671</v>
      </c>
      <c r="D438" s="738" t="s">
        <v>301</v>
      </c>
      <c r="E438" s="1284" t="s">
        <v>3503</v>
      </c>
      <c r="F438" s="1284"/>
      <c r="G438" s="1284"/>
      <c r="H438" s="738" t="s">
        <v>301</v>
      </c>
      <c r="I438" s="1284" t="s">
        <v>3504</v>
      </c>
      <c r="J438" s="1284"/>
      <c r="K438" s="1284"/>
      <c r="L438" s="738" t="s">
        <v>301</v>
      </c>
      <c r="M438" s="1284" t="s">
        <v>3505</v>
      </c>
      <c r="N438" s="738" t="s">
        <v>301</v>
      </c>
    </row>
    <row r="439" spans="1:14" x14ac:dyDescent="0.35">
      <c r="A439" s="1781"/>
      <c r="B439" s="1781"/>
      <c r="C439" s="1781"/>
      <c r="D439" s="738" t="s">
        <v>301</v>
      </c>
      <c r="E439" s="1160" t="s">
        <v>3506</v>
      </c>
      <c r="F439" s="1160" t="s">
        <v>3507</v>
      </c>
      <c r="G439" s="1160" t="s">
        <v>3508</v>
      </c>
      <c r="H439" s="738" t="s">
        <v>301</v>
      </c>
      <c r="I439" s="1160" t="s">
        <v>3506</v>
      </c>
      <c r="J439" s="1160" t="s">
        <v>3507</v>
      </c>
      <c r="K439" s="1160" t="s">
        <v>3508</v>
      </c>
      <c r="L439" s="738" t="s">
        <v>301</v>
      </c>
      <c r="M439" s="1284"/>
      <c r="N439" s="738" t="s">
        <v>301</v>
      </c>
    </row>
    <row r="440" spans="1:14" x14ac:dyDescent="0.35">
      <c r="A440" s="1161"/>
      <c r="B440" s="1162" t="s">
        <v>307</v>
      </c>
      <c r="C440" s="1162"/>
      <c r="D440" s="738" t="s">
        <v>301</v>
      </c>
      <c r="E440" s="1163">
        <v>1181041</v>
      </c>
      <c r="F440" s="1163">
        <v>0</v>
      </c>
      <c r="G440" s="1163">
        <v>1181041</v>
      </c>
      <c r="H440" s="1133" t="s">
        <v>301</v>
      </c>
      <c r="I440" s="1163">
        <v>1199179</v>
      </c>
      <c r="J440" s="1163">
        <v>0</v>
      </c>
      <c r="K440" s="1163">
        <v>1199179</v>
      </c>
      <c r="L440" s="1133" t="s">
        <v>301</v>
      </c>
      <c r="M440" s="1163">
        <v>-18138</v>
      </c>
      <c r="N440" s="738" t="s">
        <v>301</v>
      </c>
    </row>
    <row r="441" spans="1:14" x14ac:dyDescent="0.35">
      <c r="A441" s="1164">
        <v>1</v>
      </c>
      <c r="B441" s="865" t="s">
        <v>205</v>
      </c>
      <c r="C441" s="865" t="s">
        <v>179</v>
      </c>
      <c r="D441" s="738" t="s">
        <v>301</v>
      </c>
      <c r="E441" s="1165">
        <v>1181041</v>
      </c>
      <c r="F441" s="1165">
        <v>0</v>
      </c>
      <c r="G441" s="1165">
        <v>1181041</v>
      </c>
      <c r="H441" s="1133" t="s">
        <v>301</v>
      </c>
      <c r="I441" s="1165">
        <v>1199179</v>
      </c>
      <c r="J441" s="1165">
        <v>0</v>
      </c>
      <c r="K441" s="1165">
        <v>1199179</v>
      </c>
      <c r="L441" s="1133" t="s">
        <v>301</v>
      </c>
      <c r="M441" s="1165">
        <v>-18138</v>
      </c>
      <c r="N441" s="738" t="s">
        <v>301</v>
      </c>
    </row>
    <row r="442" spans="1:14" x14ac:dyDescent="0.35">
      <c r="A442" s="1138">
        <v>2</v>
      </c>
      <c r="B442" s="868" t="s">
        <v>216</v>
      </c>
      <c r="C442" s="868" t="s">
        <v>179</v>
      </c>
      <c r="D442" s="738" t="s">
        <v>301</v>
      </c>
      <c r="E442" s="1139"/>
      <c r="F442" s="1139">
        <v>0</v>
      </c>
      <c r="G442" s="1139">
        <v>0</v>
      </c>
      <c r="H442" s="1133" t="s">
        <v>301</v>
      </c>
      <c r="I442" s="1139"/>
      <c r="J442" s="1139">
        <v>0</v>
      </c>
      <c r="K442" s="1139">
        <v>0</v>
      </c>
      <c r="L442" s="1133" t="s">
        <v>301</v>
      </c>
      <c r="M442" s="1139">
        <v>0</v>
      </c>
      <c r="N442" s="738" t="s">
        <v>301</v>
      </c>
    </row>
    <row r="443" spans="1:14" x14ac:dyDescent="0.35">
      <c r="A443" s="1164">
        <v>3</v>
      </c>
      <c r="B443" s="865" t="s">
        <v>217</v>
      </c>
      <c r="C443" s="865" t="s">
        <v>179</v>
      </c>
      <c r="D443" s="738" t="s">
        <v>301</v>
      </c>
      <c r="E443" s="1165"/>
      <c r="F443" s="1165">
        <v>0</v>
      </c>
      <c r="G443" s="1165">
        <v>0</v>
      </c>
      <c r="H443" s="1133" t="s">
        <v>301</v>
      </c>
      <c r="I443" s="1165"/>
      <c r="J443" s="1165">
        <v>0</v>
      </c>
      <c r="K443" s="1165">
        <v>0</v>
      </c>
      <c r="L443" s="1133" t="s">
        <v>301</v>
      </c>
      <c r="M443" s="1165">
        <v>0</v>
      </c>
      <c r="N443" s="738" t="s">
        <v>301</v>
      </c>
    </row>
    <row r="444" spans="1:14" x14ac:dyDescent="0.35">
      <c r="A444" s="1138">
        <v>4</v>
      </c>
      <c r="B444" s="868" t="s">
        <v>218</v>
      </c>
      <c r="C444" s="868" t="s">
        <v>208</v>
      </c>
      <c r="D444" s="738" t="s">
        <v>301</v>
      </c>
      <c r="E444" s="1139"/>
      <c r="F444" s="1139">
        <v>0</v>
      </c>
      <c r="G444" s="1139">
        <v>0</v>
      </c>
      <c r="H444" s="1133" t="s">
        <v>301</v>
      </c>
      <c r="I444" s="1139"/>
      <c r="J444" s="1139">
        <v>0</v>
      </c>
      <c r="K444" s="1139">
        <v>0</v>
      </c>
      <c r="L444" s="1133" t="s">
        <v>301</v>
      </c>
      <c r="M444" s="1139">
        <v>0</v>
      </c>
      <c r="N444" s="738" t="s">
        <v>301</v>
      </c>
    </row>
    <row r="445" spans="1:14" x14ac:dyDescent="0.35">
      <c r="A445" s="1164">
        <v>5</v>
      </c>
      <c r="B445" s="865" t="s">
        <v>518</v>
      </c>
      <c r="C445" s="865" t="s">
        <v>208</v>
      </c>
      <c r="D445" s="738" t="s">
        <v>301</v>
      </c>
      <c r="E445" s="1165"/>
      <c r="F445" s="1165">
        <v>0</v>
      </c>
      <c r="G445" s="1165">
        <v>0</v>
      </c>
      <c r="H445" s="1133" t="s">
        <v>301</v>
      </c>
      <c r="I445" s="1165"/>
      <c r="J445" s="1165">
        <v>0</v>
      </c>
      <c r="K445" s="1165">
        <v>0</v>
      </c>
      <c r="L445" s="1133" t="s">
        <v>301</v>
      </c>
      <c r="M445" s="1165">
        <v>0</v>
      </c>
      <c r="N445" s="738" t="s">
        <v>301</v>
      </c>
    </row>
    <row r="446" spans="1:14" x14ac:dyDescent="0.35">
      <c r="A446" s="1138">
        <v>6</v>
      </c>
      <c r="B446" s="868" t="s">
        <v>519</v>
      </c>
      <c r="C446" s="868" t="s">
        <v>208</v>
      </c>
      <c r="D446" s="738" t="s">
        <v>301</v>
      </c>
      <c r="E446" s="1139"/>
      <c r="F446" s="1139">
        <v>0</v>
      </c>
      <c r="G446" s="1139">
        <v>0</v>
      </c>
      <c r="H446" s="1133" t="s">
        <v>301</v>
      </c>
      <c r="I446" s="1139"/>
      <c r="J446" s="1139">
        <v>0</v>
      </c>
      <c r="K446" s="1139">
        <v>0</v>
      </c>
      <c r="L446" s="1133" t="s">
        <v>301</v>
      </c>
      <c r="M446" s="1139">
        <v>0</v>
      </c>
      <c r="N446" s="738" t="s">
        <v>301</v>
      </c>
    </row>
    <row r="447" spans="1:14" x14ac:dyDescent="0.35">
      <c r="A447" s="1161"/>
      <c r="B447" s="1162" t="s">
        <v>520</v>
      </c>
      <c r="C447" s="1162"/>
      <c r="D447" s="738" t="s">
        <v>301</v>
      </c>
      <c r="E447" s="1163">
        <v>0</v>
      </c>
      <c r="F447" s="1163">
        <v>0</v>
      </c>
      <c r="G447" s="1163">
        <v>0</v>
      </c>
      <c r="H447" s="1133" t="s">
        <v>301</v>
      </c>
      <c r="I447" s="1163">
        <v>0</v>
      </c>
      <c r="J447" s="1163">
        <v>0</v>
      </c>
      <c r="K447" s="1163">
        <v>0</v>
      </c>
      <c r="L447" s="1133" t="s">
        <v>301</v>
      </c>
      <c r="M447" s="1163">
        <v>0</v>
      </c>
      <c r="N447" s="738" t="s">
        <v>301</v>
      </c>
    </row>
    <row r="448" spans="1:14" x14ac:dyDescent="0.35">
      <c r="A448" s="1164">
        <v>7</v>
      </c>
      <c r="B448" s="865" t="s">
        <v>521</v>
      </c>
      <c r="C448" s="865" t="s">
        <v>179</v>
      </c>
      <c r="D448" s="738" t="s">
        <v>301</v>
      </c>
      <c r="E448" s="1165"/>
      <c r="F448" s="1165">
        <v>0</v>
      </c>
      <c r="G448" s="1165">
        <v>0</v>
      </c>
      <c r="H448" s="1133" t="s">
        <v>301</v>
      </c>
      <c r="I448" s="1165"/>
      <c r="J448" s="1165">
        <v>0</v>
      </c>
      <c r="K448" s="1165">
        <v>0</v>
      </c>
      <c r="L448" s="1133" t="s">
        <v>301</v>
      </c>
      <c r="M448" s="1165">
        <v>0</v>
      </c>
      <c r="N448" s="738" t="s">
        <v>301</v>
      </c>
    </row>
    <row r="449" spans="1:14" x14ac:dyDescent="0.35">
      <c r="A449" s="1138">
        <v>8</v>
      </c>
      <c r="B449" s="868" t="s">
        <v>522</v>
      </c>
      <c r="C449" s="868" t="s">
        <v>179</v>
      </c>
      <c r="D449" s="738" t="s">
        <v>301</v>
      </c>
      <c r="E449" s="1139"/>
      <c r="F449" s="1139">
        <v>0</v>
      </c>
      <c r="G449" s="1139">
        <v>0</v>
      </c>
      <c r="H449" s="1133" t="s">
        <v>301</v>
      </c>
      <c r="I449" s="1139"/>
      <c r="J449" s="1139">
        <v>0</v>
      </c>
      <c r="K449" s="1139">
        <v>0</v>
      </c>
      <c r="L449" s="1133" t="s">
        <v>301</v>
      </c>
      <c r="M449" s="1139">
        <v>0</v>
      </c>
      <c r="N449" s="738" t="s">
        <v>301</v>
      </c>
    </row>
    <row r="450" spans="1:14" x14ac:dyDescent="0.35">
      <c r="A450" s="1164">
        <v>9</v>
      </c>
      <c r="B450" s="865" t="s">
        <v>523</v>
      </c>
      <c r="C450" s="865" t="s">
        <v>179</v>
      </c>
      <c r="D450" s="738" t="s">
        <v>301</v>
      </c>
      <c r="E450" s="1165"/>
      <c r="F450" s="1165">
        <v>0</v>
      </c>
      <c r="G450" s="1165">
        <v>0</v>
      </c>
      <c r="H450" s="1133" t="s">
        <v>301</v>
      </c>
      <c r="I450" s="1165"/>
      <c r="J450" s="1165">
        <v>0</v>
      </c>
      <c r="K450" s="1165">
        <v>0</v>
      </c>
      <c r="L450" s="1133" t="s">
        <v>301</v>
      </c>
      <c r="M450" s="1165">
        <v>0</v>
      </c>
      <c r="N450" s="738" t="s">
        <v>301</v>
      </c>
    </row>
    <row r="451" spans="1:14" x14ac:dyDescent="0.35">
      <c r="A451" s="1138">
        <v>10</v>
      </c>
      <c r="B451" s="868" t="s">
        <v>218</v>
      </c>
      <c r="C451" s="868" t="s">
        <v>181</v>
      </c>
      <c r="D451" s="738" t="s">
        <v>301</v>
      </c>
      <c r="E451" s="1139"/>
      <c r="F451" s="1139">
        <v>0</v>
      </c>
      <c r="G451" s="1139">
        <v>0</v>
      </c>
      <c r="H451" s="1133" t="s">
        <v>301</v>
      </c>
      <c r="I451" s="1139"/>
      <c r="J451" s="1139">
        <v>0</v>
      </c>
      <c r="K451" s="1139">
        <v>0</v>
      </c>
      <c r="L451" s="1133" t="s">
        <v>301</v>
      </c>
      <c r="M451" s="1139">
        <v>0</v>
      </c>
      <c r="N451" s="738" t="s">
        <v>301</v>
      </c>
    </row>
    <row r="452" spans="1:14" x14ac:dyDescent="0.35">
      <c r="A452" s="1164">
        <v>11</v>
      </c>
      <c r="B452" s="865" t="s">
        <v>518</v>
      </c>
      <c r="C452" s="865" t="s">
        <v>181</v>
      </c>
      <c r="D452" s="738" t="s">
        <v>301</v>
      </c>
      <c r="E452" s="1165"/>
      <c r="F452" s="1165">
        <v>0</v>
      </c>
      <c r="G452" s="1165">
        <v>0</v>
      </c>
      <c r="H452" s="1133" t="s">
        <v>301</v>
      </c>
      <c r="I452" s="1165"/>
      <c r="J452" s="1165">
        <v>0</v>
      </c>
      <c r="K452" s="1165">
        <v>0</v>
      </c>
      <c r="L452" s="1133" t="s">
        <v>301</v>
      </c>
      <c r="M452" s="1165">
        <v>0</v>
      </c>
      <c r="N452" s="738" t="s">
        <v>301</v>
      </c>
    </row>
    <row r="453" spans="1:14" x14ac:dyDescent="0.35">
      <c r="A453" s="1138">
        <v>12</v>
      </c>
      <c r="B453" s="868" t="s">
        <v>524</v>
      </c>
      <c r="C453" s="868" t="s">
        <v>181</v>
      </c>
      <c r="D453" s="738" t="s">
        <v>301</v>
      </c>
      <c r="E453" s="1139"/>
      <c r="F453" s="1139">
        <v>0</v>
      </c>
      <c r="G453" s="1139">
        <v>0</v>
      </c>
      <c r="H453" s="1133" t="s">
        <v>301</v>
      </c>
      <c r="I453" s="1139"/>
      <c r="J453" s="1139">
        <v>0</v>
      </c>
      <c r="K453" s="1139">
        <v>0</v>
      </c>
      <c r="L453" s="1133" t="s">
        <v>301</v>
      </c>
      <c r="M453" s="1139">
        <v>0</v>
      </c>
      <c r="N453" s="738" t="s">
        <v>301</v>
      </c>
    </row>
    <row r="454" spans="1:14" x14ac:dyDescent="0.35">
      <c r="A454" s="1161"/>
      <c r="B454" s="1162" t="s">
        <v>381</v>
      </c>
      <c r="C454" s="1162"/>
      <c r="D454" s="738" t="s">
        <v>301</v>
      </c>
      <c r="E454" s="1163">
        <v>0</v>
      </c>
      <c r="F454" s="1163">
        <v>0</v>
      </c>
      <c r="G454" s="1163">
        <v>0</v>
      </c>
      <c r="H454" s="1133" t="s">
        <v>301</v>
      </c>
      <c r="I454" s="1163">
        <v>0</v>
      </c>
      <c r="J454" s="1163">
        <v>0</v>
      </c>
      <c r="K454" s="1163">
        <v>0</v>
      </c>
      <c r="L454" s="1133" t="s">
        <v>301</v>
      </c>
      <c r="M454" s="1163">
        <v>0</v>
      </c>
      <c r="N454" s="738" t="s">
        <v>301</v>
      </c>
    </row>
    <row r="455" spans="1:14" x14ac:dyDescent="0.35">
      <c r="A455" s="1164">
        <v>13</v>
      </c>
      <c r="B455" s="865" t="s">
        <v>525</v>
      </c>
      <c r="C455" s="865" t="s">
        <v>101</v>
      </c>
      <c r="D455" s="738" t="s">
        <v>301</v>
      </c>
      <c r="E455" s="1165"/>
      <c r="F455" s="1165">
        <v>0</v>
      </c>
      <c r="G455" s="1165">
        <v>0</v>
      </c>
      <c r="H455" s="1133" t="s">
        <v>301</v>
      </c>
      <c r="I455" s="1165"/>
      <c r="J455" s="1165">
        <v>0</v>
      </c>
      <c r="K455" s="1165">
        <v>0</v>
      </c>
      <c r="L455" s="1133" t="s">
        <v>301</v>
      </c>
      <c r="M455" s="1165">
        <v>0</v>
      </c>
      <c r="N455" s="738" t="s">
        <v>301</v>
      </c>
    </row>
    <row r="456" spans="1:14" x14ac:dyDescent="0.35">
      <c r="A456" s="1138">
        <v>14</v>
      </c>
      <c r="B456" s="868" t="s">
        <v>526</v>
      </c>
      <c r="C456" s="868" t="s">
        <v>101</v>
      </c>
      <c r="D456" s="738" t="s">
        <v>301</v>
      </c>
      <c r="E456" s="1139"/>
      <c r="F456" s="1139">
        <v>0</v>
      </c>
      <c r="G456" s="1139">
        <v>0</v>
      </c>
      <c r="H456" s="1133" t="s">
        <v>301</v>
      </c>
      <c r="I456" s="1139"/>
      <c r="J456" s="1139">
        <v>0</v>
      </c>
      <c r="K456" s="1139">
        <v>0</v>
      </c>
      <c r="L456" s="1133" t="s">
        <v>301</v>
      </c>
      <c r="M456" s="1139">
        <v>0</v>
      </c>
      <c r="N456" s="738" t="s">
        <v>301</v>
      </c>
    </row>
    <row r="457" spans="1:14" x14ac:dyDescent="0.35">
      <c r="A457" s="1164">
        <v>15</v>
      </c>
      <c r="B457" s="865" t="s">
        <v>506</v>
      </c>
      <c r="C457" s="865" t="s">
        <v>101</v>
      </c>
      <c r="D457" s="738" t="s">
        <v>301</v>
      </c>
      <c r="E457" s="1165"/>
      <c r="F457" s="1165">
        <v>0</v>
      </c>
      <c r="G457" s="1165">
        <v>0</v>
      </c>
      <c r="H457" s="1133" t="s">
        <v>301</v>
      </c>
      <c r="I457" s="1165"/>
      <c r="J457" s="1165">
        <v>0</v>
      </c>
      <c r="K457" s="1165">
        <v>0</v>
      </c>
      <c r="L457" s="1133" t="s">
        <v>301</v>
      </c>
      <c r="M457" s="1165">
        <v>0</v>
      </c>
      <c r="N457" s="738" t="s">
        <v>301</v>
      </c>
    </row>
    <row r="458" spans="1:14" x14ac:dyDescent="0.35">
      <c r="A458" s="1161"/>
      <c r="B458" s="1162" t="s">
        <v>382</v>
      </c>
      <c r="C458" s="1162"/>
      <c r="D458" s="738" t="s">
        <v>301</v>
      </c>
      <c r="E458" s="1163">
        <v>0</v>
      </c>
      <c r="F458" s="1163">
        <v>0</v>
      </c>
      <c r="G458" s="1163">
        <v>0</v>
      </c>
      <c r="H458" s="1133" t="s">
        <v>301</v>
      </c>
      <c r="I458" s="1163">
        <v>0</v>
      </c>
      <c r="J458" s="1163">
        <v>0</v>
      </c>
      <c r="K458" s="1163">
        <v>0</v>
      </c>
      <c r="L458" s="1133" t="s">
        <v>301</v>
      </c>
      <c r="M458" s="1163">
        <v>0</v>
      </c>
      <c r="N458" s="738" t="s">
        <v>301</v>
      </c>
    </row>
    <row r="459" spans="1:14" x14ac:dyDescent="0.35">
      <c r="A459" s="1164">
        <v>16</v>
      </c>
      <c r="B459" s="865" t="s">
        <v>309</v>
      </c>
      <c r="C459" s="865" t="s">
        <v>185</v>
      </c>
      <c r="D459" s="738" t="s">
        <v>301</v>
      </c>
      <c r="E459" s="1165"/>
      <c r="F459" s="1165">
        <v>0</v>
      </c>
      <c r="G459" s="1165">
        <v>0</v>
      </c>
      <c r="H459" s="1133" t="s">
        <v>301</v>
      </c>
      <c r="I459" s="1165"/>
      <c r="J459" s="1165">
        <v>0</v>
      </c>
      <c r="K459" s="1165">
        <v>0</v>
      </c>
      <c r="L459" s="1133" t="s">
        <v>301</v>
      </c>
      <c r="M459" s="1165">
        <v>0</v>
      </c>
      <c r="N459" s="738" t="s">
        <v>301</v>
      </c>
    </row>
    <row r="460" spans="1:14" x14ac:dyDescent="0.35">
      <c r="A460" s="1138">
        <v>17</v>
      </c>
      <c r="B460" s="868" t="s">
        <v>310</v>
      </c>
      <c r="C460" s="868" t="s">
        <v>185</v>
      </c>
      <c r="D460" s="738" t="s">
        <v>301</v>
      </c>
      <c r="E460" s="1139"/>
      <c r="F460" s="1139">
        <v>0</v>
      </c>
      <c r="G460" s="1139">
        <v>0</v>
      </c>
      <c r="H460" s="1133" t="s">
        <v>301</v>
      </c>
      <c r="I460" s="1139"/>
      <c r="J460" s="1139">
        <v>0</v>
      </c>
      <c r="K460" s="1139">
        <v>0</v>
      </c>
      <c r="L460" s="1133" t="s">
        <v>301</v>
      </c>
      <c r="M460" s="1139">
        <v>0</v>
      </c>
      <c r="N460" s="738" t="s">
        <v>301</v>
      </c>
    </row>
    <row r="461" spans="1:14" x14ac:dyDescent="0.35">
      <c r="A461" s="1164">
        <v>18</v>
      </c>
      <c r="B461" s="865" t="s">
        <v>151</v>
      </c>
      <c r="C461" s="865" t="s">
        <v>185</v>
      </c>
      <c r="D461" s="738" t="s">
        <v>301</v>
      </c>
      <c r="E461" s="1165"/>
      <c r="F461" s="1165">
        <v>0</v>
      </c>
      <c r="G461" s="1165">
        <v>0</v>
      </c>
      <c r="H461" s="1133" t="s">
        <v>301</v>
      </c>
      <c r="I461" s="1165"/>
      <c r="J461" s="1165">
        <v>0</v>
      </c>
      <c r="K461" s="1165">
        <v>0</v>
      </c>
      <c r="L461" s="1133" t="s">
        <v>301</v>
      </c>
      <c r="M461" s="1165">
        <v>0</v>
      </c>
      <c r="N461" s="738" t="s">
        <v>301</v>
      </c>
    </row>
    <row r="462" spans="1:14" x14ac:dyDescent="0.35">
      <c r="A462" s="1161"/>
      <c r="B462" s="1162" t="s">
        <v>308</v>
      </c>
      <c r="C462" s="1162"/>
      <c r="D462" s="738" t="s">
        <v>301</v>
      </c>
      <c r="E462" s="1163">
        <v>1230111580</v>
      </c>
      <c r="F462" s="1163">
        <v>0</v>
      </c>
      <c r="G462" s="1163">
        <v>1230111580</v>
      </c>
      <c r="H462" s="1133" t="s">
        <v>301</v>
      </c>
      <c r="I462" s="1163">
        <v>1230111580</v>
      </c>
      <c r="J462" s="1163">
        <v>0</v>
      </c>
      <c r="K462" s="1163">
        <v>1230111580</v>
      </c>
      <c r="L462" s="1133" t="s">
        <v>301</v>
      </c>
      <c r="M462" s="1163">
        <v>0</v>
      </c>
      <c r="N462" s="738" t="s">
        <v>301</v>
      </c>
    </row>
    <row r="463" spans="1:14" x14ac:dyDescent="0.35">
      <c r="A463" s="1164">
        <v>19</v>
      </c>
      <c r="B463" s="865" t="s">
        <v>206</v>
      </c>
      <c r="C463" s="865" t="s">
        <v>179</v>
      </c>
      <c r="D463" s="738" t="s">
        <v>301</v>
      </c>
      <c r="E463" s="1165"/>
      <c r="F463" s="1165">
        <v>0</v>
      </c>
      <c r="G463" s="1165">
        <v>0</v>
      </c>
      <c r="H463" s="1133" t="s">
        <v>301</v>
      </c>
      <c r="I463" s="1165"/>
      <c r="J463" s="1165">
        <v>0</v>
      </c>
      <c r="K463" s="1165">
        <v>0</v>
      </c>
      <c r="L463" s="1133" t="s">
        <v>301</v>
      </c>
      <c r="M463" s="1165">
        <v>0</v>
      </c>
      <c r="N463" s="738" t="s">
        <v>301</v>
      </c>
    </row>
    <row r="464" spans="1:14" x14ac:dyDescent="0.35">
      <c r="A464" s="1138">
        <v>20</v>
      </c>
      <c r="B464" s="868" t="s">
        <v>507</v>
      </c>
      <c r="C464" s="868" t="s">
        <v>179</v>
      </c>
      <c r="D464" s="738" t="s">
        <v>301</v>
      </c>
      <c r="E464" s="1139"/>
      <c r="F464" s="1139">
        <v>0</v>
      </c>
      <c r="G464" s="1139">
        <v>0</v>
      </c>
      <c r="H464" s="1133" t="s">
        <v>301</v>
      </c>
      <c r="I464" s="1139"/>
      <c r="J464" s="1139">
        <v>0</v>
      </c>
      <c r="K464" s="1139">
        <v>0</v>
      </c>
      <c r="L464" s="1133" t="s">
        <v>301</v>
      </c>
      <c r="M464" s="1139">
        <v>0</v>
      </c>
      <c r="N464" s="738" t="s">
        <v>301</v>
      </c>
    </row>
    <row r="465" spans="1:14" x14ac:dyDescent="0.35">
      <c r="A465" s="1164">
        <v>21</v>
      </c>
      <c r="B465" s="865" t="s">
        <v>207</v>
      </c>
      <c r="C465" s="865" t="s">
        <v>179</v>
      </c>
      <c r="D465" s="738" t="s">
        <v>301</v>
      </c>
      <c r="E465" s="1165"/>
      <c r="F465" s="1165">
        <v>0</v>
      </c>
      <c r="G465" s="1165">
        <v>0</v>
      </c>
      <c r="H465" s="1133" t="s">
        <v>301</v>
      </c>
      <c r="I465" s="1165"/>
      <c r="J465" s="1165">
        <v>0</v>
      </c>
      <c r="K465" s="1165">
        <v>0</v>
      </c>
      <c r="L465" s="1133" t="s">
        <v>301</v>
      </c>
      <c r="M465" s="1165">
        <v>0</v>
      </c>
      <c r="N465" s="738" t="s">
        <v>301</v>
      </c>
    </row>
    <row r="466" spans="1:14" x14ac:dyDescent="0.35">
      <c r="A466" s="1138">
        <v>22</v>
      </c>
      <c r="B466" s="868" t="s">
        <v>220</v>
      </c>
      <c r="C466" s="868" t="s">
        <v>179</v>
      </c>
      <c r="D466" s="738" t="s">
        <v>301</v>
      </c>
      <c r="E466" s="1139"/>
      <c r="F466" s="1139">
        <v>0</v>
      </c>
      <c r="G466" s="1139">
        <v>0</v>
      </c>
      <c r="H466" s="1133" t="s">
        <v>301</v>
      </c>
      <c r="I466" s="1139"/>
      <c r="J466" s="1139">
        <v>0</v>
      </c>
      <c r="K466" s="1139">
        <v>0</v>
      </c>
      <c r="L466" s="1133" t="s">
        <v>301</v>
      </c>
      <c r="M466" s="1139">
        <v>0</v>
      </c>
      <c r="N466" s="738" t="s">
        <v>301</v>
      </c>
    </row>
    <row r="467" spans="1:14" x14ac:dyDescent="0.35">
      <c r="A467" s="1164">
        <v>23</v>
      </c>
      <c r="B467" s="865" t="s">
        <v>219</v>
      </c>
      <c r="C467" s="865" t="s">
        <v>179</v>
      </c>
      <c r="D467" s="738" t="s">
        <v>301</v>
      </c>
      <c r="E467" s="1165">
        <v>1230111580</v>
      </c>
      <c r="F467" s="1165">
        <v>0</v>
      </c>
      <c r="G467" s="1165">
        <v>1230111580</v>
      </c>
      <c r="H467" s="1133" t="s">
        <v>301</v>
      </c>
      <c r="I467" s="1165">
        <v>1230111580</v>
      </c>
      <c r="J467" s="1165">
        <v>0</v>
      </c>
      <c r="K467" s="1165">
        <v>1230111580</v>
      </c>
      <c r="L467" s="1133" t="s">
        <v>301</v>
      </c>
      <c r="M467" s="1165">
        <v>0</v>
      </c>
      <c r="N467" s="738" t="s">
        <v>301</v>
      </c>
    </row>
    <row r="468" spans="1:14" x14ac:dyDescent="0.35">
      <c r="A468" s="1138">
        <v>24</v>
      </c>
      <c r="B468" s="868" t="s">
        <v>508</v>
      </c>
      <c r="C468" s="868" t="s">
        <v>179</v>
      </c>
      <c r="D468" s="738" t="s">
        <v>301</v>
      </c>
      <c r="E468" s="1139"/>
      <c r="F468" s="1139">
        <v>0</v>
      </c>
      <c r="G468" s="1139">
        <v>0</v>
      </c>
      <c r="H468" s="1133" t="s">
        <v>301</v>
      </c>
      <c r="I468" s="1139"/>
      <c r="J468" s="1139">
        <v>0</v>
      </c>
      <c r="K468" s="1139">
        <v>0</v>
      </c>
      <c r="L468" s="1133" t="s">
        <v>301</v>
      </c>
      <c r="M468" s="1139">
        <v>0</v>
      </c>
      <c r="N468" s="738" t="s">
        <v>301</v>
      </c>
    </row>
    <row r="469" spans="1:14" x14ac:dyDescent="0.35">
      <c r="A469" s="1164">
        <v>25</v>
      </c>
      <c r="B469" s="865" t="s">
        <v>213</v>
      </c>
      <c r="C469" s="865" t="s">
        <v>179</v>
      </c>
      <c r="D469" s="738" t="s">
        <v>301</v>
      </c>
      <c r="E469" s="1165"/>
      <c r="F469" s="1165">
        <v>0</v>
      </c>
      <c r="G469" s="1165">
        <v>0</v>
      </c>
      <c r="H469" s="1133" t="s">
        <v>301</v>
      </c>
      <c r="I469" s="1165"/>
      <c r="J469" s="1165">
        <v>0</v>
      </c>
      <c r="K469" s="1165">
        <v>0</v>
      </c>
      <c r="L469" s="1133" t="s">
        <v>301</v>
      </c>
      <c r="M469" s="1165">
        <v>0</v>
      </c>
      <c r="N469" s="738" t="s">
        <v>301</v>
      </c>
    </row>
    <row r="470" spans="1:14" x14ac:dyDescent="0.35">
      <c r="A470" s="1138">
        <v>26</v>
      </c>
      <c r="B470" s="868" t="s">
        <v>509</v>
      </c>
      <c r="C470" s="868" t="s">
        <v>179</v>
      </c>
      <c r="D470" s="738" t="s">
        <v>301</v>
      </c>
      <c r="E470" s="1139"/>
      <c r="F470" s="1139">
        <v>0</v>
      </c>
      <c r="G470" s="1139">
        <v>0</v>
      </c>
      <c r="H470" s="1133" t="s">
        <v>301</v>
      </c>
      <c r="I470" s="1139"/>
      <c r="J470" s="1139">
        <v>0</v>
      </c>
      <c r="K470" s="1139">
        <v>0</v>
      </c>
      <c r="L470" s="1133" t="s">
        <v>301</v>
      </c>
      <c r="M470" s="1139">
        <v>0</v>
      </c>
      <c r="N470" s="738" t="s">
        <v>301</v>
      </c>
    </row>
    <row r="471" spans="1:14" x14ac:dyDescent="0.35">
      <c r="A471" s="1164">
        <v>27</v>
      </c>
      <c r="B471" s="865" t="s">
        <v>209</v>
      </c>
      <c r="C471" s="865" t="s">
        <v>208</v>
      </c>
      <c r="D471" s="738" t="s">
        <v>301</v>
      </c>
      <c r="E471" s="1165"/>
      <c r="F471" s="1165">
        <v>0</v>
      </c>
      <c r="G471" s="1165">
        <v>0</v>
      </c>
      <c r="H471" s="1133" t="s">
        <v>301</v>
      </c>
      <c r="I471" s="1165"/>
      <c r="J471" s="1165">
        <v>0</v>
      </c>
      <c r="K471" s="1165">
        <v>0</v>
      </c>
      <c r="L471" s="1133" t="s">
        <v>301</v>
      </c>
      <c r="M471" s="1165">
        <v>0</v>
      </c>
      <c r="N471" s="738" t="s">
        <v>301</v>
      </c>
    </row>
    <row r="472" spans="1:14" x14ac:dyDescent="0.35">
      <c r="A472" s="1138">
        <v>28</v>
      </c>
      <c r="B472" s="868" t="s">
        <v>510</v>
      </c>
      <c r="C472" s="868" t="s">
        <v>179</v>
      </c>
      <c r="D472" s="738" t="s">
        <v>301</v>
      </c>
      <c r="E472" s="1139"/>
      <c r="F472" s="1139">
        <v>0</v>
      </c>
      <c r="G472" s="1139">
        <v>0</v>
      </c>
      <c r="H472" s="1133" t="s">
        <v>301</v>
      </c>
      <c r="I472" s="1139"/>
      <c r="J472" s="1139">
        <v>0</v>
      </c>
      <c r="K472" s="1139">
        <v>0</v>
      </c>
      <c r="L472" s="1133" t="s">
        <v>301</v>
      </c>
      <c r="M472" s="1139">
        <v>0</v>
      </c>
      <c r="N472" s="738" t="s">
        <v>301</v>
      </c>
    </row>
    <row r="473" spans="1:14" x14ac:dyDescent="0.35">
      <c r="A473" s="1164">
        <v>29</v>
      </c>
      <c r="B473" s="865" t="s">
        <v>527</v>
      </c>
      <c r="C473" s="865" t="s">
        <v>11</v>
      </c>
      <c r="D473" s="738" t="s">
        <v>301</v>
      </c>
      <c r="E473" s="1165"/>
      <c r="F473" s="1165">
        <v>0</v>
      </c>
      <c r="G473" s="1165">
        <v>0</v>
      </c>
      <c r="H473" s="1133" t="s">
        <v>301</v>
      </c>
      <c r="I473" s="1165"/>
      <c r="J473" s="1165">
        <v>0</v>
      </c>
      <c r="K473" s="1165">
        <v>0</v>
      </c>
      <c r="L473" s="1133" t="s">
        <v>301</v>
      </c>
      <c r="M473" s="1165">
        <v>0</v>
      </c>
      <c r="N473" s="738" t="s">
        <v>301</v>
      </c>
    </row>
    <row r="474" spans="1:14" x14ac:dyDescent="0.35">
      <c r="A474" s="1161"/>
      <c r="B474" s="1162" t="s">
        <v>528</v>
      </c>
      <c r="C474" s="1162"/>
      <c r="D474" s="738" t="s">
        <v>301</v>
      </c>
      <c r="E474" s="1163">
        <v>12641356008</v>
      </c>
      <c r="F474" s="1163">
        <v>-60877235</v>
      </c>
      <c r="G474" s="1163">
        <v>12580478773</v>
      </c>
      <c r="H474" s="1133" t="s">
        <v>301</v>
      </c>
      <c r="I474" s="1163">
        <v>12581078364</v>
      </c>
      <c r="J474" s="1163">
        <v>0</v>
      </c>
      <c r="K474" s="1163">
        <v>12581078364</v>
      </c>
      <c r="L474" s="1133" t="s">
        <v>301</v>
      </c>
      <c r="M474" s="1163">
        <v>-599591</v>
      </c>
      <c r="N474" s="738" t="s">
        <v>301</v>
      </c>
    </row>
    <row r="475" spans="1:14" x14ac:dyDescent="0.35">
      <c r="A475" s="1164">
        <v>30</v>
      </c>
      <c r="B475" s="865" t="s">
        <v>3509</v>
      </c>
      <c r="C475" s="865" t="s">
        <v>191</v>
      </c>
      <c r="D475" s="738" t="s">
        <v>301</v>
      </c>
      <c r="E475" s="1165">
        <v>11699334611</v>
      </c>
      <c r="F475" s="1165">
        <v>0</v>
      </c>
      <c r="G475" s="1165">
        <v>11699334611</v>
      </c>
      <c r="H475" s="1133" t="s">
        <v>301</v>
      </c>
      <c r="I475" s="1165">
        <v>11699334611</v>
      </c>
      <c r="J475" s="1165">
        <v>0</v>
      </c>
      <c r="K475" s="1165">
        <v>11699334611</v>
      </c>
      <c r="L475" s="1133" t="s">
        <v>301</v>
      </c>
      <c r="M475" s="1165">
        <v>0</v>
      </c>
      <c r="N475" s="738" t="s">
        <v>301</v>
      </c>
    </row>
    <row r="476" spans="1:14" x14ac:dyDescent="0.35">
      <c r="A476" s="1138">
        <v>31</v>
      </c>
      <c r="B476" s="868" t="s">
        <v>157</v>
      </c>
      <c r="C476" s="868" t="s">
        <v>191</v>
      </c>
      <c r="D476" s="738" t="s">
        <v>301</v>
      </c>
      <c r="E476" s="1139"/>
      <c r="F476" s="1139">
        <v>0</v>
      </c>
      <c r="G476" s="1139">
        <v>0</v>
      </c>
      <c r="H476" s="1133" t="s">
        <v>301</v>
      </c>
      <c r="I476" s="1139"/>
      <c r="J476" s="1139">
        <v>0</v>
      </c>
      <c r="K476" s="1139">
        <v>0</v>
      </c>
      <c r="L476" s="1133" t="s">
        <v>301</v>
      </c>
      <c r="M476" s="1139">
        <v>0</v>
      </c>
      <c r="N476" s="738" t="s">
        <v>301</v>
      </c>
    </row>
    <row r="477" spans="1:14" x14ac:dyDescent="0.35">
      <c r="A477" s="1164">
        <v>32</v>
      </c>
      <c r="B477" s="865" t="s">
        <v>154</v>
      </c>
      <c r="C477" s="865" t="s">
        <v>191</v>
      </c>
      <c r="D477" s="738" t="s">
        <v>301</v>
      </c>
      <c r="E477" s="1165">
        <v>6000000</v>
      </c>
      <c r="F477" s="1165">
        <v>0</v>
      </c>
      <c r="G477" s="1165">
        <v>6000000</v>
      </c>
      <c r="H477" s="1133" t="s">
        <v>301</v>
      </c>
      <c r="I477" s="1165">
        <v>6000000</v>
      </c>
      <c r="J477" s="1165">
        <v>0</v>
      </c>
      <c r="K477" s="1165">
        <v>6000000</v>
      </c>
      <c r="L477" s="1133" t="s">
        <v>301</v>
      </c>
      <c r="M477" s="1165">
        <v>0</v>
      </c>
      <c r="N477" s="738" t="s">
        <v>301</v>
      </c>
    </row>
    <row r="478" spans="1:14" x14ac:dyDescent="0.35">
      <c r="A478" s="1138">
        <v>33</v>
      </c>
      <c r="B478" s="868" t="s">
        <v>159</v>
      </c>
      <c r="C478" s="868" t="s">
        <v>191</v>
      </c>
      <c r="D478" s="738" t="s">
        <v>301</v>
      </c>
      <c r="E478" s="1139"/>
      <c r="F478" s="1139">
        <v>0</v>
      </c>
      <c r="G478" s="1139">
        <v>0</v>
      </c>
      <c r="H478" s="1133" t="s">
        <v>301</v>
      </c>
      <c r="I478" s="1139"/>
      <c r="J478" s="1139">
        <v>0</v>
      </c>
      <c r="K478" s="1139">
        <v>0</v>
      </c>
      <c r="L478" s="1133" t="s">
        <v>301</v>
      </c>
      <c r="M478" s="1139">
        <v>0</v>
      </c>
      <c r="N478" s="738" t="s">
        <v>301</v>
      </c>
    </row>
    <row r="479" spans="1:14" x14ac:dyDescent="0.35">
      <c r="A479" s="1164">
        <v>34</v>
      </c>
      <c r="B479" s="865" t="s">
        <v>156</v>
      </c>
      <c r="C479" s="865" t="s">
        <v>191</v>
      </c>
      <c r="D479" s="738" t="s">
        <v>301</v>
      </c>
      <c r="E479" s="1165"/>
      <c r="F479" s="1165">
        <v>0</v>
      </c>
      <c r="G479" s="1165">
        <v>0</v>
      </c>
      <c r="H479" s="1133" t="s">
        <v>301</v>
      </c>
      <c r="I479" s="1165"/>
      <c r="J479" s="1165">
        <v>0</v>
      </c>
      <c r="K479" s="1165">
        <v>0</v>
      </c>
      <c r="L479" s="1133" t="s">
        <v>301</v>
      </c>
      <c r="M479" s="1165">
        <v>0</v>
      </c>
      <c r="N479" s="738" t="s">
        <v>301</v>
      </c>
    </row>
    <row r="480" spans="1:14" x14ac:dyDescent="0.35">
      <c r="A480" s="1138">
        <v>35</v>
      </c>
      <c r="B480" s="868" t="s">
        <v>147</v>
      </c>
      <c r="C480" s="868" t="s">
        <v>191</v>
      </c>
      <c r="D480" s="738" t="s">
        <v>301</v>
      </c>
      <c r="E480" s="1139">
        <v>457069949</v>
      </c>
      <c r="F480" s="1139">
        <v>0</v>
      </c>
      <c r="G480" s="1139">
        <v>457069949</v>
      </c>
      <c r="H480" s="1133" t="s">
        <v>301</v>
      </c>
      <c r="I480" s="1139">
        <v>457846919</v>
      </c>
      <c r="J480" s="1139">
        <v>0</v>
      </c>
      <c r="K480" s="1139">
        <v>457846919</v>
      </c>
      <c r="L480" s="1133" t="s">
        <v>301</v>
      </c>
      <c r="M480" s="1139">
        <v>-776970</v>
      </c>
      <c r="N480" s="738" t="s">
        <v>301</v>
      </c>
    </row>
    <row r="481" spans="1:14" x14ac:dyDescent="0.35">
      <c r="A481" s="1164">
        <v>36</v>
      </c>
      <c r="B481" s="865" t="s">
        <v>150</v>
      </c>
      <c r="C481" s="865" t="s">
        <v>191</v>
      </c>
      <c r="D481" s="738" t="s">
        <v>301</v>
      </c>
      <c r="E481" s="1165"/>
      <c r="F481" s="1165">
        <v>0</v>
      </c>
      <c r="G481" s="1165">
        <v>0</v>
      </c>
      <c r="H481" s="1133" t="s">
        <v>301</v>
      </c>
      <c r="I481" s="1165"/>
      <c r="J481" s="1165">
        <v>0</v>
      </c>
      <c r="K481" s="1165">
        <v>0</v>
      </c>
      <c r="L481" s="1133" t="s">
        <v>301</v>
      </c>
      <c r="M481" s="1165">
        <v>0</v>
      </c>
      <c r="N481" s="738" t="s">
        <v>301</v>
      </c>
    </row>
    <row r="482" spans="1:14" x14ac:dyDescent="0.35">
      <c r="A482" s="1138">
        <v>37</v>
      </c>
      <c r="B482" s="868" t="s">
        <v>149</v>
      </c>
      <c r="C482" s="868" t="s">
        <v>176</v>
      </c>
      <c r="D482" s="738" t="s">
        <v>301</v>
      </c>
      <c r="E482" s="1139">
        <v>472299970</v>
      </c>
      <c r="F482" s="1139">
        <v>-399505751</v>
      </c>
      <c r="G482" s="1139">
        <v>72794219</v>
      </c>
      <c r="H482" s="1133" t="s">
        <v>301</v>
      </c>
      <c r="I482" s="1139">
        <v>72794219</v>
      </c>
      <c r="J482" s="1139">
        <v>0</v>
      </c>
      <c r="K482" s="1139">
        <v>72794219</v>
      </c>
      <c r="L482" s="1133" t="s">
        <v>301</v>
      </c>
      <c r="M482" s="1139">
        <v>0</v>
      </c>
      <c r="N482" s="738" t="s">
        <v>301</v>
      </c>
    </row>
    <row r="483" spans="1:14" x14ac:dyDescent="0.35">
      <c r="A483" s="1164">
        <v>38</v>
      </c>
      <c r="B483" s="865" t="s">
        <v>158</v>
      </c>
      <c r="C483" s="865" t="s">
        <v>176</v>
      </c>
      <c r="D483" s="738" t="s">
        <v>301</v>
      </c>
      <c r="E483" s="1165"/>
      <c r="F483" s="1165">
        <v>238194806</v>
      </c>
      <c r="G483" s="1165">
        <v>238194806</v>
      </c>
      <c r="H483" s="1133" t="s">
        <v>301</v>
      </c>
      <c r="I483" s="1165">
        <v>238194806</v>
      </c>
      <c r="J483" s="1165">
        <v>0</v>
      </c>
      <c r="K483" s="1165">
        <v>238194806</v>
      </c>
      <c r="L483" s="1133" t="s">
        <v>301</v>
      </c>
      <c r="M483" s="1165">
        <v>0</v>
      </c>
      <c r="N483" s="738" t="s">
        <v>301</v>
      </c>
    </row>
    <row r="484" spans="1:14" x14ac:dyDescent="0.35">
      <c r="A484" s="1138">
        <v>39</v>
      </c>
      <c r="B484" s="868" t="s">
        <v>529</v>
      </c>
      <c r="C484" s="868" t="s">
        <v>176</v>
      </c>
      <c r="D484" s="738" t="s">
        <v>301</v>
      </c>
      <c r="E484" s="1139"/>
      <c r="F484" s="1139">
        <v>100433710</v>
      </c>
      <c r="G484" s="1139">
        <v>100433710</v>
      </c>
      <c r="H484" s="1133" t="s">
        <v>301</v>
      </c>
      <c r="I484" s="1139">
        <v>100433710</v>
      </c>
      <c r="J484" s="1139">
        <v>0</v>
      </c>
      <c r="K484" s="1139">
        <v>100433710</v>
      </c>
      <c r="L484" s="1133" t="s">
        <v>301</v>
      </c>
      <c r="M484" s="1139">
        <v>0</v>
      </c>
      <c r="N484" s="738" t="s">
        <v>301</v>
      </c>
    </row>
    <row r="485" spans="1:14" x14ac:dyDescent="0.35">
      <c r="A485" s="1164">
        <v>40</v>
      </c>
      <c r="B485" s="865" t="s">
        <v>148</v>
      </c>
      <c r="C485" s="865" t="s">
        <v>176</v>
      </c>
      <c r="D485" s="738" t="s">
        <v>301</v>
      </c>
      <c r="E485" s="1165"/>
      <c r="F485" s="1165">
        <v>0</v>
      </c>
      <c r="G485" s="1165">
        <v>0</v>
      </c>
      <c r="H485" s="1133" t="s">
        <v>301</v>
      </c>
      <c r="I485" s="1165"/>
      <c r="J485" s="1165">
        <v>0</v>
      </c>
      <c r="K485" s="1165">
        <v>0</v>
      </c>
      <c r="L485" s="1133" t="s">
        <v>301</v>
      </c>
      <c r="M485" s="1165">
        <v>0</v>
      </c>
      <c r="N485" s="738" t="s">
        <v>301</v>
      </c>
    </row>
    <row r="486" spans="1:14" x14ac:dyDescent="0.35">
      <c r="A486" s="1138">
        <v>41</v>
      </c>
      <c r="B486" s="868" t="s">
        <v>511</v>
      </c>
      <c r="C486" s="868" t="s">
        <v>185</v>
      </c>
      <c r="D486" s="738" t="s">
        <v>301</v>
      </c>
      <c r="E486" s="1139"/>
      <c r="F486" s="1139">
        <v>0</v>
      </c>
      <c r="G486" s="1139">
        <v>0</v>
      </c>
      <c r="H486" s="1133" t="s">
        <v>301</v>
      </c>
      <c r="I486" s="1139"/>
      <c r="J486" s="1139">
        <v>0</v>
      </c>
      <c r="K486" s="1139">
        <v>0</v>
      </c>
      <c r="L486" s="1133" t="s">
        <v>301</v>
      </c>
      <c r="M486" s="1139">
        <v>0</v>
      </c>
      <c r="N486" s="738" t="s">
        <v>301</v>
      </c>
    </row>
    <row r="487" spans="1:14" x14ac:dyDescent="0.35">
      <c r="A487" s="1164">
        <v>42</v>
      </c>
      <c r="B487" s="865" t="s">
        <v>155</v>
      </c>
      <c r="C487" s="865" t="s">
        <v>191</v>
      </c>
      <c r="D487" s="738" t="s">
        <v>301</v>
      </c>
      <c r="E487" s="1165">
        <v>469578</v>
      </c>
      <c r="F487" s="1165">
        <v>0</v>
      </c>
      <c r="G487" s="1165">
        <v>469578</v>
      </c>
      <c r="H487" s="1133" t="s">
        <v>301</v>
      </c>
      <c r="I487" s="1165">
        <v>440333</v>
      </c>
      <c r="J487" s="1165">
        <v>0</v>
      </c>
      <c r="K487" s="1165">
        <v>440333</v>
      </c>
      <c r="L487" s="1133" t="s">
        <v>301</v>
      </c>
      <c r="M487" s="1165">
        <v>29245</v>
      </c>
      <c r="N487" s="738" t="s">
        <v>301</v>
      </c>
    </row>
    <row r="488" spans="1:14" x14ac:dyDescent="0.35">
      <c r="A488" s="1138">
        <v>43</v>
      </c>
      <c r="B488" s="868" t="s">
        <v>153</v>
      </c>
      <c r="C488" s="868" t="s">
        <v>191</v>
      </c>
      <c r="D488" s="738" t="s">
        <v>301</v>
      </c>
      <c r="E488" s="1139">
        <v>671749</v>
      </c>
      <c r="F488" s="1139">
        <v>0</v>
      </c>
      <c r="G488" s="1139">
        <v>671749</v>
      </c>
      <c r="H488" s="1133" t="s">
        <v>301</v>
      </c>
      <c r="I488" s="1139">
        <v>704156</v>
      </c>
      <c r="J488" s="1139">
        <v>0</v>
      </c>
      <c r="K488" s="1139">
        <v>704156</v>
      </c>
      <c r="L488" s="1133" t="s">
        <v>301</v>
      </c>
      <c r="M488" s="1139">
        <v>-32407</v>
      </c>
      <c r="N488" s="738" t="s">
        <v>301</v>
      </c>
    </row>
    <row r="489" spans="1:14" x14ac:dyDescent="0.35">
      <c r="A489" s="1164">
        <v>44</v>
      </c>
      <c r="B489" s="865" t="s">
        <v>512</v>
      </c>
      <c r="C489" s="865" t="s">
        <v>191</v>
      </c>
      <c r="D489" s="738" t="s">
        <v>301</v>
      </c>
      <c r="E489" s="1165"/>
      <c r="F489" s="1165">
        <v>0</v>
      </c>
      <c r="G489" s="1165">
        <v>0</v>
      </c>
      <c r="H489" s="1133" t="s">
        <v>301</v>
      </c>
      <c r="I489" s="1165"/>
      <c r="J489" s="1165">
        <v>0</v>
      </c>
      <c r="K489" s="1165">
        <v>0</v>
      </c>
      <c r="L489" s="1133" t="s">
        <v>301</v>
      </c>
      <c r="M489" s="1165">
        <v>0</v>
      </c>
      <c r="N489" s="738" t="s">
        <v>301</v>
      </c>
    </row>
    <row r="490" spans="1:14" x14ac:dyDescent="0.35">
      <c r="A490" s="1138">
        <v>45</v>
      </c>
      <c r="B490" s="868" t="s">
        <v>152</v>
      </c>
      <c r="C490" s="868" t="s">
        <v>191</v>
      </c>
      <c r="D490" s="738" t="s">
        <v>301</v>
      </c>
      <c r="E490" s="1139"/>
      <c r="F490" s="1139">
        <v>0</v>
      </c>
      <c r="G490" s="1139">
        <v>0</v>
      </c>
      <c r="H490" s="1133" t="s">
        <v>301</v>
      </c>
      <c r="I490" s="1139"/>
      <c r="J490" s="1139">
        <v>0</v>
      </c>
      <c r="K490" s="1139">
        <v>0</v>
      </c>
      <c r="L490" s="1133" t="s">
        <v>301</v>
      </c>
      <c r="M490" s="1139">
        <v>0</v>
      </c>
      <c r="N490" s="738" t="s">
        <v>301</v>
      </c>
    </row>
    <row r="491" spans="1:14" x14ac:dyDescent="0.35">
      <c r="A491" s="1164">
        <v>46</v>
      </c>
      <c r="B491" s="865" t="s">
        <v>513</v>
      </c>
      <c r="C491" s="865" t="s">
        <v>175</v>
      </c>
      <c r="D491" s="738" t="s">
        <v>301</v>
      </c>
      <c r="E491" s="1165"/>
      <c r="F491" s="1165">
        <v>0</v>
      </c>
      <c r="G491" s="1165">
        <v>0</v>
      </c>
      <c r="H491" s="1133" t="s">
        <v>301</v>
      </c>
      <c r="I491" s="1165"/>
      <c r="J491" s="1165">
        <v>0</v>
      </c>
      <c r="K491" s="1165">
        <v>0</v>
      </c>
      <c r="L491" s="1133" t="s">
        <v>301</v>
      </c>
      <c r="M491" s="1165">
        <v>0</v>
      </c>
      <c r="N491" s="738" t="s">
        <v>301</v>
      </c>
    </row>
    <row r="492" spans="1:14" x14ac:dyDescent="0.35">
      <c r="A492" s="1138">
        <v>47</v>
      </c>
      <c r="B492" s="868" t="s">
        <v>204</v>
      </c>
      <c r="C492" s="868" t="s">
        <v>196</v>
      </c>
      <c r="D492" s="738" t="s">
        <v>301</v>
      </c>
      <c r="E492" s="1139">
        <v>5510151</v>
      </c>
      <c r="F492" s="1139">
        <v>0</v>
      </c>
      <c r="G492" s="1139">
        <v>5510151</v>
      </c>
      <c r="H492" s="1133" t="s">
        <v>301</v>
      </c>
      <c r="I492" s="1139">
        <v>5329610</v>
      </c>
      <c r="J492" s="1139">
        <v>0</v>
      </c>
      <c r="K492" s="1139">
        <v>5329610</v>
      </c>
      <c r="L492" s="1133" t="s">
        <v>301</v>
      </c>
      <c r="M492" s="1139">
        <v>180541</v>
      </c>
      <c r="N492" s="738" t="s">
        <v>301</v>
      </c>
    </row>
    <row r="493" spans="1:14" x14ac:dyDescent="0.35">
      <c r="A493" s="1164">
        <v>48</v>
      </c>
      <c r="B493" s="865" t="s">
        <v>221</v>
      </c>
      <c r="C493" s="865" t="s">
        <v>197</v>
      </c>
      <c r="D493" s="738" t="s">
        <v>301</v>
      </c>
      <c r="E493" s="1165"/>
      <c r="F493" s="1165">
        <v>0</v>
      </c>
      <c r="G493" s="1165">
        <v>0</v>
      </c>
      <c r="H493" s="1133" t="s">
        <v>301</v>
      </c>
      <c r="I493" s="1165"/>
      <c r="J493" s="1165">
        <v>0</v>
      </c>
      <c r="K493" s="1165">
        <v>0</v>
      </c>
      <c r="L493" s="1133" t="s">
        <v>301</v>
      </c>
      <c r="M493" s="1165">
        <v>0</v>
      </c>
      <c r="N493" s="738" t="s">
        <v>301</v>
      </c>
    </row>
    <row r="494" spans="1:14" x14ac:dyDescent="0.35">
      <c r="A494" s="1138">
        <v>49</v>
      </c>
      <c r="B494" s="868" t="s">
        <v>530</v>
      </c>
      <c r="C494" s="868" t="s">
        <v>2516</v>
      </c>
      <c r="D494" s="738" t="s">
        <v>301</v>
      </c>
      <c r="E494" s="1139"/>
      <c r="F494" s="1139">
        <v>0</v>
      </c>
      <c r="G494" s="1139">
        <v>0</v>
      </c>
      <c r="H494" s="1133" t="s">
        <v>301</v>
      </c>
      <c r="I494" s="1139"/>
      <c r="J494" s="1139">
        <v>0</v>
      </c>
      <c r="K494" s="1139">
        <v>0</v>
      </c>
      <c r="L494" s="1133" t="s">
        <v>301</v>
      </c>
      <c r="M494" s="1139">
        <v>0</v>
      </c>
      <c r="N494" s="738" t="s">
        <v>301</v>
      </c>
    </row>
    <row r="495" spans="1:14" x14ac:dyDescent="0.35">
      <c r="A495" s="1164">
        <v>50</v>
      </c>
      <c r="B495" s="865" t="s">
        <v>2520</v>
      </c>
      <c r="C495" s="865" t="s">
        <v>2516</v>
      </c>
      <c r="D495" s="738" t="s">
        <v>301</v>
      </c>
      <c r="E495" s="1165"/>
      <c r="F495" s="1165">
        <v>0</v>
      </c>
      <c r="G495" s="1165">
        <v>0</v>
      </c>
      <c r="H495" s="1133" t="s">
        <v>301</v>
      </c>
      <c r="I495" s="1165"/>
      <c r="J495" s="1165">
        <v>0</v>
      </c>
      <c r="K495" s="1165">
        <v>0</v>
      </c>
      <c r="L495" s="1133" t="s">
        <v>301</v>
      </c>
      <c r="M495" s="1165">
        <v>0</v>
      </c>
      <c r="N495" s="738" t="s">
        <v>301</v>
      </c>
    </row>
    <row r="496" spans="1:14" x14ac:dyDescent="0.35">
      <c r="A496" s="1138">
        <v>51</v>
      </c>
      <c r="B496" s="868" t="s">
        <v>2517</v>
      </c>
      <c r="C496" s="868" t="s">
        <v>2516</v>
      </c>
      <c r="D496" s="738" t="s">
        <v>301</v>
      </c>
      <c r="E496" s="1139"/>
      <c r="F496" s="1139">
        <v>0</v>
      </c>
      <c r="G496" s="1139">
        <v>0</v>
      </c>
      <c r="H496" s="1133" t="s">
        <v>301</v>
      </c>
      <c r="I496" s="1139"/>
      <c r="J496" s="1139">
        <v>0</v>
      </c>
      <c r="K496" s="1139">
        <v>0</v>
      </c>
      <c r="L496" s="1133" t="s">
        <v>301</v>
      </c>
      <c r="M496" s="1139">
        <v>0</v>
      </c>
      <c r="N496" s="738" t="s">
        <v>301</v>
      </c>
    </row>
    <row r="497" spans="1:14" x14ac:dyDescent="0.35">
      <c r="A497" s="1164">
        <v>52</v>
      </c>
      <c r="B497" s="865" t="s">
        <v>2518</v>
      </c>
      <c r="C497" s="865" t="s">
        <v>2516</v>
      </c>
      <c r="D497" s="738" t="s">
        <v>301</v>
      </c>
      <c r="E497" s="1165"/>
      <c r="F497" s="1165">
        <v>0</v>
      </c>
      <c r="G497" s="1165">
        <v>0</v>
      </c>
      <c r="H497" s="1133" t="s">
        <v>301</v>
      </c>
      <c r="I497" s="1165"/>
      <c r="J497" s="1165">
        <v>0</v>
      </c>
      <c r="K497" s="1165">
        <v>0</v>
      </c>
      <c r="L497" s="1133" t="s">
        <v>301</v>
      </c>
      <c r="M497" s="1165">
        <v>0</v>
      </c>
      <c r="N497" s="738" t="s">
        <v>301</v>
      </c>
    </row>
    <row r="498" spans="1:14" x14ac:dyDescent="0.35">
      <c r="A498" s="1138">
        <v>53</v>
      </c>
      <c r="B498" s="868" t="s">
        <v>2519</v>
      </c>
      <c r="C498" s="868" t="s">
        <v>2516</v>
      </c>
      <c r="D498" s="738" t="s">
        <v>301</v>
      </c>
      <c r="E498" s="1139"/>
      <c r="F498" s="1139">
        <v>0</v>
      </c>
      <c r="G498" s="1139">
        <v>0</v>
      </c>
      <c r="H498" s="1133" t="s">
        <v>301</v>
      </c>
      <c r="I498" s="1139"/>
      <c r="J498" s="1139">
        <v>0</v>
      </c>
      <c r="K498" s="1139">
        <v>0</v>
      </c>
      <c r="L498" s="1133" t="s">
        <v>301</v>
      </c>
      <c r="M498" s="1139">
        <v>0</v>
      </c>
      <c r="N498" s="738" t="s">
        <v>301</v>
      </c>
    </row>
    <row r="499" spans="1:14" x14ac:dyDescent="0.35">
      <c r="A499" s="1164">
        <v>54</v>
      </c>
      <c r="B499" s="865" t="s">
        <v>2521</v>
      </c>
      <c r="C499" s="865" t="s">
        <v>2516</v>
      </c>
      <c r="D499" s="738" t="s">
        <v>301</v>
      </c>
      <c r="E499" s="1165"/>
      <c r="F499" s="1165">
        <v>0</v>
      </c>
      <c r="G499" s="1165">
        <v>0</v>
      </c>
      <c r="H499" s="1133" t="s">
        <v>301</v>
      </c>
      <c r="I499" s="1165"/>
      <c r="J499" s="1165">
        <v>0</v>
      </c>
      <c r="K499" s="1165">
        <v>0</v>
      </c>
      <c r="L499" s="1133" t="s">
        <v>301</v>
      </c>
      <c r="M499" s="1165">
        <v>0</v>
      </c>
      <c r="N499" s="738" t="s">
        <v>301</v>
      </c>
    </row>
    <row r="500" spans="1:14" x14ac:dyDescent="0.35">
      <c r="A500" s="1138">
        <v>55</v>
      </c>
      <c r="B500" s="868" t="s">
        <v>527</v>
      </c>
      <c r="C500" s="868" t="s">
        <v>505</v>
      </c>
      <c r="D500" s="738" t="s">
        <v>301</v>
      </c>
      <c r="E500" s="1139"/>
      <c r="F500" s="1139">
        <v>0</v>
      </c>
      <c r="G500" s="1139">
        <v>0</v>
      </c>
      <c r="H500" s="1133" t="s">
        <v>301</v>
      </c>
      <c r="I500" s="1139"/>
      <c r="J500" s="1139">
        <v>0</v>
      </c>
      <c r="K500" s="1139">
        <v>0</v>
      </c>
      <c r="L500" s="1133" t="s">
        <v>301</v>
      </c>
      <c r="M500" s="1139">
        <v>0</v>
      </c>
      <c r="N500" s="738" t="s">
        <v>301</v>
      </c>
    </row>
    <row r="501" spans="1:14" x14ac:dyDescent="0.35">
      <c r="A501" s="1161"/>
      <c r="B501" s="1162" t="s">
        <v>3510</v>
      </c>
      <c r="C501" s="1162"/>
      <c r="D501" s="738" t="s">
        <v>301</v>
      </c>
      <c r="E501" s="1163">
        <v>0</v>
      </c>
      <c r="F501" s="1163">
        <v>0</v>
      </c>
      <c r="G501" s="1163">
        <v>0</v>
      </c>
      <c r="H501" s="1133" t="s">
        <v>301</v>
      </c>
      <c r="I501" s="1163">
        <v>0</v>
      </c>
      <c r="J501" s="1163">
        <v>0</v>
      </c>
      <c r="K501" s="1163">
        <v>0</v>
      </c>
      <c r="L501" s="1133" t="s">
        <v>301</v>
      </c>
      <c r="M501" s="1163">
        <v>0</v>
      </c>
      <c r="N501" s="738" t="s">
        <v>301</v>
      </c>
    </row>
    <row r="502" spans="1:14" x14ac:dyDescent="0.35">
      <c r="A502" s="1164">
        <v>56</v>
      </c>
      <c r="B502" s="865" t="s">
        <v>3511</v>
      </c>
      <c r="C502" s="865" t="s">
        <v>3512</v>
      </c>
      <c r="D502" s="738" t="s">
        <v>301</v>
      </c>
      <c r="E502" s="1165"/>
      <c r="F502" s="1165">
        <v>0</v>
      </c>
      <c r="G502" s="1165">
        <v>0</v>
      </c>
      <c r="H502" s="1133" t="s">
        <v>301</v>
      </c>
      <c r="I502" s="1165"/>
      <c r="J502" s="1165">
        <v>0</v>
      </c>
      <c r="K502" s="1165">
        <v>0</v>
      </c>
      <c r="L502" s="1133" t="s">
        <v>301</v>
      </c>
      <c r="M502" s="1165">
        <v>0</v>
      </c>
      <c r="N502" s="738" t="s">
        <v>301</v>
      </c>
    </row>
    <row r="503" spans="1:14" x14ac:dyDescent="0.35">
      <c r="A503" s="1138">
        <v>57</v>
      </c>
      <c r="B503" s="868" t="s">
        <v>3513</v>
      </c>
      <c r="C503" s="868" t="s">
        <v>3512</v>
      </c>
      <c r="D503" s="738" t="s">
        <v>301</v>
      </c>
      <c r="E503" s="1139"/>
      <c r="F503" s="1139">
        <v>0</v>
      </c>
      <c r="G503" s="1139">
        <v>0</v>
      </c>
      <c r="H503" s="1133" t="s">
        <v>301</v>
      </c>
      <c r="I503" s="1139"/>
      <c r="J503" s="1139">
        <v>0</v>
      </c>
      <c r="K503" s="1139">
        <v>0</v>
      </c>
      <c r="L503" s="1133" t="s">
        <v>301</v>
      </c>
      <c r="M503" s="1139">
        <v>0</v>
      </c>
      <c r="N503" s="738" t="s">
        <v>301</v>
      </c>
    </row>
    <row r="504" spans="1:14" x14ac:dyDescent="0.35">
      <c r="A504" s="1164">
        <v>58</v>
      </c>
      <c r="B504" s="865" t="s">
        <v>3514</v>
      </c>
      <c r="C504" s="865" t="s">
        <v>3512</v>
      </c>
      <c r="D504" s="738" t="s">
        <v>301</v>
      </c>
      <c r="E504" s="1165"/>
      <c r="F504" s="1165">
        <v>0</v>
      </c>
      <c r="G504" s="1165">
        <v>0</v>
      </c>
      <c r="H504" s="1133" t="s">
        <v>301</v>
      </c>
      <c r="I504" s="1165"/>
      <c r="J504" s="1165">
        <v>0</v>
      </c>
      <c r="K504" s="1165">
        <v>0</v>
      </c>
      <c r="L504" s="1133" t="s">
        <v>301</v>
      </c>
      <c r="M504" s="1165">
        <v>0</v>
      </c>
      <c r="N504" s="738" t="s">
        <v>301</v>
      </c>
    </row>
    <row r="505" spans="1:14" x14ac:dyDescent="0.35">
      <c r="A505" s="1138">
        <v>59</v>
      </c>
      <c r="B505" s="868" t="s">
        <v>3515</v>
      </c>
      <c r="C505" s="868" t="s">
        <v>3512</v>
      </c>
      <c r="D505" s="738" t="s">
        <v>301</v>
      </c>
      <c r="E505" s="1139"/>
      <c r="F505" s="1139">
        <v>0</v>
      </c>
      <c r="G505" s="1139">
        <v>0</v>
      </c>
      <c r="H505" s="1133" t="s">
        <v>301</v>
      </c>
      <c r="I505" s="1139"/>
      <c r="J505" s="1139">
        <v>0</v>
      </c>
      <c r="K505" s="1139">
        <v>0</v>
      </c>
      <c r="L505" s="1133" t="s">
        <v>301</v>
      </c>
      <c r="M505" s="1139">
        <v>0</v>
      </c>
      <c r="N505" s="738" t="s">
        <v>301</v>
      </c>
    </row>
    <row r="506" spans="1:14" x14ac:dyDescent="0.35">
      <c r="A506" s="1164">
        <v>60</v>
      </c>
      <c r="B506" s="865" t="s">
        <v>3516</v>
      </c>
      <c r="C506" s="865" t="s">
        <v>3512</v>
      </c>
      <c r="D506" s="738" t="s">
        <v>301</v>
      </c>
      <c r="E506" s="1165"/>
      <c r="F506" s="1165">
        <v>0</v>
      </c>
      <c r="G506" s="1165">
        <v>0</v>
      </c>
      <c r="H506" s="1133" t="s">
        <v>301</v>
      </c>
      <c r="I506" s="1165"/>
      <c r="J506" s="1165">
        <v>0</v>
      </c>
      <c r="K506" s="1165">
        <v>0</v>
      </c>
      <c r="L506" s="1133" t="s">
        <v>301</v>
      </c>
      <c r="M506" s="1165">
        <v>0</v>
      </c>
      <c r="N506" s="738" t="s">
        <v>301</v>
      </c>
    </row>
    <row r="507" spans="1:14" x14ac:dyDescent="0.35">
      <c r="A507" s="1138">
        <v>61</v>
      </c>
      <c r="B507" s="868" t="s">
        <v>3517</v>
      </c>
      <c r="C507" s="868" t="s">
        <v>3512</v>
      </c>
      <c r="D507" s="738" t="s">
        <v>301</v>
      </c>
      <c r="E507" s="1139"/>
      <c r="F507" s="1139">
        <v>0</v>
      </c>
      <c r="G507" s="1139">
        <v>0</v>
      </c>
      <c r="H507" s="1133" t="s">
        <v>301</v>
      </c>
      <c r="I507" s="1139"/>
      <c r="J507" s="1139">
        <v>0</v>
      </c>
      <c r="K507" s="1139">
        <v>0</v>
      </c>
      <c r="L507" s="1133" t="s">
        <v>301</v>
      </c>
      <c r="M507" s="1139">
        <v>0</v>
      </c>
      <c r="N507" s="738" t="s">
        <v>301</v>
      </c>
    </row>
    <row r="508" spans="1:14" x14ac:dyDescent="0.35">
      <c r="A508" s="1167"/>
      <c r="B508" s="1168" t="s">
        <v>3518</v>
      </c>
      <c r="C508" s="1168"/>
      <c r="D508" s="738"/>
      <c r="E508" s="1169">
        <v>13871467588</v>
      </c>
      <c r="F508" s="1169">
        <v>-60877235</v>
      </c>
      <c r="G508" s="1169">
        <v>13810590353</v>
      </c>
      <c r="H508" s="1133"/>
      <c r="I508" s="1169">
        <v>13811189944</v>
      </c>
      <c r="J508" s="1169">
        <v>0</v>
      </c>
      <c r="K508" s="1169">
        <v>13811189944</v>
      </c>
      <c r="L508" s="1133"/>
      <c r="M508" s="1169">
        <v>-599591</v>
      </c>
      <c r="N508" s="738"/>
    </row>
    <row r="509" spans="1:14" x14ac:dyDescent="0.35">
      <c r="A509" s="1161"/>
      <c r="B509" s="1162" t="s">
        <v>222</v>
      </c>
      <c r="C509" s="1162"/>
      <c r="D509" s="738" t="s">
        <v>301</v>
      </c>
      <c r="E509" s="1163">
        <v>28161938</v>
      </c>
      <c r="F509" s="1163">
        <v>0</v>
      </c>
      <c r="G509" s="1163">
        <v>28161938</v>
      </c>
      <c r="H509" s="1133" t="s">
        <v>301</v>
      </c>
      <c r="I509" s="1163">
        <v>0</v>
      </c>
      <c r="J509" s="1163">
        <v>0</v>
      </c>
      <c r="K509" s="1163">
        <v>0</v>
      </c>
      <c r="L509" s="1133" t="s">
        <v>301</v>
      </c>
      <c r="M509" s="1163">
        <v>28161938</v>
      </c>
      <c r="N509" s="738" t="s">
        <v>301</v>
      </c>
    </row>
    <row r="510" spans="1:14" x14ac:dyDescent="0.35">
      <c r="A510" s="1164">
        <v>62</v>
      </c>
      <c r="B510" s="865" t="s">
        <v>531</v>
      </c>
      <c r="C510" s="865" t="s">
        <v>26</v>
      </c>
      <c r="D510" s="738" t="s">
        <v>301</v>
      </c>
      <c r="E510" s="1165">
        <v>28161938</v>
      </c>
      <c r="F510" s="1165">
        <v>0</v>
      </c>
      <c r="G510" s="1165">
        <v>28161938</v>
      </c>
      <c r="H510" s="1133" t="s">
        <v>301</v>
      </c>
      <c r="I510" s="1165"/>
      <c r="J510" s="1165">
        <v>0</v>
      </c>
      <c r="K510" s="1165">
        <v>0</v>
      </c>
      <c r="L510" s="1133" t="s">
        <v>301</v>
      </c>
      <c r="M510" s="1165">
        <v>28161938</v>
      </c>
      <c r="N510" s="738" t="s">
        <v>301</v>
      </c>
    </row>
    <row r="511" spans="1:14" x14ac:dyDescent="0.35">
      <c r="A511" s="1138">
        <v>63</v>
      </c>
      <c r="B511" s="868" t="s">
        <v>3519</v>
      </c>
      <c r="C511" s="868" t="s">
        <v>26</v>
      </c>
      <c r="D511" s="738" t="s">
        <v>301</v>
      </c>
      <c r="E511" s="1139"/>
      <c r="F511" s="1139">
        <v>0</v>
      </c>
      <c r="G511" s="1139">
        <v>0</v>
      </c>
      <c r="H511" s="1133" t="s">
        <v>301</v>
      </c>
      <c r="I511" s="1139"/>
      <c r="J511" s="1139">
        <v>0</v>
      </c>
      <c r="K511" s="1139">
        <v>0</v>
      </c>
      <c r="L511" s="1133" t="s">
        <v>301</v>
      </c>
      <c r="M511" s="1139">
        <v>0</v>
      </c>
      <c r="N511" s="738" t="s">
        <v>301</v>
      </c>
    </row>
    <row r="512" spans="1:14" x14ac:dyDescent="0.35">
      <c r="A512" s="1164">
        <v>64</v>
      </c>
      <c r="B512" s="865" t="s">
        <v>533</v>
      </c>
      <c r="C512" s="865" t="s">
        <v>26</v>
      </c>
      <c r="D512" s="738" t="s">
        <v>301</v>
      </c>
      <c r="E512" s="1165"/>
      <c r="F512" s="1165">
        <v>0</v>
      </c>
      <c r="G512" s="1165">
        <v>0</v>
      </c>
      <c r="H512" s="1133" t="s">
        <v>301</v>
      </c>
      <c r="I512" s="1165"/>
      <c r="J512" s="1165">
        <v>0</v>
      </c>
      <c r="K512" s="1165">
        <v>0</v>
      </c>
      <c r="L512" s="1133" t="s">
        <v>301</v>
      </c>
      <c r="M512" s="1165">
        <v>0</v>
      </c>
      <c r="N512" s="738" t="s">
        <v>301</v>
      </c>
    </row>
    <row r="513" spans="1:14" x14ac:dyDescent="0.35">
      <c r="A513" s="1138">
        <v>65</v>
      </c>
      <c r="B513" s="868" t="s">
        <v>3520</v>
      </c>
      <c r="C513" s="868" t="s">
        <v>26</v>
      </c>
      <c r="D513" s="738" t="s">
        <v>301</v>
      </c>
      <c r="E513" s="1139"/>
      <c r="F513" s="1139">
        <v>0</v>
      </c>
      <c r="G513" s="1139">
        <v>0</v>
      </c>
      <c r="H513" s="1133" t="s">
        <v>301</v>
      </c>
      <c r="I513" s="1139"/>
      <c r="J513" s="1139">
        <v>0</v>
      </c>
      <c r="K513" s="1139">
        <v>0</v>
      </c>
      <c r="L513" s="1133" t="s">
        <v>301</v>
      </c>
      <c r="M513" s="1139">
        <v>0</v>
      </c>
      <c r="N513" s="738" t="s">
        <v>301</v>
      </c>
    </row>
    <row r="514" spans="1:14" x14ac:dyDescent="0.35">
      <c r="A514" s="1161"/>
      <c r="B514" s="1162" t="s">
        <v>223</v>
      </c>
      <c r="C514" s="1162"/>
      <c r="D514" s="738" t="s">
        <v>301</v>
      </c>
      <c r="E514" s="1163">
        <v>0</v>
      </c>
      <c r="F514" s="1163">
        <v>0</v>
      </c>
      <c r="G514" s="1163">
        <v>0</v>
      </c>
      <c r="H514" s="1133" t="s">
        <v>301</v>
      </c>
      <c r="I514" s="1163">
        <v>0</v>
      </c>
      <c r="J514" s="1163">
        <v>0</v>
      </c>
      <c r="K514" s="1163">
        <v>0</v>
      </c>
      <c r="L514" s="1133" t="s">
        <v>301</v>
      </c>
      <c r="M514" s="1163">
        <v>0</v>
      </c>
      <c r="N514" s="738" t="s">
        <v>301</v>
      </c>
    </row>
    <row r="515" spans="1:14" x14ac:dyDescent="0.35">
      <c r="A515" s="1164">
        <v>66</v>
      </c>
      <c r="B515" s="865" t="s">
        <v>672</v>
      </c>
      <c r="C515" s="865" t="s">
        <v>670</v>
      </c>
      <c r="D515" s="738" t="s">
        <v>301</v>
      </c>
      <c r="E515" s="1165"/>
      <c r="F515" s="1165">
        <v>0</v>
      </c>
      <c r="G515" s="1165">
        <v>0</v>
      </c>
      <c r="H515" s="1133" t="s">
        <v>301</v>
      </c>
      <c r="I515" s="1165"/>
      <c r="J515" s="1165">
        <v>0</v>
      </c>
      <c r="K515" s="1165">
        <v>0</v>
      </c>
      <c r="L515" s="1133" t="s">
        <v>301</v>
      </c>
      <c r="M515" s="1165">
        <v>0</v>
      </c>
      <c r="N515" s="738" t="s">
        <v>301</v>
      </c>
    </row>
    <row r="516" spans="1:14" x14ac:dyDescent="0.35">
      <c r="A516" s="1138">
        <v>67</v>
      </c>
      <c r="B516" s="868" t="s">
        <v>673</v>
      </c>
      <c r="C516" s="868" t="s">
        <v>3521</v>
      </c>
      <c r="D516" s="738" t="s">
        <v>301</v>
      </c>
      <c r="E516" s="1139"/>
      <c r="F516" s="1139">
        <v>0</v>
      </c>
      <c r="G516" s="1139">
        <v>0</v>
      </c>
      <c r="H516" s="1133" t="s">
        <v>301</v>
      </c>
      <c r="I516" s="1139"/>
      <c r="J516" s="1139">
        <v>0</v>
      </c>
      <c r="K516" s="1139">
        <v>0</v>
      </c>
      <c r="L516" s="1133" t="s">
        <v>301</v>
      </c>
      <c r="M516" s="1139">
        <v>0</v>
      </c>
      <c r="N516" s="738" t="s">
        <v>301</v>
      </c>
    </row>
    <row r="517" spans="1:14" x14ac:dyDescent="0.35">
      <c r="A517" s="1164">
        <v>68</v>
      </c>
      <c r="B517" s="865" t="s">
        <v>3522</v>
      </c>
      <c r="C517" s="865" t="s">
        <v>674</v>
      </c>
      <c r="D517" s="738" t="s">
        <v>301</v>
      </c>
      <c r="E517" s="1165"/>
      <c r="F517" s="1165">
        <v>0</v>
      </c>
      <c r="G517" s="1165">
        <v>0</v>
      </c>
      <c r="H517" s="1133" t="s">
        <v>301</v>
      </c>
      <c r="I517" s="1165"/>
      <c r="J517" s="1165">
        <v>0</v>
      </c>
      <c r="K517" s="1165">
        <v>0</v>
      </c>
      <c r="L517" s="1133" t="s">
        <v>301</v>
      </c>
      <c r="M517" s="1165">
        <v>0</v>
      </c>
      <c r="N517" s="738" t="s">
        <v>301</v>
      </c>
    </row>
    <row r="518" spans="1:14" x14ac:dyDescent="0.35">
      <c r="A518" s="1138">
        <v>69</v>
      </c>
      <c r="B518" s="868" t="s">
        <v>675</v>
      </c>
      <c r="C518" s="868" t="s">
        <v>670</v>
      </c>
      <c r="D518" s="738" t="s">
        <v>301</v>
      </c>
      <c r="E518" s="1139"/>
      <c r="F518" s="1139">
        <v>0</v>
      </c>
      <c r="G518" s="1139">
        <v>0</v>
      </c>
      <c r="H518" s="1133" t="s">
        <v>301</v>
      </c>
      <c r="I518" s="1139"/>
      <c r="J518" s="1139">
        <v>0</v>
      </c>
      <c r="K518" s="1139">
        <v>0</v>
      </c>
      <c r="L518" s="1133" t="s">
        <v>301</v>
      </c>
      <c r="M518" s="1139">
        <v>0</v>
      </c>
      <c r="N518" s="738" t="s">
        <v>301</v>
      </c>
    </row>
    <row r="519" spans="1:14" x14ac:dyDescent="0.35">
      <c r="A519" s="1164">
        <v>70</v>
      </c>
      <c r="B519" s="865" t="s">
        <v>676</v>
      </c>
      <c r="C519" s="865" t="s">
        <v>670</v>
      </c>
      <c r="D519" s="738" t="s">
        <v>301</v>
      </c>
      <c r="E519" s="1165"/>
      <c r="F519" s="1165">
        <v>0</v>
      </c>
      <c r="G519" s="1165">
        <v>0</v>
      </c>
      <c r="H519" s="1133" t="s">
        <v>301</v>
      </c>
      <c r="I519" s="1165"/>
      <c r="J519" s="1165">
        <v>0</v>
      </c>
      <c r="K519" s="1165">
        <v>0</v>
      </c>
      <c r="L519" s="1133" t="s">
        <v>301</v>
      </c>
      <c r="M519" s="1165">
        <v>0</v>
      </c>
      <c r="N519" s="738" t="s">
        <v>301</v>
      </c>
    </row>
    <row r="520" spans="1:14" x14ac:dyDescent="0.35">
      <c r="A520" s="1138">
        <v>71</v>
      </c>
      <c r="B520" s="868" t="s">
        <v>788</v>
      </c>
      <c r="C520" s="868" t="s">
        <v>670</v>
      </c>
      <c r="D520" s="738" t="s">
        <v>301</v>
      </c>
      <c r="E520" s="1139"/>
      <c r="F520" s="1139">
        <v>0</v>
      </c>
      <c r="G520" s="1139">
        <v>0</v>
      </c>
      <c r="H520" s="1133" t="s">
        <v>301</v>
      </c>
      <c r="I520" s="1139"/>
      <c r="J520" s="1139">
        <v>0</v>
      </c>
      <c r="K520" s="1139">
        <v>0</v>
      </c>
      <c r="L520" s="1133" t="s">
        <v>301</v>
      </c>
      <c r="M520" s="1139">
        <v>0</v>
      </c>
      <c r="N520" s="738" t="s">
        <v>301</v>
      </c>
    </row>
    <row r="521" spans="1:14" x14ac:dyDescent="0.35">
      <c r="A521" s="1164">
        <v>72</v>
      </c>
      <c r="B521" s="865" t="s">
        <v>679</v>
      </c>
      <c r="C521" s="865" t="s">
        <v>670</v>
      </c>
      <c r="D521" s="738" t="s">
        <v>301</v>
      </c>
      <c r="E521" s="1165"/>
      <c r="F521" s="1165">
        <v>0</v>
      </c>
      <c r="G521" s="1165">
        <v>0</v>
      </c>
      <c r="H521" s="1133" t="s">
        <v>301</v>
      </c>
      <c r="I521" s="1165"/>
      <c r="J521" s="1165">
        <v>0</v>
      </c>
      <c r="K521" s="1165">
        <v>0</v>
      </c>
      <c r="L521" s="1133" t="s">
        <v>301</v>
      </c>
      <c r="M521" s="1165">
        <v>0</v>
      </c>
      <c r="N521" s="738" t="s">
        <v>301</v>
      </c>
    </row>
    <row r="522" spans="1:14" x14ac:dyDescent="0.35">
      <c r="A522" s="1138">
        <v>73</v>
      </c>
      <c r="B522" s="868" t="s">
        <v>680</v>
      </c>
      <c r="C522" s="868" t="s">
        <v>670</v>
      </c>
      <c r="D522" s="738" t="s">
        <v>301</v>
      </c>
      <c r="E522" s="1139"/>
      <c r="F522" s="1139">
        <v>0</v>
      </c>
      <c r="G522" s="1139">
        <v>0</v>
      </c>
      <c r="H522" s="1133" t="s">
        <v>301</v>
      </c>
      <c r="I522" s="1139"/>
      <c r="J522" s="1139">
        <v>0</v>
      </c>
      <c r="K522" s="1139">
        <v>0</v>
      </c>
      <c r="L522" s="1133" t="s">
        <v>301</v>
      </c>
      <c r="M522" s="1139">
        <v>0</v>
      </c>
      <c r="N522" s="738" t="s">
        <v>301</v>
      </c>
    </row>
    <row r="523" spans="1:14" x14ac:dyDescent="0.35">
      <c r="A523" s="1164">
        <v>74</v>
      </c>
      <c r="B523" s="865" t="s">
        <v>681</v>
      </c>
      <c r="C523" s="865" t="s">
        <v>670</v>
      </c>
      <c r="D523" s="738" t="s">
        <v>301</v>
      </c>
      <c r="E523" s="1165"/>
      <c r="F523" s="1165">
        <v>0</v>
      </c>
      <c r="G523" s="1165">
        <v>0</v>
      </c>
      <c r="H523" s="1133" t="s">
        <v>301</v>
      </c>
      <c r="I523" s="1165"/>
      <c r="J523" s="1165">
        <v>0</v>
      </c>
      <c r="K523" s="1165">
        <v>0</v>
      </c>
      <c r="L523" s="1133" t="s">
        <v>301</v>
      </c>
      <c r="M523" s="1165">
        <v>0</v>
      </c>
      <c r="N523" s="738" t="s">
        <v>301</v>
      </c>
    </row>
    <row r="524" spans="1:14" x14ac:dyDescent="0.35">
      <c r="A524" s="1138">
        <v>75</v>
      </c>
      <c r="B524" s="868" t="s">
        <v>795</v>
      </c>
      <c r="C524" s="868" t="s">
        <v>3523</v>
      </c>
      <c r="D524" s="738" t="s">
        <v>301</v>
      </c>
      <c r="E524" s="1139"/>
      <c r="F524" s="1139">
        <v>0</v>
      </c>
      <c r="G524" s="1139">
        <v>0</v>
      </c>
      <c r="H524" s="1133" t="s">
        <v>301</v>
      </c>
      <c r="I524" s="1139"/>
      <c r="J524" s="1139">
        <v>0</v>
      </c>
      <c r="K524" s="1139">
        <v>0</v>
      </c>
      <c r="L524" s="1133" t="s">
        <v>301</v>
      </c>
      <c r="M524" s="1139">
        <v>0</v>
      </c>
      <c r="N524" s="738" t="s">
        <v>301</v>
      </c>
    </row>
    <row r="525" spans="1:14" x14ac:dyDescent="0.35">
      <c r="A525" s="1164">
        <v>76</v>
      </c>
      <c r="B525" s="865" t="s">
        <v>682</v>
      </c>
      <c r="C525" s="865" t="s">
        <v>3523</v>
      </c>
      <c r="D525" s="738" t="s">
        <v>301</v>
      </c>
      <c r="E525" s="1165"/>
      <c r="F525" s="1165">
        <v>0</v>
      </c>
      <c r="G525" s="1165">
        <v>0</v>
      </c>
      <c r="H525" s="1133" t="s">
        <v>301</v>
      </c>
      <c r="I525" s="1165"/>
      <c r="J525" s="1165">
        <v>0</v>
      </c>
      <c r="K525" s="1165">
        <v>0</v>
      </c>
      <c r="L525" s="1133" t="s">
        <v>301</v>
      </c>
      <c r="M525" s="1165">
        <v>0</v>
      </c>
      <c r="N525" s="738" t="s">
        <v>301</v>
      </c>
    </row>
    <row r="526" spans="1:14" x14ac:dyDescent="0.35">
      <c r="A526" s="1161"/>
      <c r="B526" s="1162" t="s">
        <v>3524</v>
      </c>
      <c r="C526" s="1162"/>
      <c r="D526" s="738" t="s">
        <v>301</v>
      </c>
      <c r="E526" s="1163">
        <v>0</v>
      </c>
      <c r="F526" s="1163">
        <v>0</v>
      </c>
      <c r="G526" s="1163">
        <v>0</v>
      </c>
      <c r="H526" s="1133" t="s">
        <v>301</v>
      </c>
      <c r="I526" s="1163">
        <v>0</v>
      </c>
      <c r="J526" s="1163">
        <v>0</v>
      </c>
      <c r="K526" s="1163">
        <v>0</v>
      </c>
      <c r="L526" s="1133" t="s">
        <v>301</v>
      </c>
      <c r="M526" s="1163">
        <v>0</v>
      </c>
      <c r="N526" s="738" t="s">
        <v>301</v>
      </c>
    </row>
    <row r="527" spans="1:14" x14ac:dyDescent="0.35">
      <c r="A527" s="1164">
        <v>77</v>
      </c>
      <c r="B527" s="865" t="s">
        <v>3525</v>
      </c>
      <c r="C527" s="865" t="s">
        <v>3512</v>
      </c>
      <c r="D527" s="738" t="s">
        <v>301</v>
      </c>
      <c r="E527" s="1165"/>
      <c r="F527" s="1165">
        <v>0</v>
      </c>
      <c r="G527" s="1165">
        <v>0</v>
      </c>
      <c r="H527" s="1133" t="s">
        <v>301</v>
      </c>
      <c r="I527" s="1165"/>
      <c r="J527" s="1165">
        <v>0</v>
      </c>
      <c r="K527" s="1165">
        <v>0</v>
      </c>
      <c r="L527" s="1133" t="s">
        <v>301</v>
      </c>
      <c r="M527" s="1165">
        <v>0</v>
      </c>
      <c r="N527" s="738" t="s">
        <v>301</v>
      </c>
    </row>
    <row r="528" spans="1:14" x14ac:dyDescent="0.35">
      <c r="A528" s="1138">
        <v>78</v>
      </c>
      <c r="B528" s="868" t="s">
        <v>3526</v>
      </c>
      <c r="C528" s="868" t="s">
        <v>3512</v>
      </c>
      <c r="D528" s="738" t="s">
        <v>301</v>
      </c>
      <c r="E528" s="1139"/>
      <c r="F528" s="1139">
        <v>0</v>
      </c>
      <c r="G528" s="1139">
        <v>0</v>
      </c>
      <c r="H528" s="1133" t="s">
        <v>301</v>
      </c>
      <c r="I528" s="1139"/>
      <c r="J528" s="1139">
        <v>0</v>
      </c>
      <c r="K528" s="1139">
        <v>0</v>
      </c>
      <c r="L528" s="1133" t="s">
        <v>301</v>
      </c>
      <c r="M528" s="1139">
        <v>0</v>
      </c>
      <c r="N528" s="738" t="s">
        <v>301</v>
      </c>
    </row>
    <row r="529" spans="1:14" x14ac:dyDescent="0.35">
      <c r="A529" s="1164">
        <v>79</v>
      </c>
      <c r="B529" s="865" t="s">
        <v>3527</v>
      </c>
      <c r="C529" s="865" t="s">
        <v>3512</v>
      </c>
      <c r="D529" s="738" t="s">
        <v>301</v>
      </c>
      <c r="E529" s="1165"/>
      <c r="F529" s="1165">
        <v>0</v>
      </c>
      <c r="G529" s="1165">
        <v>0</v>
      </c>
      <c r="H529" s="1133" t="s">
        <v>301</v>
      </c>
      <c r="I529" s="1165"/>
      <c r="J529" s="1165">
        <v>0</v>
      </c>
      <c r="K529" s="1165">
        <v>0</v>
      </c>
      <c r="L529" s="1133" t="s">
        <v>301</v>
      </c>
      <c r="M529" s="1165">
        <v>0</v>
      </c>
      <c r="N529" s="738" t="s">
        <v>301</v>
      </c>
    </row>
    <row r="530" spans="1:14" x14ac:dyDescent="0.35">
      <c r="A530" s="1138">
        <v>80</v>
      </c>
      <c r="B530" s="868" t="s">
        <v>3528</v>
      </c>
      <c r="C530" s="868" t="s">
        <v>3512</v>
      </c>
      <c r="D530" s="738" t="s">
        <v>301</v>
      </c>
      <c r="E530" s="1139"/>
      <c r="F530" s="1139">
        <v>0</v>
      </c>
      <c r="G530" s="1139">
        <v>0</v>
      </c>
      <c r="H530" s="1133" t="s">
        <v>301</v>
      </c>
      <c r="I530" s="1139"/>
      <c r="J530" s="1139">
        <v>0</v>
      </c>
      <c r="K530" s="1139">
        <v>0</v>
      </c>
      <c r="L530" s="1133" t="s">
        <v>301</v>
      </c>
      <c r="M530" s="1139">
        <v>0</v>
      </c>
      <c r="N530" s="738" t="s">
        <v>301</v>
      </c>
    </row>
    <row r="531" spans="1:14" x14ac:dyDescent="0.35">
      <c r="A531" s="1164">
        <v>81</v>
      </c>
      <c r="B531" s="865" t="s">
        <v>3529</v>
      </c>
      <c r="C531" s="865" t="s">
        <v>3512</v>
      </c>
      <c r="D531" s="738" t="s">
        <v>301</v>
      </c>
      <c r="E531" s="1165"/>
      <c r="F531" s="1165">
        <v>0</v>
      </c>
      <c r="G531" s="1165">
        <v>0</v>
      </c>
      <c r="H531" s="1133" t="s">
        <v>301</v>
      </c>
      <c r="I531" s="1165"/>
      <c r="J531" s="1165">
        <v>0</v>
      </c>
      <c r="K531" s="1165">
        <v>0</v>
      </c>
      <c r="L531" s="1133" t="s">
        <v>301</v>
      </c>
      <c r="M531" s="1165">
        <v>0</v>
      </c>
      <c r="N531" s="738" t="s">
        <v>301</v>
      </c>
    </row>
    <row r="532" spans="1:14" x14ac:dyDescent="0.35">
      <c r="A532" s="1138">
        <v>82</v>
      </c>
      <c r="B532" s="868" t="s">
        <v>3530</v>
      </c>
      <c r="C532" s="868" t="s">
        <v>3512</v>
      </c>
      <c r="D532" s="738" t="s">
        <v>301</v>
      </c>
      <c r="E532" s="1139"/>
      <c r="F532" s="1139">
        <v>0</v>
      </c>
      <c r="G532" s="1139">
        <v>0</v>
      </c>
      <c r="H532" s="1133" t="s">
        <v>301</v>
      </c>
      <c r="I532" s="1139"/>
      <c r="J532" s="1139">
        <v>0</v>
      </c>
      <c r="K532" s="1139">
        <v>0</v>
      </c>
      <c r="L532" s="1133" t="s">
        <v>301</v>
      </c>
      <c r="M532" s="1139">
        <v>0</v>
      </c>
      <c r="N532" s="738" t="s">
        <v>301</v>
      </c>
    </row>
    <row r="533" spans="1:14" x14ac:dyDescent="0.35">
      <c r="A533" s="1161"/>
      <c r="B533" s="1162" t="s">
        <v>3531</v>
      </c>
      <c r="C533" s="1162"/>
      <c r="D533" s="738" t="s">
        <v>301</v>
      </c>
      <c r="E533" s="1163">
        <v>0</v>
      </c>
      <c r="F533" s="1163">
        <v>0</v>
      </c>
      <c r="G533" s="1163">
        <v>0</v>
      </c>
      <c r="H533" s="1133" t="s">
        <v>301</v>
      </c>
      <c r="I533" s="1163">
        <v>0</v>
      </c>
      <c r="J533" s="1163">
        <v>0</v>
      </c>
      <c r="K533" s="1163">
        <v>0</v>
      </c>
      <c r="L533" s="1133" t="s">
        <v>301</v>
      </c>
      <c r="M533" s="1163">
        <v>0</v>
      </c>
      <c r="N533" s="738" t="s">
        <v>301</v>
      </c>
    </row>
    <row r="534" spans="1:14" x14ac:dyDescent="0.35">
      <c r="A534" s="1164">
        <v>83</v>
      </c>
      <c r="B534" s="865" t="s">
        <v>3532</v>
      </c>
      <c r="C534" s="865" t="s">
        <v>3533</v>
      </c>
      <c r="D534" s="738" t="s">
        <v>301</v>
      </c>
      <c r="E534" s="1165"/>
      <c r="F534" s="1165">
        <v>0</v>
      </c>
      <c r="G534" s="1165">
        <v>0</v>
      </c>
      <c r="H534" s="1133" t="s">
        <v>301</v>
      </c>
      <c r="I534" s="1165"/>
      <c r="J534" s="1165">
        <v>0</v>
      </c>
      <c r="K534" s="1165">
        <v>0</v>
      </c>
      <c r="L534" s="1133" t="s">
        <v>301</v>
      </c>
      <c r="M534" s="1165">
        <v>0</v>
      </c>
      <c r="N534" s="738" t="s">
        <v>301</v>
      </c>
    </row>
    <row r="535" spans="1:14" x14ac:dyDescent="0.35">
      <c r="A535" s="1138">
        <v>84</v>
      </c>
      <c r="B535" s="868" t="s">
        <v>3534</v>
      </c>
      <c r="C535" s="868" t="s">
        <v>3533</v>
      </c>
      <c r="D535" s="738" t="s">
        <v>301</v>
      </c>
      <c r="E535" s="1139"/>
      <c r="F535" s="1139">
        <v>0</v>
      </c>
      <c r="G535" s="1139">
        <v>0</v>
      </c>
      <c r="H535" s="1133" t="s">
        <v>301</v>
      </c>
      <c r="I535" s="1139"/>
      <c r="J535" s="1139">
        <v>0</v>
      </c>
      <c r="K535" s="1139">
        <v>0</v>
      </c>
      <c r="L535" s="1133" t="s">
        <v>301</v>
      </c>
      <c r="M535" s="1139">
        <v>0</v>
      </c>
      <c r="N535" s="738" t="s">
        <v>301</v>
      </c>
    </row>
    <row r="536" spans="1:14" x14ac:dyDescent="0.35">
      <c r="A536" s="1161"/>
      <c r="B536" s="1162" t="s">
        <v>3535</v>
      </c>
      <c r="C536" s="1162"/>
      <c r="D536" s="738" t="s">
        <v>301</v>
      </c>
      <c r="E536" s="1163">
        <v>0</v>
      </c>
      <c r="F536" s="1163">
        <v>0</v>
      </c>
      <c r="G536" s="1163">
        <v>0</v>
      </c>
      <c r="H536" s="1133" t="s">
        <v>301</v>
      </c>
      <c r="I536" s="1163">
        <v>0</v>
      </c>
      <c r="J536" s="1163">
        <v>0</v>
      </c>
      <c r="K536" s="1163">
        <v>0</v>
      </c>
      <c r="L536" s="1133" t="s">
        <v>301</v>
      </c>
      <c r="M536" s="1163">
        <v>0</v>
      </c>
      <c r="N536" s="738" t="s">
        <v>301</v>
      </c>
    </row>
    <row r="537" spans="1:14" x14ac:dyDescent="0.35">
      <c r="A537" s="1164">
        <v>85</v>
      </c>
      <c r="B537" s="865" t="s">
        <v>3536</v>
      </c>
      <c r="C537" s="865" t="s">
        <v>3537</v>
      </c>
      <c r="D537" s="738" t="s">
        <v>301</v>
      </c>
      <c r="E537" s="1165"/>
      <c r="F537" s="1165">
        <v>0</v>
      </c>
      <c r="G537" s="1165">
        <v>0</v>
      </c>
      <c r="H537" s="1133" t="s">
        <v>301</v>
      </c>
      <c r="I537" s="1165"/>
      <c r="J537" s="1165">
        <v>0</v>
      </c>
      <c r="K537" s="1165">
        <v>0</v>
      </c>
      <c r="L537" s="1133" t="s">
        <v>301</v>
      </c>
      <c r="M537" s="1165">
        <v>0</v>
      </c>
      <c r="N537" s="738" t="s">
        <v>301</v>
      </c>
    </row>
    <row r="538" spans="1:14" x14ac:dyDescent="0.35">
      <c r="A538" s="1138">
        <v>86</v>
      </c>
      <c r="B538" s="868" t="s">
        <v>3538</v>
      </c>
      <c r="C538" s="868" t="s">
        <v>3539</v>
      </c>
      <c r="D538" s="738" t="s">
        <v>301</v>
      </c>
      <c r="E538" s="1139"/>
      <c r="F538" s="1139">
        <v>0</v>
      </c>
      <c r="G538" s="1139">
        <v>0</v>
      </c>
      <c r="H538" s="1133" t="s">
        <v>301</v>
      </c>
      <c r="I538" s="1139"/>
      <c r="J538" s="1139">
        <v>0</v>
      </c>
      <c r="K538" s="1139">
        <v>0</v>
      </c>
      <c r="L538" s="1133" t="s">
        <v>301</v>
      </c>
      <c r="M538" s="1139">
        <v>0</v>
      </c>
      <c r="N538" s="738" t="s">
        <v>301</v>
      </c>
    </row>
    <row r="539" spans="1:14" x14ac:dyDescent="0.35">
      <c r="A539" s="1164">
        <v>87</v>
      </c>
      <c r="B539" s="865" t="s">
        <v>3540</v>
      </c>
      <c r="C539" s="865" t="s">
        <v>3541</v>
      </c>
      <c r="D539" s="738" t="s">
        <v>301</v>
      </c>
      <c r="E539" s="1165"/>
      <c r="F539" s="1165">
        <v>0</v>
      </c>
      <c r="G539" s="1165">
        <v>0</v>
      </c>
      <c r="H539" s="1133" t="s">
        <v>301</v>
      </c>
      <c r="I539" s="1165"/>
      <c r="J539" s="1165">
        <v>0</v>
      </c>
      <c r="K539" s="1165">
        <v>0</v>
      </c>
      <c r="L539" s="1133" t="s">
        <v>301</v>
      </c>
      <c r="M539" s="1165">
        <v>0</v>
      </c>
      <c r="N539" s="738" t="s">
        <v>301</v>
      </c>
    </row>
    <row r="540" spans="1:14" x14ac:dyDescent="0.35">
      <c r="A540" s="1138">
        <v>88</v>
      </c>
      <c r="B540" s="868" t="s">
        <v>3542</v>
      </c>
      <c r="C540" s="868" t="s">
        <v>3523</v>
      </c>
      <c r="D540" s="738" t="s">
        <v>301</v>
      </c>
      <c r="E540" s="1139"/>
      <c r="F540" s="1139">
        <v>0</v>
      </c>
      <c r="G540" s="1139">
        <v>0</v>
      </c>
      <c r="H540" s="1133" t="s">
        <v>301</v>
      </c>
      <c r="I540" s="1139"/>
      <c r="J540" s="1139">
        <v>0</v>
      </c>
      <c r="K540" s="1139">
        <v>0</v>
      </c>
      <c r="L540" s="1133" t="s">
        <v>301</v>
      </c>
      <c r="M540" s="1139">
        <v>0</v>
      </c>
      <c r="N540" s="738" t="s">
        <v>301</v>
      </c>
    </row>
    <row r="541" spans="1:14" x14ac:dyDescent="0.35">
      <c r="A541" s="1167"/>
      <c r="B541" s="1168" t="s">
        <v>3543</v>
      </c>
      <c r="C541" s="1168"/>
      <c r="D541" s="738"/>
      <c r="E541" s="1169">
        <v>13899629526</v>
      </c>
      <c r="F541" s="1169">
        <v>-60877235</v>
      </c>
      <c r="G541" s="1169">
        <v>13838752291</v>
      </c>
      <c r="H541" s="1133"/>
      <c r="I541" s="1169">
        <v>13811189944</v>
      </c>
      <c r="J541" s="1169">
        <v>0</v>
      </c>
      <c r="K541" s="1169">
        <v>13811189944</v>
      </c>
      <c r="L541" s="1133"/>
      <c r="M541" s="1169">
        <v>27562347</v>
      </c>
      <c r="N541" s="738"/>
    </row>
    <row r="544" spans="1:14" x14ac:dyDescent="0.35">
      <c r="A544" s="1156" t="s">
        <v>3500</v>
      </c>
      <c r="B544" s="1172" t="s">
        <v>18</v>
      </c>
      <c r="C544" s="738"/>
      <c r="D544" s="738" t="s">
        <v>301</v>
      </c>
      <c r="E544" s="738"/>
      <c r="F544" s="1158" t="s">
        <v>3501</v>
      </c>
      <c r="G544" s="1159">
        <v>604.32574999999997</v>
      </c>
      <c r="H544" s="738" t="s">
        <v>301</v>
      </c>
      <c r="I544" s="1158" t="s">
        <v>3502</v>
      </c>
      <c r="J544" s="1158">
        <v>2022</v>
      </c>
      <c r="K544" s="738"/>
      <c r="L544" s="738" t="s">
        <v>301</v>
      </c>
      <c r="M544" s="738"/>
      <c r="N544" s="738" t="s">
        <v>301</v>
      </c>
    </row>
    <row r="545" spans="1:14" x14ac:dyDescent="0.35">
      <c r="A545" s="787"/>
      <c r="B545" s="738"/>
      <c r="C545" s="738"/>
      <c r="D545" s="738" t="s">
        <v>301</v>
      </c>
      <c r="E545" s="738"/>
      <c r="F545" s="738"/>
      <c r="G545" s="738"/>
      <c r="H545" s="738" t="s">
        <v>301</v>
      </c>
      <c r="I545" s="738"/>
      <c r="J545" s="738"/>
      <c r="K545" s="738"/>
      <c r="L545" s="738" t="s">
        <v>301</v>
      </c>
      <c r="M545" s="738"/>
      <c r="N545" s="738" t="s">
        <v>301</v>
      </c>
    </row>
    <row r="546" spans="1:14" x14ac:dyDescent="0.35">
      <c r="A546" s="1781" t="s">
        <v>0</v>
      </c>
      <c r="B546" s="1781" t="s">
        <v>378</v>
      </c>
      <c r="C546" s="1782" t="s">
        <v>671</v>
      </c>
      <c r="D546" s="738" t="s">
        <v>301</v>
      </c>
      <c r="E546" s="1284" t="s">
        <v>3503</v>
      </c>
      <c r="F546" s="1284"/>
      <c r="G546" s="1284"/>
      <c r="H546" s="738" t="s">
        <v>301</v>
      </c>
      <c r="I546" s="1284" t="s">
        <v>3504</v>
      </c>
      <c r="J546" s="1284"/>
      <c r="K546" s="1284"/>
      <c r="L546" s="738" t="s">
        <v>301</v>
      </c>
      <c r="M546" s="1284" t="s">
        <v>3505</v>
      </c>
      <c r="N546" s="738" t="s">
        <v>301</v>
      </c>
    </row>
    <row r="547" spans="1:14" x14ac:dyDescent="0.35">
      <c r="A547" s="1781"/>
      <c r="B547" s="1781"/>
      <c r="C547" s="1781"/>
      <c r="D547" s="738" t="s">
        <v>301</v>
      </c>
      <c r="E547" s="1160" t="s">
        <v>3506</v>
      </c>
      <c r="F547" s="1160" t="s">
        <v>3507</v>
      </c>
      <c r="G547" s="1160" t="s">
        <v>3508</v>
      </c>
      <c r="H547" s="738" t="s">
        <v>301</v>
      </c>
      <c r="I547" s="1160" t="s">
        <v>3506</v>
      </c>
      <c r="J547" s="1160" t="s">
        <v>3507</v>
      </c>
      <c r="K547" s="1160" t="s">
        <v>3508</v>
      </c>
      <c r="L547" s="738" t="s">
        <v>301</v>
      </c>
      <c r="M547" s="1284"/>
      <c r="N547" s="738" t="s">
        <v>301</v>
      </c>
    </row>
    <row r="548" spans="1:14" x14ac:dyDescent="0.35">
      <c r="A548" s="1161"/>
      <c r="B548" s="1162" t="s">
        <v>307</v>
      </c>
      <c r="C548" s="1162"/>
      <c r="D548" s="738" t="s">
        <v>301</v>
      </c>
      <c r="E548" s="1163">
        <v>0</v>
      </c>
      <c r="F548" s="1163">
        <v>0</v>
      </c>
      <c r="G548" s="1163">
        <v>0</v>
      </c>
      <c r="H548" s="1133" t="s">
        <v>301</v>
      </c>
      <c r="I548" s="1163">
        <v>259913.75113997998</v>
      </c>
      <c r="J548" s="1163">
        <v>0</v>
      </c>
      <c r="K548" s="1163">
        <v>259913.75113997998</v>
      </c>
      <c r="L548" s="1133" t="s">
        <v>301</v>
      </c>
      <c r="M548" s="1163">
        <v>-259913.75113997998</v>
      </c>
      <c r="N548" s="738" t="s">
        <v>301</v>
      </c>
    </row>
    <row r="549" spans="1:14" x14ac:dyDescent="0.35">
      <c r="A549" s="1164">
        <v>1</v>
      </c>
      <c r="B549" s="865" t="s">
        <v>205</v>
      </c>
      <c r="C549" s="865" t="s">
        <v>179</v>
      </c>
      <c r="D549" s="738" t="s">
        <v>301</v>
      </c>
      <c r="E549" s="1165"/>
      <c r="F549" s="1165">
        <v>0</v>
      </c>
      <c r="G549" s="1165">
        <v>0</v>
      </c>
      <c r="H549" s="1133" t="s">
        <v>301</v>
      </c>
      <c r="I549" s="1165">
        <v>1636.0722000000005</v>
      </c>
      <c r="J549" s="1165">
        <v>0</v>
      </c>
      <c r="K549" s="1165">
        <v>1636.0722000000005</v>
      </c>
      <c r="L549" s="1133" t="s">
        <v>301</v>
      </c>
      <c r="M549" s="1165">
        <v>-1636.0722000000005</v>
      </c>
      <c r="N549" s="738" t="s">
        <v>301</v>
      </c>
    </row>
    <row r="550" spans="1:14" x14ac:dyDescent="0.35">
      <c r="A550" s="1138">
        <v>2</v>
      </c>
      <c r="B550" s="868" t="s">
        <v>216</v>
      </c>
      <c r="C550" s="868" t="s">
        <v>179</v>
      </c>
      <c r="D550" s="738" t="s">
        <v>301</v>
      </c>
      <c r="E550" s="1139"/>
      <c r="F550" s="1139">
        <v>0</v>
      </c>
      <c r="G550" s="1139">
        <v>0</v>
      </c>
      <c r="H550" s="1133" t="s">
        <v>301</v>
      </c>
      <c r="I550" s="1139">
        <v>258277.67893997999</v>
      </c>
      <c r="J550" s="1139">
        <v>0</v>
      </c>
      <c r="K550" s="1139">
        <v>258277.67893997999</v>
      </c>
      <c r="L550" s="1133" t="s">
        <v>301</v>
      </c>
      <c r="M550" s="1139">
        <v>-258277.67893997999</v>
      </c>
      <c r="N550" s="738" t="s">
        <v>301</v>
      </c>
    </row>
    <row r="551" spans="1:14" x14ac:dyDescent="0.35">
      <c r="A551" s="1164">
        <v>3</v>
      </c>
      <c r="B551" s="865" t="s">
        <v>217</v>
      </c>
      <c r="C551" s="865" t="s">
        <v>179</v>
      </c>
      <c r="D551" s="738" t="s">
        <v>301</v>
      </c>
      <c r="E551" s="1165"/>
      <c r="F551" s="1165">
        <v>0</v>
      </c>
      <c r="G551" s="1165">
        <v>0</v>
      </c>
      <c r="H551" s="1133" t="s">
        <v>301</v>
      </c>
      <c r="I551" s="1165"/>
      <c r="J551" s="1165">
        <v>0</v>
      </c>
      <c r="K551" s="1165">
        <v>0</v>
      </c>
      <c r="L551" s="1133" t="s">
        <v>301</v>
      </c>
      <c r="M551" s="1165">
        <v>0</v>
      </c>
      <c r="N551" s="738" t="s">
        <v>301</v>
      </c>
    </row>
    <row r="552" spans="1:14" x14ac:dyDescent="0.35">
      <c r="A552" s="1138">
        <v>4</v>
      </c>
      <c r="B552" s="868" t="s">
        <v>218</v>
      </c>
      <c r="C552" s="868" t="s">
        <v>208</v>
      </c>
      <c r="D552" s="738" t="s">
        <v>301</v>
      </c>
      <c r="E552" s="1139"/>
      <c r="F552" s="1139">
        <v>0</v>
      </c>
      <c r="G552" s="1139">
        <v>0</v>
      </c>
      <c r="H552" s="1133" t="s">
        <v>301</v>
      </c>
      <c r="I552" s="1139"/>
      <c r="J552" s="1139">
        <v>0</v>
      </c>
      <c r="K552" s="1139">
        <v>0</v>
      </c>
      <c r="L552" s="1133" t="s">
        <v>301</v>
      </c>
      <c r="M552" s="1139">
        <v>0</v>
      </c>
      <c r="N552" s="738" t="s">
        <v>301</v>
      </c>
    </row>
    <row r="553" spans="1:14" x14ac:dyDescent="0.35">
      <c r="A553" s="1164">
        <v>5</v>
      </c>
      <c r="B553" s="865" t="s">
        <v>518</v>
      </c>
      <c r="C553" s="865" t="s">
        <v>208</v>
      </c>
      <c r="D553" s="738" t="s">
        <v>301</v>
      </c>
      <c r="E553" s="1165"/>
      <c r="F553" s="1165">
        <v>0</v>
      </c>
      <c r="G553" s="1165">
        <v>0</v>
      </c>
      <c r="H553" s="1133" t="s">
        <v>301</v>
      </c>
      <c r="I553" s="1165"/>
      <c r="J553" s="1165">
        <v>0</v>
      </c>
      <c r="K553" s="1165">
        <v>0</v>
      </c>
      <c r="L553" s="1133" t="s">
        <v>301</v>
      </c>
      <c r="M553" s="1165">
        <v>0</v>
      </c>
      <c r="N553" s="738" t="s">
        <v>301</v>
      </c>
    </row>
    <row r="554" spans="1:14" x14ac:dyDescent="0.35">
      <c r="A554" s="1138">
        <v>6</v>
      </c>
      <c r="B554" s="868" t="s">
        <v>519</v>
      </c>
      <c r="C554" s="868" t="s">
        <v>208</v>
      </c>
      <c r="D554" s="738" t="s">
        <v>301</v>
      </c>
      <c r="E554" s="1139"/>
      <c r="F554" s="1139">
        <v>0</v>
      </c>
      <c r="G554" s="1139">
        <v>0</v>
      </c>
      <c r="H554" s="1133" t="s">
        <v>301</v>
      </c>
      <c r="I554" s="1139"/>
      <c r="J554" s="1139">
        <v>0</v>
      </c>
      <c r="K554" s="1139">
        <v>0</v>
      </c>
      <c r="L554" s="1133" t="s">
        <v>301</v>
      </c>
      <c r="M554" s="1139">
        <v>0</v>
      </c>
      <c r="N554" s="738" t="s">
        <v>301</v>
      </c>
    </row>
    <row r="555" spans="1:14" x14ac:dyDescent="0.35">
      <c r="A555" s="1161"/>
      <c r="B555" s="1162" t="s">
        <v>520</v>
      </c>
      <c r="C555" s="1162"/>
      <c r="D555" s="738" t="s">
        <v>301</v>
      </c>
      <c r="E555" s="1163">
        <v>0</v>
      </c>
      <c r="F555" s="1163">
        <v>0</v>
      </c>
      <c r="G555" s="1163">
        <v>0</v>
      </c>
      <c r="H555" s="1133" t="s">
        <v>301</v>
      </c>
      <c r="I555" s="1163">
        <v>0</v>
      </c>
      <c r="J555" s="1163">
        <v>0</v>
      </c>
      <c r="K555" s="1163">
        <v>0</v>
      </c>
      <c r="L555" s="1133" t="s">
        <v>301</v>
      </c>
      <c r="M555" s="1163">
        <v>0</v>
      </c>
      <c r="N555" s="738" t="s">
        <v>301</v>
      </c>
    </row>
    <row r="556" spans="1:14" x14ac:dyDescent="0.35">
      <c r="A556" s="1164">
        <v>7</v>
      </c>
      <c r="B556" s="865" t="s">
        <v>521</v>
      </c>
      <c r="C556" s="865" t="s">
        <v>179</v>
      </c>
      <c r="D556" s="738" t="s">
        <v>301</v>
      </c>
      <c r="E556" s="1165"/>
      <c r="F556" s="1165">
        <v>0</v>
      </c>
      <c r="G556" s="1165">
        <v>0</v>
      </c>
      <c r="H556" s="1133" t="s">
        <v>301</v>
      </c>
      <c r="I556" s="1165"/>
      <c r="J556" s="1165">
        <v>0</v>
      </c>
      <c r="K556" s="1165">
        <v>0</v>
      </c>
      <c r="L556" s="1133" t="s">
        <v>301</v>
      </c>
      <c r="M556" s="1165">
        <v>0</v>
      </c>
      <c r="N556" s="738" t="s">
        <v>301</v>
      </c>
    </row>
    <row r="557" spans="1:14" x14ac:dyDescent="0.35">
      <c r="A557" s="1138">
        <v>8</v>
      </c>
      <c r="B557" s="868" t="s">
        <v>522</v>
      </c>
      <c r="C557" s="868" t="s">
        <v>179</v>
      </c>
      <c r="D557" s="738" t="s">
        <v>301</v>
      </c>
      <c r="E557" s="1139"/>
      <c r="F557" s="1139">
        <v>0</v>
      </c>
      <c r="G557" s="1139">
        <v>0</v>
      </c>
      <c r="H557" s="1133" t="s">
        <v>301</v>
      </c>
      <c r="I557" s="1139"/>
      <c r="J557" s="1139">
        <v>0</v>
      </c>
      <c r="K557" s="1139">
        <v>0</v>
      </c>
      <c r="L557" s="1133" t="s">
        <v>301</v>
      </c>
      <c r="M557" s="1139">
        <v>0</v>
      </c>
      <c r="N557" s="738" t="s">
        <v>301</v>
      </c>
    </row>
    <row r="558" spans="1:14" x14ac:dyDescent="0.35">
      <c r="A558" s="1164">
        <v>9</v>
      </c>
      <c r="B558" s="865" t="s">
        <v>523</v>
      </c>
      <c r="C558" s="865" t="s">
        <v>179</v>
      </c>
      <c r="D558" s="738" t="s">
        <v>301</v>
      </c>
      <c r="E558" s="1165"/>
      <c r="F558" s="1165">
        <v>0</v>
      </c>
      <c r="G558" s="1165">
        <v>0</v>
      </c>
      <c r="H558" s="1133" t="s">
        <v>301</v>
      </c>
      <c r="I558" s="1165"/>
      <c r="J558" s="1165">
        <v>0</v>
      </c>
      <c r="K558" s="1165">
        <v>0</v>
      </c>
      <c r="L558" s="1133" t="s">
        <v>301</v>
      </c>
      <c r="M558" s="1165">
        <v>0</v>
      </c>
      <c r="N558" s="738" t="s">
        <v>301</v>
      </c>
    </row>
    <row r="559" spans="1:14" x14ac:dyDescent="0.35">
      <c r="A559" s="1138">
        <v>10</v>
      </c>
      <c r="B559" s="868" t="s">
        <v>218</v>
      </c>
      <c r="C559" s="868" t="s">
        <v>181</v>
      </c>
      <c r="D559" s="738" t="s">
        <v>301</v>
      </c>
      <c r="E559" s="1139"/>
      <c r="F559" s="1139">
        <v>0</v>
      </c>
      <c r="G559" s="1139">
        <v>0</v>
      </c>
      <c r="H559" s="1133" t="s">
        <v>301</v>
      </c>
      <c r="I559" s="1139"/>
      <c r="J559" s="1139">
        <v>0</v>
      </c>
      <c r="K559" s="1139">
        <v>0</v>
      </c>
      <c r="L559" s="1133" t="s">
        <v>301</v>
      </c>
      <c r="M559" s="1139">
        <v>0</v>
      </c>
      <c r="N559" s="738" t="s">
        <v>301</v>
      </c>
    </row>
    <row r="560" spans="1:14" x14ac:dyDescent="0.35">
      <c r="A560" s="1164">
        <v>11</v>
      </c>
      <c r="B560" s="865" t="s">
        <v>518</v>
      </c>
      <c r="C560" s="865" t="s">
        <v>181</v>
      </c>
      <c r="D560" s="738" t="s">
        <v>301</v>
      </c>
      <c r="E560" s="1165"/>
      <c r="F560" s="1165">
        <v>0</v>
      </c>
      <c r="G560" s="1165">
        <v>0</v>
      </c>
      <c r="H560" s="1133" t="s">
        <v>301</v>
      </c>
      <c r="I560" s="1165"/>
      <c r="J560" s="1165">
        <v>0</v>
      </c>
      <c r="K560" s="1165">
        <v>0</v>
      </c>
      <c r="L560" s="1133" t="s">
        <v>301</v>
      </c>
      <c r="M560" s="1165">
        <v>0</v>
      </c>
      <c r="N560" s="738" t="s">
        <v>301</v>
      </c>
    </row>
    <row r="561" spans="1:14" x14ac:dyDescent="0.35">
      <c r="A561" s="1138">
        <v>12</v>
      </c>
      <c r="B561" s="868" t="s">
        <v>524</v>
      </c>
      <c r="C561" s="868" t="s">
        <v>181</v>
      </c>
      <c r="D561" s="738" t="s">
        <v>301</v>
      </c>
      <c r="E561" s="1139"/>
      <c r="F561" s="1139">
        <v>0</v>
      </c>
      <c r="G561" s="1139">
        <v>0</v>
      </c>
      <c r="H561" s="1133" t="s">
        <v>301</v>
      </c>
      <c r="I561" s="1139"/>
      <c r="J561" s="1139">
        <v>0</v>
      </c>
      <c r="K561" s="1139">
        <v>0</v>
      </c>
      <c r="L561" s="1133" t="s">
        <v>301</v>
      </c>
      <c r="M561" s="1139">
        <v>0</v>
      </c>
      <c r="N561" s="738" t="s">
        <v>301</v>
      </c>
    </row>
    <row r="562" spans="1:14" x14ac:dyDescent="0.35">
      <c r="A562" s="1161"/>
      <c r="B562" s="1162" t="s">
        <v>381</v>
      </c>
      <c r="C562" s="1162"/>
      <c r="D562" s="738" t="s">
        <v>301</v>
      </c>
      <c r="E562" s="1163">
        <v>0</v>
      </c>
      <c r="F562" s="1163">
        <v>0</v>
      </c>
      <c r="G562" s="1163">
        <v>0</v>
      </c>
      <c r="H562" s="1133" t="s">
        <v>301</v>
      </c>
      <c r="I562" s="1163">
        <v>0</v>
      </c>
      <c r="J562" s="1163">
        <v>0</v>
      </c>
      <c r="K562" s="1163">
        <v>0</v>
      </c>
      <c r="L562" s="1133" t="s">
        <v>301</v>
      </c>
      <c r="M562" s="1163">
        <v>0</v>
      </c>
      <c r="N562" s="738" t="s">
        <v>301</v>
      </c>
    </row>
    <row r="563" spans="1:14" x14ac:dyDescent="0.35">
      <c r="A563" s="1164">
        <v>13</v>
      </c>
      <c r="B563" s="865" t="s">
        <v>525</v>
      </c>
      <c r="C563" s="865" t="s">
        <v>101</v>
      </c>
      <c r="D563" s="738" t="s">
        <v>301</v>
      </c>
      <c r="E563" s="1165"/>
      <c r="F563" s="1165">
        <v>0</v>
      </c>
      <c r="G563" s="1165">
        <v>0</v>
      </c>
      <c r="H563" s="1133" t="s">
        <v>301</v>
      </c>
      <c r="I563" s="1165"/>
      <c r="J563" s="1165">
        <v>0</v>
      </c>
      <c r="K563" s="1165">
        <v>0</v>
      </c>
      <c r="L563" s="1133" t="s">
        <v>301</v>
      </c>
      <c r="M563" s="1165">
        <v>0</v>
      </c>
      <c r="N563" s="738" t="s">
        <v>301</v>
      </c>
    </row>
    <row r="564" spans="1:14" x14ac:dyDescent="0.35">
      <c r="A564" s="1138">
        <v>14</v>
      </c>
      <c r="B564" s="868" t="s">
        <v>526</v>
      </c>
      <c r="C564" s="868" t="s">
        <v>101</v>
      </c>
      <c r="D564" s="738" t="s">
        <v>301</v>
      </c>
      <c r="E564" s="1139"/>
      <c r="F564" s="1139">
        <v>0</v>
      </c>
      <c r="G564" s="1139">
        <v>0</v>
      </c>
      <c r="H564" s="1133" t="s">
        <v>301</v>
      </c>
      <c r="I564" s="1139"/>
      <c r="J564" s="1139">
        <v>0</v>
      </c>
      <c r="K564" s="1139">
        <v>0</v>
      </c>
      <c r="L564" s="1133" t="s">
        <v>301</v>
      </c>
      <c r="M564" s="1139">
        <v>0</v>
      </c>
      <c r="N564" s="738" t="s">
        <v>301</v>
      </c>
    </row>
    <row r="565" spans="1:14" x14ac:dyDescent="0.35">
      <c r="A565" s="1164">
        <v>15</v>
      </c>
      <c r="B565" s="865" t="s">
        <v>506</v>
      </c>
      <c r="C565" s="865" t="s">
        <v>101</v>
      </c>
      <c r="D565" s="738" t="s">
        <v>301</v>
      </c>
      <c r="E565" s="1165"/>
      <c r="F565" s="1165">
        <v>0</v>
      </c>
      <c r="G565" s="1165">
        <v>0</v>
      </c>
      <c r="H565" s="1133" t="s">
        <v>301</v>
      </c>
      <c r="I565" s="1165"/>
      <c r="J565" s="1165">
        <v>0</v>
      </c>
      <c r="K565" s="1165">
        <v>0</v>
      </c>
      <c r="L565" s="1133" t="s">
        <v>301</v>
      </c>
      <c r="M565" s="1165">
        <v>0</v>
      </c>
      <c r="N565" s="738" t="s">
        <v>301</v>
      </c>
    </row>
    <row r="566" spans="1:14" x14ac:dyDescent="0.35">
      <c r="A566" s="1161"/>
      <c r="B566" s="1162" t="s">
        <v>382</v>
      </c>
      <c r="C566" s="1162"/>
      <c r="D566" s="738" t="s">
        <v>301</v>
      </c>
      <c r="E566" s="1163">
        <v>0</v>
      </c>
      <c r="F566" s="1163">
        <v>0</v>
      </c>
      <c r="G566" s="1163">
        <v>0</v>
      </c>
      <c r="H566" s="1133" t="s">
        <v>301</v>
      </c>
      <c r="I566" s="1163">
        <v>0</v>
      </c>
      <c r="J566" s="1163">
        <v>0</v>
      </c>
      <c r="K566" s="1163">
        <v>0</v>
      </c>
      <c r="L566" s="1133" t="s">
        <v>301</v>
      </c>
      <c r="M566" s="1163">
        <v>0</v>
      </c>
      <c r="N566" s="738" t="s">
        <v>301</v>
      </c>
    </row>
    <row r="567" spans="1:14" x14ac:dyDescent="0.35">
      <c r="A567" s="1164">
        <v>16</v>
      </c>
      <c r="B567" s="865" t="s">
        <v>309</v>
      </c>
      <c r="C567" s="865" t="s">
        <v>185</v>
      </c>
      <c r="D567" s="738" t="s">
        <v>301</v>
      </c>
      <c r="E567" s="1165"/>
      <c r="F567" s="1165">
        <v>0</v>
      </c>
      <c r="G567" s="1165">
        <v>0</v>
      </c>
      <c r="H567" s="1133" t="s">
        <v>301</v>
      </c>
      <c r="I567" s="1165"/>
      <c r="J567" s="1165">
        <v>0</v>
      </c>
      <c r="K567" s="1165">
        <v>0</v>
      </c>
      <c r="L567" s="1133" t="s">
        <v>301</v>
      </c>
      <c r="M567" s="1165">
        <v>0</v>
      </c>
      <c r="N567" s="738" t="s">
        <v>301</v>
      </c>
    </row>
    <row r="568" spans="1:14" x14ac:dyDescent="0.35">
      <c r="A568" s="1138">
        <v>17</v>
      </c>
      <c r="B568" s="868" t="s">
        <v>310</v>
      </c>
      <c r="C568" s="868" t="s">
        <v>185</v>
      </c>
      <c r="D568" s="738" t="s">
        <v>301</v>
      </c>
      <c r="E568" s="1139"/>
      <c r="F568" s="1139">
        <v>0</v>
      </c>
      <c r="G568" s="1139">
        <v>0</v>
      </c>
      <c r="H568" s="1133" t="s">
        <v>301</v>
      </c>
      <c r="I568" s="1139"/>
      <c r="J568" s="1139">
        <v>0</v>
      </c>
      <c r="K568" s="1139">
        <v>0</v>
      </c>
      <c r="L568" s="1133" t="s">
        <v>301</v>
      </c>
      <c r="M568" s="1139">
        <v>0</v>
      </c>
      <c r="N568" s="738" t="s">
        <v>301</v>
      </c>
    </row>
    <row r="569" spans="1:14" x14ac:dyDescent="0.35">
      <c r="A569" s="1164">
        <v>18</v>
      </c>
      <c r="B569" s="865" t="s">
        <v>151</v>
      </c>
      <c r="C569" s="865" t="s">
        <v>185</v>
      </c>
      <c r="D569" s="738" t="s">
        <v>301</v>
      </c>
      <c r="E569" s="1165"/>
      <c r="F569" s="1165">
        <v>0</v>
      </c>
      <c r="G569" s="1165">
        <v>0</v>
      </c>
      <c r="H569" s="1133" t="s">
        <v>301</v>
      </c>
      <c r="I569" s="1165"/>
      <c r="J569" s="1165">
        <v>0</v>
      </c>
      <c r="K569" s="1165">
        <v>0</v>
      </c>
      <c r="L569" s="1133" t="s">
        <v>301</v>
      </c>
      <c r="M569" s="1165">
        <v>0</v>
      </c>
      <c r="N569" s="738" t="s">
        <v>301</v>
      </c>
    </row>
    <row r="570" spans="1:14" x14ac:dyDescent="0.35">
      <c r="A570" s="1161"/>
      <c r="B570" s="1162" t="s">
        <v>308</v>
      </c>
      <c r="C570" s="1162"/>
      <c r="D570" s="738" t="s">
        <v>301</v>
      </c>
      <c r="E570" s="1163">
        <v>1529619834.5052495</v>
      </c>
      <c r="F570" s="1163">
        <v>0</v>
      </c>
      <c r="G570" s="1163">
        <v>1529619834.5052495</v>
      </c>
      <c r="H570" s="1133" t="s">
        <v>301</v>
      </c>
      <c r="I570" s="1163">
        <v>1529619864.5052495</v>
      </c>
      <c r="J570" s="1163">
        <v>0</v>
      </c>
      <c r="K570" s="1163">
        <v>1529619864.5052495</v>
      </c>
      <c r="L570" s="1133" t="s">
        <v>301</v>
      </c>
      <c r="M570" s="1163">
        <v>-30</v>
      </c>
      <c r="N570" s="738" t="s">
        <v>301</v>
      </c>
    </row>
    <row r="571" spans="1:14" x14ac:dyDescent="0.35">
      <c r="A571" s="1164">
        <v>19</v>
      </c>
      <c r="B571" s="865" t="s">
        <v>206</v>
      </c>
      <c r="C571" s="865" t="s">
        <v>179</v>
      </c>
      <c r="D571" s="738" t="s">
        <v>301</v>
      </c>
      <c r="E571" s="1165">
        <v>610576083.84675074</v>
      </c>
      <c r="F571" s="1165">
        <v>0</v>
      </c>
      <c r="G571" s="1165">
        <v>610576083.84675074</v>
      </c>
      <c r="H571" s="1133" t="s">
        <v>301</v>
      </c>
      <c r="I571" s="1165">
        <v>610576083.84675074</v>
      </c>
      <c r="J571" s="1165">
        <v>0</v>
      </c>
      <c r="K571" s="1165">
        <v>610576083.84675074</v>
      </c>
      <c r="L571" s="1133" t="s">
        <v>301</v>
      </c>
      <c r="M571" s="1165">
        <v>0</v>
      </c>
      <c r="N571" s="738" t="s">
        <v>301</v>
      </c>
    </row>
    <row r="572" spans="1:14" x14ac:dyDescent="0.35">
      <c r="A572" s="1138">
        <v>20</v>
      </c>
      <c r="B572" s="868" t="s">
        <v>507</v>
      </c>
      <c r="C572" s="868" t="s">
        <v>179</v>
      </c>
      <c r="D572" s="738" t="s">
        <v>301</v>
      </c>
      <c r="E572" s="1139">
        <v>1145676370</v>
      </c>
      <c r="F572" s="1139">
        <v>0</v>
      </c>
      <c r="G572" s="1139">
        <v>1145676370</v>
      </c>
      <c r="H572" s="1133" t="s">
        <v>301</v>
      </c>
      <c r="I572" s="1139">
        <v>1145676400</v>
      </c>
      <c r="J572" s="1139">
        <v>0</v>
      </c>
      <c r="K572" s="1139">
        <v>1145676400</v>
      </c>
      <c r="L572" s="1133" t="s">
        <v>301</v>
      </c>
      <c r="M572" s="1139">
        <v>-30</v>
      </c>
      <c r="N572" s="738" t="s">
        <v>301</v>
      </c>
    </row>
    <row r="573" spans="1:14" x14ac:dyDescent="0.35">
      <c r="A573" s="1164">
        <v>21</v>
      </c>
      <c r="B573" s="865" t="s">
        <v>207</v>
      </c>
      <c r="C573" s="865" t="s">
        <v>179</v>
      </c>
      <c r="D573" s="738" t="s">
        <v>301</v>
      </c>
      <c r="E573" s="1165">
        <v>-226632619.34150124</v>
      </c>
      <c r="F573" s="1165">
        <v>0</v>
      </c>
      <c r="G573" s="1165">
        <v>-226632619.34150124</v>
      </c>
      <c r="H573" s="1133" t="s">
        <v>301</v>
      </c>
      <c r="I573" s="1165">
        <v>-226632619.34150124</v>
      </c>
      <c r="J573" s="1165">
        <v>0</v>
      </c>
      <c r="K573" s="1165">
        <v>-226632619.34150124</v>
      </c>
      <c r="L573" s="1133" t="s">
        <v>301</v>
      </c>
      <c r="M573" s="1165">
        <v>0</v>
      </c>
      <c r="N573" s="738" t="s">
        <v>301</v>
      </c>
    </row>
    <row r="574" spans="1:14" x14ac:dyDescent="0.35">
      <c r="A574" s="1138">
        <v>22</v>
      </c>
      <c r="B574" s="868" t="s">
        <v>220</v>
      </c>
      <c r="C574" s="868" t="s">
        <v>179</v>
      </c>
      <c r="D574" s="738" t="s">
        <v>301</v>
      </c>
      <c r="E574" s="1139"/>
      <c r="F574" s="1139">
        <v>0</v>
      </c>
      <c r="G574" s="1139">
        <v>0</v>
      </c>
      <c r="H574" s="1133" t="s">
        <v>301</v>
      </c>
      <c r="I574" s="1139"/>
      <c r="J574" s="1139">
        <v>0</v>
      </c>
      <c r="K574" s="1139">
        <v>0</v>
      </c>
      <c r="L574" s="1133" t="s">
        <v>301</v>
      </c>
      <c r="M574" s="1139">
        <v>0</v>
      </c>
      <c r="N574" s="738" t="s">
        <v>301</v>
      </c>
    </row>
    <row r="575" spans="1:14" x14ac:dyDescent="0.35">
      <c r="A575" s="1164">
        <v>23</v>
      </c>
      <c r="B575" s="865" t="s">
        <v>219</v>
      </c>
      <c r="C575" s="865" t="s">
        <v>179</v>
      </c>
      <c r="D575" s="738" t="s">
        <v>301</v>
      </c>
      <c r="E575" s="1165"/>
      <c r="F575" s="1165">
        <v>0</v>
      </c>
      <c r="G575" s="1165">
        <v>0</v>
      </c>
      <c r="H575" s="1133" t="s">
        <v>301</v>
      </c>
      <c r="I575" s="1165"/>
      <c r="J575" s="1165">
        <v>0</v>
      </c>
      <c r="K575" s="1165">
        <v>0</v>
      </c>
      <c r="L575" s="1133" t="s">
        <v>301</v>
      </c>
      <c r="M575" s="1165">
        <v>0</v>
      </c>
      <c r="N575" s="738" t="s">
        <v>301</v>
      </c>
    </row>
    <row r="576" spans="1:14" x14ac:dyDescent="0.35">
      <c r="A576" s="1138">
        <v>24</v>
      </c>
      <c r="B576" s="868" t="s">
        <v>508</v>
      </c>
      <c r="C576" s="868" t="s">
        <v>179</v>
      </c>
      <c r="D576" s="738" t="s">
        <v>301</v>
      </c>
      <c r="E576" s="1139"/>
      <c r="F576" s="1139">
        <v>0</v>
      </c>
      <c r="G576" s="1139">
        <v>0</v>
      </c>
      <c r="H576" s="1133" t="s">
        <v>301</v>
      </c>
      <c r="I576" s="1139"/>
      <c r="J576" s="1139">
        <v>0</v>
      </c>
      <c r="K576" s="1139">
        <v>0</v>
      </c>
      <c r="L576" s="1133" t="s">
        <v>301</v>
      </c>
      <c r="M576" s="1139">
        <v>0</v>
      </c>
      <c r="N576" s="738" t="s">
        <v>301</v>
      </c>
    </row>
    <row r="577" spans="1:14" x14ac:dyDescent="0.35">
      <c r="A577" s="1164">
        <v>25</v>
      </c>
      <c r="B577" s="865" t="s">
        <v>213</v>
      </c>
      <c r="C577" s="865" t="s">
        <v>179</v>
      </c>
      <c r="D577" s="738" t="s">
        <v>301</v>
      </c>
      <c r="E577" s="1165"/>
      <c r="F577" s="1165">
        <v>0</v>
      </c>
      <c r="G577" s="1165">
        <v>0</v>
      </c>
      <c r="H577" s="1133" t="s">
        <v>301</v>
      </c>
      <c r="I577" s="1165"/>
      <c r="J577" s="1165">
        <v>0</v>
      </c>
      <c r="K577" s="1165">
        <v>0</v>
      </c>
      <c r="L577" s="1133" t="s">
        <v>301</v>
      </c>
      <c r="M577" s="1165">
        <v>0</v>
      </c>
      <c r="N577" s="738" t="s">
        <v>301</v>
      </c>
    </row>
    <row r="578" spans="1:14" x14ac:dyDescent="0.35">
      <c r="A578" s="1138">
        <v>26</v>
      </c>
      <c r="B578" s="868" t="s">
        <v>509</v>
      </c>
      <c r="C578" s="868" t="s">
        <v>179</v>
      </c>
      <c r="D578" s="738" t="s">
        <v>301</v>
      </c>
      <c r="E578" s="1139"/>
      <c r="F578" s="1139">
        <v>0</v>
      </c>
      <c r="G578" s="1139">
        <v>0</v>
      </c>
      <c r="H578" s="1133" t="s">
        <v>301</v>
      </c>
      <c r="I578" s="1139"/>
      <c r="J578" s="1139">
        <v>0</v>
      </c>
      <c r="K578" s="1139">
        <v>0</v>
      </c>
      <c r="L578" s="1133" t="s">
        <v>301</v>
      </c>
      <c r="M578" s="1139">
        <v>0</v>
      </c>
      <c r="N578" s="738" t="s">
        <v>301</v>
      </c>
    </row>
    <row r="579" spans="1:14" x14ac:dyDescent="0.35">
      <c r="A579" s="1164">
        <v>27</v>
      </c>
      <c r="B579" s="865" t="s">
        <v>209</v>
      </c>
      <c r="C579" s="865" t="s">
        <v>208</v>
      </c>
      <c r="D579" s="738" t="s">
        <v>301</v>
      </c>
      <c r="E579" s="1165"/>
      <c r="F579" s="1165">
        <v>0</v>
      </c>
      <c r="G579" s="1165">
        <v>0</v>
      </c>
      <c r="H579" s="1133" t="s">
        <v>301</v>
      </c>
      <c r="I579" s="1165"/>
      <c r="J579" s="1165">
        <v>0</v>
      </c>
      <c r="K579" s="1165">
        <v>0</v>
      </c>
      <c r="L579" s="1133" t="s">
        <v>301</v>
      </c>
      <c r="M579" s="1165">
        <v>0</v>
      </c>
      <c r="N579" s="738" t="s">
        <v>301</v>
      </c>
    </row>
    <row r="580" spans="1:14" x14ac:dyDescent="0.35">
      <c r="A580" s="1138">
        <v>28</v>
      </c>
      <c r="B580" s="868" t="s">
        <v>510</v>
      </c>
      <c r="C580" s="868" t="s">
        <v>179</v>
      </c>
      <c r="D580" s="738" t="s">
        <v>301</v>
      </c>
      <c r="E580" s="1139"/>
      <c r="F580" s="1139">
        <v>0</v>
      </c>
      <c r="G580" s="1139">
        <v>0</v>
      </c>
      <c r="H580" s="1133" t="s">
        <v>301</v>
      </c>
      <c r="I580" s="1139"/>
      <c r="J580" s="1139">
        <v>0</v>
      </c>
      <c r="K580" s="1139">
        <v>0</v>
      </c>
      <c r="L580" s="1133" t="s">
        <v>301</v>
      </c>
      <c r="M580" s="1139">
        <v>0</v>
      </c>
      <c r="N580" s="738" t="s">
        <v>301</v>
      </c>
    </row>
    <row r="581" spans="1:14" x14ac:dyDescent="0.35">
      <c r="A581" s="1164">
        <v>29</v>
      </c>
      <c r="B581" s="865" t="s">
        <v>527</v>
      </c>
      <c r="C581" s="865" t="s">
        <v>11</v>
      </c>
      <c r="D581" s="738" t="s">
        <v>301</v>
      </c>
      <c r="E581" s="1165"/>
      <c r="F581" s="1165">
        <v>0</v>
      </c>
      <c r="G581" s="1165">
        <v>0</v>
      </c>
      <c r="H581" s="1133" t="s">
        <v>301</v>
      </c>
      <c r="I581" s="1165"/>
      <c r="J581" s="1165">
        <v>0</v>
      </c>
      <c r="K581" s="1165">
        <v>0</v>
      </c>
      <c r="L581" s="1133" t="s">
        <v>301</v>
      </c>
      <c r="M581" s="1165">
        <v>0</v>
      </c>
      <c r="N581" s="738" t="s">
        <v>301</v>
      </c>
    </row>
    <row r="582" spans="1:14" x14ac:dyDescent="0.35">
      <c r="A582" s="1161"/>
      <c r="B582" s="1162" t="s">
        <v>528</v>
      </c>
      <c r="C582" s="1162"/>
      <c r="D582" s="738" t="s">
        <v>301</v>
      </c>
      <c r="E582" s="1163">
        <v>1284312212.8</v>
      </c>
      <c r="F582" s="1163">
        <v>0</v>
      </c>
      <c r="G582" s="1163">
        <v>1284312212.8</v>
      </c>
      <c r="H582" s="1133" t="s">
        <v>301</v>
      </c>
      <c r="I582" s="1163">
        <v>1357303880</v>
      </c>
      <c r="J582" s="1163">
        <v>-68619197.199999988</v>
      </c>
      <c r="K582" s="1163">
        <v>1288684682.8</v>
      </c>
      <c r="L582" s="1133" t="s">
        <v>301</v>
      </c>
      <c r="M582" s="1163">
        <v>-4372470</v>
      </c>
      <c r="N582" s="738" t="s">
        <v>301</v>
      </c>
    </row>
    <row r="583" spans="1:14" x14ac:dyDescent="0.35">
      <c r="A583" s="1164">
        <v>30</v>
      </c>
      <c r="B583" s="865" t="s">
        <v>3509</v>
      </c>
      <c r="C583" s="865" t="s">
        <v>191</v>
      </c>
      <c r="D583" s="738" t="s">
        <v>301</v>
      </c>
      <c r="E583" s="1165">
        <v>264133415</v>
      </c>
      <c r="F583" s="1165">
        <v>0</v>
      </c>
      <c r="G583" s="1165">
        <v>264133415</v>
      </c>
      <c r="H583" s="1133" t="s">
        <v>301</v>
      </c>
      <c r="I583" s="1165">
        <v>254360975</v>
      </c>
      <c r="J583" s="1165">
        <v>0</v>
      </c>
      <c r="K583" s="1165">
        <v>254360975</v>
      </c>
      <c r="L583" s="1133" t="s">
        <v>301</v>
      </c>
      <c r="M583" s="1165">
        <v>9772440</v>
      </c>
      <c r="N583" s="738" t="s">
        <v>301</v>
      </c>
    </row>
    <row r="584" spans="1:14" x14ac:dyDescent="0.35">
      <c r="A584" s="1138">
        <v>31</v>
      </c>
      <c r="B584" s="868" t="s">
        <v>157</v>
      </c>
      <c r="C584" s="868" t="s">
        <v>191</v>
      </c>
      <c r="D584" s="738" t="s">
        <v>301</v>
      </c>
      <c r="E584" s="1139">
        <v>0</v>
      </c>
      <c r="F584" s="1139">
        <v>0</v>
      </c>
      <c r="G584" s="1139">
        <v>0</v>
      </c>
      <c r="H584" s="1133" t="s">
        <v>301</v>
      </c>
      <c r="I584" s="1139"/>
      <c r="J584" s="1139">
        <v>0</v>
      </c>
      <c r="K584" s="1139">
        <v>0</v>
      </c>
      <c r="L584" s="1133" t="s">
        <v>301</v>
      </c>
      <c r="M584" s="1139">
        <v>0</v>
      </c>
      <c r="N584" s="738" t="s">
        <v>301</v>
      </c>
    </row>
    <row r="585" spans="1:14" x14ac:dyDescent="0.35">
      <c r="A585" s="1164">
        <v>32</v>
      </c>
      <c r="B585" s="865" t="s">
        <v>154</v>
      </c>
      <c r="C585" s="865" t="s">
        <v>191</v>
      </c>
      <c r="D585" s="738" t="s">
        <v>301</v>
      </c>
      <c r="E585" s="1165">
        <v>12790465</v>
      </c>
      <c r="F585" s="1165">
        <v>0</v>
      </c>
      <c r="G585" s="1165">
        <v>12790465</v>
      </c>
      <c r="H585" s="1133" t="s">
        <v>301</v>
      </c>
      <c r="I585" s="1165">
        <v>12790465</v>
      </c>
      <c r="J585" s="1165">
        <v>0</v>
      </c>
      <c r="K585" s="1165">
        <v>12790465</v>
      </c>
      <c r="L585" s="1133" t="s">
        <v>301</v>
      </c>
      <c r="M585" s="1165">
        <v>0</v>
      </c>
      <c r="N585" s="738" t="s">
        <v>301</v>
      </c>
    </row>
    <row r="586" spans="1:14" x14ac:dyDescent="0.35">
      <c r="A586" s="1138">
        <v>33</v>
      </c>
      <c r="B586" s="868" t="s">
        <v>159</v>
      </c>
      <c r="C586" s="868" t="s">
        <v>191</v>
      </c>
      <c r="D586" s="738" t="s">
        <v>301</v>
      </c>
      <c r="E586" s="1139"/>
      <c r="F586" s="1139">
        <v>0</v>
      </c>
      <c r="G586" s="1139">
        <v>0</v>
      </c>
      <c r="H586" s="1133" t="s">
        <v>301</v>
      </c>
      <c r="I586" s="1139"/>
      <c r="J586" s="1139">
        <v>0</v>
      </c>
      <c r="K586" s="1139">
        <v>0</v>
      </c>
      <c r="L586" s="1133" t="s">
        <v>301</v>
      </c>
      <c r="M586" s="1139">
        <v>0</v>
      </c>
      <c r="N586" s="738" t="s">
        <v>301</v>
      </c>
    </row>
    <row r="587" spans="1:14" x14ac:dyDescent="0.35">
      <c r="A587" s="1164">
        <v>34</v>
      </c>
      <c r="B587" s="865" t="s">
        <v>156</v>
      </c>
      <c r="C587" s="865" t="s">
        <v>191</v>
      </c>
      <c r="D587" s="738" t="s">
        <v>301</v>
      </c>
      <c r="E587" s="1165"/>
      <c r="F587" s="1165">
        <v>0</v>
      </c>
      <c r="G587" s="1165">
        <v>0</v>
      </c>
      <c r="H587" s="1133" t="s">
        <v>301</v>
      </c>
      <c r="I587" s="1165"/>
      <c r="J587" s="1165">
        <v>0</v>
      </c>
      <c r="K587" s="1165">
        <v>0</v>
      </c>
      <c r="L587" s="1133" t="s">
        <v>301</v>
      </c>
      <c r="M587" s="1165">
        <v>0</v>
      </c>
      <c r="N587" s="738" t="s">
        <v>301</v>
      </c>
    </row>
    <row r="588" spans="1:14" x14ac:dyDescent="0.35">
      <c r="A588" s="1138">
        <v>35</v>
      </c>
      <c r="B588" s="868" t="s">
        <v>147</v>
      </c>
      <c r="C588" s="868" t="s">
        <v>191</v>
      </c>
      <c r="D588" s="738" t="s">
        <v>301</v>
      </c>
      <c r="E588" s="1139">
        <v>623231155</v>
      </c>
      <c r="F588" s="1139">
        <v>0</v>
      </c>
      <c r="G588" s="1139">
        <v>623231155</v>
      </c>
      <c r="H588" s="1133" t="s">
        <v>301</v>
      </c>
      <c r="I588" s="1139">
        <v>623231155</v>
      </c>
      <c r="J588" s="1139">
        <v>0</v>
      </c>
      <c r="K588" s="1139">
        <v>623231155</v>
      </c>
      <c r="L588" s="1133" t="s">
        <v>301</v>
      </c>
      <c r="M588" s="1139">
        <v>0</v>
      </c>
      <c r="N588" s="738" t="s">
        <v>301</v>
      </c>
    </row>
    <row r="589" spans="1:14" x14ac:dyDescent="0.35">
      <c r="A589" s="1164">
        <v>36</v>
      </c>
      <c r="B589" s="865" t="s">
        <v>150</v>
      </c>
      <c r="C589" s="865" t="s">
        <v>191</v>
      </c>
      <c r="D589" s="738" t="s">
        <v>301</v>
      </c>
      <c r="E589" s="1165">
        <v>97850497</v>
      </c>
      <c r="F589" s="1165">
        <v>0</v>
      </c>
      <c r="G589" s="1165">
        <v>97850497</v>
      </c>
      <c r="H589" s="1133" t="s">
        <v>301</v>
      </c>
      <c r="I589" s="1165">
        <v>94988449</v>
      </c>
      <c r="J589" s="1165">
        <v>0</v>
      </c>
      <c r="K589" s="1165">
        <v>94988449</v>
      </c>
      <c r="L589" s="1133" t="s">
        <v>301</v>
      </c>
      <c r="M589" s="1165">
        <v>2862048</v>
      </c>
      <c r="N589" s="738" t="s">
        <v>301</v>
      </c>
    </row>
    <row r="590" spans="1:14" x14ac:dyDescent="0.35">
      <c r="A590" s="1138">
        <v>37</v>
      </c>
      <c r="B590" s="868" t="s">
        <v>149</v>
      </c>
      <c r="C590" s="868" t="s">
        <v>176</v>
      </c>
      <c r="D590" s="738" t="s">
        <v>301</v>
      </c>
      <c r="E590" s="1139">
        <v>57340838</v>
      </c>
      <c r="F590" s="1139">
        <v>0</v>
      </c>
      <c r="G590" s="1139">
        <v>57340838</v>
      </c>
      <c r="H590" s="1133" t="s">
        <v>301</v>
      </c>
      <c r="I590" s="1139">
        <v>52701840</v>
      </c>
      <c r="J590" s="1139">
        <v>0</v>
      </c>
      <c r="K590" s="1139">
        <v>52701840</v>
      </c>
      <c r="L590" s="1133" t="s">
        <v>301</v>
      </c>
      <c r="M590" s="1139">
        <v>4638998</v>
      </c>
      <c r="N590" s="738" t="s">
        <v>301</v>
      </c>
    </row>
    <row r="591" spans="1:14" x14ac:dyDescent="0.35">
      <c r="A591" s="1164">
        <v>38</v>
      </c>
      <c r="B591" s="865" t="s">
        <v>158</v>
      </c>
      <c r="C591" s="865" t="s">
        <v>176</v>
      </c>
      <c r="D591" s="738" t="s">
        <v>301</v>
      </c>
      <c r="E591" s="1165">
        <v>0</v>
      </c>
      <c r="F591" s="1165">
        <v>0</v>
      </c>
      <c r="G591" s="1165">
        <v>0</v>
      </c>
      <c r="H591" s="1133" t="s">
        <v>301</v>
      </c>
      <c r="I591" s="1165"/>
      <c r="J591" s="1165">
        <v>0</v>
      </c>
      <c r="K591" s="1165">
        <v>0</v>
      </c>
      <c r="L591" s="1133" t="s">
        <v>301</v>
      </c>
      <c r="M591" s="1165">
        <v>0</v>
      </c>
      <c r="N591" s="738" t="s">
        <v>301</v>
      </c>
    </row>
    <row r="592" spans="1:14" x14ac:dyDescent="0.35">
      <c r="A592" s="1138">
        <v>39</v>
      </c>
      <c r="B592" s="868" t="s">
        <v>529</v>
      </c>
      <c r="C592" s="868" t="s">
        <v>176</v>
      </c>
      <c r="D592" s="738" t="s">
        <v>301</v>
      </c>
      <c r="E592" s="1139">
        <v>25662551</v>
      </c>
      <c r="F592" s="1139">
        <v>0</v>
      </c>
      <c r="G592" s="1139">
        <v>25662551</v>
      </c>
      <c r="H592" s="1133" t="s">
        <v>301</v>
      </c>
      <c r="I592" s="1139">
        <v>26434902</v>
      </c>
      <c r="J592" s="1139">
        <v>0</v>
      </c>
      <c r="K592" s="1139">
        <v>26434902</v>
      </c>
      <c r="L592" s="1133" t="s">
        <v>301</v>
      </c>
      <c r="M592" s="1139">
        <v>-772351</v>
      </c>
      <c r="N592" s="738" t="s">
        <v>301</v>
      </c>
    </row>
    <row r="593" spans="1:14" x14ac:dyDescent="0.35">
      <c r="A593" s="1164">
        <v>40</v>
      </c>
      <c r="B593" s="865" t="s">
        <v>148</v>
      </c>
      <c r="C593" s="865" t="s">
        <v>176</v>
      </c>
      <c r="D593" s="738" t="s">
        <v>301</v>
      </c>
      <c r="E593" s="1165"/>
      <c r="F593" s="1165">
        <v>0</v>
      </c>
      <c r="G593" s="1165">
        <v>0</v>
      </c>
      <c r="H593" s="1133" t="s">
        <v>301</v>
      </c>
      <c r="I593" s="1165"/>
      <c r="J593" s="1165">
        <v>0</v>
      </c>
      <c r="K593" s="1165">
        <v>0</v>
      </c>
      <c r="L593" s="1133" t="s">
        <v>301</v>
      </c>
      <c r="M593" s="1165">
        <v>0</v>
      </c>
      <c r="N593" s="738" t="s">
        <v>301</v>
      </c>
    </row>
    <row r="594" spans="1:14" x14ac:dyDescent="0.35">
      <c r="A594" s="1138">
        <v>41</v>
      </c>
      <c r="B594" s="868" t="s">
        <v>511</v>
      </c>
      <c r="C594" s="868" t="s">
        <v>185</v>
      </c>
      <c r="D594" s="738" t="s">
        <v>301</v>
      </c>
      <c r="E594" s="1139"/>
      <c r="F594" s="1139">
        <v>0</v>
      </c>
      <c r="G594" s="1139">
        <v>0</v>
      </c>
      <c r="H594" s="1133" t="s">
        <v>301</v>
      </c>
      <c r="I594" s="1139"/>
      <c r="J594" s="1139">
        <v>0</v>
      </c>
      <c r="K594" s="1139">
        <v>0</v>
      </c>
      <c r="L594" s="1133" t="s">
        <v>301</v>
      </c>
      <c r="M594" s="1139">
        <v>0</v>
      </c>
      <c r="N594" s="738" t="s">
        <v>301</v>
      </c>
    </row>
    <row r="595" spans="1:14" x14ac:dyDescent="0.35">
      <c r="A595" s="1164">
        <v>42</v>
      </c>
      <c r="B595" s="865" t="s">
        <v>155</v>
      </c>
      <c r="C595" s="865" t="s">
        <v>191</v>
      </c>
      <c r="D595" s="738" t="s">
        <v>301</v>
      </c>
      <c r="E595" s="1165">
        <v>21218590</v>
      </c>
      <c r="F595" s="1165">
        <v>0</v>
      </c>
      <c r="G595" s="1165">
        <v>21218590</v>
      </c>
      <c r="H595" s="1133" t="s">
        <v>301</v>
      </c>
      <c r="I595" s="1165">
        <v>19454478</v>
      </c>
      <c r="J595" s="1165">
        <v>0</v>
      </c>
      <c r="K595" s="1165">
        <v>19454478</v>
      </c>
      <c r="L595" s="1133" t="s">
        <v>301</v>
      </c>
      <c r="M595" s="1165">
        <v>1764112</v>
      </c>
      <c r="N595" s="738" t="s">
        <v>301</v>
      </c>
    </row>
    <row r="596" spans="1:14" x14ac:dyDescent="0.35">
      <c r="A596" s="1138">
        <v>43</v>
      </c>
      <c r="B596" s="868" t="s">
        <v>153</v>
      </c>
      <c r="C596" s="868" t="s">
        <v>191</v>
      </c>
      <c r="D596" s="738" t="s">
        <v>301</v>
      </c>
      <c r="E596" s="1139">
        <v>0</v>
      </c>
      <c r="F596" s="1139">
        <v>0</v>
      </c>
      <c r="G596" s="1139">
        <v>0</v>
      </c>
      <c r="H596" s="1133" t="s">
        <v>301</v>
      </c>
      <c r="I596" s="1139">
        <v>29181717</v>
      </c>
      <c r="J596" s="1139">
        <v>0</v>
      </c>
      <c r="K596" s="1139">
        <v>29181717</v>
      </c>
      <c r="L596" s="1133" t="s">
        <v>301</v>
      </c>
      <c r="M596" s="1139">
        <v>-29181717</v>
      </c>
      <c r="N596" s="738" t="s">
        <v>301</v>
      </c>
    </row>
    <row r="597" spans="1:14" x14ac:dyDescent="0.35">
      <c r="A597" s="1164">
        <v>44</v>
      </c>
      <c r="B597" s="865" t="s">
        <v>512</v>
      </c>
      <c r="C597" s="865" t="s">
        <v>191</v>
      </c>
      <c r="D597" s="738" t="s">
        <v>301</v>
      </c>
      <c r="E597" s="1165"/>
      <c r="F597" s="1165">
        <v>0</v>
      </c>
      <c r="G597" s="1165">
        <v>0</v>
      </c>
      <c r="H597" s="1133" t="s">
        <v>301</v>
      </c>
      <c r="I597" s="1165"/>
      <c r="J597" s="1165">
        <v>0</v>
      </c>
      <c r="K597" s="1165">
        <v>0</v>
      </c>
      <c r="L597" s="1133" t="s">
        <v>301</v>
      </c>
      <c r="M597" s="1165">
        <v>0</v>
      </c>
      <c r="N597" s="738" t="s">
        <v>301</v>
      </c>
    </row>
    <row r="598" spans="1:14" x14ac:dyDescent="0.35">
      <c r="A598" s="1138">
        <v>45</v>
      </c>
      <c r="B598" s="868" t="s">
        <v>152</v>
      </c>
      <c r="C598" s="868" t="s">
        <v>191</v>
      </c>
      <c r="D598" s="738" t="s">
        <v>301</v>
      </c>
      <c r="E598" s="1139">
        <v>0</v>
      </c>
      <c r="F598" s="1139">
        <v>0</v>
      </c>
      <c r="G598" s="1139">
        <v>0</v>
      </c>
      <c r="H598" s="1133" t="s">
        <v>301</v>
      </c>
      <c r="I598" s="1139"/>
      <c r="J598" s="1139">
        <v>0</v>
      </c>
      <c r="K598" s="1139">
        <v>0</v>
      </c>
      <c r="L598" s="1133" t="s">
        <v>301</v>
      </c>
      <c r="M598" s="1139">
        <v>0</v>
      </c>
      <c r="N598" s="738" t="s">
        <v>301</v>
      </c>
    </row>
    <row r="599" spans="1:14" x14ac:dyDescent="0.35">
      <c r="A599" s="1164">
        <v>46</v>
      </c>
      <c r="B599" s="865" t="s">
        <v>513</v>
      </c>
      <c r="C599" s="865" t="s">
        <v>175</v>
      </c>
      <c r="D599" s="738" t="s">
        <v>301</v>
      </c>
      <c r="E599" s="1165">
        <v>6544000</v>
      </c>
      <c r="F599" s="1165">
        <v>0</v>
      </c>
      <c r="G599" s="1165">
        <v>6544000</v>
      </c>
      <c r="H599" s="1133" t="s">
        <v>301</v>
      </c>
      <c r="I599" s="1165"/>
      <c r="J599" s="1165">
        <v>0</v>
      </c>
      <c r="K599" s="1165">
        <v>0</v>
      </c>
      <c r="L599" s="1133" t="s">
        <v>301</v>
      </c>
      <c r="M599" s="1165">
        <v>6544000</v>
      </c>
      <c r="N599" s="738" t="s">
        <v>301</v>
      </c>
    </row>
    <row r="600" spans="1:14" x14ac:dyDescent="0.35">
      <c r="A600" s="1138">
        <v>47</v>
      </c>
      <c r="B600" s="868" t="s">
        <v>204</v>
      </c>
      <c r="C600" s="868" t="s">
        <v>196</v>
      </c>
      <c r="D600" s="738" t="s">
        <v>301</v>
      </c>
      <c r="E600" s="1139">
        <v>175540701.80000001</v>
      </c>
      <c r="F600" s="1139">
        <v>0</v>
      </c>
      <c r="G600" s="1139">
        <v>175540701.80000001</v>
      </c>
      <c r="H600" s="1133" t="s">
        <v>301</v>
      </c>
      <c r="I600" s="1139">
        <v>244159899</v>
      </c>
      <c r="J600" s="1139">
        <v>-68619197.199999988</v>
      </c>
      <c r="K600" s="1139">
        <v>175540701.80000001</v>
      </c>
      <c r="L600" s="1133" t="s">
        <v>301</v>
      </c>
      <c r="M600" s="1139">
        <v>0</v>
      </c>
      <c r="N600" s="738" t="s">
        <v>301</v>
      </c>
    </row>
    <row r="601" spans="1:14" x14ac:dyDescent="0.35">
      <c r="A601" s="1164">
        <v>48</v>
      </c>
      <c r="B601" s="865" t="s">
        <v>221</v>
      </c>
      <c r="C601" s="865" t="s">
        <v>197</v>
      </c>
      <c r="D601" s="738" t="s">
        <v>301</v>
      </c>
      <c r="E601" s="1165"/>
      <c r="F601" s="1165">
        <v>0</v>
      </c>
      <c r="G601" s="1165">
        <v>0</v>
      </c>
      <c r="H601" s="1133" t="s">
        <v>301</v>
      </c>
      <c r="I601" s="1165"/>
      <c r="J601" s="1165">
        <v>0</v>
      </c>
      <c r="K601" s="1165">
        <v>0</v>
      </c>
      <c r="L601" s="1133" t="s">
        <v>301</v>
      </c>
      <c r="M601" s="1165">
        <v>0</v>
      </c>
      <c r="N601" s="738" t="s">
        <v>301</v>
      </c>
    </row>
    <row r="602" spans="1:14" x14ac:dyDescent="0.35">
      <c r="A602" s="1138">
        <v>49</v>
      </c>
      <c r="B602" s="868" t="s">
        <v>530</v>
      </c>
      <c r="C602" s="868" t="s">
        <v>2516</v>
      </c>
      <c r="D602" s="738" t="s">
        <v>301</v>
      </c>
      <c r="E602" s="1139"/>
      <c r="F602" s="1139">
        <v>0</v>
      </c>
      <c r="G602" s="1139">
        <v>0</v>
      </c>
      <c r="H602" s="1133" t="s">
        <v>301</v>
      </c>
      <c r="I602" s="1139"/>
      <c r="J602" s="1139">
        <v>0</v>
      </c>
      <c r="K602" s="1139">
        <v>0</v>
      </c>
      <c r="L602" s="1133" t="s">
        <v>301</v>
      </c>
      <c r="M602" s="1139">
        <v>0</v>
      </c>
      <c r="N602" s="738" t="s">
        <v>301</v>
      </c>
    </row>
    <row r="603" spans="1:14" x14ac:dyDescent="0.35">
      <c r="A603" s="1164">
        <v>50</v>
      </c>
      <c r="B603" s="865" t="s">
        <v>2520</v>
      </c>
      <c r="C603" s="865" t="s">
        <v>2516</v>
      </c>
      <c r="D603" s="738" t="s">
        <v>301</v>
      </c>
      <c r="E603" s="1165"/>
      <c r="F603" s="1165">
        <v>0</v>
      </c>
      <c r="G603" s="1165">
        <v>0</v>
      </c>
      <c r="H603" s="1133" t="s">
        <v>301</v>
      </c>
      <c r="I603" s="1165"/>
      <c r="J603" s="1165">
        <v>0</v>
      </c>
      <c r="K603" s="1165">
        <v>0</v>
      </c>
      <c r="L603" s="1133" t="s">
        <v>301</v>
      </c>
      <c r="M603" s="1165">
        <v>0</v>
      </c>
      <c r="N603" s="738" t="s">
        <v>301</v>
      </c>
    </row>
    <row r="604" spans="1:14" x14ac:dyDescent="0.35">
      <c r="A604" s="1138">
        <v>51</v>
      </c>
      <c r="B604" s="868" t="s">
        <v>2517</v>
      </c>
      <c r="C604" s="868" t="s">
        <v>2516</v>
      </c>
      <c r="D604" s="738" t="s">
        <v>301</v>
      </c>
      <c r="E604" s="1139"/>
      <c r="F604" s="1139">
        <v>0</v>
      </c>
      <c r="G604" s="1139">
        <v>0</v>
      </c>
      <c r="H604" s="1133" t="s">
        <v>301</v>
      </c>
      <c r="I604" s="1139"/>
      <c r="J604" s="1139">
        <v>0</v>
      </c>
      <c r="K604" s="1139">
        <v>0</v>
      </c>
      <c r="L604" s="1133" t="s">
        <v>301</v>
      </c>
      <c r="M604" s="1139">
        <v>0</v>
      </c>
      <c r="N604" s="738" t="s">
        <v>301</v>
      </c>
    </row>
    <row r="605" spans="1:14" x14ac:dyDescent="0.35">
      <c r="A605" s="1164">
        <v>52</v>
      </c>
      <c r="B605" s="865" t="s">
        <v>2518</v>
      </c>
      <c r="C605" s="865" t="s">
        <v>2516</v>
      </c>
      <c r="D605" s="738" t="s">
        <v>301</v>
      </c>
      <c r="E605" s="1165"/>
      <c r="F605" s="1165">
        <v>0</v>
      </c>
      <c r="G605" s="1165">
        <v>0</v>
      </c>
      <c r="H605" s="1133" t="s">
        <v>301</v>
      </c>
      <c r="I605" s="1165"/>
      <c r="J605" s="1165">
        <v>0</v>
      </c>
      <c r="K605" s="1165">
        <v>0</v>
      </c>
      <c r="L605" s="1133" t="s">
        <v>301</v>
      </c>
      <c r="M605" s="1165">
        <v>0</v>
      </c>
      <c r="N605" s="738" t="s">
        <v>301</v>
      </c>
    </row>
    <row r="606" spans="1:14" x14ac:dyDescent="0.35">
      <c r="A606" s="1138">
        <v>53</v>
      </c>
      <c r="B606" s="868" t="s">
        <v>2519</v>
      </c>
      <c r="C606" s="868" t="s">
        <v>2516</v>
      </c>
      <c r="D606" s="738" t="s">
        <v>301</v>
      </c>
      <c r="E606" s="1139"/>
      <c r="F606" s="1139">
        <v>0</v>
      </c>
      <c r="G606" s="1139">
        <v>0</v>
      </c>
      <c r="H606" s="1133" t="s">
        <v>301</v>
      </c>
      <c r="I606" s="1139"/>
      <c r="J606" s="1139">
        <v>0</v>
      </c>
      <c r="K606" s="1139">
        <v>0</v>
      </c>
      <c r="L606" s="1133" t="s">
        <v>301</v>
      </c>
      <c r="M606" s="1139">
        <v>0</v>
      </c>
      <c r="N606" s="738" t="s">
        <v>301</v>
      </c>
    </row>
    <row r="607" spans="1:14" x14ac:dyDescent="0.35">
      <c r="A607" s="1164">
        <v>54</v>
      </c>
      <c r="B607" s="865" t="s">
        <v>2521</v>
      </c>
      <c r="C607" s="865" t="s">
        <v>2516</v>
      </c>
      <c r="D607" s="738" t="s">
        <v>301</v>
      </c>
      <c r="E607" s="1165"/>
      <c r="F607" s="1165">
        <v>0</v>
      </c>
      <c r="G607" s="1165">
        <v>0</v>
      </c>
      <c r="H607" s="1133" t="s">
        <v>301</v>
      </c>
      <c r="I607" s="1165"/>
      <c r="J607" s="1165">
        <v>0</v>
      </c>
      <c r="K607" s="1165">
        <v>0</v>
      </c>
      <c r="L607" s="1133" t="s">
        <v>301</v>
      </c>
      <c r="M607" s="1165">
        <v>0</v>
      </c>
      <c r="N607" s="738" t="s">
        <v>301</v>
      </c>
    </row>
    <row r="608" spans="1:14" x14ac:dyDescent="0.35">
      <c r="A608" s="1138">
        <v>55</v>
      </c>
      <c r="B608" s="868" t="s">
        <v>527</v>
      </c>
      <c r="C608" s="868" t="s">
        <v>505</v>
      </c>
      <c r="D608" s="738" t="s">
        <v>301</v>
      </c>
      <c r="E608" s="1139"/>
      <c r="F608" s="1139">
        <v>0</v>
      </c>
      <c r="G608" s="1139">
        <v>0</v>
      </c>
      <c r="H608" s="1133" t="s">
        <v>301</v>
      </c>
      <c r="I608" s="1139"/>
      <c r="J608" s="1139">
        <v>0</v>
      </c>
      <c r="K608" s="1139">
        <v>0</v>
      </c>
      <c r="L608" s="1133" t="s">
        <v>301</v>
      </c>
      <c r="M608" s="1139">
        <v>0</v>
      </c>
      <c r="N608" s="738" t="s">
        <v>301</v>
      </c>
    </row>
    <row r="609" spans="1:14" x14ac:dyDescent="0.35">
      <c r="A609" s="1161"/>
      <c r="B609" s="1162" t="s">
        <v>3510</v>
      </c>
      <c r="C609" s="1162"/>
      <c r="D609" s="738" t="s">
        <v>301</v>
      </c>
      <c r="E609" s="1163">
        <v>0</v>
      </c>
      <c r="F609" s="1163">
        <v>0</v>
      </c>
      <c r="G609" s="1163">
        <v>0</v>
      </c>
      <c r="H609" s="1133" t="s">
        <v>301</v>
      </c>
      <c r="I609" s="1163">
        <v>0</v>
      </c>
      <c r="J609" s="1163">
        <v>0</v>
      </c>
      <c r="K609" s="1163">
        <v>0</v>
      </c>
      <c r="L609" s="1133" t="s">
        <v>301</v>
      </c>
      <c r="M609" s="1163">
        <v>0</v>
      </c>
      <c r="N609" s="738" t="s">
        <v>301</v>
      </c>
    </row>
    <row r="610" spans="1:14" x14ac:dyDescent="0.35">
      <c r="A610" s="1164">
        <v>56</v>
      </c>
      <c r="B610" s="865" t="s">
        <v>3511</v>
      </c>
      <c r="C610" s="865" t="s">
        <v>3512</v>
      </c>
      <c r="D610" s="738" t="s">
        <v>301</v>
      </c>
      <c r="E610" s="1165"/>
      <c r="F610" s="1165">
        <v>0</v>
      </c>
      <c r="G610" s="1165">
        <v>0</v>
      </c>
      <c r="H610" s="1133" t="s">
        <v>301</v>
      </c>
      <c r="I610" s="1165"/>
      <c r="J610" s="1165">
        <v>0</v>
      </c>
      <c r="K610" s="1165">
        <v>0</v>
      </c>
      <c r="L610" s="1133" t="s">
        <v>301</v>
      </c>
      <c r="M610" s="1165">
        <v>0</v>
      </c>
      <c r="N610" s="738" t="s">
        <v>301</v>
      </c>
    </row>
    <row r="611" spans="1:14" x14ac:dyDescent="0.35">
      <c r="A611" s="1138">
        <v>57</v>
      </c>
      <c r="B611" s="868" t="s">
        <v>3513</v>
      </c>
      <c r="C611" s="868" t="s">
        <v>3512</v>
      </c>
      <c r="D611" s="738" t="s">
        <v>301</v>
      </c>
      <c r="E611" s="1139"/>
      <c r="F611" s="1139">
        <v>0</v>
      </c>
      <c r="G611" s="1139">
        <v>0</v>
      </c>
      <c r="H611" s="1133" t="s">
        <v>301</v>
      </c>
      <c r="I611" s="1139"/>
      <c r="J611" s="1139">
        <v>0</v>
      </c>
      <c r="K611" s="1139">
        <v>0</v>
      </c>
      <c r="L611" s="1133" t="s">
        <v>301</v>
      </c>
      <c r="M611" s="1139">
        <v>0</v>
      </c>
      <c r="N611" s="738" t="s">
        <v>301</v>
      </c>
    </row>
    <row r="612" spans="1:14" x14ac:dyDescent="0.35">
      <c r="A612" s="1164">
        <v>58</v>
      </c>
      <c r="B612" s="865" t="s">
        <v>3514</v>
      </c>
      <c r="C612" s="865" t="s">
        <v>3512</v>
      </c>
      <c r="D612" s="738" t="s">
        <v>301</v>
      </c>
      <c r="E612" s="1165"/>
      <c r="F612" s="1165">
        <v>0</v>
      </c>
      <c r="G612" s="1165">
        <v>0</v>
      </c>
      <c r="H612" s="1133" t="s">
        <v>301</v>
      </c>
      <c r="I612" s="1165"/>
      <c r="J612" s="1165">
        <v>0</v>
      </c>
      <c r="K612" s="1165">
        <v>0</v>
      </c>
      <c r="L612" s="1133" t="s">
        <v>301</v>
      </c>
      <c r="M612" s="1165">
        <v>0</v>
      </c>
      <c r="N612" s="738" t="s">
        <v>301</v>
      </c>
    </row>
    <row r="613" spans="1:14" x14ac:dyDescent="0.35">
      <c r="A613" s="1138">
        <v>59</v>
      </c>
      <c r="B613" s="868" t="s">
        <v>3515</v>
      </c>
      <c r="C613" s="868" t="s">
        <v>3512</v>
      </c>
      <c r="D613" s="738" t="s">
        <v>301</v>
      </c>
      <c r="E613" s="1139"/>
      <c r="F613" s="1139">
        <v>0</v>
      </c>
      <c r="G613" s="1139">
        <v>0</v>
      </c>
      <c r="H613" s="1133" t="s">
        <v>301</v>
      </c>
      <c r="I613" s="1139"/>
      <c r="J613" s="1139">
        <v>0</v>
      </c>
      <c r="K613" s="1139">
        <v>0</v>
      </c>
      <c r="L613" s="1133" t="s">
        <v>301</v>
      </c>
      <c r="M613" s="1139">
        <v>0</v>
      </c>
      <c r="N613" s="738" t="s">
        <v>301</v>
      </c>
    </row>
    <row r="614" spans="1:14" x14ac:dyDescent="0.35">
      <c r="A614" s="1164">
        <v>60</v>
      </c>
      <c r="B614" s="865" t="s">
        <v>3516</v>
      </c>
      <c r="C614" s="865" t="s">
        <v>3512</v>
      </c>
      <c r="D614" s="738" t="s">
        <v>301</v>
      </c>
      <c r="E614" s="1165"/>
      <c r="F614" s="1165">
        <v>0</v>
      </c>
      <c r="G614" s="1165">
        <v>0</v>
      </c>
      <c r="H614" s="1133" t="s">
        <v>301</v>
      </c>
      <c r="I614" s="1165"/>
      <c r="J614" s="1165">
        <v>0</v>
      </c>
      <c r="K614" s="1165">
        <v>0</v>
      </c>
      <c r="L614" s="1133" t="s">
        <v>301</v>
      </c>
      <c r="M614" s="1165">
        <v>0</v>
      </c>
      <c r="N614" s="738" t="s">
        <v>301</v>
      </c>
    </row>
    <row r="615" spans="1:14" x14ac:dyDescent="0.35">
      <c r="A615" s="1138">
        <v>61</v>
      </c>
      <c r="B615" s="868" t="s">
        <v>3517</v>
      </c>
      <c r="C615" s="868" t="s">
        <v>3512</v>
      </c>
      <c r="D615" s="738" t="s">
        <v>301</v>
      </c>
      <c r="E615" s="1139"/>
      <c r="F615" s="1139">
        <v>0</v>
      </c>
      <c r="G615" s="1139">
        <v>0</v>
      </c>
      <c r="H615" s="1133" t="s">
        <v>301</v>
      </c>
      <c r="I615" s="1139"/>
      <c r="J615" s="1139">
        <v>0</v>
      </c>
      <c r="K615" s="1139">
        <v>0</v>
      </c>
      <c r="L615" s="1133" t="s">
        <v>301</v>
      </c>
      <c r="M615" s="1139">
        <v>0</v>
      </c>
      <c r="N615" s="738" t="s">
        <v>301</v>
      </c>
    </row>
    <row r="616" spans="1:14" x14ac:dyDescent="0.35">
      <c r="A616" s="1167"/>
      <c r="B616" s="1168" t="s">
        <v>3518</v>
      </c>
      <c r="C616" s="1168"/>
      <c r="D616" s="738"/>
      <c r="E616" s="1169">
        <v>2813932047.3052492</v>
      </c>
      <c r="F616" s="1169">
        <v>0</v>
      </c>
      <c r="G616" s="1169">
        <v>2813932047.3052492</v>
      </c>
      <c r="H616" s="1133"/>
      <c r="I616" s="1169">
        <v>2886923744.5052495</v>
      </c>
      <c r="J616" s="1169">
        <v>-68619197.199999988</v>
      </c>
      <c r="K616" s="1169">
        <v>2818304547.3052492</v>
      </c>
      <c r="L616" s="1133"/>
      <c r="M616" s="1169">
        <v>-4372500</v>
      </c>
      <c r="N616" s="738"/>
    </row>
    <row r="617" spans="1:14" x14ac:dyDescent="0.35">
      <c r="A617" s="1161"/>
      <c r="B617" s="1162" t="s">
        <v>222</v>
      </c>
      <c r="C617" s="1162"/>
      <c r="D617" s="738" t="s">
        <v>301</v>
      </c>
      <c r="E617" s="1163">
        <v>62039473</v>
      </c>
      <c r="F617" s="1163">
        <v>0</v>
      </c>
      <c r="G617" s="1163">
        <v>62039473</v>
      </c>
      <c r="H617" s="1133" t="s">
        <v>301</v>
      </c>
      <c r="I617" s="1163">
        <v>0</v>
      </c>
      <c r="J617" s="1163">
        <v>0</v>
      </c>
      <c r="K617" s="1163">
        <v>0</v>
      </c>
      <c r="L617" s="1133" t="s">
        <v>301</v>
      </c>
      <c r="M617" s="1163">
        <v>62039473</v>
      </c>
      <c r="N617" s="738" t="s">
        <v>301</v>
      </c>
    </row>
    <row r="618" spans="1:14" x14ac:dyDescent="0.35">
      <c r="A618" s="1164">
        <v>62</v>
      </c>
      <c r="B618" s="865" t="s">
        <v>531</v>
      </c>
      <c r="C618" s="865" t="s">
        <v>26</v>
      </c>
      <c r="D618" s="738" t="s">
        <v>301</v>
      </c>
      <c r="E618" s="1165">
        <v>62039473</v>
      </c>
      <c r="F618" s="1165">
        <v>0</v>
      </c>
      <c r="G618" s="1165">
        <v>62039473</v>
      </c>
      <c r="H618" s="1133" t="s">
        <v>301</v>
      </c>
      <c r="I618" s="1165"/>
      <c r="J618" s="1165">
        <v>0</v>
      </c>
      <c r="K618" s="1165">
        <v>0</v>
      </c>
      <c r="L618" s="1133" t="s">
        <v>301</v>
      </c>
      <c r="M618" s="1165">
        <v>62039473</v>
      </c>
      <c r="N618" s="738" t="s">
        <v>301</v>
      </c>
    </row>
    <row r="619" spans="1:14" x14ac:dyDescent="0.35">
      <c r="A619" s="1138">
        <v>63</v>
      </c>
      <c r="B619" s="868" t="s">
        <v>3519</v>
      </c>
      <c r="C619" s="868" t="s">
        <v>26</v>
      </c>
      <c r="D619" s="738" t="s">
        <v>301</v>
      </c>
      <c r="E619" s="1139"/>
      <c r="F619" s="1139">
        <v>0</v>
      </c>
      <c r="G619" s="1139">
        <v>0</v>
      </c>
      <c r="H619" s="1133" t="s">
        <v>301</v>
      </c>
      <c r="I619" s="1139"/>
      <c r="J619" s="1139">
        <v>0</v>
      </c>
      <c r="K619" s="1139">
        <v>0</v>
      </c>
      <c r="L619" s="1133" t="s">
        <v>301</v>
      </c>
      <c r="M619" s="1139">
        <v>0</v>
      </c>
      <c r="N619" s="738" t="s">
        <v>301</v>
      </c>
    </row>
    <row r="620" spans="1:14" x14ac:dyDescent="0.35">
      <c r="A620" s="1164">
        <v>64</v>
      </c>
      <c r="B620" s="865" t="s">
        <v>533</v>
      </c>
      <c r="C620" s="865" t="s">
        <v>26</v>
      </c>
      <c r="D620" s="738" t="s">
        <v>301</v>
      </c>
      <c r="E620" s="1165"/>
      <c r="F620" s="1165">
        <v>0</v>
      </c>
      <c r="G620" s="1165">
        <v>0</v>
      </c>
      <c r="H620" s="1133" t="s">
        <v>301</v>
      </c>
      <c r="I620" s="1165"/>
      <c r="J620" s="1165">
        <v>0</v>
      </c>
      <c r="K620" s="1165">
        <v>0</v>
      </c>
      <c r="L620" s="1133" t="s">
        <v>301</v>
      </c>
      <c r="M620" s="1165">
        <v>0</v>
      </c>
      <c r="N620" s="738" t="s">
        <v>301</v>
      </c>
    </row>
    <row r="621" spans="1:14" x14ac:dyDescent="0.35">
      <c r="A621" s="1138">
        <v>65</v>
      </c>
      <c r="B621" s="868" t="s">
        <v>3520</v>
      </c>
      <c r="C621" s="868" t="s">
        <v>26</v>
      </c>
      <c r="D621" s="738" t="s">
        <v>301</v>
      </c>
      <c r="E621" s="1139"/>
      <c r="F621" s="1139">
        <v>0</v>
      </c>
      <c r="G621" s="1139">
        <v>0</v>
      </c>
      <c r="H621" s="1133" t="s">
        <v>301</v>
      </c>
      <c r="I621" s="1139"/>
      <c r="J621" s="1139">
        <v>0</v>
      </c>
      <c r="K621" s="1139">
        <v>0</v>
      </c>
      <c r="L621" s="1133" t="s">
        <v>301</v>
      </c>
      <c r="M621" s="1139">
        <v>0</v>
      </c>
      <c r="N621" s="738" t="s">
        <v>301</v>
      </c>
    </row>
    <row r="622" spans="1:14" x14ac:dyDescent="0.35">
      <c r="A622" s="1161"/>
      <c r="B622" s="1162" t="s">
        <v>223</v>
      </c>
      <c r="C622" s="1162"/>
      <c r="D622" s="738" t="s">
        <v>301</v>
      </c>
      <c r="E622" s="1163">
        <v>0</v>
      </c>
      <c r="F622" s="1163">
        <v>0</v>
      </c>
      <c r="G622" s="1163">
        <v>0</v>
      </c>
      <c r="H622" s="1133" t="s">
        <v>301</v>
      </c>
      <c r="I622" s="1163">
        <v>0</v>
      </c>
      <c r="J622" s="1163">
        <v>0</v>
      </c>
      <c r="K622" s="1163">
        <v>0</v>
      </c>
      <c r="L622" s="1133" t="s">
        <v>301</v>
      </c>
      <c r="M622" s="1163">
        <v>0</v>
      </c>
      <c r="N622" s="738" t="s">
        <v>301</v>
      </c>
    </row>
    <row r="623" spans="1:14" x14ac:dyDescent="0.35">
      <c r="A623" s="1164">
        <v>66</v>
      </c>
      <c r="B623" s="865" t="s">
        <v>672</v>
      </c>
      <c r="C623" s="865" t="s">
        <v>670</v>
      </c>
      <c r="D623" s="738" t="s">
        <v>301</v>
      </c>
      <c r="E623" s="1165"/>
      <c r="F623" s="1165">
        <v>0</v>
      </c>
      <c r="G623" s="1165">
        <v>0</v>
      </c>
      <c r="H623" s="1133" t="s">
        <v>301</v>
      </c>
      <c r="I623" s="1165"/>
      <c r="J623" s="1165">
        <v>0</v>
      </c>
      <c r="K623" s="1165">
        <v>0</v>
      </c>
      <c r="L623" s="1133" t="s">
        <v>301</v>
      </c>
      <c r="M623" s="1165">
        <v>0</v>
      </c>
      <c r="N623" s="738" t="s">
        <v>301</v>
      </c>
    </row>
    <row r="624" spans="1:14" x14ac:dyDescent="0.35">
      <c r="A624" s="1138">
        <v>67</v>
      </c>
      <c r="B624" s="868" t="s">
        <v>673</v>
      </c>
      <c r="C624" s="868" t="s">
        <v>3521</v>
      </c>
      <c r="D624" s="738" t="s">
        <v>301</v>
      </c>
      <c r="E624" s="1139"/>
      <c r="F624" s="1139">
        <v>0</v>
      </c>
      <c r="G624" s="1139">
        <v>0</v>
      </c>
      <c r="H624" s="1133" t="s">
        <v>301</v>
      </c>
      <c r="I624" s="1139"/>
      <c r="J624" s="1139">
        <v>0</v>
      </c>
      <c r="K624" s="1139">
        <v>0</v>
      </c>
      <c r="L624" s="1133" t="s">
        <v>301</v>
      </c>
      <c r="M624" s="1139">
        <v>0</v>
      </c>
      <c r="N624" s="738" t="s">
        <v>301</v>
      </c>
    </row>
    <row r="625" spans="1:14" x14ac:dyDescent="0.35">
      <c r="A625" s="1164">
        <v>68</v>
      </c>
      <c r="B625" s="865" t="s">
        <v>3522</v>
      </c>
      <c r="C625" s="865" t="s">
        <v>674</v>
      </c>
      <c r="D625" s="738" t="s">
        <v>301</v>
      </c>
      <c r="E625" s="1165"/>
      <c r="F625" s="1165">
        <v>0</v>
      </c>
      <c r="G625" s="1165">
        <v>0</v>
      </c>
      <c r="H625" s="1133" t="s">
        <v>301</v>
      </c>
      <c r="I625" s="1165"/>
      <c r="J625" s="1165">
        <v>0</v>
      </c>
      <c r="K625" s="1165">
        <v>0</v>
      </c>
      <c r="L625" s="1133" t="s">
        <v>301</v>
      </c>
      <c r="M625" s="1165">
        <v>0</v>
      </c>
      <c r="N625" s="738" t="s">
        <v>301</v>
      </c>
    </row>
    <row r="626" spans="1:14" x14ac:dyDescent="0.35">
      <c r="A626" s="1138">
        <v>69</v>
      </c>
      <c r="B626" s="868" t="s">
        <v>675</v>
      </c>
      <c r="C626" s="868" t="s">
        <v>670</v>
      </c>
      <c r="D626" s="738" t="s">
        <v>301</v>
      </c>
      <c r="E626" s="1139"/>
      <c r="F626" s="1139">
        <v>0</v>
      </c>
      <c r="G626" s="1139">
        <v>0</v>
      </c>
      <c r="H626" s="1133" t="s">
        <v>301</v>
      </c>
      <c r="I626" s="1139"/>
      <c r="J626" s="1139">
        <v>0</v>
      </c>
      <c r="K626" s="1139">
        <v>0</v>
      </c>
      <c r="L626" s="1133" t="s">
        <v>301</v>
      </c>
      <c r="M626" s="1139">
        <v>0</v>
      </c>
      <c r="N626" s="738" t="s">
        <v>301</v>
      </c>
    </row>
    <row r="627" spans="1:14" x14ac:dyDescent="0.35">
      <c r="A627" s="1164">
        <v>70</v>
      </c>
      <c r="B627" s="865" t="s">
        <v>676</v>
      </c>
      <c r="C627" s="865" t="s">
        <v>670</v>
      </c>
      <c r="D627" s="738" t="s">
        <v>301</v>
      </c>
      <c r="E627" s="1165"/>
      <c r="F627" s="1165">
        <v>0</v>
      </c>
      <c r="G627" s="1165">
        <v>0</v>
      </c>
      <c r="H627" s="1133" t="s">
        <v>301</v>
      </c>
      <c r="I627" s="1165"/>
      <c r="J627" s="1165">
        <v>0</v>
      </c>
      <c r="K627" s="1165">
        <v>0</v>
      </c>
      <c r="L627" s="1133" t="s">
        <v>301</v>
      </c>
      <c r="M627" s="1165">
        <v>0</v>
      </c>
      <c r="N627" s="738" t="s">
        <v>301</v>
      </c>
    </row>
    <row r="628" spans="1:14" x14ac:dyDescent="0.35">
      <c r="A628" s="1138">
        <v>71</v>
      </c>
      <c r="B628" s="868" t="s">
        <v>788</v>
      </c>
      <c r="C628" s="868" t="s">
        <v>670</v>
      </c>
      <c r="D628" s="738" t="s">
        <v>301</v>
      </c>
      <c r="E628" s="1139"/>
      <c r="F628" s="1139">
        <v>0</v>
      </c>
      <c r="G628" s="1139">
        <v>0</v>
      </c>
      <c r="H628" s="1133" t="s">
        <v>301</v>
      </c>
      <c r="I628" s="1139"/>
      <c r="J628" s="1139">
        <v>0</v>
      </c>
      <c r="K628" s="1139">
        <v>0</v>
      </c>
      <c r="L628" s="1133" t="s">
        <v>301</v>
      </c>
      <c r="M628" s="1139">
        <v>0</v>
      </c>
      <c r="N628" s="738" t="s">
        <v>301</v>
      </c>
    </row>
    <row r="629" spans="1:14" x14ac:dyDescent="0.35">
      <c r="A629" s="1164">
        <v>72</v>
      </c>
      <c r="B629" s="865" t="s">
        <v>679</v>
      </c>
      <c r="C629" s="865" t="s">
        <v>670</v>
      </c>
      <c r="D629" s="738" t="s">
        <v>301</v>
      </c>
      <c r="E629" s="1165"/>
      <c r="F629" s="1165">
        <v>0</v>
      </c>
      <c r="G629" s="1165">
        <v>0</v>
      </c>
      <c r="H629" s="1133" t="s">
        <v>301</v>
      </c>
      <c r="I629" s="1165"/>
      <c r="J629" s="1165">
        <v>0</v>
      </c>
      <c r="K629" s="1165">
        <v>0</v>
      </c>
      <c r="L629" s="1133" t="s">
        <v>301</v>
      </c>
      <c r="M629" s="1165">
        <v>0</v>
      </c>
      <c r="N629" s="738" t="s">
        <v>301</v>
      </c>
    </row>
    <row r="630" spans="1:14" x14ac:dyDescent="0.35">
      <c r="A630" s="1138">
        <v>73</v>
      </c>
      <c r="B630" s="868" t="s">
        <v>680</v>
      </c>
      <c r="C630" s="868" t="s">
        <v>670</v>
      </c>
      <c r="D630" s="738" t="s">
        <v>301</v>
      </c>
      <c r="E630" s="1139"/>
      <c r="F630" s="1139">
        <v>0</v>
      </c>
      <c r="G630" s="1139">
        <v>0</v>
      </c>
      <c r="H630" s="1133" t="s">
        <v>301</v>
      </c>
      <c r="I630" s="1139"/>
      <c r="J630" s="1139">
        <v>0</v>
      </c>
      <c r="K630" s="1139">
        <v>0</v>
      </c>
      <c r="L630" s="1133" t="s">
        <v>301</v>
      </c>
      <c r="M630" s="1139">
        <v>0</v>
      </c>
      <c r="N630" s="738" t="s">
        <v>301</v>
      </c>
    </row>
    <row r="631" spans="1:14" x14ac:dyDescent="0.35">
      <c r="A631" s="1164">
        <v>74</v>
      </c>
      <c r="B631" s="865" t="s">
        <v>681</v>
      </c>
      <c r="C631" s="865" t="s">
        <v>670</v>
      </c>
      <c r="D631" s="738" t="s">
        <v>301</v>
      </c>
      <c r="E631" s="1165"/>
      <c r="F631" s="1165">
        <v>0</v>
      </c>
      <c r="G631" s="1165">
        <v>0</v>
      </c>
      <c r="H631" s="1133" t="s">
        <v>301</v>
      </c>
      <c r="I631" s="1165"/>
      <c r="J631" s="1165">
        <v>0</v>
      </c>
      <c r="K631" s="1165">
        <v>0</v>
      </c>
      <c r="L631" s="1133" t="s">
        <v>301</v>
      </c>
      <c r="M631" s="1165">
        <v>0</v>
      </c>
      <c r="N631" s="738" t="s">
        <v>301</v>
      </c>
    </row>
    <row r="632" spans="1:14" x14ac:dyDescent="0.35">
      <c r="A632" s="1138">
        <v>75</v>
      </c>
      <c r="B632" s="868" t="s">
        <v>795</v>
      </c>
      <c r="C632" s="868" t="s">
        <v>3523</v>
      </c>
      <c r="D632" s="738" t="s">
        <v>301</v>
      </c>
      <c r="E632" s="1139"/>
      <c r="F632" s="1139">
        <v>0</v>
      </c>
      <c r="G632" s="1139">
        <v>0</v>
      </c>
      <c r="H632" s="1133" t="s">
        <v>301</v>
      </c>
      <c r="I632" s="1139"/>
      <c r="J632" s="1139">
        <v>0</v>
      </c>
      <c r="K632" s="1139">
        <v>0</v>
      </c>
      <c r="L632" s="1133" t="s">
        <v>301</v>
      </c>
      <c r="M632" s="1139">
        <v>0</v>
      </c>
      <c r="N632" s="738" t="s">
        <v>301</v>
      </c>
    </row>
    <row r="633" spans="1:14" x14ac:dyDescent="0.35">
      <c r="A633" s="1164">
        <v>76</v>
      </c>
      <c r="B633" s="865" t="s">
        <v>682</v>
      </c>
      <c r="C633" s="865" t="s">
        <v>3523</v>
      </c>
      <c r="D633" s="738" t="s">
        <v>301</v>
      </c>
      <c r="E633" s="1165"/>
      <c r="F633" s="1165">
        <v>0</v>
      </c>
      <c r="G633" s="1165">
        <v>0</v>
      </c>
      <c r="H633" s="1133" t="s">
        <v>301</v>
      </c>
      <c r="I633" s="1165"/>
      <c r="J633" s="1165">
        <v>0</v>
      </c>
      <c r="K633" s="1165">
        <v>0</v>
      </c>
      <c r="L633" s="1133" t="s">
        <v>301</v>
      </c>
      <c r="M633" s="1165">
        <v>0</v>
      </c>
      <c r="N633" s="738" t="s">
        <v>301</v>
      </c>
    </row>
    <row r="634" spans="1:14" x14ac:dyDescent="0.35">
      <c r="A634" s="1161"/>
      <c r="B634" s="1162" t="s">
        <v>3524</v>
      </c>
      <c r="C634" s="1162"/>
      <c r="D634" s="738" t="s">
        <v>301</v>
      </c>
      <c r="E634" s="1163">
        <v>0</v>
      </c>
      <c r="F634" s="1163">
        <v>0</v>
      </c>
      <c r="G634" s="1163">
        <v>0</v>
      </c>
      <c r="H634" s="1133" t="s">
        <v>301</v>
      </c>
      <c r="I634" s="1163">
        <v>0</v>
      </c>
      <c r="J634" s="1163">
        <v>0</v>
      </c>
      <c r="K634" s="1163">
        <v>0</v>
      </c>
      <c r="L634" s="1133" t="s">
        <v>301</v>
      </c>
      <c r="M634" s="1163">
        <v>0</v>
      </c>
      <c r="N634" s="738" t="s">
        <v>301</v>
      </c>
    </row>
    <row r="635" spans="1:14" x14ac:dyDescent="0.35">
      <c r="A635" s="1164">
        <v>77</v>
      </c>
      <c r="B635" s="865" t="s">
        <v>3525</v>
      </c>
      <c r="C635" s="865" t="s">
        <v>3512</v>
      </c>
      <c r="D635" s="738" t="s">
        <v>301</v>
      </c>
      <c r="E635" s="1165"/>
      <c r="F635" s="1165">
        <v>0</v>
      </c>
      <c r="G635" s="1165">
        <v>0</v>
      </c>
      <c r="H635" s="1133" t="s">
        <v>301</v>
      </c>
      <c r="I635" s="1165"/>
      <c r="J635" s="1165">
        <v>0</v>
      </c>
      <c r="K635" s="1165">
        <v>0</v>
      </c>
      <c r="L635" s="1133" t="s">
        <v>301</v>
      </c>
      <c r="M635" s="1165">
        <v>0</v>
      </c>
      <c r="N635" s="738" t="s">
        <v>301</v>
      </c>
    </row>
    <row r="636" spans="1:14" x14ac:dyDescent="0.35">
      <c r="A636" s="1138">
        <v>78</v>
      </c>
      <c r="B636" s="868" t="s">
        <v>3526</v>
      </c>
      <c r="C636" s="868" t="s">
        <v>3512</v>
      </c>
      <c r="D636" s="738" t="s">
        <v>301</v>
      </c>
      <c r="E636" s="1139"/>
      <c r="F636" s="1139">
        <v>0</v>
      </c>
      <c r="G636" s="1139">
        <v>0</v>
      </c>
      <c r="H636" s="1133" t="s">
        <v>301</v>
      </c>
      <c r="I636" s="1139"/>
      <c r="J636" s="1139">
        <v>0</v>
      </c>
      <c r="K636" s="1139">
        <v>0</v>
      </c>
      <c r="L636" s="1133" t="s">
        <v>301</v>
      </c>
      <c r="M636" s="1139">
        <v>0</v>
      </c>
      <c r="N636" s="738" t="s">
        <v>301</v>
      </c>
    </row>
    <row r="637" spans="1:14" x14ac:dyDescent="0.35">
      <c r="A637" s="1164">
        <v>79</v>
      </c>
      <c r="B637" s="865" t="s">
        <v>3527</v>
      </c>
      <c r="C637" s="865" t="s">
        <v>3512</v>
      </c>
      <c r="D637" s="738" t="s">
        <v>301</v>
      </c>
      <c r="E637" s="1165"/>
      <c r="F637" s="1165">
        <v>0</v>
      </c>
      <c r="G637" s="1165">
        <v>0</v>
      </c>
      <c r="H637" s="1133" t="s">
        <v>301</v>
      </c>
      <c r="I637" s="1165"/>
      <c r="J637" s="1165">
        <v>0</v>
      </c>
      <c r="K637" s="1165">
        <v>0</v>
      </c>
      <c r="L637" s="1133" t="s">
        <v>301</v>
      </c>
      <c r="M637" s="1165">
        <v>0</v>
      </c>
      <c r="N637" s="738" t="s">
        <v>301</v>
      </c>
    </row>
    <row r="638" spans="1:14" x14ac:dyDescent="0.35">
      <c r="A638" s="1138">
        <v>80</v>
      </c>
      <c r="B638" s="868" t="s">
        <v>3528</v>
      </c>
      <c r="C638" s="868" t="s">
        <v>3512</v>
      </c>
      <c r="D638" s="738" t="s">
        <v>301</v>
      </c>
      <c r="E638" s="1139"/>
      <c r="F638" s="1139">
        <v>0</v>
      </c>
      <c r="G638" s="1139">
        <v>0</v>
      </c>
      <c r="H638" s="1133" t="s">
        <v>301</v>
      </c>
      <c r="I638" s="1139"/>
      <c r="J638" s="1139">
        <v>0</v>
      </c>
      <c r="K638" s="1139">
        <v>0</v>
      </c>
      <c r="L638" s="1133" t="s">
        <v>301</v>
      </c>
      <c r="M638" s="1139">
        <v>0</v>
      </c>
      <c r="N638" s="738" t="s">
        <v>301</v>
      </c>
    </row>
    <row r="639" spans="1:14" x14ac:dyDescent="0.35">
      <c r="A639" s="1164">
        <v>81</v>
      </c>
      <c r="B639" s="865" t="s">
        <v>3529</v>
      </c>
      <c r="C639" s="865" t="s">
        <v>3512</v>
      </c>
      <c r="D639" s="738" t="s">
        <v>301</v>
      </c>
      <c r="E639" s="1165"/>
      <c r="F639" s="1165">
        <v>0</v>
      </c>
      <c r="G639" s="1165">
        <v>0</v>
      </c>
      <c r="H639" s="1133" t="s">
        <v>301</v>
      </c>
      <c r="I639" s="1165"/>
      <c r="J639" s="1165">
        <v>0</v>
      </c>
      <c r="K639" s="1165">
        <v>0</v>
      </c>
      <c r="L639" s="1133" t="s">
        <v>301</v>
      </c>
      <c r="M639" s="1165">
        <v>0</v>
      </c>
      <c r="N639" s="738" t="s">
        <v>301</v>
      </c>
    </row>
    <row r="640" spans="1:14" x14ac:dyDescent="0.35">
      <c r="A640" s="1138">
        <v>82</v>
      </c>
      <c r="B640" s="868" t="s">
        <v>3530</v>
      </c>
      <c r="C640" s="868" t="s">
        <v>3512</v>
      </c>
      <c r="D640" s="738" t="s">
        <v>301</v>
      </c>
      <c r="E640" s="1139"/>
      <c r="F640" s="1139">
        <v>0</v>
      </c>
      <c r="G640" s="1139">
        <v>0</v>
      </c>
      <c r="H640" s="1133" t="s">
        <v>301</v>
      </c>
      <c r="I640" s="1139"/>
      <c r="J640" s="1139">
        <v>0</v>
      </c>
      <c r="K640" s="1139">
        <v>0</v>
      </c>
      <c r="L640" s="1133" t="s">
        <v>301</v>
      </c>
      <c r="M640" s="1139">
        <v>0</v>
      </c>
      <c r="N640" s="738" t="s">
        <v>301</v>
      </c>
    </row>
    <row r="641" spans="1:14" x14ac:dyDescent="0.35">
      <c r="A641" s="1161"/>
      <c r="B641" s="1162" t="s">
        <v>3531</v>
      </c>
      <c r="C641" s="1162"/>
      <c r="D641" s="738" t="s">
        <v>301</v>
      </c>
      <c r="E641" s="1163">
        <v>0</v>
      </c>
      <c r="F641" s="1163">
        <v>0</v>
      </c>
      <c r="G641" s="1163">
        <v>0</v>
      </c>
      <c r="H641" s="1133" t="s">
        <v>301</v>
      </c>
      <c r="I641" s="1163">
        <v>0</v>
      </c>
      <c r="J641" s="1163">
        <v>0</v>
      </c>
      <c r="K641" s="1163">
        <v>0</v>
      </c>
      <c r="L641" s="1133" t="s">
        <v>301</v>
      </c>
      <c r="M641" s="1163">
        <v>0</v>
      </c>
      <c r="N641" s="738" t="s">
        <v>301</v>
      </c>
    </row>
    <row r="642" spans="1:14" x14ac:dyDescent="0.35">
      <c r="A642" s="1164">
        <v>83</v>
      </c>
      <c r="B642" s="865" t="s">
        <v>3532</v>
      </c>
      <c r="C642" s="865" t="s">
        <v>3533</v>
      </c>
      <c r="D642" s="738" t="s">
        <v>301</v>
      </c>
      <c r="E642" s="1165"/>
      <c r="F642" s="1165">
        <v>0</v>
      </c>
      <c r="G642" s="1165">
        <v>0</v>
      </c>
      <c r="H642" s="1133" t="s">
        <v>301</v>
      </c>
      <c r="I642" s="1165"/>
      <c r="J642" s="1165">
        <v>0</v>
      </c>
      <c r="K642" s="1165">
        <v>0</v>
      </c>
      <c r="L642" s="1133" t="s">
        <v>301</v>
      </c>
      <c r="M642" s="1165">
        <v>0</v>
      </c>
      <c r="N642" s="738" t="s">
        <v>301</v>
      </c>
    </row>
    <row r="643" spans="1:14" x14ac:dyDescent="0.35">
      <c r="A643" s="1138">
        <v>84</v>
      </c>
      <c r="B643" s="868" t="s">
        <v>3534</v>
      </c>
      <c r="C643" s="868" t="s">
        <v>3533</v>
      </c>
      <c r="D643" s="738" t="s">
        <v>301</v>
      </c>
      <c r="E643" s="1139"/>
      <c r="F643" s="1139">
        <v>0</v>
      </c>
      <c r="G643" s="1139">
        <v>0</v>
      </c>
      <c r="H643" s="1133" t="s">
        <v>301</v>
      </c>
      <c r="I643" s="1139"/>
      <c r="J643" s="1139">
        <v>0</v>
      </c>
      <c r="K643" s="1139">
        <v>0</v>
      </c>
      <c r="L643" s="1133" t="s">
        <v>301</v>
      </c>
      <c r="M643" s="1139">
        <v>0</v>
      </c>
      <c r="N643" s="738" t="s">
        <v>301</v>
      </c>
    </row>
    <row r="644" spans="1:14" x14ac:dyDescent="0.35">
      <c r="A644" s="1161"/>
      <c r="B644" s="1162" t="s">
        <v>3535</v>
      </c>
      <c r="C644" s="1162"/>
      <c r="D644" s="738" t="s">
        <v>301</v>
      </c>
      <c r="E644" s="1163">
        <v>0</v>
      </c>
      <c r="F644" s="1163">
        <v>0</v>
      </c>
      <c r="G644" s="1163">
        <v>0</v>
      </c>
      <c r="H644" s="1133" t="s">
        <v>301</v>
      </c>
      <c r="I644" s="1163">
        <v>0</v>
      </c>
      <c r="J644" s="1163">
        <v>0</v>
      </c>
      <c r="K644" s="1163">
        <v>0</v>
      </c>
      <c r="L644" s="1133" t="s">
        <v>301</v>
      </c>
      <c r="M644" s="1163">
        <v>0</v>
      </c>
      <c r="N644" s="738" t="s">
        <v>301</v>
      </c>
    </row>
    <row r="645" spans="1:14" x14ac:dyDescent="0.35">
      <c r="A645" s="1164">
        <v>85</v>
      </c>
      <c r="B645" s="865" t="s">
        <v>3536</v>
      </c>
      <c r="C645" s="865" t="s">
        <v>3537</v>
      </c>
      <c r="D645" s="738" t="s">
        <v>301</v>
      </c>
      <c r="E645" s="1165"/>
      <c r="F645" s="1165">
        <v>0</v>
      </c>
      <c r="G645" s="1165">
        <v>0</v>
      </c>
      <c r="H645" s="1133" t="s">
        <v>301</v>
      </c>
      <c r="I645" s="1165"/>
      <c r="J645" s="1165">
        <v>0</v>
      </c>
      <c r="K645" s="1165">
        <v>0</v>
      </c>
      <c r="L645" s="1133" t="s">
        <v>301</v>
      </c>
      <c r="M645" s="1165">
        <v>0</v>
      </c>
      <c r="N645" s="738" t="s">
        <v>301</v>
      </c>
    </row>
    <row r="646" spans="1:14" x14ac:dyDescent="0.35">
      <c r="A646" s="1138">
        <v>86</v>
      </c>
      <c r="B646" s="868" t="s">
        <v>3538</v>
      </c>
      <c r="C646" s="868" t="s">
        <v>3539</v>
      </c>
      <c r="D646" s="738" t="s">
        <v>301</v>
      </c>
      <c r="E646" s="1139"/>
      <c r="F646" s="1139">
        <v>0</v>
      </c>
      <c r="G646" s="1139">
        <v>0</v>
      </c>
      <c r="H646" s="1133" t="s">
        <v>301</v>
      </c>
      <c r="I646" s="1139"/>
      <c r="J646" s="1139">
        <v>0</v>
      </c>
      <c r="K646" s="1139">
        <v>0</v>
      </c>
      <c r="L646" s="1133" t="s">
        <v>301</v>
      </c>
      <c r="M646" s="1139">
        <v>0</v>
      </c>
      <c r="N646" s="738" t="s">
        <v>301</v>
      </c>
    </row>
    <row r="647" spans="1:14" x14ac:dyDescent="0.35">
      <c r="A647" s="1164">
        <v>87</v>
      </c>
      <c r="B647" s="865" t="s">
        <v>3540</v>
      </c>
      <c r="C647" s="865" t="s">
        <v>3541</v>
      </c>
      <c r="D647" s="738" t="s">
        <v>301</v>
      </c>
      <c r="E647" s="1165"/>
      <c r="F647" s="1165">
        <v>0</v>
      </c>
      <c r="G647" s="1165">
        <v>0</v>
      </c>
      <c r="H647" s="1133" t="s">
        <v>301</v>
      </c>
      <c r="I647" s="1165"/>
      <c r="J647" s="1165">
        <v>0</v>
      </c>
      <c r="K647" s="1165">
        <v>0</v>
      </c>
      <c r="L647" s="1133" t="s">
        <v>301</v>
      </c>
      <c r="M647" s="1165">
        <v>0</v>
      </c>
      <c r="N647" s="738" t="s">
        <v>301</v>
      </c>
    </row>
    <row r="648" spans="1:14" x14ac:dyDescent="0.35">
      <c r="A648" s="1138">
        <v>88</v>
      </c>
      <c r="B648" s="868" t="s">
        <v>3542</v>
      </c>
      <c r="C648" s="868" t="s">
        <v>3523</v>
      </c>
      <c r="D648" s="738" t="s">
        <v>301</v>
      </c>
      <c r="E648" s="1139"/>
      <c r="F648" s="1139">
        <v>0</v>
      </c>
      <c r="G648" s="1139">
        <v>0</v>
      </c>
      <c r="H648" s="1133" t="s">
        <v>301</v>
      </c>
      <c r="I648" s="1139"/>
      <c r="J648" s="1139">
        <v>0</v>
      </c>
      <c r="K648" s="1139">
        <v>0</v>
      </c>
      <c r="L648" s="1133" t="s">
        <v>301</v>
      </c>
      <c r="M648" s="1139">
        <v>0</v>
      </c>
      <c r="N648" s="738" t="s">
        <v>301</v>
      </c>
    </row>
    <row r="649" spans="1:14" x14ac:dyDescent="0.35">
      <c r="A649" s="1167"/>
      <c r="B649" s="1168" t="s">
        <v>3543</v>
      </c>
      <c r="C649" s="1168"/>
      <c r="D649" s="738"/>
      <c r="E649" s="1169">
        <v>2875971520.3052492</v>
      </c>
      <c r="F649" s="1169">
        <v>0</v>
      </c>
      <c r="G649" s="1169">
        <v>2875971520.3052492</v>
      </c>
      <c r="H649" s="1133"/>
      <c r="I649" s="1169">
        <v>2886923744.5052495</v>
      </c>
      <c r="J649" s="1169">
        <v>-68619197.199999988</v>
      </c>
      <c r="K649" s="1169">
        <v>2818304547.3052492</v>
      </c>
      <c r="L649" s="1133"/>
      <c r="M649" s="1169">
        <v>57666973</v>
      </c>
      <c r="N649" s="738"/>
    </row>
    <row r="652" spans="1:14" x14ac:dyDescent="0.35">
      <c r="A652" s="1156" t="s">
        <v>3500</v>
      </c>
      <c r="B652" s="1172" t="s">
        <v>21</v>
      </c>
      <c r="C652" s="738"/>
      <c r="D652" s="738" t="s">
        <v>301</v>
      </c>
      <c r="E652" s="738"/>
      <c r="F652" s="1158" t="s">
        <v>3501</v>
      </c>
      <c r="G652" s="1159">
        <v>604.32574999999997</v>
      </c>
      <c r="H652" s="738" t="s">
        <v>301</v>
      </c>
      <c r="I652" s="1158" t="s">
        <v>3502</v>
      </c>
      <c r="J652" s="1158">
        <v>2022</v>
      </c>
      <c r="K652" s="738"/>
      <c r="L652" s="738" t="s">
        <v>301</v>
      </c>
      <c r="M652" s="738"/>
      <c r="N652" s="738" t="s">
        <v>301</v>
      </c>
    </row>
    <row r="653" spans="1:14" x14ac:dyDescent="0.35">
      <c r="A653" s="787"/>
      <c r="B653" s="738"/>
      <c r="C653" s="738"/>
      <c r="D653" s="738" t="s">
        <v>301</v>
      </c>
      <c r="E653" s="738"/>
      <c r="F653" s="738"/>
      <c r="G653" s="738"/>
      <c r="H653" s="738" t="s">
        <v>301</v>
      </c>
      <c r="I653" s="738"/>
      <c r="J653" s="738"/>
      <c r="K653" s="738"/>
      <c r="L653" s="738" t="s">
        <v>301</v>
      </c>
      <c r="M653" s="738"/>
      <c r="N653" s="738" t="s">
        <v>301</v>
      </c>
    </row>
    <row r="654" spans="1:14" x14ac:dyDescent="0.35">
      <c r="A654" s="1781" t="s">
        <v>0</v>
      </c>
      <c r="B654" s="1781" t="s">
        <v>378</v>
      </c>
      <c r="C654" s="1782" t="s">
        <v>671</v>
      </c>
      <c r="D654" s="738" t="s">
        <v>301</v>
      </c>
      <c r="E654" s="1284" t="s">
        <v>3503</v>
      </c>
      <c r="F654" s="1284"/>
      <c r="G654" s="1284"/>
      <c r="H654" s="738" t="s">
        <v>301</v>
      </c>
      <c r="I654" s="1284" t="s">
        <v>3504</v>
      </c>
      <c r="J654" s="1284"/>
      <c r="K654" s="1284"/>
      <c r="L654" s="738" t="s">
        <v>301</v>
      </c>
      <c r="M654" s="1284" t="s">
        <v>3505</v>
      </c>
      <c r="N654" s="738" t="s">
        <v>301</v>
      </c>
    </row>
    <row r="655" spans="1:14" x14ac:dyDescent="0.35">
      <c r="A655" s="1781"/>
      <c r="B655" s="1781"/>
      <c r="C655" s="1781"/>
      <c r="D655" s="738" t="s">
        <v>301</v>
      </c>
      <c r="E655" s="1160" t="s">
        <v>3506</v>
      </c>
      <c r="F655" s="1160" t="s">
        <v>3507</v>
      </c>
      <c r="G655" s="1160" t="s">
        <v>3508</v>
      </c>
      <c r="H655" s="738" t="s">
        <v>301</v>
      </c>
      <c r="I655" s="1160" t="s">
        <v>3506</v>
      </c>
      <c r="J655" s="1160" t="s">
        <v>3507</v>
      </c>
      <c r="K655" s="1160" t="s">
        <v>3508</v>
      </c>
      <c r="L655" s="738" t="s">
        <v>301</v>
      </c>
      <c r="M655" s="1284"/>
      <c r="N655" s="738" t="s">
        <v>301</v>
      </c>
    </row>
    <row r="656" spans="1:14" x14ac:dyDescent="0.35">
      <c r="A656" s="1161"/>
      <c r="B656" s="1162" t="s">
        <v>307</v>
      </c>
      <c r="C656" s="1162"/>
      <c r="D656" s="738" t="s">
        <v>301</v>
      </c>
      <c r="E656" s="1163">
        <v>0</v>
      </c>
      <c r="F656" s="1163">
        <v>0</v>
      </c>
      <c r="G656" s="1163">
        <v>0</v>
      </c>
      <c r="H656" s="1133" t="s">
        <v>301</v>
      </c>
      <c r="I656" s="1163">
        <v>0</v>
      </c>
      <c r="J656" s="1163">
        <v>0</v>
      </c>
      <c r="K656" s="1163">
        <v>0</v>
      </c>
      <c r="L656" s="1133" t="s">
        <v>301</v>
      </c>
      <c r="M656" s="1163">
        <v>0</v>
      </c>
      <c r="N656" s="738" t="s">
        <v>301</v>
      </c>
    </row>
    <row r="657" spans="1:14" x14ac:dyDescent="0.35">
      <c r="A657" s="1164">
        <v>1</v>
      </c>
      <c r="B657" s="865" t="s">
        <v>205</v>
      </c>
      <c r="C657" s="865" t="s">
        <v>179</v>
      </c>
      <c r="D657" s="738" t="s">
        <v>301</v>
      </c>
      <c r="E657" s="1165"/>
      <c r="F657" s="1165">
        <v>0</v>
      </c>
      <c r="G657" s="1165">
        <v>0</v>
      </c>
      <c r="H657" s="1133" t="s">
        <v>301</v>
      </c>
      <c r="I657" s="1165"/>
      <c r="J657" s="1165">
        <v>0</v>
      </c>
      <c r="K657" s="1165">
        <v>0</v>
      </c>
      <c r="L657" s="1133" t="s">
        <v>301</v>
      </c>
      <c r="M657" s="1165">
        <v>0</v>
      </c>
      <c r="N657" s="738" t="s">
        <v>301</v>
      </c>
    </row>
    <row r="658" spans="1:14" x14ac:dyDescent="0.35">
      <c r="A658" s="1138">
        <v>2</v>
      </c>
      <c r="B658" s="868" t="s">
        <v>216</v>
      </c>
      <c r="C658" s="868" t="s">
        <v>179</v>
      </c>
      <c r="D658" s="738" t="s">
        <v>301</v>
      </c>
      <c r="E658" s="1139"/>
      <c r="F658" s="1139">
        <v>0</v>
      </c>
      <c r="G658" s="1139">
        <v>0</v>
      </c>
      <c r="H658" s="1133" t="s">
        <v>301</v>
      </c>
      <c r="I658" s="1139"/>
      <c r="J658" s="1139">
        <v>0</v>
      </c>
      <c r="K658" s="1139">
        <v>0</v>
      </c>
      <c r="L658" s="1133" t="s">
        <v>301</v>
      </c>
      <c r="M658" s="1139">
        <v>0</v>
      </c>
      <c r="N658" s="738" t="s">
        <v>301</v>
      </c>
    </row>
    <row r="659" spans="1:14" x14ac:dyDescent="0.35">
      <c r="A659" s="1164">
        <v>3</v>
      </c>
      <c r="B659" s="865" t="s">
        <v>217</v>
      </c>
      <c r="C659" s="865" t="s">
        <v>179</v>
      </c>
      <c r="D659" s="738" t="s">
        <v>301</v>
      </c>
      <c r="E659" s="1165"/>
      <c r="F659" s="1165">
        <v>0</v>
      </c>
      <c r="G659" s="1165">
        <v>0</v>
      </c>
      <c r="H659" s="1133" t="s">
        <v>301</v>
      </c>
      <c r="I659" s="1165"/>
      <c r="J659" s="1165">
        <v>0</v>
      </c>
      <c r="K659" s="1165">
        <v>0</v>
      </c>
      <c r="L659" s="1133" t="s">
        <v>301</v>
      </c>
      <c r="M659" s="1165">
        <v>0</v>
      </c>
      <c r="N659" s="738" t="s">
        <v>301</v>
      </c>
    </row>
    <row r="660" spans="1:14" x14ac:dyDescent="0.35">
      <c r="A660" s="1138">
        <v>4</v>
      </c>
      <c r="B660" s="868" t="s">
        <v>218</v>
      </c>
      <c r="C660" s="868" t="s">
        <v>208</v>
      </c>
      <c r="D660" s="738" t="s">
        <v>301</v>
      </c>
      <c r="E660" s="1139"/>
      <c r="F660" s="1139">
        <v>0</v>
      </c>
      <c r="G660" s="1139">
        <v>0</v>
      </c>
      <c r="H660" s="1133" t="s">
        <v>301</v>
      </c>
      <c r="I660" s="1139"/>
      <c r="J660" s="1139">
        <v>0</v>
      </c>
      <c r="K660" s="1139">
        <v>0</v>
      </c>
      <c r="L660" s="1133" t="s">
        <v>301</v>
      </c>
      <c r="M660" s="1139">
        <v>0</v>
      </c>
      <c r="N660" s="738" t="s">
        <v>301</v>
      </c>
    </row>
    <row r="661" spans="1:14" x14ac:dyDescent="0.35">
      <c r="A661" s="1164">
        <v>5</v>
      </c>
      <c r="B661" s="865" t="s">
        <v>518</v>
      </c>
      <c r="C661" s="865" t="s">
        <v>208</v>
      </c>
      <c r="D661" s="738" t="s">
        <v>301</v>
      </c>
      <c r="E661" s="1165"/>
      <c r="F661" s="1165">
        <v>0</v>
      </c>
      <c r="G661" s="1165">
        <v>0</v>
      </c>
      <c r="H661" s="1133" t="s">
        <v>301</v>
      </c>
      <c r="I661" s="1165"/>
      <c r="J661" s="1165">
        <v>0</v>
      </c>
      <c r="K661" s="1165">
        <v>0</v>
      </c>
      <c r="L661" s="1133" t="s">
        <v>301</v>
      </c>
      <c r="M661" s="1165">
        <v>0</v>
      </c>
      <c r="N661" s="738" t="s">
        <v>301</v>
      </c>
    </row>
    <row r="662" spans="1:14" x14ac:dyDescent="0.35">
      <c r="A662" s="1138">
        <v>6</v>
      </c>
      <c r="B662" s="868" t="s">
        <v>519</v>
      </c>
      <c r="C662" s="868" t="s">
        <v>208</v>
      </c>
      <c r="D662" s="738" t="s">
        <v>301</v>
      </c>
      <c r="E662" s="1139"/>
      <c r="F662" s="1139">
        <v>0</v>
      </c>
      <c r="G662" s="1139">
        <v>0</v>
      </c>
      <c r="H662" s="1133" t="s">
        <v>301</v>
      </c>
      <c r="I662" s="1139"/>
      <c r="J662" s="1139">
        <v>0</v>
      </c>
      <c r="K662" s="1139">
        <v>0</v>
      </c>
      <c r="L662" s="1133" t="s">
        <v>301</v>
      </c>
      <c r="M662" s="1139">
        <v>0</v>
      </c>
      <c r="N662" s="738" t="s">
        <v>301</v>
      </c>
    </row>
    <row r="663" spans="1:14" x14ac:dyDescent="0.35">
      <c r="A663" s="1161"/>
      <c r="B663" s="1162" t="s">
        <v>520</v>
      </c>
      <c r="C663" s="1162"/>
      <c r="D663" s="738" t="s">
        <v>301</v>
      </c>
      <c r="E663" s="1163">
        <v>0</v>
      </c>
      <c r="F663" s="1163">
        <v>0</v>
      </c>
      <c r="G663" s="1163">
        <v>0</v>
      </c>
      <c r="H663" s="1133" t="s">
        <v>301</v>
      </c>
      <c r="I663" s="1163">
        <v>0</v>
      </c>
      <c r="J663" s="1163">
        <v>0</v>
      </c>
      <c r="K663" s="1163">
        <v>0</v>
      </c>
      <c r="L663" s="1133" t="s">
        <v>301</v>
      </c>
      <c r="M663" s="1163">
        <v>0</v>
      </c>
      <c r="N663" s="738" t="s">
        <v>301</v>
      </c>
    </row>
    <row r="664" spans="1:14" x14ac:dyDescent="0.35">
      <c r="A664" s="1164">
        <v>7</v>
      </c>
      <c r="B664" s="865" t="s">
        <v>521</v>
      </c>
      <c r="C664" s="865" t="s">
        <v>179</v>
      </c>
      <c r="D664" s="738" t="s">
        <v>301</v>
      </c>
      <c r="E664" s="1165"/>
      <c r="F664" s="1165">
        <v>0</v>
      </c>
      <c r="G664" s="1165">
        <v>0</v>
      </c>
      <c r="H664" s="1133" t="s">
        <v>301</v>
      </c>
      <c r="I664" s="1165"/>
      <c r="J664" s="1165">
        <v>0</v>
      </c>
      <c r="K664" s="1165">
        <v>0</v>
      </c>
      <c r="L664" s="1133" t="s">
        <v>301</v>
      </c>
      <c r="M664" s="1165">
        <v>0</v>
      </c>
      <c r="N664" s="738" t="s">
        <v>301</v>
      </c>
    </row>
    <row r="665" spans="1:14" x14ac:dyDescent="0.35">
      <c r="A665" s="1138">
        <v>8</v>
      </c>
      <c r="B665" s="868" t="s">
        <v>522</v>
      </c>
      <c r="C665" s="868" t="s">
        <v>179</v>
      </c>
      <c r="D665" s="738" t="s">
        <v>301</v>
      </c>
      <c r="E665" s="1139"/>
      <c r="F665" s="1139">
        <v>0</v>
      </c>
      <c r="G665" s="1139">
        <v>0</v>
      </c>
      <c r="H665" s="1133" t="s">
        <v>301</v>
      </c>
      <c r="I665" s="1139"/>
      <c r="J665" s="1139">
        <v>0</v>
      </c>
      <c r="K665" s="1139">
        <v>0</v>
      </c>
      <c r="L665" s="1133" t="s">
        <v>301</v>
      </c>
      <c r="M665" s="1139">
        <v>0</v>
      </c>
      <c r="N665" s="738" t="s">
        <v>301</v>
      </c>
    </row>
    <row r="666" spans="1:14" x14ac:dyDescent="0.35">
      <c r="A666" s="1164">
        <v>9</v>
      </c>
      <c r="B666" s="865" t="s">
        <v>523</v>
      </c>
      <c r="C666" s="865" t="s">
        <v>179</v>
      </c>
      <c r="D666" s="738" t="s">
        <v>301</v>
      </c>
      <c r="E666" s="1165"/>
      <c r="F666" s="1165">
        <v>0</v>
      </c>
      <c r="G666" s="1165">
        <v>0</v>
      </c>
      <c r="H666" s="1133" t="s">
        <v>301</v>
      </c>
      <c r="I666" s="1165"/>
      <c r="J666" s="1165">
        <v>0</v>
      </c>
      <c r="K666" s="1165">
        <v>0</v>
      </c>
      <c r="L666" s="1133" t="s">
        <v>301</v>
      </c>
      <c r="M666" s="1165">
        <v>0</v>
      </c>
      <c r="N666" s="738" t="s">
        <v>301</v>
      </c>
    </row>
    <row r="667" spans="1:14" x14ac:dyDescent="0.35">
      <c r="A667" s="1138">
        <v>10</v>
      </c>
      <c r="B667" s="868" t="s">
        <v>218</v>
      </c>
      <c r="C667" s="868" t="s">
        <v>181</v>
      </c>
      <c r="D667" s="738" t="s">
        <v>301</v>
      </c>
      <c r="E667" s="1139"/>
      <c r="F667" s="1139">
        <v>0</v>
      </c>
      <c r="G667" s="1139">
        <v>0</v>
      </c>
      <c r="H667" s="1133" t="s">
        <v>301</v>
      </c>
      <c r="I667" s="1139"/>
      <c r="J667" s="1139">
        <v>0</v>
      </c>
      <c r="K667" s="1139">
        <v>0</v>
      </c>
      <c r="L667" s="1133" t="s">
        <v>301</v>
      </c>
      <c r="M667" s="1139">
        <v>0</v>
      </c>
      <c r="N667" s="738" t="s">
        <v>301</v>
      </c>
    </row>
    <row r="668" spans="1:14" x14ac:dyDescent="0.35">
      <c r="A668" s="1164">
        <v>11</v>
      </c>
      <c r="B668" s="865" t="s">
        <v>518</v>
      </c>
      <c r="C668" s="865" t="s">
        <v>181</v>
      </c>
      <c r="D668" s="738" t="s">
        <v>301</v>
      </c>
      <c r="E668" s="1165"/>
      <c r="F668" s="1165">
        <v>0</v>
      </c>
      <c r="G668" s="1165">
        <v>0</v>
      </c>
      <c r="H668" s="1133" t="s">
        <v>301</v>
      </c>
      <c r="I668" s="1165"/>
      <c r="J668" s="1165">
        <v>0</v>
      </c>
      <c r="K668" s="1165">
        <v>0</v>
      </c>
      <c r="L668" s="1133" t="s">
        <v>301</v>
      </c>
      <c r="M668" s="1165">
        <v>0</v>
      </c>
      <c r="N668" s="738" t="s">
        <v>301</v>
      </c>
    </row>
    <row r="669" spans="1:14" x14ac:dyDescent="0.35">
      <c r="A669" s="1138">
        <v>12</v>
      </c>
      <c r="B669" s="868" t="s">
        <v>524</v>
      </c>
      <c r="C669" s="868" t="s">
        <v>181</v>
      </c>
      <c r="D669" s="738" t="s">
        <v>301</v>
      </c>
      <c r="E669" s="1139"/>
      <c r="F669" s="1139">
        <v>0</v>
      </c>
      <c r="G669" s="1139">
        <v>0</v>
      </c>
      <c r="H669" s="1133" t="s">
        <v>301</v>
      </c>
      <c r="I669" s="1139"/>
      <c r="J669" s="1139">
        <v>0</v>
      </c>
      <c r="K669" s="1139">
        <v>0</v>
      </c>
      <c r="L669" s="1133" t="s">
        <v>301</v>
      </c>
      <c r="M669" s="1139">
        <v>0</v>
      </c>
      <c r="N669" s="738" t="s">
        <v>301</v>
      </c>
    </row>
    <row r="670" spans="1:14" x14ac:dyDescent="0.35">
      <c r="A670" s="1161"/>
      <c r="B670" s="1162" t="s">
        <v>381</v>
      </c>
      <c r="C670" s="1162"/>
      <c r="D670" s="738" t="s">
        <v>301</v>
      </c>
      <c r="E670" s="1163">
        <v>0</v>
      </c>
      <c r="F670" s="1163">
        <v>0</v>
      </c>
      <c r="G670" s="1163">
        <v>0</v>
      </c>
      <c r="H670" s="1133" t="s">
        <v>301</v>
      </c>
      <c r="I670" s="1163">
        <v>0</v>
      </c>
      <c r="J670" s="1163">
        <v>0</v>
      </c>
      <c r="K670" s="1163">
        <v>0</v>
      </c>
      <c r="L670" s="1133" t="s">
        <v>301</v>
      </c>
      <c r="M670" s="1163">
        <v>0</v>
      </c>
      <c r="N670" s="738" t="s">
        <v>301</v>
      </c>
    </row>
    <row r="671" spans="1:14" x14ac:dyDescent="0.35">
      <c r="A671" s="1164">
        <v>13</v>
      </c>
      <c r="B671" s="865" t="s">
        <v>525</v>
      </c>
      <c r="C671" s="865" t="s">
        <v>101</v>
      </c>
      <c r="D671" s="738" t="s">
        <v>301</v>
      </c>
      <c r="E671" s="1165"/>
      <c r="F671" s="1165">
        <v>0</v>
      </c>
      <c r="G671" s="1165">
        <v>0</v>
      </c>
      <c r="H671" s="1133" t="s">
        <v>301</v>
      </c>
      <c r="I671" s="1165"/>
      <c r="J671" s="1165">
        <v>0</v>
      </c>
      <c r="K671" s="1165">
        <v>0</v>
      </c>
      <c r="L671" s="1133" t="s">
        <v>301</v>
      </c>
      <c r="M671" s="1165">
        <v>0</v>
      </c>
      <c r="N671" s="738" t="s">
        <v>301</v>
      </c>
    </row>
    <row r="672" spans="1:14" x14ac:dyDescent="0.35">
      <c r="A672" s="1138">
        <v>14</v>
      </c>
      <c r="B672" s="868" t="s">
        <v>526</v>
      </c>
      <c r="C672" s="868" t="s">
        <v>101</v>
      </c>
      <c r="D672" s="738" t="s">
        <v>301</v>
      </c>
      <c r="E672" s="1139"/>
      <c r="F672" s="1139">
        <v>0</v>
      </c>
      <c r="G672" s="1139">
        <v>0</v>
      </c>
      <c r="H672" s="1133" t="s">
        <v>301</v>
      </c>
      <c r="I672" s="1139"/>
      <c r="J672" s="1139">
        <v>0</v>
      </c>
      <c r="K672" s="1139">
        <v>0</v>
      </c>
      <c r="L672" s="1133" t="s">
        <v>301</v>
      </c>
      <c r="M672" s="1139">
        <v>0</v>
      </c>
      <c r="N672" s="738" t="s">
        <v>301</v>
      </c>
    </row>
    <row r="673" spans="1:14" x14ac:dyDescent="0.35">
      <c r="A673" s="1164">
        <v>15</v>
      </c>
      <c r="B673" s="865" t="s">
        <v>506</v>
      </c>
      <c r="C673" s="865" t="s">
        <v>101</v>
      </c>
      <c r="D673" s="738" t="s">
        <v>301</v>
      </c>
      <c r="E673" s="1165"/>
      <c r="F673" s="1165">
        <v>0</v>
      </c>
      <c r="G673" s="1165">
        <v>0</v>
      </c>
      <c r="H673" s="1133" t="s">
        <v>301</v>
      </c>
      <c r="I673" s="1165"/>
      <c r="J673" s="1165">
        <v>0</v>
      </c>
      <c r="K673" s="1165">
        <v>0</v>
      </c>
      <c r="L673" s="1133" t="s">
        <v>301</v>
      </c>
      <c r="M673" s="1165">
        <v>0</v>
      </c>
      <c r="N673" s="738" t="s">
        <v>301</v>
      </c>
    </row>
    <row r="674" spans="1:14" x14ac:dyDescent="0.35">
      <c r="A674" s="1161"/>
      <c r="B674" s="1162" t="s">
        <v>382</v>
      </c>
      <c r="C674" s="1162"/>
      <c r="D674" s="738" t="s">
        <v>301</v>
      </c>
      <c r="E674" s="1163">
        <v>0</v>
      </c>
      <c r="F674" s="1163">
        <v>0</v>
      </c>
      <c r="G674" s="1163">
        <v>0</v>
      </c>
      <c r="H674" s="1133" t="s">
        <v>301</v>
      </c>
      <c r="I674" s="1163">
        <v>0</v>
      </c>
      <c r="J674" s="1163">
        <v>0</v>
      </c>
      <c r="K674" s="1163">
        <v>0</v>
      </c>
      <c r="L674" s="1133" t="s">
        <v>301</v>
      </c>
      <c r="M674" s="1163">
        <v>0</v>
      </c>
      <c r="N674" s="738" t="s">
        <v>301</v>
      </c>
    </row>
    <row r="675" spans="1:14" x14ac:dyDescent="0.35">
      <c r="A675" s="1164">
        <v>16</v>
      </c>
      <c r="B675" s="865" t="s">
        <v>309</v>
      </c>
      <c r="C675" s="865" t="s">
        <v>185</v>
      </c>
      <c r="D675" s="738" t="s">
        <v>301</v>
      </c>
      <c r="E675" s="1165"/>
      <c r="F675" s="1165">
        <v>0</v>
      </c>
      <c r="G675" s="1165">
        <v>0</v>
      </c>
      <c r="H675" s="1133" t="s">
        <v>301</v>
      </c>
      <c r="I675" s="1165"/>
      <c r="J675" s="1165">
        <v>0</v>
      </c>
      <c r="K675" s="1165">
        <v>0</v>
      </c>
      <c r="L675" s="1133" t="s">
        <v>301</v>
      </c>
      <c r="M675" s="1165">
        <v>0</v>
      </c>
      <c r="N675" s="738" t="s">
        <v>301</v>
      </c>
    </row>
    <row r="676" spans="1:14" x14ac:dyDescent="0.35">
      <c r="A676" s="1138">
        <v>17</v>
      </c>
      <c r="B676" s="868" t="s">
        <v>310</v>
      </c>
      <c r="C676" s="868" t="s">
        <v>185</v>
      </c>
      <c r="D676" s="738" t="s">
        <v>301</v>
      </c>
      <c r="E676" s="1139"/>
      <c r="F676" s="1139">
        <v>0</v>
      </c>
      <c r="G676" s="1139">
        <v>0</v>
      </c>
      <c r="H676" s="1133" t="s">
        <v>301</v>
      </c>
      <c r="I676" s="1139"/>
      <c r="J676" s="1139">
        <v>0</v>
      </c>
      <c r="K676" s="1139">
        <v>0</v>
      </c>
      <c r="L676" s="1133" t="s">
        <v>301</v>
      </c>
      <c r="M676" s="1139">
        <v>0</v>
      </c>
      <c r="N676" s="738" t="s">
        <v>301</v>
      </c>
    </row>
    <row r="677" spans="1:14" x14ac:dyDescent="0.35">
      <c r="A677" s="1164">
        <v>18</v>
      </c>
      <c r="B677" s="865" t="s">
        <v>151</v>
      </c>
      <c r="C677" s="865" t="s">
        <v>185</v>
      </c>
      <c r="D677" s="738" t="s">
        <v>301</v>
      </c>
      <c r="E677" s="1165"/>
      <c r="F677" s="1165">
        <v>0</v>
      </c>
      <c r="G677" s="1165">
        <v>0</v>
      </c>
      <c r="H677" s="1133" t="s">
        <v>301</v>
      </c>
      <c r="I677" s="1165"/>
      <c r="J677" s="1165">
        <v>0</v>
      </c>
      <c r="K677" s="1165">
        <v>0</v>
      </c>
      <c r="L677" s="1133" t="s">
        <v>301</v>
      </c>
      <c r="M677" s="1165">
        <v>0</v>
      </c>
      <c r="N677" s="738" t="s">
        <v>301</v>
      </c>
    </row>
    <row r="678" spans="1:14" x14ac:dyDescent="0.35">
      <c r="A678" s="1161"/>
      <c r="B678" s="1162" t="s">
        <v>308</v>
      </c>
      <c r="C678" s="1162"/>
      <c r="D678" s="738" t="s">
        <v>301</v>
      </c>
      <c r="E678" s="1163">
        <v>0</v>
      </c>
      <c r="F678" s="1163">
        <v>0</v>
      </c>
      <c r="G678" s="1163">
        <v>0</v>
      </c>
      <c r="H678" s="1133" t="s">
        <v>301</v>
      </c>
      <c r="I678" s="1163">
        <v>0</v>
      </c>
      <c r="J678" s="1163">
        <v>0</v>
      </c>
      <c r="K678" s="1163">
        <v>0</v>
      </c>
      <c r="L678" s="1133" t="s">
        <v>301</v>
      </c>
      <c r="M678" s="1163">
        <v>0</v>
      </c>
      <c r="N678" s="738" t="s">
        <v>301</v>
      </c>
    </row>
    <row r="679" spans="1:14" x14ac:dyDescent="0.35">
      <c r="A679" s="1164">
        <v>19</v>
      </c>
      <c r="B679" s="865" t="s">
        <v>206</v>
      </c>
      <c r="C679" s="865" t="s">
        <v>179</v>
      </c>
      <c r="D679" s="738" t="s">
        <v>301</v>
      </c>
      <c r="E679" s="1165"/>
      <c r="F679" s="1165">
        <v>0</v>
      </c>
      <c r="G679" s="1165">
        <v>0</v>
      </c>
      <c r="H679" s="1133" t="s">
        <v>301</v>
      </c>
      <c r="I679" s="1165"/>
      <c r="J679" s="1165">
        <v>0</v>
      </c>
      <c r="K679" s="1165">
        <v>0</v>
      </c>
      <c r="L679" s="1133" t="s">
        <v>301</v>
      </c>
      <c r="M679" s="1165">
        <v>0</v>
      </c>
      <c r="N679" s="738" t="s">
        <v>301</v>
      </c>
    </row>
    <row r="680" spans="1:14" x14ac:dyDescent="0.35">
      <c r="A680" s="1138">
        <v>20</v>
      </c>
      <c r="B680" s="868" t="s">
        <v>507</v>
      </c>
      <c r="C680" s="868" t="s">
        <v>179</v>
      </c>
      <c r="D680" s="738" t="s">
        <v>301</v>
      </c>
      <c r="E680" s="1139"/>
      <c r="F680" s="1139">
        <v>0</v>
      </c>
      <c r="G680" s="1139">
        <v>0</v>
      </c>
      <c r="H680" s="1133" t="s">
        <v>301</v>
      </c>
      <c r="I680" s="1139"/>
      <c r="J680" s="1139">
        <v>0</v>
      </c>
      <c r="K680" s="1139">
        <v>0</v>
      </c>
      <c r="L680" s="1133" t="s">
        <v>301</v>
      </c>
      <c r="M680" s="1139">
        <v>0</v>
      </c>
      <c r="N680" s="738" t="s">
        <v>301</v>
      </c>
    </row>
    <row r="681" spans="1:14" x14ac:dyDescent="0.35">
      <c r="A681" s="1164">
        <v>21</v>
      </c>
      <c r="B681" s="865" t="s">
        <v>207</v>
      </c>
      <c r="C681" s="865" t="s">
        <v>179</v>
      </c>
      <c r="D681" s="738" t="s">
        <v>301</v>
      </c>
      <c r="E681" s="1165"/>
      <c r="F681" s="1165">
        <v>0</v>
      </c>
      <c r="G681" s="1165">
        <v>0</v>
      </c>
      <c r="H681" s="1133" t="s">
        <v>301</v>
      </c>
      <c r="I681" s="1165"/>
      <c r="J681" s="1165">
        <v>0</v>
      </c>
      <c r="K681" s="1165">
        <v>0</v>
      </c>
      <c r="L681" s="1133" t="s">
        <v>301</v>
      </c>
      <c r="M681" s="1165">
        <v>0</v>
      </c>
      <c r="N681" s="738" t="s">
        <v>301</v>
      </c>
    </row>
    <row r="682" spans="1:14" x14ac:dyDescent="0.35">
      <c r="A682" s="1138">
        <v>22</v>
      </c>
      <c r="B682" s="868" t="s">
        <v>220</v>
      </c>
      <c r="C682" s="868" t="s">
        <v>179</v>
      </c>
      <c r="D682" s="738" t="s">
        <v>301</v>
      </c>
      <c r="E682" s="1139"/>
      <c r="F682" s="1139">
        <v>0</v>
      </c>
      <c r="G682" s="1139">
        <v>0</v>
      </c>
      <c r="H682" s="1133" t="s">
        <v>301</v>
      </c>
      <c r="I682" s="1139"/>
      <c r="J682" s="1139">
        <v>0</v>
      </c>
      <c r="K682" s="1139">
        <v>0</v>
      </c>
      <c r="L682" s="1133" t="s">
        <v>301</v>
      </c>
      <c r="M682" s="1139">
        <v>0</v>
      </c>
      <c r="N682" s="738" t="s">
        <v>301</v>
      </c>
    </row>
    <row r="683" spans="1:14" x14ac:dyDescent="0.35">
      <c r="A683" s="1164">
        <v>23</v>
      </c>
      <c r="B683" s="865" t="s">
        <v>219</v>
      </c>
      <c r="C683" s="865" t="s">
        <v>179</v>
      </c>
      <c r="D683" s="738" t="s">
        <v>301</v>
      </c>
      <c r="E683" s="1165"/>
      <c r="F683" s="1165">
        <v>0</v>
      </c>
      <c r="G683" s="1165">
        <v>0</v>
      </c>
      <c r="H683" s="1133" t="s">
        <v>301</v>
      </c>
      <c r="I683" s="1165"/>
      <c r="J683" s="1165">
        <v>0</v>
      </c>
      <c r="K683" s="1165">
        <v>0</v>
      </c>
      <c r="L683" s="1133" t="s">
        <v>301</v>
      </c>
      <c r="M683" s="1165">
        <v>0</v>
      </c>
      <c r="N683" s="738" t="s">
        <v>301</v>
      </c>
    </row>
    <row r="684" spans="1:14" x14ac:dyDescent="0.35">
      <c r="A684" s="1138">
        <v>24</v>
      </c>
      <c r="B684" s="868" t="s">
        <v>508</v>
      </c>
      <c r="C684" s="868" t="s">
        <v>179</v>
      </c>
      <c r="D684" s="738" t="s">
        <v>301</v>
      </c>
      <c r="E684" s="1139"/>
      <c r="F684" s="1139">
        <v>0</v>
      </c>
      <c r="G684" s="1139">
        <v>0</v>
      </c>
      <c r="H684" s="1133" t="s">
        <v>301</v>
      </c>
      <c r="I684" s="1139"/>
      <c r="J684" s="1139">
        <v>0</v>
      </c>
      <c r="K684" s="1139">
        <v>0</v>
      </c>
      <c r="L684" s="1133" t="s">
        <v>301</v>
      </c>
      <c r="M684" s="1139">
        <v>0</v>
      </c>
      <c r="N684" s="738" t="s">
        <v>301</v>
      </c>
    </row>
    <row r="685" spans="1:14" x14ac:dyDescent="0.35">
      <c r="A685" s="1164">
        <v>25</v>
      </c>
      <c r="B685" s="865" t="s">
        <v>213</v>
      </c>
      <c r="C685" s="865" t="s">
        <v>179</v>
      </c>
      <c r="D685" s="738" t="s">
        <v>301</v>
      </c>
      <c r="E685" s="1165"/>
      <c r="F685" s="1165">
        <v>0</v>
      </c>
      <c r="G685" s="1165">
        <v>0</v>
      </c>
      <c r="H685" s="1133" t="s">
        <v>301</v>
      </c>
      <c r="I685" s="1165"/>
      <c r="J685" s="1165">
        <v>0</v>
      </c>
      <c r="K685" s="1165">
        <v>0</v>
      </c>
      <c r="L685" s="1133" t="s">
        <v>301</v>
      </c>
      <c r="M685" s="1165">
        <v>0</v>
      </c>
      <c r="N685" s="738" t="s">
        <v>301</v>
      </c>
    </row>
    <row r="686" spans="1:14" x14ac:dyDescent="0.35">
      <c r="A686" s="1138">
        <v>26</v>
      </c>
      <c r="B686" s="868" t="s">
        <v>509</v>
      </c>
      <c r="C686" s="868" t="s">
        <v>179</v>
      </c>
      <c r="D686" s="738" t="s">
        <v>301</v>
      </c>
      <c r="E686" s="1139"/>
      <c r="F686" s="1139">
        <v>0</v>
      </c>
      <c r="G686" s="1139">
        <v>0</v>
      </c>
      <c r="H686" s="1133" t="s">
        <v>301</v>
      </c>
      <c r="I686" s="1139"/>
      <c r="J686" s="1139">
        <v>0</v>
      </c>
      <c r="K686" s="1139">
        <v>0</v>
      </c>
      <c r="L686" s="1133" t="s">
        <v>301</v>
      </c>
      <c r="M686" s="1139">
        <v>0</v>
      </c>
      <c r="N686" s="738" t="s">
        <v>301</v>
      </c>
    </row>
    <row r="687" spans="1:14" x14ac:dyDescent="0.35">
      <c r="A687" s="1164">
        <v>27</v>
      </c>
      <c r="B687" s="865" t="s">
        <v>209</v>
      </c>
      <c r="C687" s="865" t="s">
        <v>208</v>
      </c>
      <c r="D687" s="738" t="s">
        <v>301</v>
      </c>
      <c r="E687" s="1165"/>
      <c r="F687" s="1165">
        <v>0</v>
      </c>
      <c r="G687" s="1165">
        <v>0</v>
      </c>
      <c r="H687" s="1133" t="s">
        <v>301</v>
      </c>
      <c r="I687" s="1165"/>
      <c r="J687" s="1165">
        <v>0</v>
      </c>
      <c r="K687" s="1165">
        <v>0</v>
      </c>
      <c r="L687" s="1133" t="s">
        <v>301</v>
      </c>
      <c r="M687" s="1165">
        <v>0</v>
      </c>
      <c r="N687" s="738" t="s">
        <v>301</v>
      </c>
    </row>
    <row r="688" spans="1:14" x14ac:dyDescent="0.35">
      <c r="A688" s="1138">
        <v>28</v>
      </c>
      <c r="B688" s="868" t="s">
        <v>510</v>
      </c>
      <c r="C688" s="868" t="s">
        <v>179</v>
      </c>
      <c r="D688" s="738" t="s">
        <v>301</v>
      </c>
      <c r="E688" s="1139"/>
      <c r="F688" s="1139">
        <v>0</v>
      </c>
      <c r="G688" s="1139">
        <v>0</v>
      </c>
      <c r="H688" s="1133" t="s">
        <v>301</v>
      </c>
      <c r="I688" s="1139"/>
      <c r="J688" s="1139">
        <v>0</v>
      </c>
      <c r="K688" s="1139">
        <v>0</v>
      </c>
      <c r="L688" s="1133" t="s">
        <v>301</v>
      </c>
      <c r="M688" s="1139">
        <v>0</v>
      </c>
      <c r="N688" s="738" t="s">
        <v>301</v>
      </c>
    </row>
    <row r="689" spans="1:14" x14ac:dyDescent="0.35">
      <c r="A689" s="1164">
        <v>29</v>
      </c>
      <c r="B689" s="865" t="s">
        <v>527</v>
      </c>
      <c r="C689" s="865" t="s">
        <v>11</v>
      </c>
      <c r="D689" s="738" t="s">
        <v>301</v>
      </c>
      <c r="E689" s="1165"/>
      <c r="F689" s="1165">
        <v>0</v>
      </c>
      <c r="G689" s="1165">
        <v>0</v>
      </c>
      <c r="H689" s="1133" t="s">
        <v>301</v>
      </c>
      <c r="I689" s="1165"/>
      <c r="J689" s="1165">
        <v>0</v>
      </c>
      <c r="K689" s="1165">
        <v>0</v>
      </c>
      <c r="L689" s="1133" t="s">
        <v>301</v>
      </c>
      <c r="M689" s="1165">
        <v>0</v>
      </c>
      <c r="N689" s="738" t="s">
        <v>301</v>
      </c>
    </row>
    <row r="690" spans="1:14" x14ac:dyDescent="0.35">
      <c r="A690" s="1161"/>
      <c r="B690" s="1162" t="s">
        <v>528</v>
      </c>
      <c r="C690" s="1162"/>
      <c r="D690" s="738" t="s">
        <v>301</v>
      </c>
      <c r="E690" s="1163">
        <v>850981324</v>
      </c>
      <c r="F690" s="1163">
        <v>0</v>
      </c>
      <c r="G690" s="1163">
        <v>850981324</v>
      </c>
      <c r="H690" s="1133" t="s">
        <v>301</v>
      </c>
      <c r="I690" s="1163">
        <v>851412073</v>
      </c>
      <c r="J690" s="1163">
        <v>0</v>
      </c>
      <c r="K690" s="1163">
        <v>851412073</v>
      </c>
      <c r="L690" s="1133" t="s">
        <v>301</v>
      </c>
      <c r="M690" s="1163">
        <v>-430749</v>
      </c>
      <c r="N690" s="738" t="s">
        <v>301</v>
      </c>
    </row>
    <row r="691" spans="1:14" x14ac:dyDescent="0.35">
      <c r="A691" s="1164">
        <v>30</v>
      </c>
      <c r="B691" s="865" t="s">
        <v>3509</v>
      </c>
      <c r="C691" s="865" t="s">
        <v>191</v>
      </c>
      <c r="D691" s="738" t="s">
        <v>301</v>
      </c>
      <c r="E691" s="1165">
        <v>846109751</v>
      </c>
      <c r="F691" s="1165">
        <v>-68836288</v>
      </c>
      <c r="G691" s="1165">
        <v>777273463</v>
      </c>
      <c r="H691" s="1133" t="s">
        <v>301</v>
      </c>
      <c r="I691" s="1165">
        <v>777273463</v>
      </c>
      <c r="J691" s="1165">
        <v>0</v>
      </c>
      <c r="K691" s="1165">
        <v>777273463</v>
      </c>
      <c r="L691" s="1133" t="s">
        <v>301</v>
      </c>
      <c r="M691" s="1165">
        <v>0</v>
      </c>
      <c r="N691" s="738" t="s">
        <v>301</v>
      </c>
    </row>
    <row r="692" spans="1:14" x14ac:dyDescent="0.35">
      <c r="A692" s="1138">
        <v>31</v>
      </c>
      <c r="B692" s="868" t="s">
        <v>157</v>
      </c>
      <c r="C692" s="868" t="s">
        <v>191</v>
      </c>
      <c r="D692" s="738" t="s">
        <v>301</v>
      </c>
      <c r="E692" s="1139"/>
      <c r="F692" s="1139">
        <v>0</v>
      </c>
      <c r="G692" s="1139">
        <v>0</v>
      </c>
      <c r="H692" s="1133" t="s">
        <v>301</v>
      </c>
      <c r="I692" s="1139"/>
      <c r="J692" s="1139">
        <v>0</v>
      </c>
      <c r="K692" s="1139">
        <v>0</v>
      </c>
      <c r="L692" s="1133" t="s">
        <v>301</v>
      </c>
      <c r="M692" s="1139">
        <v>0</v>
      </c>
      <c r="N692" s="738" t="s">
        <v>301</v>
      </c>
    </row>
    <row r="693" spans="1:14" x14ac:dyDescent="0.35">
      <c r="A693" s="1164">
        <v>32</v>
      </c>
      <c r="B693" s="865" t="s">
        <v>154</v>
      </c>
      <c r="C693" s="865" t="s">
        <v>191</v>
      </c>
      <c r="D693" s="738" t="s">
        <v>301</v>
      </c>
      <c r="E693" s="1165"/>
      <c r="F693" s="1165">
        <v>0</v>
      </c>
      <c r="G693" s="1165">
        <v>0</v>
      </c>
      <c r="H693" s="1133" t="s">
        <v>301</v>
      </c>
      <c r="I693" s="1165"/>
      <c r="J693" s="1165">
        <v>0</v>
      </c>
      <c r="K693" s="1165">
        <v>0</v>
      </c>
      <c r="L693" s="1133" t="s">
        <v>301</v>
      </c>
      <c r="M693" s="1165">
        <v>0</v>
      </c>
      <c r="N693" s="738" t="s">
        <v>301</v>
      </c>
    </row>
    <row r="694" spans="1:14" x14ac:dyDescent="0.35">
      <c r="A694" s="1138">
        <v>33</v>
      </c>
      <c r="B694" s="868" t="s">
        <v>159</v>
      </c>
      <c r="C694" s="868" t="s">
        <v>191</v>
      </c>
      <c r="D694" s="738" t="s">
        <v>301</v>
      </c>
      <c r="E694" s="1139"/>
      <c r="F694" s="1139">
        <v>0</v>
      </c>
      <c r="G694" s="1139">
        <v>0</v>
      </c>
      <c r="H694" s="1133" t="s">
        <v>301</v>
      </c>
      <c r="I694" s="1139"/>
      <c r="J694" s="1139">
        <v>0</v>
      </c>
      <c r="K694" s="1139">
        <v>0</v>
      </c>
      <c r="L694" s="1133" t="s">
        <v>301</v>
      </c>
      <c r="M694" s="1139">
        <v>0</v>
      </c>
      <c r="N694" s="738" t="s">
        <v>301</v>
      </c>
    </row>
    <row r="695" spans="1:14" x14ac:dyDescent="0.35">
      <c r="A695" s="1164">
        <v>34</v>
      </c>
      <c r="B695" s="865" t="s">
        <v>156</v>
      </c>
      <c r="C695" s="865" t="s">
        <v>191</v>
      </c>
      <c r="D695" s="738" t="s">
        <v>301</v>
      </c>
      <c r="E695" s="1165"/>
      <c r="F695" s="1165">
        <v>0</v>
      </c>
      <c r="G695" s="1165">
        <v>0</v>
      </c>
      <c r="H695" s="1133" t="s">
        <v>301</v>
      </c>
      <c r="I695" s="1165"/>
      <c r="J695" s="1165">
        <v>0</v>
      </c>
      <c r="K695" s="1165">
        <v>0</v>
      </c>
      <c r="L695" s="1133" t="s">
        <v>301</v>
      </c>
      <c r="M695" s="1165">
        <v>0</v>
      </c>
      <c r="N695" s="738" t="s">
        <v>301</v>
      </c>
    </row>
    <row r="696" spans="1:14" x14ac:dyDescent="0.35">
      <c r="A696" s="1138">
        <v>35</v>
      </c>
      <c r="B696" s="868" t="s">
        <v>147</v>
      </c>
      <c r="C696" s="868" t="s">
        <v>191</v>
      </c>
      <c r="D696" s="738" t="s">
        <v>301</v>
      </c>
      <c r="E696" s="1139"/>
      <c r="F696" s="1139">
        <v>68836288</v>
      </c>
      <c r="G696" s="1139">
        <v>68836288</v>
      </c>
      <c r="H696" s="1133" t="s">
        <v>301</v>
      </c>
      <c r="I696" s="1139">
        <v>68836288</v>
      </c>
      <c r="J696" s="1139">
        <v>0</v>
      </c>
      <c r="K696" s="1139">
        <v>68836288</v>
      </c>
      <c r="L696" s="1133" t="s">
        <v>301</v>
      </c>
      <c r="M696" s="1139">
        <v>0</v>
      </c>
      <c r="N696" s="738" t="s">
        <v>301</v>
      </c>
    </row>
    <row r="697" spans="1:14" x14ac:dyDescent="0.35">
      <c r="A697" s="1164">
        <v>36</v>
      </c>
      <c r="B697" s="865" t="s">
        <v>150</v>
      </c>
      <c r="C697" s="865" t="s">
        <v>191</v>
      </c>
      <c r="D697" s="738" t="s">
        <v>301</v>
      </c>
      <c r="E697" s="1165"/>
      <c r="F697" s="1165">
        <v>0</v>
      </c>
      <c r="G697" s="1165">
        <v>0</v>
      </c>
      <c r="H697" s="1133" t="s">
        <v>301</v>
      </c>
      <c r="I697" s="1165"/>
      <c r="J697" s="1165">
        <v>0</v>
      </c>
      <c r="K697" s="1165">
        <v>0</v>
      </c>
      <c r="L697" s="1133" t="s">
        <v>301</v>
      </c>
      <c r="M697" s="1165">
        <v>0</v>
      </c>
      <c r="N697" s="738" t="s">
        <v>301</v>
      </c>
    </row>
    <row r="698" spans="1:14" x14ac:dyDescent="0.35">
      <c r="A698" s="1138">
        <v>37</v>
      </c>
      <c r="B698" s="868" t="s">
        <v>149</v>
      </c>
      <c r="C698" s="868" t="s">
        <v>176</v>
      </c>
      <c r="D698" s="738" t="s">
        <v>301</v>
      </c>
      <c r="E698" s="1139"/>
      <c r="F698" s="1139">
        <v>0</v>
      </c>
      <c r="G698" s="1139">
        <v>0</v>
      </c>
      <c r="H698" s="1133" t="s">
        <v>301</v>
      </c>
      <c r="I698" s="1139"/>
      <c r="J698" s="1139">
        <v>0</v>
      </c>
      <c r="K698" s="1139">
        <v>0</v>
      </c>
      <c r="L698" s="1133" t="s">
        <v>301</v>
      </c>
      <c r="M698" s="1139">
        <v>0</v>
      </c>
      <c r="N698" s="738" t="s">
        <v>301</v>
      </c>
    </row>
    <row r="699" spans="1:14" x14ac:dyDescent="0.35">
      <c r="A699" s="1164">
        <v>38</v>
      </c>
      <c r="B699" s="865" t="s">
        <v>158</v>
      </c>
      <c r="C699" s="865" t="s">
        <v>176</v>
      </c>
      <c r="D699" s="738" t="s">
        <v>301</v>
      </c>
      <c r="E699" s="1165"/>
      <c r="F699" s="1165">
        <v>0</v>
      </c>
      <c r="G699" s="1165">
        <v>0</v>
      </c>
      <c r="H699" s="1133" t="s">
        <v>301</v>
      </c>
      <c r="I699" s="1165">
        <v>27497</v>
      </c>
      <c r="J699" s="1165">
        <v>0</v>
      </c>
      <c r="K699" s="1165">
        <v>27497</v>
      </c>
      <c r="L699" s="1133" t="s">
        <v>301</v>
      </c>
      <c r="M699" s="1165">
        <v>-27497</v>
      </c>
      <c r="N699" s="738" t="s">
        <v>301</v>
      </c>
    </row>
    <row r="700" spans="1:14" x14ac:dyDescent="0.35">
      <c r="A700" s="1138">
        <v>39</v>
      </c>
      <c r="B700" s="868" t="s">
        <v>529</v>
      </c>
      <c r="C700" s="868" t="s">
        <v>176</v>
      </c>
      <c r="D700" s="738" t="s">
        <v>301</v>
      </c>
      <c r="E700" s="1139"/>
      <c r="F700" s="1139">
        <v>0</v>
      </c>
      <c r="G700" s="1139">
        <v>0</v>
      </c>
      <c r="H700" s="1133" t="s">
        <v>301</v>
      </c>
      <c r="I700" s="1139"/>
      <c r="J700" s="1139">
        <v>0</v>
      </c>
      <c r="K700" s="1139">
        <v>0</v>
      </c>
      <c r="L700" s="1133" t="s">
        <v>301</v>
      </c>
      <c r="M700" s="1139">
        <v>0</v>
      </c>
      <c r="N700" s="738" t="s">
        <v>301</v>
      </c>
    </row>
    <row r="701" spans="1:14" x14ac:dyDescent="0.35">
      <c r="A701" s="1164">
        <v>40</v>
      </c>
      <c r="B701" s="865" t="s">
        <v>148</v>
      </c>
      <c r="C701" s="865" t="s">
        <v>176</v>
      </c>
      <c r="D701" s="738" t="s">
        <v>301</v>
      </c>
      <c r="E701" s="1165"/>
      <c r="F701" s="1165">
        <v>0</v>
      </c>
      <c r="G701" s="1165">
        <v>0</v>
      </c>
      <c r="H701" s="1133" t="s">
        <v>301</v>
      </c>
      <c r="I701" s="1165"/>
      <c r="J701" s="1165">
        <v>0</v>
      </c>
      <c r="K701" s="1165">
        <v>0</v>
      </c>
      <c r="L701" s="1133" t="s">
        <v>301</v>
      </c>
      <c r="M701" s="1165">
        <v>0</v>
      </c>
      <c r="N701" s="738" t="s">
        <v>301</v>
      </c>
    </row>
    <row r="702" spans="1:14" x14ac:dyDescent="0.35">
      <c r="A702" s="1138">
        <v>41</v>
      </c>
      <c r="B702" s="868" t="s">
        <v>511</v>
      </c>
      <c r="C702" s="868" t="s">
        <v>185</v>
      </c>
      <c r="D702" s="738" t="s">
        <v>301</v>
      </c>
      <c r="E702" s="1139"/>
      <c r="F702" s="1139">
        <v>0</v>
      </c>
      <c r="G702" s="1139">
        <v>0</v>
      </c>
      <c r="H702" s="1133" t="s">
        <v>301</v>
      </c>
      <c r="I702" s="1139"/>
      <c r="J702" s="1139">
        <v>0</v>
      </c>
      <c r="K702" s="1139">
        <v>0</v>
      </c>
      <c r="L702" s="1133" t="s">
        <v>301</v>
      </c>
      <c r="M702" s="1139">
        <v>0</v>
      </c>
      <c r="N702" s="738" t="s">
        <v>301</v>
      </c>
    </row>
    <row r="703" spans="1:14" x14ac:dyDescent="0.35">
      <c r="A703" s="1164">
        <v>42</v>
      </c>
      <c r="B703" s="865" t="s">
        <v>155</v>
      </c>
      <c r="C703" s="865" t="s">
        <v>191</v>
      </c>
      <c r="D703" s="738" t="s">
        <v>301</v>
      </c>
      <c r="E703" s="1165">
        <v>596281</v>
      </c>
      <c r="F703" s="1165">
        <v>0</v>
      </c>
      <c r="G703" s="1165">
        <v>596281</v>
      </c>
      <c r="H703" s="1133" t="s">
        <v>301</v>
      </c>
      <c r="I703" s="1165">
        <v>596281</v>
      </c>
      <c r="J703" s="1165">
        <v>0</v>
      </c>
      <c r="K703" s="1165">
        <v>596281</v>
      </c>
      <c r="L703" s="1133" t="s">
        <v>301</v>
      </c>
      <c r="M703" s="1165">
        <v>0</v>
      </c>
      <c r="N703" s="738" t="s">
        <v>301</v>
      </c>
    </row>
    <row r="704" spans="1:14" x14ac:dyDescent="0.35">
      <c r="A704" s="1138">
        <v>43</v>
      </c>
      <c r="B704" s="868" t="s">
        <v>153</v>
      </c>
      <c r="C704" s="868" t="s">
        <v>191</v>
      </c>
      <c r="D704" s="738" t="s">
        <v>301</v>
      </c>
      <c r="E704" s="1139">
        <v>894429</v>
      </c>
      <c r="F704" s="1139">
        <v>0</v>
      </c>
      <c r="G704" s="1139">
        <v>894429</v>
      </c>
      <c r="H704" s="1133" t="s">
        <v>301</v>
      </c>
      <c r="I704" s="1139">
        <v>894429</v>
      </c>
      <c r="J704" s="1139">
        <v>0</v>
      </c>
      <c r="K704" s="1139">
        <v>894429</v>
      </c>
      <c r="L704" s="1133" t="s">
        <v>301</v>
      </c>
      <c r="M704" s="1139">
        <v>0</v>
      </c>
      <c r="N704" s="738" t="s">
        <v>301</v>
      </c>
    </row>
    <row r="705" spans="1:14" x14ac:dyDescent="0.35">
      <c r="A705" s="1164">
        <v>44</v>
      </c>
      <c r="B705" s="865" t="s">
        <v>512</v>
      </c>
      <c r="C705" s="865" t="s">
        <v>191</v>
      </c>
      <c r="D705" s="738" t="s">
        <v>301</v>
      </c>
      <c r="E705" s="1165"/>
      <c r="F705" s="1165">
        <v>0</v>
      </c>
      <c r="G705" s="1165">
        <v>0</v>
      </c>
      <c r="H705" s="1133" t="s">
        <v>301</v>
      </c>
      <c r="I705" s="1165"/>
      <c r="J705" s="1165">
        <v>0</v>
      </c>
      <c r="K705" s="1165">
        <v>0</v>
      </c>
      <c r="L705" s="1133" t="s">
        <v>301</v>
      </c>
      <c r="M705" s="1165">
        <v>0</v>
      </c>
      <c r="N705" s="738" t="s">
        <v>301</v>
      </c>
    </row>
    <row r="706" spans="1:14" x14ac:dyDescent="0.35">
      <c r="A706" s="1138">
        <v>45</v>
      </c>
      <c r="B706" s="868" t="s">
        <v>152</v>
      </c>
      <c r="C706" s="868" t="s">
        <v>191</v>
      </c>
      <c r="D706" s="738" t="s">
        <v>301</v>
      </c>
      <c r="E706" s="1139"/>
      <c r="F706" s="1139">
        <v>0</v>
      </c>
      <c r="G706" s="1139">
        <v>0</v>
      </c>
      <c r="H706" s="1133" t="s">
        <v>301</v>
      </c>
      <c r="I706" s="1139"/>
      <c r="J706" s="1139">
        <v>0</v>
      </c>
      <c r="K706" s="1139">
        <v>0</v>
      </c>
      <c r="L706" s="1133" t="s">
        <v>301</v>
      </c>
      <c r="M706" s="1139">
        <v>0</v>
      </c>
      <c r="N706" s="738" t="s">
        <v>301</v>
      </c>
    </row>
    <row r="707" spans="1:14" x14ac:dyDescent="0.35">
      <c r="A707" s="1164">
        <v>46</v>
      </c>
      <c r="B707" s="865" t="s">
        <v>513</v>
      </c>
      <c r="C707" s="865" t="s">
        <v>175</v>
      </c>
      <c r="D707" s="738" t="s">
        <v>301</v>
      </c>
      <c r="E707" s="1165"/>
      <c r="F707" s="1165">
        <v>0</v>
      </c>
      <c r="G707" s="1165">
        <v>0</v>
      </c>
      <c r="H707" s="1133" t="s">
        <v>301</v>
      </c>
      <c r="I707" s="1165"/>
      <c r="J707" s="1165">
        <v>0</v>
      </c>
      <c r="K707" s="1165">
        <v>0</v>
      </c>
      <c r="L707" s="1133" t="s">
        <v>301</v>
      </c>
      <c r="M707" s="1165">
        <v>0</v>
      </c>
      <c r="N707" s="738" t="s">
        <v>301</v>
      </c>
    </row>
    <row r="708" spans="1:14" x14ac:dyDescent="0.35">
      <c r="A708" s="1138">
        <v>47</v>
      </c>
      <c r="B708" s="868" t="s">
        <v>204</v>
      </c>
      <c r="C708" s="868" t="s">
        <v>196</v>
      </c>
      <c r="D708" s="738" t="s">
        <v>301</v>
      </c>
      <c r="E708" s="1139">
        <v>3380863</v>
      </c>
      <c r="F708" s="1139">
        <v>0</v>
      </c>
      <c r="G708" s="1139">
        <v>3380863</v>
      </c>
      <c r="H708" s="1133" t="s">
        <v>301</v>
      </c>
      <c r="I708" s="1139">
        <v>3784115</v>
      </c>
      <c r="J708" s="1139">
        <v>0</v>
      </c>
      <c r="K708" s="1139">
        <v>3784115</v>
      </c>
      <c r="L708" s="1133" t="s">
        <v>301</v>
      </c>
      <c r="M708" s="1139">
        <v>-403252</v>
      </c>
      <c r="N708" s="738" t="s">
        <v>301</v>
      </c>
    </row>
    <row r="709" spans="1:14" x14ac:dyDescent="0.35">
      <c r="A709" s="1164">
        <v>48</v>
      </c>
      <c r="B709" s="865" t="s">
        <v>221</v>
      </c>
      <c r="C709" s="865" t="s">
        <v>197</v>
      </c>
      <c r="D709" s="738" t="s">
        <v>301</v>
      </c>
      <c r="E709" s="1165"/>
      <c r="F709" s="1165">
        <v>0</v>
      </c>
      <c r="G709" s="1165">
        <v>0</v>
      </c>
      <c r="H709" s="1133" t="s">
        <v>301</v>
      </c>
      <c r="I709" s="1165"/>
      <c r="J709" s="1165">
        <v>0</v>
      </c>
      <c r="K709" s="1165">
        <v>0</v>
      </c>
      <c r="L709" s="1133" t="s">
        <v>301</v>
      </c>
      <c r="M709" s="1165">
        <v>0</v>
      </c>
      <c r="N709" s="738" t="s">
        <v>301</v>
      </c>
    </row>
    <row r="710" spans="1:14" x14ac:dyDescent="0.35">
      <c r="A710" s="1138">
        <v>49</v>
      </c>
      <c r="B710" s="868" t="s">
        <v>530</v>
      </c>
      <c r="C710" s="868" t="s">
        <v>2516</v>
      </c>
      <c r="D710" s="738" t="s">
        <v>301</v>
      </c>
      <c r="E710" s="1139"/>
      <c r="F710" s="1139">
        <v>0</v>
      </c>
      <c r="G710" s="1139">
        <v>0</v>
      </c>
      <c r="H710" s="1133" t="s">
        <v>301</v>
      </c>
      <c r="I710" s="1139"/>
      <c r="J710" s="1139">
        <v>0</v>
      </c>
      <c r="K710" s="1139">
        <v>0</v>
      </c>
      <c r="L710" s="1133" t="s">
        <v>301</v>
      </c>
      <c r="M710" s="1139">
        <v>0</v>
      </c>
      <c r="N710" s="738" t="s">
        <v>301</v>
      </c>
    </row>
    <row r="711" spans="1:14" x14ac:dyDescent="0.35">
      <c r="A711" s="1164">
        <v>50</v>
      </c>
      <c r="B711" s="865" t="s">
        <v>2520</v>
      </c>
      <c r="C711" s="865" t="s">
        <v>2516</v>
      </c>
      <c r="D711" s="738" t="s">
        <v>301</v>
      </c>
      <c r="E711" s="1165"/>
      <c r="F711" s="1165">
        <v>0</v>
      </c>
      <c r="G711" s="1165">
        <v>0</v>
      </c>
      <c r="H711" s="1133" t="s">
        <v>301</v>
      </c>
      <c r="I711" s="1165"/>
      <c r="J711" s="1165">
        <v>0</v>
      </c>
      <c r="K711" s="1165">
        <v>0</v>
      </c>
      <c r="L711" s="1133" t="s">
        <v>301</v>
      </c>
      <c r="M711" s="1165">
        <v>0</v>
      </c>
      <c r="N711" s="738" t="s">
        <v>301</v>
      </c>
    </row>
    <row r="712" spans="1:14" x14ac:dyDescent="0.35">
      <c r="A712" s="1138">
        <v>51</v>
      </c>
      <c r="B712" s="868" t="s">
        <v>2517</v>
      </c>
      <c r="C712" s="868" t="s">
        <v>2516</v>
      </c>
      <c r="D712" s="738" t="s">
        <v>301</v>
      </c>
      <c r="E712" s="1139"/>
      <c r="F712" s="1139">
        <v>0</v>
      </c>
      <c r="G712" s="1139">
        <v>0</v>
      </c>
      <c r="H712" s="1133" t="s">
        <v>301</v>
      </c>
      <c r="I712" s="1139"/>
      <c r="J712" s="1139">
        <v>0</v>
      </c>
      <c r="K712" s="1139">
        <v>0</v>
      </c>
      <c r="L712" s="1133" t="s">
        <v>301</v>
      </c>
      <c r="M712" s="1139">
        <v>0</v>
      </c>
      <c r="N712" s="738" t="s">
        <v>301</v>
      </c>
    </row>
    <row r="713" spans="1:14" x14ac:dyDescent="0.35">
      <c r="A713" s="1164">
        <v>52</v>
      </c>
      <c r="B713" s="865" t="s">
        <v>2518</v>
      </c>
      <c r="C713" s="865" t="s">
        <v>2516</v>
      </c>
      <c r="D713" s="738" t="s">
        <v>301</v>
      </c>
      <c r="E713" s="1165"/>
      <c r="F713" s="1165">
        <v>0</v>
      </c>
      <c r="G713" s="1165">
        <v>0</v>
      </c>
      <c r="H713" s="1133" t="s">
        <v>301</v>
      </c>
      <c r="I713" s="1165"/>
      <c r="J713" s="1165">
        <v>0</v>
      </c>
      <c r="K713" s="1165">
        <v>0</v>
      </c>
      <c r="L713" s="1133" t="s">
        <v>301</v>
      </c>
      <c r="M713" s="1165">
        <v>0</v>
      </c>
      <c r="N713" s="738" t="s">
        <v>301</v>
      </c>
    </row>
    <row r="714" spans="1:14" x14ac:dyDescent="0.35">
      <c r="A714" s="1138">
        <v>53</v>
      </c>
      <c r="B714" s="868" t="s">
        <v>2519</v>
      </c>
      <c r="C714" s="868" t="s">
        <v>2516</v>
      </c>
      <c r="D714" s="738" t="s">
        <v>301</v>
      </c>
      <c r="E714" s="1139"/>
      <c r="F714" s="1139">
        <v>0</v>
      </c>
      <c r="G714" s="1139">
        <v>0</v>
      </c>
      <c r="H714" s="1133" t="s">
        <v>301</v>
      </c>
      <c r="I714" s="1139"/>
      <c r="J714" s="1139">
        <v>0</v>
      </c>
      <c r="K714" s="1139">
        <v>0</v>
      </c>
      <c r="L714" s="1133" t="s">
        <v>301</v>
      </c>
      <c r="M714" s="1139">
        <v>0</v>
      </c>
      <c r="N714" s="738" t="s">
        <v>301</v>
      </c>
    </row>
    <row r="715" spans="1:14" x14ac:dyDescent="0.35">
      <c r="A715" s="1164">
        <v>54</v>
      </c>
      <c r="B715" s="865" t="s">
        <v>2521</v>
      </c>
      <c r="C715" s="865" t="s">
        <v>2516</v>
      </c>
      <c r="D715" s="738" t="s">
        <v>301</v>
      </c>
      <c r="E715" s="1165"/>
      <c r="F715" s="1165">
        <v>0</v>
      </c>
      <c r="G715" s="1165">
        <v>0</v>
      </c>
      <c r="H715" s="1133" t="s">
        <v>301</v>
      </c>
      <c r="I715" s="1165"/>
      <c r="J715" s="1165">
        <v>0</v>
      </c>
      <c r="K715" s="1165">
        <v>0</v>
      </c>
      <c r="L715" s="1133" t="s">
        <v>301</v>
      </c>
      <c r="M715" s="1165">
        <v>0</v>
      </c>
      <c r="N715" s="738" t="s">
        <v>301</v>
      </c>
    </row>
    <row r="716" spans="1:14" x14ac:dyDescent="0.35">
      <c r="A716" s="1138">
        <v>55</v>
      </c>
      <c r="B716" s="868" t="s">
        <v>527</v>
      </c>
      <c r="C716" s="868" t="s">
        <v>505</v>
      </c>
      <c r="D716" s="738" t="s">
        <v>301</v>
      </c>
      <c r="E716" s="1139"/>
      <c r="F716" s="1139">
        <v>0</v>
      </c>
      <c r="G716" s="1139">
        <v>0</v>
      </c>
      <c r="H716" s="1133" t="s">
        <v>301</v>
      </c>
      <c r="I716" s="1139"/>
      <c r="J716" s="1139">
        <v>0</v>
      </c>
      <c r="K716" s="1139">
        <v>0</v>
      </c>
      <c r="L716" s="1133" t="s">
        <v>301</v>
      </c>
      <c r="M716" s="1139">
        <v>0</v>
      </c>
      <c r="N716" s="738" t="s">
        <v>301</v>
      </c>
    </row>
    <row r="717" spans="1:14" x14ac:dyDescent="0.35">
      <c r="A717" s="1161"/>
      <c r="B717" s="1162" t="s">
        <v>3510</v>
      </c>
      <c r="C717" s="1162"/>
      <c r="D717" s="738" t="s">
        <v>301</v>
      </c>
      <c r="E717" s="1163">
        <v>0</v>
      </c>
      <c r="F717" s="1163">
        <v>0</v>
      </c>
      <c r="G717" s="1163">
        <v>0</v>
      </c>
      <c r="H717" s="1133" t="s">
        <v>301</v>
      </c>
      <c r="I717" s="1163">
        <v>0</v>
      </c>
      <c r="J717" s="1163">
        <v>0</v>
      </c>
      <c r="K717" s="1163">
        <v>0</v>
      </c>
      <c r="L717" s="1133" t="s">
        <v>301</v>
      </c>
      <c r="M717" s="1163">
        <v>0</v>
      </c>
      <c r="N717" s="738" t="s">
        <v>301</v>
      </c>
    </row>
    <row r="718" spans="1:14" x14ac:dyDescent="0.35">
      <c r="A718" s="1164">
        <v>56</v>
      </c>
      <c r="B718" s="865" t="s">
        <v>3511</v>
      </c>
      <c r="C718" s="865" t="s">
        <v>3512</v>
      </c>
      <c r="D718" s="738" t="s">
        <v>301</v>
      </c>
      <c r="E718" s="1165"/>
      <c r="F718" s="1165">
        <v>0</v>
      </c>
      <c r="G718" s="1165">
        <v>0</v>
      </c>
      <c r="H718" s="1133" t="s">
        <v>301</v>
      </c>
      <c r="I718" s="1165"/>
      <c r="J718" s="1165">
        <v>0</v>
      </c>
      <c r="K718" s="1165">
        <v>0</v>
      </c>
      <c r="L718" s="1133" t="s">
        <v>301</v>
      </c>
      <c r="M718" s="1165">
        <v>0</v>
      </c>
      <c r="N718" s="738" t="s">
        <v>301</v>
      </c>
    </row>
    <row r="719" spans="1:14" x14ac:dyDescent="0.35">
      <c r="A719" s="1138">
        <v>57</v>
      </c>
      <c r="B719" s="868" t="s">
        <v>3513</v>
      </c>
      <c r="C719" s="868" t="s">
        <v>3512</v>
      </c>
      <c r="D719" s="738" t="s">
        <v>301</v>
      </c>
      <c r="E719" s="1139"/>
      <c r="F719" s="1139">
        <v>0</v>
      </c>
      <c r="G719" s="1139">
        <v>0</v>
      </c>
      <c r="H719" s="1133" t="s">
        <v>301</v>
      </c>
      <c r="I719" s="1139"/>
      <c r="J719" s="1139">
        <v>0</v>
      </c>
      <c r="K719" s="1139">
        <v>0</v>
      </c>
      <c r="L719" s="1133" t="s">
        <v>301</v>
      </c>
      <c r="M719" s="1139">
        <v>0</v>
      </c>
      <c r="N719" s="738" t="s">
        <v>301</v>
      </c>
    </row>
    <row r="720" spans="1:14" x14ac:dyDescent="0.35">
      <c r="A720" s="1164">
        <v>58</v>
      </c>
      <c r="B720" s="865" t="s">
        <v>3514</v>
      </c>
      <c r="C720" s="865" t="s">
        <v>3512</v>
      </c>
      <c r="D720" s="738" t="s">
        <v>301</v>
      </c>
      <c r="E720" s="1165"/>
      <c r="F720" s="1165">
        <v>0</v>
      </c>
      <c r="G720" s="1165">
        <v>0</v>
      </c>
      <c r="H720" s="1133" t="s">
        <v>301</v>
      </c>
      <c r="I720" s="1165"/>
      <c r="J720" s="1165">
        <v>0</v>
      </c>
      <c r="K720" s="1165">
        <v>0</v>
      </c>
      <c r="L720" s="1133" t="s">
        <v>301</v>
      </c>
      <c r="M720" s="1165">
        <v>0</v>
      </c>
      <c r="N720" s="738" t="s">
        <v>301</v>
      </c>
    </row>
    <row r="721" spans="1:14" x14ac:dyDescent="0.35">
      <c r="A721" s="1138">
        <v>59</v>
      </c>
      <c r="B721" s="868" t="s">
        <v>3515</v>
      </c>
      <c r="C721" s="868" t="s">
        <v>3512</v>
      </c>
      <c r="D721" s="738" t="s">
        <v>301</v>
      </c>
      <c r="E721" s="1139"/>
      <c r="F721" s="1139">
        <v>0</v>
      </c>
      <c r="G721" s="1139">
        <v>0</v>
      </c>
      <c r="H721" s="1133" t="s">
        <v>301</v>
      </c>
      <c r="I721" s="1139"/>
      <c r="J721" s="1139">
        <v>0</v>
      </c>
      <c r="K721" s="1139">
        <v>0</v>
      </c>
      <c r="L721" s="1133" t="s">
        <v>301</v>
      </c>
      <c r="M721" s="1139">
        <v>0</v>
      </c>
      <c r="N721" s="738" t="s">
        <v>301</v>
      </c>
    </row>
    <row r="722" spans="1:14" x14ac:dyDescent="0.35">
      <c r="A722" s="1164">
        <v>60</v>
      </c>
      <c r="B722" s="865" t="s">
        <v>3516</v>
      </c>
      <c r="C722" s="865" t="s">
        <v>3512</v>
      </c>
      <c r="D722" s="738" t="s">
        <v>301</v>
      </c>
      <c r="E722" s="1165"/>
      <c r="F722" s="1165">
        <v>0</v>
      </c>
      <c r="G722" s="1165">
        <v>0</v>
      </c>
      <c r="H722" s="1133" t="s">
        <v>301</v>
      </c>
      <c r="I722" s="1165"/>
      <c r="J722" s="1165">
        <v>0</v>
      </c>
      <c r="K722" s="1165">
        <v>0</v>
      </c>
      <c r="L722" s="1133" t="s">
        <v>301</v>
      </c>
      <c r="M722" s="1165">
        <v>0</v>
      </c>
      <c r="N722" s="738" t="s">
        <v>301</v>
      </c>
    </row>
    <row r="723" spans="1:14" x14ac:dyDescent="0.35">
      <c r="A723" s="1138">
        <v>61</v>
      </c>
      <c r="B723" s="868" t="s">
        <v>3517</v>
      </c>
      <c r="C723" s="868" t="s">
        <v>3512</v>
      </c>
      <c r="D723" s="738" t="s">
        <v>301</v>
      </c>
      <c r="E723" s="1139"/>
      <c r="F723" s="1139">
        <v>0</v>
      </c>
      <c r="G723" s="1139">
        <v>0</v>
      </c>
      <c r="H723" s="1133" t="s">
        <v>301</v>
      </c>
      <c r="I723" s="1139"/>
      <c r="J723" s="1139">
        <v>0</v>
      </c>
      <c r="K723" s="1139">
        <v>0</v>
      </c>
      <c r="L723" s="1133" t="s">
        <v>301</v>
      </c>
      <c r="M723" s="1139">
        <v>0</v>
      </c>
      <c r="N723" s="738" t="s">
        <v>301</v>
      </c>
    </row>
    <row r="724" spans="1:14" x14ac:dyDescent="0.35">
      <c r="A724" s="1167"/>
      <c r="B724" s="1168" t="s">
        <v>3518</v>
      </c>
      <c r="C724" s="1168"/>
      <c r="D724" s="738"/>
      <c r="E724" s="1169">
        <v>850981324</v>
      </c>
      <c r="F724" s="1169">
        <v>0</v>
      </c>
      <c r="G724" s="1169">
        <v>850981324</v>
      </c>
      <c r="H724" s="1133"/>
      <c r="I724" s="1169">
        <v>851412073</v>
      </c>
      <c r="J724" s="1169">
        <v>0</v>
      </c>
      <c r="K724" s="1169">
        <v>851412073</v>
      </c>
      <c r="L724" s="1133"/>
      <c r="M724" s="1169">
        <v>-430749</v>
      </c>
      <c r="N724" s="738"/>
    </row>
    <row r="725" spans="1:14" x14ac:dyDescent="0.35">
      <c r="A725" s="1161"/>
      <c r="B725" s="1162" t="s">
        <v>222</v>
      </c>
      <c r="C725" s="1162"/>
      <c r="D725" s="738" t="s">
        <v>301</v>
      </c>
      <c r="E725" s="1163">
        <v>0</v>
      </c>
      <c r="F725" s="1163">
        <v>0</v>
      </c>
      <c r="G725" s="1163">
        <v>0</v>
      </c>
      <c r="H725" s="1133" t="s">
        <v>301</v>
      </c>
      <c r="I725" s="1163">
        <v>0</v>
      </c>
      <c r="J725" s="1163">
        <v>0</v>
      </c>
      <c r="K725" s="1163">
        <v>0</v>
      </c>
      <c r="L725" s="1133" t="s">
        <v>301</v>
      </c>
      <c r="M725" s="1163">
        <v>0</v>
      </c>
      <c r="N725" s="738" t="s">
        <v>301</v>
      </c>
    </row>
    <row r="726" spans="1:14" x14ac:dyDescent="0.35">
      <c r="A726" s="1164">
        <v>62</v>
      </c>
      <c r="B726" s="865" t="s">
        <v>531</v>
      </c>
      <c r="C726" s="865" t="s">
        <v>26</v>
      </c>
      <c r="D726" s="738" t="s">
        <v>301</v>
      </c>
      <c r="E726" s="1165"/>
      <c r="F726" s="1165">
        <v>0</v>
      </c>
      <c r="G726" s="1165">
        <v>0</v>
      </c>
      <c r="H726" s="1133" t="s">
        <v>301</v>
      </c>
      <c r="I726" s="1165"/>
      <c r="J726" s="1165">
        <v>0</v>
      </c>
      <c r="K726" s="1165">
        <v>0</v>
      </c>
      <c r="L726" s="1133" t="s">
        <v>301</v>
      </c>
      <c r="M726" s="1165">
        <v>0</v>
      </c>
      <c r="N726" s="738" t="s">
        <v>301</v>
      </c>
    </row>
    <row r="727" spans="1:14" x14ac:dyDescent="0.35">
      <c r="A727" s="1138">
        <v>63</v>
      </c>
      <c r="B727" s="868" t="s">
        <v>3519</v>
      </c>
      <c r="C727" s="868" t="s">
        <v>26</v>
      </c>
      <c r="D727" s="738" t="s">
        <v>301</v>
      </c>
      <c r="E727" s="1139"/>
      <c r="F727" s="1139">
        <v>0</v>
      </c>
      <c r="G727" s="1139">
        <v>0</v>
      </c>
      <c r="H727" s="1133" t="s">
        <v>301</v>
      </c>
      <c r="I727" s="1139"/>
      <c r="J727" s="1139">
        <v>0</v>
      </c>
      <c r="K727" s="1139">
        <v>0</v>
      </c>
      <c r="L727" s="1133" t="s">
        <v>301</v>
      </c>
      <c r="M727" s="1139">
        <v>0</v>
      </c>
      <c r="N727" s="738" t="s">
        <v>301</v>
      </c>
    </row>
    <row r="728" spans="1:14" x14ac:dyDescent="0.35">
      <c r="A728" s="1164">
        <v>64</v>
      </c>
      <c r="B728" s="865" t="s">
        <v>533</v>
      </c>
      <c r="C728" s="865" t="s">
        <v>26</v>
      </c>
      <c r="D728" s="738" t="s">
        <v>301</v>
      </c>
      <c r="E728" s="1165"/>
      <c r="F728" s="1165">
        <v>0</v>
      </c>
      <c r="G728" s="1165">
        <v>0</v>
      </c>
      <c r="H728" s="1133" t="s">
        <v>301</v>
      </c>
      <c r="I728" s="1165"/>
      <c r="J728" s="1165">
        <v>0</v>
      </c>
      <c r="K728" s="1165">
        <v>0</v>
      </c>
      <c r="L728" s="1133" t="s">
        <v>301</v>
      </c>
      <c r="M728" s="1165">
        <v>0</v>
      </c>
      <c r="N728" s="738" t="s">
        <v>301</v>
      </c>
    </row>
    <row r="729" spans="1:14" x14ac:dyDescent="0.35">
      <c r="A729" s="1138">
        <v>65</v>
      </c>
      <c r="B729" s="868" t="s">
        <v>3520</v>
      </c>
      <c r="C729" s="868" t="s">
        <v>26</v>
      </c>
      <c r="D729" s="738" t="s">
        <v>301</v>
      </c>
      <c r="E729" s="1139"/>
      <c r="F729" s="1139">
        <v>0</v>
      </c>
      <c r="G729" s="1139">
        <v>0</v>
      </c>
      <c r="H729" s="1133" t="s">
        <v>301</v>
      </c>
      <c r="I729" s="1139"/>
      <c r="J729" s="1139">
        <v>0</v>
      </c>
      <c r="K729" s="1139">
        <v>0</v>
      </c>
      <c r="L729" s="1133" t="s">
        <v>301</v>
      </c>
      <c r="M729" s="1139">
        <v>0</v>
      </c>
      <c r="N729" s="738" t="s">
        <v>301</v>
      </c>
    </row>
    <row r="730" spans="1:14" x14ac:dyDescent="0.35">
      <c r="A730" s="1161"/>
      <c r="B730" s="1162" t="s">
        <v>223</v>
      </c>
      <c r="C730" s="1162"/>
      <c r="D730" s="738" t="s">
        <v>301</v>
      </c>
      <c r="E730" s="1163">
        <v>0</v>
      </c>
      <c r="F730" s="1163">
        <v>0</v>
      </c>
      <c r="G730" s="1163">
        <v>0</v>
      </c>
      <c r="H730" s="1133" t="s">
        <v>301</v>
      </c>
      <c r="I730" s="1163">
        <v>0</v>
      </c>
      <c r="J730" s="1163">
        <v>0</v>
      </c>
      <c r="K730" s="1163">
        <v>0</v>
      </c>
      <c r="L730" s="1133" t="s">
        <v>301</v>
      </c>
      <c r="M730" s="1163">
        <v>0</v>
      </c>
      <c r="N730" s="738" t="s">
        <v>301</v>
      </c>
    </row>
    <row r="731" spans="1:14" x14ac:dyDescent="0.35">
      <c r="A731" s="1164">
        <v>66</v>
      </c>
      <c r="B731" s="865" t="s">
        <v>672</v>
      </c>
      <c r="C731" s="865" t="s">
        <v>670</v>
      </c>
      <c r="D731" s="738" t="s">
        <v>301</v>
      </c>
      <c r="E731" s="1165"/>
      <c r="F731" s="1165">
        <v>0</v>
      </c>
      <c r="G731" s="1165">
        <v>0</v>
      </c>
      <c r="H731" s="1133" t="s">
        <v>301</v>
      </c>
      <c r="I731" s="1165"/>
      <c r="J731" s="1165">
        <v>0</v>
      </c>
      <c r="K731" s="1165">
        <v>0</v>
      </c>
      <c r="L731" s="1133" t="s">
        <v>301</v>
      </c>
      <c r="M731" s="1165">
        <v>0</v>
      </c>
      <c r="N731" s="738" t="s">
        <v>301</v>
      </c>
    </row>
    <row r="732" spans="1:14" x14ac:dyDescent="0.35">
      <c r="A732" s="1138">
        <v>67</v>
      </c>
      <c r="B732" s="868" t="s">
        <v>673</v>
      </c>
      <c r="C732" s="868" t="s">
        <v>3521</v>
      </c>
      <c r="D732" s="738" t="s">
        <v>301</v>
      </c>
      <c r="E732" s="1139"/>
      <c r="F732" s="1139">
        <v>0</v>
      </c>
      <c r="G732" s="1139">
        <v>0</v>
      </c>
      <c r="H732" s="1133" t="s">
        <v>301</v>
      </c>
      <c r="I732" s="1139"/>
      <c r="J732" s="1139">
        <v>0</v>
      </c>
      <c r="K732" s="1139">
        <v>0</v>
      </c>
      <c r="L732" s="1133" t="s">
        <v>301</v>
      </c>
      <c r="M732" s="1139">
        <v>0</v>
      </c>
      <c r="N732" s="738" t="s">
        <v>301</v>
      </c>
    </row>
    <row r="733" spans="1:14" x14ac:dyDescent="0.35">
      <c r="A733" s="1164">
        <v>68</v>
      </c>
      <c r="B733" s="865" t="s">
        <v>3522</v>
      </c>
      <c r="C733" s="865" t="s">
        <v>674</v>
      </c>
      <c r="D733" s="738" t="s">
        <v>301</v>
      </c>
      <c r="E733" s="1165"/>
      <c r="F733" s="1165">
        <v>0</v>
      </c>
      <c r="G733" s="1165">
        <v>0</v>
      </c>
      <c r="H733" s="1133" t="s">
        <v>301</v>
      </c>
      <c r="I733" s="1165"/>
      <c r="J733" s="1165">
        <v>0</v>
      </c>
      <c r="K733" s="1165">
        <v>0</v>
      </c>
      <c r="L733" s="1133" t="s">
        <v>301</v>
      </c>
      <c r="M733" s="1165">
        <v>0</v>
      </c>
      <c r="N733" s="738" t="s">
        <v>301</v>
      </c>
    </row>
    <row r="734" spans="1:14" x14ac:dyDescent="0.35">
      <c r="A734" s="1138">
        <v>69</v>
      </c>
      <c r="B734" s="868" t="s">
        <v>675</v>
      </c>
      <c r="C734" s="868" t="s">
        <v>670</v>
      </c>
      <c r="D734" s="738" t="s">
        <v>301</v>
      </c>
      <c r="E734" s="1139"/>
      <c r="F734" s="1139">
        <v>0</v>
      </c>
      <c r="G734" s="1139">
        <v>0</v>
      </c>
      <c r="H734" s="1133" t="s">
        <v>301</v>
      </c>
      <c r="I734" s="1139"/>
      <c r="J734" s="1139">
        <v>0</v>
      </c>
      <c r="K734" s="1139">
        <v>0</v>
      </c>
      <c r="L734" s="1133" t="s">
        <v>301</v>
      </c>
      <c r="M734" s="1139">
        <v>0</v>
      </c>
      <c r="N734" s="738" t="s">
        <v>301</v>
      </c>
    </row>
    <row r="735" spans="1:14" x14ac:dyDescent="0.35">
      <c r="A735" s="1164">
        <v>70</v>
      </c>
      <c r="B735" s="865" t="s">
        <v>676</v>
      </c>
      <c r="C735" s="865" t="s">
        <v>670</v>
      </c>
      <c r="D735" s="738" t="s">
        <v>301</v>
      </c>
      <c r="E735" s="1165"/>
      <c r="F735" s="1165">
        <v>0</v>
      </c>
      <c r="G735" s="1165">
        <v>0</v>
      </c>
      <c r="H735" s="1133" t="s">
        <v>301</v>
      </c>
      <c r="I735" s="1165"/>
      <c r="J735" s="1165">
        <v>0</v>
      </c>
      <c r="K735" s="1165">
        <v>0</v>
      </c>
      <c r="L735" s="1133" t="s">
        <v>301</v>
      </c>
      <c r="M735" s="1165">
        <v>0</v>
      </c>
      <c r="N735" s="738" t="s">
        <v>301</v>
      </c>
    </row>
    <row r="736" spans="1:14" x14ac:dyDescent="0.35">
      <c r="A736" s="1138">
        <v>71</v>
      </c>
      <c r="B736" s="868" t="s">
        <v>788</v>
      </c>
      <c r="C736" s="868" t="s">
        <v>670</v>
      </c>
      <c r="D736" s="738" t="s">
        <v>301</v>
      </c>
      <c r="E736" s="1139"/>
      <c r="F736" s="1139">
        <v>0</v>
      </c>
      <c r="G736" s="1139">
        <v>0</v>
      </c>
      <c r="H736" s="1133" t="s">
        <v>301</v>
      </c>
      <c r="I736" s="1139"/>
      <c r="J736" s="1139">
        <v>0</v>
      </c>
      <c r="K736" s="1139">
        <v>0</v>
      </c>
      <c r="L736" s="1133" t="s">
        <v>301</v>
      </c>
      <c r="M736" s="1139">
        <v>0</v>
      </c>
      <c r="N736" s="738" t="s">
        <v>301</v>
      </c>
    </row>
    <row r="737" spans="1:14" x14ac:dyDescent="0.35">
      <c r="A737" s="1164">
        <v>72</v>
      </c>
      <c r="B737" s="865" t="s">
        <v>679</v>
      </c>
      <c r="C737" s="865" t="s">
        <v>670</v>
      </c>
      <c r="D737" s="738" t="s">
        <v>301</v>
      </c>
      <c r="E737" s="1165"/>
      <c r="F737" s="1165">
        <v>0</v>
      </c>
      <c r="G737" s="1165">
        <v>0</v>
      </c>
      <c r="H737" s="1133" t="s">
        <v>301</v>
      </c>
      <c r="I737" s="1165"/>
      <c r="J737" s="1165">
        <v>0</v>
      </c>
      <c r="K737" s="1165">
        <v>0</v>
      </c>
      <c r="L737" s="1133" t="s">
        <v>301</v>
      </c>
      <c r="M737" s="1165">
        <v>0</v>
      </c>
      <c r="N737" s="738" t="s">
        <v>301</v>
      </c>
    </row>
    <row r="738" spans="1:14" x14ac:dyDescent="0.35">
      <c r="A738" s="1138">
        <v>73</v>
      </c>
      <c r="B738" s="868" t="s">
        <v>680</v>
      </c>
      <c r="C738" s="868" t="s">
        <v>670</v>
      </c>
      <c r="D738" s="738" t="s">
        <v>301</v>
      </c>
      <c r="E738" s="1139"/>
      <c r="F738" s="1139">
        <v>0</v>
      </c>
      <c r="G738" s="1139">
        <v>0</v>
      </c>
      <c r="H738" s="1133" t="s">
        <v>301</v>
      </c>
      <c r="I738" s="1139"/>
      <c r="J738" s="1139">
        <v>0</v>
      </c>
      <c r="K738" s="1139">
        <v>0</v>
      </c>
      <c r="L738" s="1133" t="s">
        <v>301</v>
      </c>
      <c r="M738" s="1139">
        <v>0</v>
      </c>
      <c r="N738" s="738" t="s">
        <v>301</v>
      </c>
    </row>
    <row r="739" spans="1:14" x14ac:dyDescent="0.35">
      <c r="A739" s="1164">
        <v>74</v>
      </c>
      <c r="B739" s="865" t="s">
        <v>681</v>
      </c>
      <c r="C739" s="865" t="s">
        <v>670</v>
      </c>
      <c r="D739" s="738" t="s">
        <v>301</v>
      </c>
      <c r="E739" s="1165"/>
      <c r="F739" s="1165">
        <v>0</v>
      </c>
      <c r="G739" s="1165">
        <v>0</v>
      </c>
      <c r="H739" s="1133" t="s">
        <v>301</v>
      </c>
      <c r="I739" s="1165"/>
      <c r="J739" s="1165">
        <v>0</v>
      </c>
      <c r="K739" s="1165">
        <v>0</v>
      </c>
      <c r="L739" s="1133" t="s">
        <v>301</v>
      </c>
      <c r="M739" s="1165">
        <v>0</v>
      </c>
      <c r="N739" s="738" t="s">
        <v>301</v>
      </c>
    </row>
    <row r="740" spans="1:14" x14ac:dyDescent="0.35">
      <c r="A740" s="1138">
        <v>75</v>
      </c>
      <c r="B740" s="868" t="s">
        <v>795</v>
      </c>
      <c r="C740" s="868" t="s">
        <v>3523</v>
      </c>
      <c r="D740" s="738" t="s">
        <v>301</v>
      </c>
      <c r="E740" s="1139"/>
      <c r="F740" s="1139">
        <v>0</v>
      </c>
      <c r="G740" s="1139">
        <v>0</v>
      </c>
      <c r="H740" s="1133" t="s">
        <v>301</v>
      </c>
      <c r="I740" s="1139"/>
      <c r="J740" s="1139">
        <v>0</v>
      </c>
      <c r="K740" s="1139">
        <v>0</v>
      </c>
      <c r="L740" s="1133" t="s">
        <v>301</v>
      </c>
      <c r="M740" s="1139">
        <v>0</v>
      </c>
      <c r="N740" s="738" t="s">
        <v>301</v>
      </c>
    </row>
    <row r="741" spans="1:14" x14ac:dyDescent="0.35">
      <c r="A741" s="1164">
        <v>76</v>
      </c>
      <c r="B741" s="865" t="s">
        <v>682</v>
      </c>
      <c r="C741" s="865" t="s">
        <v>3523</v>
      </c>
      <c r="D741" s="738" t="s">
        <v>301</v>
      </c>
      <c r="E741" s="1165"/>
      <c r="F741" s="1165">
        <v>0</v>
      </c>
      <c r="G741" s="1165">
        <v>0</v>
      </c>
      <c r="H741" s="1133" t="s">
        <v>301</v>
      </c>
      <c r="I741" s="1165"/>
      <c r="J741" s="1165">
        <v>0</v>
      </c>
      <c r="K741" s="1165">
        <v>0</v>
      </c>
      <c r="L741" s="1133" t="s">
        <v>301</v>
      </c>
      <c r="M741" s="1165">
        <v>0</v>
      </c>
      <c r="N741" s="738" t="s">
        <v>301</v>
      </c>
    </row>
    <row r="742" spans="1:14" x14ac:dyDescent="0.35">
      <c r="A742" s="1161"/>
      <c r="B742" s="1162" t="s">
        <v>3524</v>
      </c>
      <c r="C742" s="1162"/>
      <c r="D742" s="738" t="s">
        <v>301</v>
      </c>
      <c r="E742" s="1163">
        <v>0</v>
      </c>
      <c r="F742" s="1163">
        <v>0</v>
      </c>
      <c r="G742" s="1163">
        <v>0</v>
      </c>
      <c r="H742" s="1133" t="s">
        <v>301</v>
      </c>
      <c r="I742" s="1163">
        <v>0</v>
      </c>
      <c r="J742" s="1163">
        <v>0</v>
      </c>
      <c r="K742" s="1163">
        <v>0</v>
      </c>
      <c r="L742" s="1133" t="s">
        <v>301</v>
      </c>
      <c r="M742" s="1163">
        <v>0</v>
      </c>
      <c r="N742" s="738" t="s">
        <v>301</v>
      </c>
    </row>
    <row r="743" spans="1:14" x14ac:dyDescent="0.35">
      <c r="A743" s="1164">
        <v>77</v>
      </c>
      <c r="B743" s="865" t="s">
        <v>3525</v>
      </c>
      <c r="C743" s="865" t="s">
        <v>3512</v>
      </c>
      <c r="D743" s="738" t="s">
        <v>301</v>
      </c>
      <c r="E743" s="1165"/>
      <c r="F743" s="1165">
        <v>0</v>
      </c>
      <c r="G743" s="1165">
        <v>0</v>
      </c>
      <c r="H743" s="1133" t="s">
        <v>301</v>
      </c>
      <c r="I743" s="1165"/>
      <c r="J743" s="1165">
        <v>0</v>
      </c>
      <c r="K743" s="1165">
        <v>0</v>
      </c>
      <c r="L743" s="1133" t="s">
        <v>301</v>
      </c>
      <c r="M743" s="1165">
        <v>0</v>
      </c>
      <c r="N743" s="738" t="s">
        <v>301</v>
      </c>
    </row>
    <row r="744" spans="1:14" x14ac:dyDescent="0.35">
      <c r="A744" s="1138">
        <v>78</v>
      </c>
      <c r="B744" s="868" t="s">
        <v>3526</v>
      </c>
      <c r="C744" s="868" t="s">
        <v>3512</v>
      </c>
      <c r="D744" s="738" t="s">
        <v>301</v>
      </c>
      <c r="E744" s="1139"/>
      <c r="F744" s="1139">
        <v>0</v>
      </c>
      <c r="G744" s="1139">
        <v>0</v>
      </c>
      <c r="H744" s="1133" t="s">
        <v>301</v>
      </c>
      <c r="I744" s="1139"/>
      <c r="J744" s="1139">
        <v>0</v>
      </c>
      <c r="K744" s="1139">
        <v>0</v>
      </c>
      <c r="L744" s="1133" t="s">
        <v>301</v>
      </c>
      <c r="M744" s="1139">
        <v>0</v>
      </c>
      <c r="N744" s="738" t="s">
        <v>301</v>
      </c>
    </row>
    <row r="745" spans="1:14" x14ac:dyDescent="0.35">
      <c r="A745" s="1164">
        <v>79</v>
      </c>
      <c r="B745" s="865" t="s">
        <v>3527</v>
      </c>
      <c r="C745" s="865" t="s">
        <v>3512</v>
      </c>
      <c r="D745" s="738" t="s">
        <v>301</v>
      </c>
      <c r="E745" s="1165"/>
      <c r="F745" s="1165">
        <v>0</v>
      </c>
      <c r="G745" s="1165">
        <v>0</v>
      </c>
      <c r="H745" s="1133" t="s">
        <v>301</v>
      </c>
      <c r="I745" s="1165"/>
      <c r="J745" s="1165">
        <v>0</v>
      </c>
      <c r="K745" s="1165">
        <v>0</v>
      </c>
      <c r="L745" s="1133" t="s">
        <v>301</v>
      </c>
      <c r="M745" s="1165">
        <v>0</v>
      </c>
      <c r="N745" s="738" t="s">
        <v>301</v>
      </c>
    </row>
    <row r="746" spans="1:14" x14ac:dyDescent="0.35">
      <c r="A746" s="1138">
        <v>80</v>
      </c>
      <c r="B746" s="868" t="s">
        <v>3528</v>
      </c>
      <c r="C746" s="868" t="s">
        <v>3512</v>
      </c>
      <c r="D746" s="738" t="s">
        <v>301</v>
      </c>
      <c r="E746" s="1139"/>
      <c r="F746" s="1139">
        <v>0</v>
      </c>
      <c r="G746" s="1139">
        <v>0</v>
      </c>
      <c r="H746" s="1133" t="s">
        <v>301</v>
      </c>
      <c r="I746" s="1139"/>
      <c r="J746" s="1139">
        <v>0</v>
      </c>
      <c r="K746" s="1139">
        <v>0</v>
      </c>
      <c r="L746" s="1133" t="s">
        <v>301</v>
      </c>
      <c r="M746" s="1139">
        <v>0</v>
      </c>
      <c r="N746" s="738" t="s">
        <v>301</v>
      </c>
    </row>
    <row r="747" spans="1:14" x14ac:dyDescent="0.35">
      <c r="A747" s="1164">
        <v>81</v>
      </c>
      <c r="B747" s="865" t="s">
        <v>3529</v>
      </c>
      <c r="C747" s="865" t="s">
        <v>3512</v>
      </c>
      <c r="D747" s="738" t="s">
        <v>301</v>
      </c>
      <c r="E747" s="1165"/>
      <c r="F747" s="1165">
        <v>0</v>
      </c>
      <c r="G747" s="1165">
        <v>0</v>
      </c>
      <c r="H747" s="1133" t="s">
        <v>301</v>
      </c>
      <c r="I747" s="1165"/>
      <c r="J747" s="1165">
        <v>0</v>
      </c>
      <c r="K747" s="1165">
        <v>0</v>
      </c>
      <c r="L747" s="1133" t="s">
        <v>301</v>
      </c>
      <c r="M747" s="1165">
        <v>0</v>
      </c>
      <c r="N747" s="738" t="s">
        <v>301</v>
      </c>
    </row>
    <row r="748" spans="1:14" x14ac:dyDescent="0.35">
      <c r="A748" s="1138">
        <v>82</v>
      </c>
      <c r="B748" s="868" t="s">
        <v>3530</v>
      </c>
      <c r="C748" s="868" t="s">
        <v>3512</v>
      </c>
      <c r="D748" s="738" t="s">
        <v>301</v>
      </c>
      <c r="E748" s="1139"/>
      <c r="F748" s="1139">
        <v>0</v>
      </c>
      <c r="G748" s="1139">
        <v>0</v>
      </c>
      <c r="H748" s="1133" t="s">
        <v>301</v>
      </c>
      <c r="I748" s="1139"/>
      <c r="J748" s="1139">
        <v>0</v>
      </c>
      <c r="K748" s="1139">
        <v>0</v>
      </c>
      <c r="L748" s="1133" t="s">
        <v>301</v>
      </c>
      <c r="M748" s="1139">
        <v>0</v>
      </c>
      <c r="N748" s="738" t="s">
        <v>301</v>
      </c>
    </row>
    <row r="749" spans="1:14" x14ac:dyDescent="0.35">
      <c r="A749" s="1161"/>
      <c r="B749" s="1162" t="s">
        <v>3531</v>
      </c>
      <c r="C749" s="1162"/>
      <c r="D749" s="738" t="s">
        <v>301</v>
      </c>
      <c r="E749" s="1163">
        <v>0</v>
      </c>
      <c r="F749" s="1163">
        <v>0</v>
      </c>
      <c r="G749" s="1163">
        <v>0</v>
      </c>
      <c r="H749" s="1133" t="s">
        <v>301</v>
      </c>
      <c r="I749" s="1163">
        <v>0</v>
      </c>
      <c r="J749" s="1163">
        <v>0</v>
      </c>
      <c r="K749" s="1163">
        <v>0</v>
      </c>
      <c r="L749" s="1133" t="s">
        <v>301</v>
      </c>
      <c r="M749" s="1163">
        <v>0</v>
      </c>
      <c r="N749" s="738" t="s">
        <v>301</v>
      </c>
    </row>
    <row r="750" spans="1:14" x14ac:dyDescent="0.35">
      <c r="A750" s="1164">
        <v>83</v>
      </c>
      <c r="B750" s="865" t="s">
        <v>3532</v>
      </c>
      <c r="C750" s="865" t="s">
        <v>3533</v>
      </c>
      <c r="D750" s="738" t="s">
        <v>301</v>
      </c>
      <c r="E750" s="1165"/>
      <c r="F750" s="1165">
        <v>0</v>
      </c>
      <c r="G750" s="1165">
        <v>0</v>
      </c>
      <c r="H750" s="1133" t="s">
        <v>301</v>
      </c>
      <c r="I750" s="1165"/>
      <c r="J750" s="1165">
        <v>0</v>
      </c>
      <c r="K750" s="1165">
        <v>0</v>
      </c>
      <c r="L750" s="1133" t="s">
        <v>301</v>
      </c>
      <c r="M750" s="1165">
        <v>0</v>
      </c>
      <c r="N750" s="738" t="s">
        <v>301</v>
      </c>
    </row>
    <row r="751" spans="1:14" x14ac:dyDescent="0.35">
      <c r="A751" s="1138">
        <v>84</v>
      </c>
      <c r="B751" s="868" t="s">
        <v>3534</v>
      </c>
      <c r="C751" s="868" t="s">
        <v>3533</v>
      </c>
      <c r="D751" s="738" t="s">
        <v>301</v>
      </c>
      <c r="E751" s="1139"/>
      <c r="F751" s="1139">
        <v>0</v>
      </c>
      <c r="G751" s="1139">
        <v>0</v>
      </c>
      <c r="H751" s="1133" t="s">
        <v>301</v>
      </c>
      <c r="I751" s="1139"/>
      <c r="J751" s="1139">
        <v>0</v>
      </c>
      <c r="K751" s="1139">
        <v>0</v>
      </c>
      <c r="L751" s="1133" t="s">
        <v>301</v>
      </c>
      <c r="M751" s="1139">
        <v>0</v>
      </c>
      <c r="N751" s="738" t="s">
        <v>301</v>
      </c>
    </row>
    <row r="752" spans="1:14" x14ac:dyDescent="0.35">
      <c r="A752" s="1161"/>
      <c r="B752" s="1162" t="s">
        <v>3535</v>
      </c>
      <c r="C752" s="1162"/>
      <c r="D752" s="738" t="s">
        <v>301</v>
      </c>
      <c r="E752" s="1163">
        <v>0</v>
      </c>
      <c r="F752" s="1163">
        <v>0</v>
      </c>
      <c r="G752" s="1163">
        <v>0</v>
      </c>
      <c r="H752" s="1133" t="s">
        <v>301</v>
      </c>
      <c r="I752" s="1163">
        <v>0</v>
      </c>
      <c r="J752" s="1163">
        <v>0</v>
      </c>
      <c r="K752" s="1163">
        <v>0</v>
      </c>
      <c r="L752" s="1133" t="s">
        <v>301</v>
      </c>
      <c r="M752" s="1163">
        <v>0</v>
      </c>
      <c r="N752" s="738" t="s">
        <v>301</v>
      </c>
    </row>
    <row r="753" spans="1:14" x14ac:dyDescent="0.35">
      <c r="A753" s="1164">
        <v>85</v>
      </c>
      <c r="B753" s="865" t="s">
        <v>3536</v>
      </c>
      <c r="C753" s="865" t="s">
        <v>3537</v>
      </c>
      <c r="D753" s="738" t="s">
        <v>301</v>
      </c>
      <c r="E753" s="1165"/>
      <c r="F753" s="1165">
        <v>0</v>
      </c>
      <c r="G753" s="1165">
        <v>0</v>
      </c>
      <c r="H753" s="1133" t="s">
        <v>301</v>
      </c>
      <c r="I753" s="1165"/>
      <c r="J753" s="1165">
        <v>0</v>
      </c>
      <c r="K753" s="1165">
        <v>0</v>
      </c>
      <c r="L753" s="1133" t="s">
        <v>301</v>
      </c>
      <c r="M753" s="1165">
        <v>0</v>
      </c>
      <c r="N753" s="738" t="s">
        <v>301</v>
      </c>
    </row>
    <row r="754" spans="1:14" x14ac:dyDescent="0.35">
      <c r="A754" s="1138">
        <v>86</v>
      </c>
      <c r="B754" s="868" t="s">
        <v>3538</v>
      </c>
      <c r="C754" s="868" t="s">
        <v>3539</v>
      </c>
      <c r="D754" s="738" t="s">
        <v>301</v>
      </c>
      <c r="E754" s="1139"/>
      <c r="F754" s="1139">
        <v>0</v>
      </c>
      <c r="G754" s="1139">
        <v>0</v>
      </c>
      <c r="H754" s="1133" t="s">
        <v>301</v>
      </c>
      <c r="I754" s="1139"/>
      <c r="J754" s="1139">
        <v>0</v>
      </c>
      <c r="K754" s="1139">
        <v>0</v>
      </c>
      <c r="L754" s="1133" t="s">
        <v>301</v>
      </c>
      <c r="M754" s="1139">
        <v>0</v>
      </c>
      <c r="N754" s="738" t="s">
        <v>301</v>
      </c>
    </row>
    <row r="755" spans="1:14" x14ac:dyDescent="0.35">
      <c r="A755" s="1164">
        <v>87</v>
      </c>
      <c r="B755" s="865" t="s">
        <v>3540</v>
      </c>
      <c r="C755" s="865" t="s">
        <v>3541</v>
      </c>
      <c r="D755" s="738" t="s">
        <v>301</v>
      </c>
      <c r="E755" s="1165"/>
      <c r="F755" s="1165">
        <v>0</v>
      </c>
      <c r="G755" s="1165">
        <v>0</v>
      </c>
      <c r="H755" s="1133" t="s">
        <v>301</v>
      </c>
      <c r="I755" s="1165"/>
      <c r="J755" s="1165">
        <v>0</v>
      </c>
      <c r="K755" s="1165">
        <v>0</v>
      </c>
      <c r="L755" s="1133" t="s">
        <v>301</v>
      </c>
      <c r="M755" s="1165">
        <v>0</v>
      </c>
      <c r="N755" s="738" t="s">
        <v>301</v>
      </c>
    </row>
    <row r="756" spans="1:14" x14ac:dyDescent="0.35">
      <c r="A756" s="1138">
        <v>88</v>
      </c>
      <c r="B756" s="868" t="s">
        <v>3542</v>
      </c>
      <c r="C756" s="868" t="s">
        <v>3523</v>
      </c>
      <c r="D756" s="738" t="s">
        <v>301</v>
      </c>
      <c r="E756" s="1139"/>
      <c r="F756" s="1139">
        <v>0</v>
      </c>
      <c r="G756" s="1139">
        <v>0</v>
      </c>
      <c r="H756" s="1133" t="s">
        <v>301</v>
      </c>
      <c r="I756" s="1139"/>
      <c r="J756" s="1139">
        <v>0</v>
      </c>
      <c r="K756" s="1139">
        <v>0</v>
      </c>
      <c r="L756" s="1133" t="s">
        <v>301</v>
      </c>
      <c r="M756" s="1139">
        <v>0</v>
      </c>
      <c r="N756" s="738" t="s">
        <v>301</v>
      </c>
    </row>
    <row r="757" spans="1:14" x14ac:dyDescent="0.35">
      <c r="A757" s="1167"/>
      <c r="B757" s="1168" t="s">
        <v>3543</v>
      </c>
      <c r="C757" s="1168"/>
      <c r="D757" s="738"/>
      <c r="E757" s="1169">
        <v>850981324</v>
      </c>
      <c r="F757" s="1169">
        <v>0</v>
      </c>
      <c r="G757" s="1169">
        <v>850981324</v>
      </c>
      <c r="H757" s="1133"/>
      <c r="I757" s="1169">
        <v>851412073</v>
      </c>
      <c r="J757" s="1169">
        <v>0</v>
      </c>
      <c r="K757" s="1169">
        <v>851412073</v>
      </c>
      <c r="L757" s="1133"/>
      <c r="M757" s="1169">
        <v>-430749</v>
      </c>
      <c r="N757" s="738"/>
    </row>
    <row r="760" spans="1:14" x14ac:dyDescent="0.35">
      <c r="A760" s="1156" t="s">
        <v>3500</v>
      </c>
      <c r="B760" s="1172" t="s">
        <v>659</v>
      </c>
      <c r="C760" s="738"/>
      <c r="D760" s="738" t="s">
        <v>301</v>
      </c>
      <c r="E760" s="738"/>
      <c r="F760" s="1158" t="s">
        <v>3501</v>
      </c>
      <c r="G760" s="1159">
        <v>604.32574999999997</v>
      </c>
      <c r="H760" s="738" t="s">
        <v>301</v>
      </c>
      <c r="I760" s="1158" t="s">
        <v>3502</v>
      </c>
      <c r="J760" s="1158">
        <v>2022</v>
      </c>
      <c r="K760" s="738"/>
      <c r="L760" s="738" t="s">
        <v>301</v>
      </c>
      <c r="M760" s="738"/>
    </row>
    <row r="761" spans="1:14" x14ac:dyDescent="0.35">
      <c r="A761" s="787"/>
      <c r="B761" s="738"/>
      <c r="C761" s="738"/>
      <c r="D761" s="738" t="s">
        <v>301</v>
      </c>
      <c r="E761" s="738"/>
      <c r="F761" s="738"/>
      <c r="G761" s="738"/>
      <c r="H761" s="738" t="s">
        <v>301</v>
      </c>
      <c r="I761" s="738"/>
      <c r="J761" s="738"/>
      <c r="K761" s="738"/>
      <c r="L761" s="738" t="s">
        <v>301</v>
      </c>
      <c r="M761" s="738"/>
    </row>
    <row r="762" spans="1:14" x14ac:dyDescent="0.35">
      <c r="A762" s="1781" t="s">
        <v>0</v>
      </c>
      <c r="B762" s="1781" t="s">
        <v>378</v>
      </c>
      <c r="C762" s="1782" t="s">
        <v>671</v>
      </c>
      <c r="D762" s="738" t="s">
        <v>301</v>
      </c>
      <c r="E762" s="1284" t="s">
        <v>3503</v>
      </c>
      <c r="F762" s="1284"/>
      <c r="G762" s="1284"/>
      <c r="H762" s="738" t="s">
        <v>301</v>
      </c>
      <c r="I762" s="1284" t="s">
        <v>3504</v>
      </c>
      <c r="J762" s="1284"/>
      <c r="K762" s="1284"/>
      <c r="L762" s="738" t="s">
        <v>301</v>
      </c>
      <c r="M762" s="1284" t="s">
        <v>3505</v>
      </c>
    </row>
    <row r="763" spans="1:14" x14ac:dyDescent="0.35">
      <c r="A763" s="1781"/>
      <c r="B763" s="1781"/>
      <c r="C763" s="1781"/>
      <c r="D763" s="738" t="s">
        <v>301</v>
      </c>
      <c r="E763" s="1160" t="s">
        <v>3506</v>
      </c>
      <c r="F763" s="1160" t="s">
        <v>3507</v>
      </c>
      <c r="G763" s="1160" t="s">
        <v>3508</v>
      </c>
      <c r="H763" s="738" t="s">
        <v>301</v>
      </c>
      <c r="I763" s="1160" t="s">
        <v>3506</v>
      </c>
      <c r="J763" s="1160" t="s">
        <v>3507</v>
      </c>
      <c r="K763" s="1160" t="s">
        <v>3508</v>
      </c>
      <c r="L763" s="738" t="s">
        <v>301</v>
      </c>
      <c r="M763" s="1284"/>
    </row>
    <row r="764" spans="1:14" x14ac:dyDescent="0.35">
      <c r="A764" s="1161"/>
      <c r="B764" s="1162" t="s">
        <v>307</v>
      </c>
      <c r="C764" s="1162"/>
      <c r="D764" s="738" t="s">
        <v>301</v>
      </c>
      <c r="E764" s="1163">
        <v>0</v>
      </c>
      <c r="F764" s="1163">
        <v>0</v>
      </c>
      <c r="G764" s="1163">
        <v>0</v>
      </c>
      <c r="H764" s="1133" t="s">
        <v>301</v>
      </c>
      <c r="I764" s="1163">
        <v>0</v>
      </c>
      <c r="J764" s="1163">
        <v>0</v>
      </c>
      <c r="K764" s="1163">
        <v>0</v>
      </c>
      <c r="L764" s="1133" t="s">
        <v>301</v>
      </c>
      <c r="M764" s="1163">
        <v>0</v>
      </c>
    </row>
    <row r="765" spans="1:14" x14ac:dyDescent="0.35">
      <c r="A765" s="1164">
        <v>1</v>
      </c>
      <c r="B765" s="865" t="s">
        <v>205</v>
      </c>
      <c r="C765" s="865" t="s">
        <v>179</v>
      </c>
      <c r="D765" s="738" t="s">
        <v>301</v>
      </c>
      <c r="E765" s="1165"/>
      <c r="F765" s="1165">
        <v>0</v>
      </c>
      <c r="G765" s="1165">
        <v>0</v>
      </c>
      <c r="H765" s="1133" t="s">
        <v>301</v>
      </c>
      <c r="I765" s="1165"/>
      <c r="J765" s="1165">
        <v>0</v>
      </c>
      <c r="K765" s="1165">
        <v>0</v>
      </c>
      <c r="L765" s="1133" t="s">
        <v>301</v>
      </c>
      <c r="M765" s="1165">
        <v>0</v>
      </c>
    </row>
    <row r="766" spans="1:14" x14ac:dyDescent="0.35">
      <c r="A766" s="1138">
        <v>2</v>
      </c>
      <c r="B766" s="868" t="s">
        <v>216</v>
      </c>
      <c r="C766" s="868" t="s">
        <v>179</v>
      </c>
      <c r="D766" s="738" t="s">
        <v>301</v>
      </c>
      <c r="E766" s="1139"/>
      <c r="F766" s="1139">
        <v>0</v>
      </c>
      <c r="G766" s="1139">
        <v>0</v>
      </c>
      <c r="H766" s="1133" t="s">
        <v>301</v>
      </c>
      <c r="I766" s="1139"/>
      <c r="J766" s="1139">
        <v>0</v>
      </c>
      <c r="K766" s="1139">
        <v>0</v>
      </c>
      <c r="L766" s="1133" t="s">
        <v>301</v>
      </c>
      <c r="M766" s="1139">
        <v>0</v>
      </c>
    </row>
    <row r="767" spans="1:14" x14ac:dyDescent="0.35">
      <c r="A767" s="1164">
        <v>3</v>
      </c>
      <c r="B767" s="865" t="s">
        <v>217</v>
      </c>
      <c r="C767" s="865" t="s">
        <v>179</v>
      </c>
      <c r="D767" s="738" t="s">
        <v>301</v>
      </c>
      <c r="E767" s="1165"/>
      <c r="F767" s="1165">
        <v>0</v>
      </c>
      <c r="G767" s="1165">
        <v>0</v>
      </c>
      <c r="H767" s="1133" t="s">
        <v>301</v>
      </c>
      <c r="I767" s="1165"/>
      <c r="J767" s="1165">
        <v>0</v>
      </c>
      <c r="K767" s="1165">
        <v>0</v>
      </c>
      <c r="L767" s="1133" t="s">
        <v>301</v>
      </c>
      <c r="M767" s="1165">
        <v>0</v>
      </c>
    </row>
    <row r="768" spans="1:14" x14ac:dyDescent="0.35">
      <c r="A768" s="1138">
        <v>4</v>
      </c>
      <c r="B768" s="868" t="s">
        <v>218</v>
      </c>
      <c r="C768" s="868" t="s">
        <v>208</v>
      </c>
      <c r="D768" s="738" t="s">
        <v>301</v>
      </c>
      <c r="E768" s="1139"/>
      <c r="F768" s="1139">
        <v>0</v>
      </c>
      <c r="G768" s="1139">
        <v>0</v>
      </c>
      <c r="H768" s="1133" t="s">
        <v>301</v>
      </c>
      <c r="I768" s="1139"/>
      <c r="J768" s="1139">
        <v>0</v>
      </c>
      <c r="K768" s="1139">
        <v>0</v>
      </c>
      <c r="L768" s="1133" t="s">
        <v>301</v>
      </c>
      <c r="M768" s="1139">
        <v>0</v>
      </c>
    </row>
    <row r="769" spans="1:13" x14ac:dyDescent="0.35">
      <c r="A769" s="1164">
        <v>5</v>
      </c>
      <c r="B769" s="865" t="s">
        <v>518</v>
      </c>
      <c r="C769" s="865" t="s">
        <v>208</v>
      </c>
      <c r="D769" s="738" t="s">
        <v>301</v>
      </c>
      <c r="E769" s="1165"/>
      <c r="F769" s="1165">
        <v>0</v>
      </c>
      <c r="G769" s="1165">
        <v>0</v>
      </c>
      <c r="H769" s="1133" t="s">
        <v>301</v>
      </c>
      <c r="I769" s="1165"/>
      <c r="J769" s="1165">
        <v>0</v>
      </c>
      <c r="K769" s="1165">
        <v>0</v>
      </c>
      <c r="L769" s="1133" t="s">
        <v>301</v>
      </c>
      <c r="M769" s="1165">
        <v>0</v>
      </c>
    </row>
    <row r="770" spans="1:13" x14ac:dyDescent="0.35">
      <c r="A770" s="1138">
        <v>6</v>
      </c>
      <c r="B770" s="868" t="s">
        <v>519</v>
      </c>
      <c r="C770" s="868" t="s">
        <v>208</v>
      </c>
      <c r="D770" s="738" t="s">
        <v>301</v>
      </c>
      <c r="E770" s="1139"/>
      <c r="F770" s="1139">
        <v>0</v>
      </c>
      <c r="G770" s="1139">
        <v>0</v>
      </c>
      <c r="H770" s="1133" t="s">
        <v>301</v>
      </c>
      <c r="I770" s="1139"/>
      <c r="J770" s="1139">
        <v>0</v>
      </c>
      <c r="K770" s="1139">
        <v>0</v>
      </c>
      <c r="L770" s="1133" t="s">
        <v>301</v>
      </c>
      <c r="M770" s="1139">
        <v>0</v>
      </c>
    </row>
    <row r="771" spans="1:13" x14ac:dyDescent="0.35">
      <c r="A771" s="1161"/>
      <c r="B771" s="1162" t="s">
        <v>520</v>
      </c>
      <c r="C771" s="1162"/>
      <c r="D771" s="738" t="s">
        <v>301</v>
      </c>
      <c r="E771" s="1163">
        <v>0</v>
      </c>
      <c r="F771" s="1163">
        <v>0</v>
      </c>
      <c r="G771" s="1163">
        <v>0</v>
      </c>
      <c r="H771" s="1133" t="s">
        <v>301</v>
      </c>
      <c r="I771" s="1163">
        <v>0</v>
      </c>
      <c r="J771" s="1163">
        <v>0</v>
      </c>
      <c r="K771" s="1163">
        <v>0</v>
      </c>
      <c r="L771" s="1133" t="s">
        <v>301</v>
      </c>
      <c r="M771" s="1163">
        <v>0</v>
      </c>
    </row>
    <row r="772" spans="1:13" x14ac:dyDescent="0.35">
      <c r="A772" s="1164">
        <v>7</v>
      </c>
      <c r="B772" s="865" t="s">
        <v>521</v>
      </c>
      <c r="C772" s="865" t="s">
        <v>179</v>
      </c>
      <c r="D772" s="738" t="s">
        <v>301</v>
      </c>
      <c r="E772" s="1165"/>
      <c r="F772" s="1165">
        <v>0</v>
      </c>
      <c r="G772" s="1165">
        <v>0</v>
      </c>
      <c r="H772" s="1133" t="s">
        <v>301</v>
      </c>
      <c r="I772" s="1165"/>
      <c r="J772" s="1165">
        <v>0</v>
      </c>
      <c r="K772" s="1165">
        <v>0</v>
      </c>
      <c r="L772" s="1133" t="s">
        <v>301</v>
      </c>
      <c r="M772" s="1165">
        <v>0</v>
      </c>
    </row>
    <row r="773" spans="1:13" x14ac:dyDescent="0.35">
      <c r="A773" s="1138">
        <v>8</v>
      </c>
      <c r="B773" s="868" t="s">
        <v>522</v>
      </c>
      <c r="C773" s="868" t="s">
        <v>179</v>
      </c>
      <c r="D773" s="738" t="s">
        <v>301</v>
      </c>
      <c r="E773" s="1139"/>
      <c r="F773" s="1139">
        <v>0</v>
      </c>
      <c r="G773" s="1139">
        <v>0</v>
      </c>
      <c r="H773" s="1133" t="s">
        <v>301</v>
      </c>
      <c r="I773" s="1139"/>
      <c r="J773" s="1139">
        <v>0</v>
      </c>
      <c r="K773" s="1139">
        <v>0</v>
      </c>
      <c r="L773" s="1133" t="s">
        <v>301</v>
      </c>
      <c r="M773" s="1139">
        <v>0</v>
      </c>
    </row>
    <row r="774" spans="1:13" x14ac:dyDescent="0.35">
      <c r="A774" s="1164">
        <v>9</v>
      </c>
      <c r="B774" s="865" t="s">
        <v>523</v>
      </c>
      <c r="C774" s="865" t="s">
        <v>179</v>
      </c>
      <c r="D774" s="738" t="s">
        <v>301</v>
      </c>
      <c r="E774" s="1165"/>
      <c r="F774" s="1165">
        <v>0</v>
      </c>
      <c r="G774" s="1165">
        <v>0</v>
      </c>
      <c r="H774" s="1133" t="s">
        <v>301</v>
      </c>
      <c r="I774" s="1165"/>
      <c r="J774" s="1165">
        <v>0</v>
      </c>
      <c r="K774" s="1165">
        <v>0</v>
      </c>
      <c r="L774" s="1133" t="s">
        <v>301</v>
      </c>
      <c r="M774" s="1165">
        <v>0</v>
      </c>
    </row>
    <row r="775" spans="1:13" x14ac:dyDescent="0.35">
      <c r="A775" s="1138">
        <v>10</v>
      </c>
      <c r="B775" s="868" t="s">
        <v>218</v>
      </c>
      <c r="C775" s="868" t="s">
        <v>181</v>
      </c>
      <c r="D775" s="738" t="s">
        <v>301</v>
      </c>
      <c r="E775" s="1139"/>
      <c r="F775" s="1139">
        <v>0</v>
      </c>
      <c r="G775" s="1139">
        <v>0</v>
      </c>
      <c r="H775" s="1133" t="s">
        <v>301</v>
      </c>
      <c r="I775" s="1139"/>
      <c r="J775" s="1139">
        <v>0</v>
      </c>
      <c r="K775" s="1139">
        <v>0</v>
      </c>
      <c r="L775" s="1133" t="s">
        <v>301</v>
      </c>
      <c r="M775" s="1139">
        <v>0</v>
      </c>
    </row>
    <row r="776" spans="1:13" x14ac:dyDescent="0.35">
      <c r="A776" s="1164">
        <v>11</v>
      </c>
      <c r="B776" s="865" t="s">
        <v>518</v>
      </c>
      <c r="C776" s="865" t="s">
        <v>181</v>
      </c>
      <c r="D776" s="738" t="s">
        <v>301</v>
      </c>
      <c r="E776" s="1165"/>
      <c r="F776" s="1165">
        <v>0</v>
      </c>
      <c r="G776" s="1165">
        <v>0</v>
      </c>
      <c r="H776" s="1133" t="s">
        <v>301</v>
      </c>
      <c r="I776" s="1165"/>
      <c r="J776" s="1165">
        <v>0</v>
      </c>
      <c r="K776" s="1165">
        <v>0</v>
      </c>
      <c r="L776" s="1133" t="s">
        <v>301</v>
      </c>
      <c r="M776" s="1165">
        <v>0</v>
      </c>
    </row>
    <row r="777" spans="1:13" x14ac:dyDescent="0.35">
      <c r="A777" s="1138">
        <v>12</v>
      </c>
      <c r="B777" s="868" t="s">
        <v>524</v>
      </c>
      <c r="C777" s="868" t="s">
        <v>181</v>
      </c>
      <c r="D777" s="738" t="s">
        <v>301</v>
      </c>
      <c r="E777" s="1139"/>
      <c r="F777" s="1139">
        <v>0</v>
      </c>
      <c r="G777" s="1139">
        <v>0</v>
      </c>
      <c r="H777" s="1133" t="s">
        <v>301</v>
      </c>
      <c r="I777" s="1139"/>
      <c r="J777" s="1139">
        <v>0</v>
      </c>
      <c r="K777" s="1139">
        <v>0</v>
      </c>
      <c r="L777" s="1133" t="s">
        <v>301</v>
      </c>
      <c r="M777" s="1139">
        <v>0</v>
      </c>
    </row>
    <row r="778" spans="1:13" x14ac:dyDescent="0.35">
      <c r="A778" s="1161"/>
      <c r="B778" s="1162" t="s">
        <v>381</v>
      </c>
      <c r="C778" s="1162"/>
      <c r="D778" s="738" t="s">
        <v>301</v>
      </c>
      <c r="E778" s="1163">
        <v>0</v>
      </c>
      <c r="F778" s="1163">
        <v>0</v>
      </c>
      <c r="G778" s="1163">
        <v>0</v>
      </c>
      <c r="H778" s="1133" t="s">
        <v>301</v>
      </c>
      <c r="I778" s="1163">
        <v>0</v>
      </c>
      <c r="J778" s="1163">
        <v>0</v>
      </c>
      <c r="K778" s="1163">
        <v>0</v>
      </c>
      <c r="L778" s="1133" t="s">
        <v>301</v>
      </c>
      <c r="M778" s="1163">
        <v>0</v>
      </c>
    </row>
    <row r="779" spans="1:13" x14ac:dyDescent="0.35">
      <c r="A779" s="1164">
        <v>13</v>
      </c>
      <c r="B779" s="865" t="s">
        <v>525</v>
      </c>
      <c r="C779" s="865" t="s">
        <v>101</v>
      </c>
      <c r="D779" s="738" t="s">
        <v>301</v>
      </c>
      <c r="E779" s="1165"/>
      <c r="F779" s="1165">
        <v>0</v>
      </c>
      <c r="G779" s="1165">
        <v>0</v>
      </c>
      <c r="H779" s="1133" t="s">
        <v>301</v>
      </c>
      <c r="I779" s="1165"/>
      <c r="J779" s="1165">
        <v>0</v>
      </c>
      <c r="K779" s="1165">
        <v>0</v>
      </c>
      <c r="L779" s="1133" t="s">
        <v>301</v>
      </c>
      <c r="M779" s="1165">
        <v>0</v>
      </c>
    </row>
    <row r="780" spans="1:13" x14ac:dyDescent="0.35">
      <c r="A780" s="1138">
        <v>14</v>
      </c>
      <c r="B780" s="868" t="s">
        <v>526</v>
      </c>
      <c r="C780" s="868" t="s">
        <v>101</v>
      </c>
      <c r="D780" s="738" t="s">
        <v>301</v>
      </c>
      <c r="E780" s="1139"/>
      <c r="F780" s="1139">
        <v>0</v>
      </c>
      <c r="G780" s="1139">
        <v>0</v>
      </c>
      <c r="H780" s="1133" t="s">
        <v>301</v>
      </c>
      <c r="I780" s="1139"/>
      <c r="J780" s="1139">
        <v>0</v>
      </c>
      <c r="K780" s="1139">
        <v>0</v>
      </c>
      <c r="L780" s="1133" t="s">
        <v>301</v>
      </c>
      <c r="M780" s="1139">
        <v>0</v>
      </c>
    </row>
    <row r="781" spans="1:13" x14ac:dyDescent="0.35">
      <c r="A781" s="1164">
        <v>15</v>
      </c>
      <c r="B781" s="865" t="s">
        <v>506</v>
      </c>
      <c r="C781" s="865" t="s">
        <v>101</v>
      </c>
      <c r="D781" s="738" t="s">
        <v>301</v>
      </c>
      <c r="E781" s="1165"/>
      <c r="F781" s="1165">
        <v>0</v>
      </c>
      <c r="G781" s="1165">
        <v>0</v>
      </c>
      <c r="H781" s="1133" t="s">
        <v>301</v>
      </c>
      <c r="I781" s="1165"/>
      <c r="J781" s="1165">
        <v>0</v>
      </c>
      <c r="K781" s="1165">
        <v>0</v>
      </c>
      <c r="L781" s="1133" t="s">
        <v>301</v>
      </c>
      <c r="M781" s="1165">
        <v>0</v>
      </c>
    </row>
    <row r="782" spans="1:13" x14ac:dyDescent="0.35">
      <c r="A782" s="1161"/>
      <c r="B782" s="1162" t="s">
        <v>382</v>
      </c>
      <c r="C782" s="1162"/>
      <c r="D782" s="738" t="s">
        <v>301</v>
      </c>
      <c r="E782" s="1163">
        <v>0</v>
      </c>
      <c r="F782" s="1163">
        <v>0</v>
      </c>
      <c r="G782" s="1163">
        <v>0</v>
      </c>
      <c r="H782" s="1133" t="s">
        <v>301</v>
      </c>
      <c r="I782" s="1163">
        <v>0</v>
      </c>
      <c r="J782" s="1163">
        <v>0</v>
      </c>
      <c r="K782" s="1163">
        <v>0</v>
      </c>
      <c r="L782" s="1133" t="s">
        <v>301</v>
      </c>
      <c r="M782" s="1163">
        <v>0</v>
      </c>
    </row>
    <row r="783" spans="1:13" x14ac:dyDescent="0.35">
      <c r="A783" s="1164">
        <v>16</v>
      </c>
      <c r="B783" s="865" t="s">
        <v>309</v>
      </c>
      <c r="C783" s="865" t="s">
        <v>185</v>
      </c>
      <c r="D783" s="738" t="s">
        <v>301</v>
      </c>
      <c r="E783" s="1165"/>
      <c r="F783" s="1165">
        <v>0</v>
      </c>
      <c r="G783" s="1165">
        <v>0</v>
      </c>
      <c r="H783" s="1133" t="s">
        <v>301</v>
      </c>
      <c r="I783" s="1165"/>
      <c r="J783" s="1165">
        <v>0</v>
      </c>
      <c r="K783" s="1165">
        <v>0</v>
      </c>
      <c r="L783" s="1133" t="s">
        <v>301</v>
      </c>
      <c r="M783" s="1165">
        <v>0</v>
      </c>
    </row>
    <row r="784" spans="1:13" x14ac:dyDescent="0.35">
      <c r="A784" s="1138">
        <v>17</v>
      </c>
      <c r="B784" s="868" t="s">
        <v>310</v>
      </c>
      <c r="C784" s="868" t="s">
        <v>185</v>
      </c>
      <c r="D784" s="738" t="s">
        <v>301</v>
      </c>
      <c r="E784" s="1139"/>
      <c r="F784" s="1139">
        <v>0</v>
      </c>
      <c r="G784" s="1139">
        <v>0</v>
      </c>
      <c r="H784" s="1133" t="s">
        <v>301</v>
      </c>
      <c r="I784" s="1139"/>
      <c r="J784" s="1139">
        <v>0</v>
      </c>
      <c r="K784" s="1139">
        <v>0</v>
      </c>
      <c r="L784" s="1133" t="s">
        <v>301</v>
      </c>
      <c r="M784" s="1139">
        <v>0</v>
      </c>
    </row>
    <row r="785" spans="1:13" x14ac:dyDescent="0.35">
      <c r="A785" s="1164">
        <v>18</v>
      </c>
      <c r="B785" s="865" t="s">
        <v>151</v>
      </c>
      <c r="C785" s="865" t="s">
        <v>185</v>
      </c>
      <c r="D785" s="738" t="s">
        <v>301</v>
      </c>
      <c r="E785" s="1165"/>
      <c r="F785" s="1165">
        <v>0</v>
      </c>
      <c r="G785" s="1165">
        <v>0</v>
      </c>
      <c r="H785" s="1133" t="s">
        <v>301</v>
      </c>
      <c r="I785" s="1165"/>
      <c r="J785" s="1165">
        <v>0</v>
      </c>
      <c r="K785" s="1165">
        <v>0</v>
      </c>
      <c r="L785" s="1133" t="s">
        <v>301</v>
      </c>
      <c r="M785" s="1165">
        <v>0</v>
      </c>
    </row>
    <row r="786" spans="1:13" x14ac:dyDescent="0.35">
      <c r="A786" s="1161"/>
      <c r="B786" s="1162" t="s">
        <v>308</v>
      </c>
      <c r="C786" s="1162"/>
      <c r="D786" s="738" t="s">
        <v>301</v>
      </c>
      <c r="E786" s="1163">
        <v>524177651.73199999</v>
      </c>
      <c r="F786" s="1163">
        <v>-153334061.733125</v>
      </c>
      <c r="G786" s="1163">
        <v>370843589.99887502</v>
      </c>
      <c r="H786" s="1133" t="s">
        <v>301</v>
      </c>
      <c r="I786" s="1163">
        <v>150595000</v>
      </c>
      <c r="J786" s="1163">
        <v>0</v>
      </c>
      <c r="K786" s="1163">
        <v>150595000</v>
      </c>
      <c r="L786" s="1133" t="s">
        <v>301</v>
      </c>
      <c r="M786" s="1163">
        <v>220248589.99887499</v>
      </c>
    </row>
    <row r="787" spans="1:13" x14ac:dyDescent="0.35">
      <c r="A787" s="1164">
        <v>19</v>
      </c>
      <c r="B787" s="865" t="s">
        <v>206</v>
      </c>
      <c r="C787" s="865" t="s">
        <v>179</v>
      </c>
      <c r="D787" s="738" t="s">
        <v>301</v>
      </c>
      <c r="E787" s="1165"/>
      <c r="F787" s="1165">
        <v>0</v>
      </c>
      <c r="G787" s="1165">
        <v>0</v>
      </c>
      <c r="H787" s="1133" t="s">
        <v>301</v>
      </c>
      <c r="I787" s="1165"/>
      <c r="J787" s="1165">
        <v>0</v>
      </c>
      <c r="K787" s="1165">
        <v>0</v>
      </c>
      <c r="L787" s="1133" t="s">
        <v>301</v>
      </c>
      <c r="M787" s="1165">
        <v>0</v>
      </c>
    </row>
    <row r="788" spans="1:13" x14ac:dyDescent="0.35">
      <c r="A788" s="1138">
        <v>20</v>
      </c>
      <c r="B788" s="868" t="s">
        <v>507</v>
      </c>
      <c r="C788" s="868" t="s">
        <v>179</v>
      </c>
      <c r="D788" s="738" t="s">
        <v>301</v>
      </c>
      <c r="E788" s="1139"/>
      <c r="F788" s="1139">
        <v>0</v>
      </c>
      <c r="G788" s="1139">
        <v>0</v>
      </c>
      <c r="H788" s="1133" t="s">
        <v>301</v>
      </c>
      <c r="I788" s="1139"/>
      <c r="J788" s="1139">
        <v>0</v>
      </c>
      <c r="K788" s="1139">
        <v>0</v>
      </c>
      <c r="L788" s="1133" t="s">
        <v>301</v>
      </c>
      <c r="M788" s="1139">
        <v>0</v>
      </c>
    </row>
    <row r="789" spans="1:13" x14ac:dyDescent="0.35">
      <c r="A789" s="1164">
        <v>21</v>
      </c>
      <c r="B789" s="865" t="s">
        <v>207</v>
      </c>
      <c r="C789" s="865" t="s">
        <v>179</v>
      </c>
      <c r="D789" s="738" t="s">
        <v>301</v>
      </c>
      <c r="E789" s="1165"/>
      <c r="F789" s="1165">
        <v>0</v>
      </c>
      <c r="G789" s="1165">
        <v>0</v>
      </c>
      <c r="H789" s="1133" t="s">
        <v>301</v>
      </c>
      <c r="I789" s="1165"/>
      <c r="J789" s="1165">
        <v>0</v>
      </c>
      <c r="K789" s="1165">
        <v>0</v>
      </c>
      <c r="L789" s="1133" t="s">
        <v>301</v>
      </c>
      <c r="M789" s="1165">
        <v>0</v>
      </c>
    </row>
    <row r="790" spans="1:13" x14ac:dyDescent="0.35">
      <c r="A790" s="1138">
        <v>22</v>
      </c>
      <c r="B790" s="868" t="s">
        <v>220</v>
      </c>
      <c r="C790" s="868" t="s">
        <v>179</v>
      </c>
      <c r="D790" s="738" t="s">
        <v>301</v>
      </c>
      <c r="E790" s="1139"/>
      <c r="F790" s="1139">
        <v>0</v>
      </c>
      <c r="G790" s="1139">
        <v>0</v>
      </c>
      <c r="H790" s="1133" t="s">
        <v>301</v>
      </c>
      <c r="I790" s="1139"/>
      <c r="J790" s="1139">
        <v>0</v>
      </c>
      <c r="K790" s="1139">
        <v>0</v>
      </c>
      <c r="L790" s="1133" t="s">
        <v>301</v>
      </c>
      <c r="M790" s="1139">
        <v>0</v>
      </c>
    </row>
    <row r="791" spans="1:13" x14ac:dyDescent="0.35">
      <c r="A791" s="1164">
        <v>23</v>
      </c>
      <c r="B791" s="865" t="s">
        <v>219</v>
      </c>
      <c r="C791" s="865" t="s">
        <v>179</v>
      </c>
      <c r="D791" s="738" t="s">
        <v>301</v>
      </c>
      <c r="E791" s="1165"/>
      <c r="F791" s="1165">
        <v>0</v>
      </c>
      <c r="G791" s="1165">
        <v>0</v>
      </c>
      <c r="H791" s="1133" t="s">
        <v>301</v>
      </c>
      <c r="I791" s="1165"/>
      <c r="J791" s="1165">
        <v>0</v>
      </c>
      <c r="K791" s="1165">
        <v>0</v>
      </c>
      <c r="L791" s="1133" t="s">
        <v>301</v>
      </c>
      <c r="M791" s="1165">
        <v>0</v>
      </c>
    </row>
    <row r="792" spans="1:13" x14ac:dyDescent="0.35">
      <c r="A792" s="1138">
        <v>24</v>
      </c>
      <c r="B792" s="868" t="s">
        <v>508</v>
      </c>
      <c r="C792" s="868" t="s">
        <v>179</v>
      </c>
      <c r="D792" s="738" t="s">
        <v>301</v>
      </c>
      <c r="E792" s="1139"/>
      <c r="F792" s="1139">
        <v>0</v>
      </c>
      <c r="G792" s="1139">
        <v>0</v>
      </c>
      <c r="H792" s="1133" t="s">
        <v>301</v>
      </c>
      <c r="I792" s="1139"/>
      <c r="J792" s="1139">
        <v>0</v>
      </c>
      <c r="K792" s="1139">
        <v>0</v>
      </c>
      <c r="L792" s="1133" t="s">
        <v>301</v>
      </c>
      <c r="M792" s="1139">
        <v>0</v>
      </c>
    </row>
    <row r="793" spans="1:13" x14ac:dyDescent="0.35">
      <c r="A793" s="1164">
        <v>25</v>
      </c>
      <c r="B793" s="865" t="s">
        <v>213</v>
      </c>
      <c r="C793" s="865" t="s">
        <v>179</v>
      </c>
      <c r="D793" s="738" t="s">
        <v>301</v>
      </c>
      <c r="E793" s="1165">
        <v>306668123.46625</v>
      </c>
      <c r="F793" s="1165">
        <v>-153334061.733125</v>
      </c>
      <c r="G793" s="1165">
        <v>153334061.733125</v>
      </c>
      <c r="H793" s="1133" t="s">
        <v>301</v>
      </c>
      <c r="I793" s="1165">
        <v>150595000</v>
      </c>
      <c r="J793" s="1165">
        <v>0</v>
      </c>
      <c r="K793" s="1165">
        <v>150595000</v>
      </c>
      <c r="L793" s="1133" t="s">
        <v>301</v>
      </c>
      <c r="M793" s="1165">
        <v>2739061.7331250012</v>
      </c>
    </row>
    <row r="794" spans="1:13" x14ac:dyDescent="0.35">
      <c r="A794" s="1138">
        <v>26</v>
      </c>
      <c r="B794" s="868" t="s">
        <v>509</v>
      </c>
      <c r="C794" s="868" t="s">
        <v>179</v>
      </c>
      <c r="D794" s="738" t="s">
        <v>301</v>
      </c>
      <c r="E794" s="1139"/>
      <c r="F794" s="1139">
        <v>0</v>
      </c>
      <c r="G794" s="1139">
        <v>0</v>
      </c>
      <c r="H794" s="1133" t="s">
        <v>301</v>
      </c>
      <c r="I794" s="1139"/>
      <c r="J794" s="1139">
        <v>0</v>
      </c>
      <c r="K794" s="1139">
        <v>0</v>
      </c>
      <c r="L794" s="1133" t="s">
        <v>301</v>
      </c>
      <c r="M794" s="1139">
        <v>0</v>
      </c>
    </row>
    <row r="795" spans="1:13" x14ac:dyDescent="0.35">
      <c r="A795" s="1164">
        <v>27</v>
      </c>
      <c r="B795" s="865" t="s">
        <v>209</v>
      </c>
      <c r="C795" s="865" t="s">
        <v>208</v>
      </c>
      <c r="D795" s="738" t="s">
        <v>301</v>
      </c>
      <c r="E795" s="1165"/>
      <c r="F795" s="1165">
        <v>0</v>
      </c>
      <c r="G795" s="1165">
        <v>0</v>
      </c>
      <c r="H795" s="1133" t="s">
        <v>301</v>
      </c>
      <c r="I795" s="1165"/>
      <c r="J795" s="1165">
        <v>0</v>
      </c>
      <c r="K795" s="1165">
        <v>0</v>
      </c>
      <c r="L795" s="1133" t="s">
        <v>301</v>
      </c>
      <c r="M795" s="1165">
        <v>0</v>
      </c>
    </row>
    <row r="796" spans="1:13" x14ac:dyDescent="0.35">
      <c r="A796" s="1138">
        <v>28</v>
      </c>
      <c r="B796" s="868" t="s">
        <v>510</v>
      </c>
      <c r="C796" s="868" t="s">
        <v>179</v>
      </c>
      <c r="D796" s="738" t="s">
        <v>301</v>
      </c>
      <c r="E796" s="1139">
        <v>217509528.26574999</v>
      </c>
      <c r="F796" s="1139">
        <v>0</v>
      </c>
      <c r="G796" s="1139">
        <v>217509528.26574999</v>
      </c>
      <c r="H796" s="1133" t="s">
        <v>301</v>
      </c>
      <c r="I796" s="1139"/>
      <c r="J796" s="1139">
        <v>0</v>
      </c>
      <c r="K796" s="1139">
        <v>0</v>
      </c>
      <c r="L796" s="1133" t="s">
        <v>301</v>
      </c>
      <c r="M796" s="1139">
        <v>217509528.26574999</v>
      </c>
    </row>
    <row r="797" spans="1:13" x14ac:dyDescent="0.35">
      <c r="A797" s="1164">
        <v>29</v>
      </c>
      <c r="B797" s="865" t="s">
        <v>527</v>
      </c>
      <c r="C797" s="865" t="s">
        <v>11</v>
      </c>
      <c r="D797" s="738" t="s">
        <v>301</v>
      </c>
      <c r="E797" s="1165"/>
      <c r="F797" s="1165">
        <v>0</v>
      </c>
      <c r="G797" s="1165">
        <v>0</v>
      </c>
      <c r="H797" s="1133" t="s">
        <v>301</v>
      </c>
      <c r="I797" s="1165"/>
      <c r="J797" s="1165">
        <v>0</v>
      </c>
      <c r="K797" s="1165">
        <v>0</v>
      </c>
      <c r="L797" s="1133" t="s">
        <v>301</v>
      </c>
      <c r="M797" s="1165">
        <v>0</v>
      </c>
    </row>
    <row r="798" spans="1:13" x14ac:dyDescent="0.35">
      <c r="A798" s="1161"/>
      <c r="B798" s="1162" t="s">
        <v>528</v>
      </c>
      <c r="C798" s="1162"/>
      <c r="D798" s="738" t="s">
        <v>301</v>
      </c>
      <c r="E798" s="1163">
        <v>199915895.20124999</v>
      </c>
      <c r="F798" s="1163">
        <v>0</v>
      </c>
      <c r="G798" s="1163">
        <v>199915895.20124999</v>
      </c>
      <c r="H798" s="1133" t="s">
        <v>301</v>
      </c>
      <c r="I798" s="1163">
        <v>117573374</v>
      </c>
      <c r="J798" s="1163">
        <v>0</v>
      </c>
      <c r="K798" s="1163">
        <v>117573374</v>
      </c>
      <c r="L798" s="1133" t="s">
        <v>301</v>
      </c>
      <c r="M798" s="1163">
        <v>82342521.201249987</v>
      </c>
    </row>
    <row r="799" spans="1:13" x14ac:dyDescent="0.35">
      <c r="A799" s="1164">
        <v>30</v>
      </c>
      <c r="B799" s="865" t="s">
        <v>3509</v>
      </c>
      <c r="C799" s="865" t="s">
        <v>191</v>
      </c>
      <c r="D799" s="738" t="s">
        <v>301</v>
      </c>
      <c r="E799" s="1165"/>
      <c r="F799" s="1165">
        <v>0</v>
      </c>
      <c r="G799" s="1165">
        <v>0</v>
      </c>
      <c r="H799" s="1133" t="s">
        <v>301</v>
      </c>
      <c r="I799" s="1165"/>
      <c r="J799" s="1165">
        <v>0</v>
      </c>
      <c r="K799" s="1165">
        <v>0</v>
      </c>
      <c r="L799" s="1133" t="s">
        <v>301</v>
      </c>
      <c r="M799" s="1165">
        <v>0</v>
      </c>
    </row>
    <row r="800" spans="1:13" x14ac:dyDescent="0.35">
      <c r="A800" s="1138">
        <v>31</v>
      </c>
      <c r="B800" s="868" t="s">
        <v>157</v>
      </c>
      <c r="C800" s="868" t="s">
        <v>191</v>
      </c>
      <c r="D800" s="738" t="s">
        <v>301</v>
      </c>
      <c r="E800" s="1139"/>
      <c r="F800" s="1139">
        <v>0</v>
      </c>
      <c r="G800" s="1139">
        <v>0</v>
      </c>
      <c r="H800" s="1133" t="s">
        <v>301</v>
      </c>
      <c r="I800" s="1139"/>
      <c r="J800" s="1139">
        <v>0</v>
      </c>
      <c r="K800" s="1139">
        <v>0</v>
      </c>
      <c r="L800" s="1133" t="s">
        <v>301</v>
      </c>
      <c r="M800" s="1139">
        <v>0</v>
      </c>
    </row>
    <row r="801" spans="1:13" x14ac:dyDescent="0.35">
      <c r="A801" s="1164">
        <v>32</v>
      </c>
      <c r="B801" s="865" t="s">
        <v>154</v>
      </c>
      <c r="C801" s="865" t="s">
        <v>191</v>
      </c>
      <c r="D801" s="738" t="s">
        <v>301</v>
      </c>
      <c r="E801" s="1165">
        <v>67910000</v>
      </c>
      <c r="F801" s="1165">
        <v>0</v>
      </c>
      <c r="G801" s="1165">
        <v>67910000</v>
      </c>
      <c r="H801" s="1133" t="s">
        <v>301</v>
      </c>
      <c r="I801" s="1165">
        <v>67910000</v>
      </c>
      <c r="J801" s="1165">
        <v>0</v>
      </c>
      <c r="K801" s="1165">
        <v>67910000</v>
      </c>
      <c r="L801" s="1133" t="s">
        <v>301</v>
      </c>
      <c r="M801" s="1165">
        <v>0</v>
      </c>
    </row>
    <row r="802" spans="1:13" x14ac:dyDescent="0.35">
      <c r="A802" s="1138">
        <v>33</v>
      </c>
      <c r="B802" s="868" t="s">
        <v>159</v>
      </c>
      <c r="C802" s="868" t="s">
        <v>191</v>
      </c>
      <c r="D802" s="738" t="s">
        <v>301</v>
      </c>
      <c r="E802" s="1139"/>
      <c r="F802" s="1139">
        <v>0</v>
      </c>
      <c r="G802" s="1139">
        <v>0</v>
      </c>
      <c r="H802" s="1133" t="s">
        <v>301</v>
      </c>
      <c r="I802" s="1139"/>
      <c r="J802" s="1139">
        <v>0</v>
      </c>
      <c r="K802" s="1139">
        <v>0</v>
      </c>
      <c r="L802" s="1133" t="s">
        <v>301</v>
      </c>
      <c r="M802" s="1139">
        <v>0</v>
      </c>
    </row>
    <row r="803" spans="1:13" x14ac:dyDescent="0.35">
      <c r="A803" s="1164">
        <v>34</v>
      </c>
      <c r="B803" s="865" t="s">
        <v>156</v>
      </c>
      <c r="C803" s="865" t="s">
        <v>191</v>
      </c>
      <c r="D803" s="738" t="s">
        <v>301</v>
      </c>
      <c r="E803" s="1165"/>
      <c r="F803" s="1165">
        <v>0</v>
      </c>
      <c r="G803" s="1165">
        <v>0</v>
      </c>
      <c r="H803" s="1133" t="s">
        <v>301</v>
      </c>
      <c r="I803" s="1165"/>
      <c r="J803" s="1165">
        <v>0</v>
      </c>
      <c r="K803" s="1165">
        <v>0</v>
      </c>
      <c r="L803" s="1133" t="s">
        <v>301</v>
      </c>
      <c r="M803" s="1165">
        <v>0</v>
      </c>
    </row>
    <row r="804" spans="1:13" x14ac:dyDescent="0.35">
      <c r="A804" s="1138">
        <v>35</v>
      </c>
      <c r="B804" s="868" t="s">
        <v>147</v>
      </c>
      <c r="C804" s="868" t="s">
        <v>191</v>
      </c>
      <c r="D804" s="738" t="s">
        <v>301</v>
      </c>
      <c r="E804" s="1139">
        <v>132005895.20124999</v>
      </c>
      <c r="F804" s="1139">
        <v>0</v>
      </c>
      <c r="G804" s="1139">
        <v>132005895.20124999</v>
      </c>
      <c r="H804" s="1133" t="s">
        <v>301</v>
      </c>
      <c r="I804" s="1139"/>
      <c r="J804" s="1139">
        <v>0</v>
      </c>
      <c r="K804" s="1139">
        <v>0</v>
      </c>
      <c r="L804" s="1133" t="s">
        <v>301</v>
      </c>
      <c r="M804" s="1139">
        <v>132005895.20124999</v>
      </c>
    </row>
    <row r="805" spans="1:13" x14ac:dyDescent="0.35">
      <c r="A805" s="1164">
        <v>36</v>
      </c>
      <c r="B805" s="865" t="s">
        <v>150</v>
      </c>
      <c r="C805" s="865" t="s">
        <v>191</v>
      </c>
      <c r="D805" s="738" t="s">
        <v>301</v>
      </c>
      <c r="E805" s="1165"/>
      <c r="F805" s="1165">
        <v>0</v>
      </c>
      <c r="G805" s="1165">
        <v>0</v>
      </c>
      <c r="H805" s="1133" t="s">
        <v>301</v>
      </c>
      <c r="I805" s="1165"/>
      <c r="J805" s="1165">
        <v>0</v>
      </c>
      <c r="K805" s="1165">
        <v>0</v>
      </c>
      <c r="L805" s="1133" t="s">
        <v>301</v>
      </c>
      <c r="M805" s="1165">
        <v>0</v>
      </c>
    </row>
    <row r="806" spans="1:13" x14ac:dyDescent="0.35">
      <c r="A806" s="1138">
        <v>37</v>
      </c>
      <c r="B806" s="868" t="s">
        <v>149</v>
      </c>
      <c r="C806" s="868" t="s">
        <v>176</v>
      </c>
      <c r="D806" s="738" t="s">
        <v>301</v>
      </c>
      <c r="E806" s="1139"/>
      <c r="F806" s="1139">
        <v>0</v>
      </c>
      <c r="G806" s="1139">
        <v>0</v>
      </c>
      <c r="H806" s="1133" t="s">
        <v>301</v>
      </c>
      <c r="I806" s="1139"/>
      <c r="J806" s="1139">
        <v>0</v>
      </c>
      <c r="K806" s="1139">
        <v>0</v>
      </c>
      <c r="L806" s="1133" t="s">
        <v>301</v>
      </c>
      <c r="M806" s="1139">
        <v>0</v>
      </c>
    </row>
    <row r="807" spans="1:13" x14ac:dyDescent="0.35">
      <c r="A807" s="1164">
        <v>38</v>
      </c>
      <c r="B807" s="865" t="s">
        <v>158</v>
      </c>
      <c r="C807" s="865" t="s">
        <v>176</v>
      </c>
      <c r="D807" s="738" t="s">
        <v>301</v>
      </c>
      <c r="E807" s="1165"/>
      <c r="F807" s="1165">
        <v>0</v>
      </c>
      <c r="G807" s="1165">
        <v>0</v>
      </c>
      <c r="H807" s="1133" t="s">
        <v>301</v>
      </c>
      <c r="I807" s="1165"/>
      <c r="J807" s="1165">
        <v>0</v>
      </c>
      <c r="K807" s="1165">
        <v>0</v>
      </c>
      <c r="L807" s="1133" t="s">
        <v>301</v>
      </c>
      <c r="M807" s="1165">
        <v>0</v>
      </c>
    </row>
    <row r="808" spans="1:13" x14ac:dyDescent="0.35">
      <c r="A808" s="1138">
        <v>39</v>
      </c>
      <c r="B808" s="868" t="s">
        <v>529</v>
      </c>
      <c r="C808" s="868" t="s">
        <v>176</v>
      </c>
      <c r="D808" s="738" t="s">
        <v>301</v>
      </c>
      <c r="E808" s="1139"/>
      <c r="F808" s="1139">
        <v>0</v>
      </c>
      <c r="G808" s="1139">
        <v>0</v>
      </c>
      <c r="H808" s="1133" t="s">
        <v>301</v>
      </c>
      <c r="I808" s="1139"/>
      <c r="J808" s="1139">
        <v>0</v>
      </c>
      <c r="K808" s="1139">
        <v>0</v>
      </c>
      <c r="L808" s="1133" t="s">
        <v>301</v>
      </c>
      <c r="M808" s="1139">
        <v>0</v>
      </c>
    </row>
    <row r="809" spans="1:13" x14ac:dyDescent="0.35">
      <c r="A809" s="1164">
        <v>40</v>
      </c>
      <c r="B809" s="865" t="s">
        <v>148</v>
      </c>
      <c r="C809" s="865" t="s">
        <v>176</v>
      </c>
      <c r="D809" s="738" t="s">
        <v>301</v>
      </c>
      <c r="E809" s="1165"/>
      <c r="F809" s="1165">
        <v>0</v>
      </c>
      <c r="G809" s="1165">
        <v>0</v>
      </c>
      <c r="H809" s="1133" t="s">
        <v>301</v>
      </c>
      <c r="I809" s="1165"/>
      <c r="J809" s="1165">
        <v>0</v>
      </c>
      <c r="K809" s="1165">
        <v>0</v>
      </c>
      <c r="L809" s="1133" t="s">
        <v>301</v>
      </c>
      <c r="M809" s="1165">
        <v>0</v>
      </c>
    </row>
    <row r="810" spans="1:13" x14ac:dyDescent="0.35">
      <c r="A810" s="1138">
        <v>41</v>
      </c>
      <c r="B810" s="868" t="s">
        <v>511</v>
      </c>
      <c r="C810" s="868" t="s">
        <v>185</v>
      </c>
      <c r="D810" s="738" t="s">
        <v>301</v>
      </c>
      <c r="E810" s="1139"/>
      <c r="F810" s="1139">
        <v>0</v>
      </c>
      <c r="G810" s="1139">
        <v>0</v>
      </c>
      <c r="H810" s="1133" t="s">
        <v>301</v>
      </c>
      <c r="I810" s="1139"/>
      <c r="J810" s="1139">
        <v>0</v>
      </c>
      <c r="K810" s="1139">
        <v>0</v>
      </c>
      <c r="L810" s="1133" t="s">
        <v>301</v>
      </c>
      <c r="M810" s="1139">
        <v>0</v>
      </c>
    </row>
    <row r="811" spans="1:13" x14ac:dyDescent="0.35">
      <c r="A811" s="1164">
        <v>42</v>
      </c>
      <c r="B811" s="865" t="s">
        <v>155</v>
      </c>
      <c r="C811" s="865" t="s">
        <v>191</v>
      </c>
      <c r="D811" s="738" t="s">
        <v>301</v>
      </c>
      <c r="E811" s="1165"/>
      <c r="F811" s="1165">
        <v>0</v>
      </c>
      <c r="G811" s="1165">
        <v>0</v>
      </c>
      <c r="H811" s="1133" t="s">
        <v>301</v>
      </c>
      <c r="I811" s="1165">
        <v>5032251</v>
      </c>
      <c r="J811" s="1165">
        <v>0</v>
      </c>
      <c r="K811" s="1165">
        <v>5032251</v>
      </c>
      <c r="L811" s="1133" t="s">
        <v>301</v>
      </c>
      <c r="M811" s="1165">
        <v>-5032251</v>
      </c>
    </row>
    <row r="812" spans="1:13" x14ac:dyDescent="0.35">
      <c r="A812" s="1138">
        <v>43</v>
      </c>
      <c r="B812" s="868" t="s">
        <v>153</v>
      </c>
      <c r="C812" s="868" t="s">
        <v>191</v>
      </c>
      <c r="D812" s="738" t="s">
        <v>301</v>
      </c>
      <c r="E812" s="1139"/>
      <c r="F812" s="1139">
        <v>0</v>
      </c>
      <c r="G812" s="1139">
        <v>0</v>
      </c>
      <c r="H812" s="1133" t="s">
        <v>301</v>
      </c>
      <c r="I812" s="1139">
        <v>7548378</v>
      </c>
      <c r="J812" s="1139">
        <v>0</v>
      </c>
      <c r="K812" s="1139">
        <v>7548378</v>
      </c>
      <c r="L812" s="1133" t="s">
        <v>301</v>
      </c>
      <c r="M812" s="1139">
        <v>-7548378</v>
      </c>
    </row>
    <row r="813" spans="1:13" x14ac:dyDescent="0.35">
      <c r="A813" s="1164">
        <v>44</v>
      </c>
      <c r="B813" s="865" t="s">
        <v>512</v>
      </c>
      <c r="C813" s="865" t="s">
        <v>191</v>
      </c>
      <c r="D813" s="738" t="s">
        <v>301</v>
      </c>
      <c r="E813" s="1165"/>
      <c r="F813" s="1165">
        <v>0</v>
      </c>
      <c r="G813" s="1165">
        <v>0</v>
      </c>
      <c r="H813" s="1133" t="s">
        <v>301</v>
      </c>
      <c r="I813" s="1165"/>
      <c r="J813" s="1165">
        <v>0</v>
      </c>
      <c r="K813" s="1165">
        <v>0</v>
      </c>
      <c r="L813" s="1133" t="s">
        <v>301</v>
      </c>
      <c r="M813" s="1165">
        <v>0</v>
      </c>
    </row>
    <row r="814" spans="1:13" x14ac:dyDescent="0.35">
      <c r="A814" s="1138">
        <v>45</v>
      </c>
      <c r="B814" s="868" t="s">
        <v>152</v>
      </c>
      <c r="C814" s="868" t="s">
        <v>191</v>
      </c>
      <c r="D814" s="738" t="s">
        <v>301</v>
      </c>
      <c r="E814" s="1139"/>
      <c r="F814" s="1139">
        <v>0</v>
      </c>
      <c r="G814" s="1139">
        <v>0</v>
      </c>
      <c r="H814" s="1133" t="s">
        <v>301</v>
      </c>
      <c r="I814" s="1139"/>
      <c r="J814" s="1139">
        <v>0</v>
      </c>
      <c r="K814" s="1139">
        <v>0</v>
      </c>
      <c r="L814" s="1133" t="s">
        <v>301</v>
      </c>
      <c r="M814" s="1139">
        <v>0</v>
      </c>
    </row>
    <row r="815" spans="1:13" x14ac:dyDescent="0.35">
      <c r="A815" s="1164">
        <v>46</v>
      </c>
      <c r="B815" s="865" t="s">
        <v>513</v>
      </c>
      <c r="C815" s="865" t="s">
        <v>175</v>
      </c>
      <c r="D815" s="738" t="s">
        <v>301</v>
      </c>
      <c r="E815" s="1165"/>
      <c r="F815" s="1165">
        <v>0</v>
      </c>
      <c r="G815" s="1165">
        <v>0</v>
      </c>
      <c r="H815" s="1133" t="s">
        <v>301</v>
      </c>
      <c r="I815" s="1165"/>
      <c r="J815" s="1165">
        <v>0</v>
      </c>
      <c r="K815" s="1165">
        <v>0</v>
      </c>
      <c r="L815" s="1133" t="s">
        <v>301</v>
      </c>
      <c r="M815" s="1165">
        <v>0</v>
      </c>
    </row>
    <row r="816" spans="1:13" x14ac:dyDescent="0.35">
      <c r="A816" s="1138">
        <v>47</v>
      </c>
      <c r="B816" s="868" t="s">
        <v>204</v>
      </c>
      <c r="C816" s="868" t="s">
        <v>196</v>
      </c>
      <c r="D816" s="738" t="s">
        <v>301</v>
      </c>
      <c r="E816" s="1139"/>
      <c r="F816" s="1139">
        <v>0</v>
      </c>
      <c r="G816" s="1139">
        <v>0</v>
      </c>
      <c r="H816" s="1133" t="s">
        <v>301</v>
      </c>
      <c r="I816" s="1139">
        <v>37082745</v>
      </c>
      <c r="J816" s="1139">
        <v>0</v>
      </c>
      <c r="K816" s="1139">
        <v>37082745</v>
      </c>
      <c r="L816" s="1133" t="s">
        <v>301</v>
      </c>
      <c r="M816" s="1139">
        <v>-37082745</v>
      </c>
    </row>
    <row r="817" spans="1:13" x14ac:dyDescent="0.35">
      <c r="A817" s="1164">
        <v>48</v>
      </c>
      <c r="B817" s="865" t="s">
        <v>221</v>
      </c>
      <c r="C817" s="865" t="s">
        <v>197</v>
      </c>
      <c r="D817" s="738" t="s">
        <v>301</v>
      </c>
      <c r="E817" s="1165"/>
      <c r="F817" s="1165">
        <v>0</v>
      </c>
      <c r="G817" s="1165">
        <v>0</v>
      </c>
      <c r="H817" s="1133" t="s">
        <v>301</v>
      </c>
      <c r="I817" s="1165"/>
      <c r="J817" s="1165">
        <v>0</v>
      </c>
      <c r="K817" s="1165">
        <v>0</v>
      </c>
      <c r="L817" s="1133" t="s">
        <v>301</v>
      </c>
      <c r="M817" s="1165">
        <v>0</v>
      </c>
    </row>
    <row r="818" spans="1:13" x14ac:dyDescent="0.35">
      <c r="A818" s="1138">
        <v>49</v>
      </c>
      <c r="B818" s="868" t="s">
        <v>530</v>
      </c>
      <c r="C818" s="868" t="s">
        <v>2516</v>
      </c>
      <c r="D818" s="738" t="s">
        <v>301</v>
      </c>
      <c r="E818" s="1139"/>
      <c r="F818" s="1139">
        <v>0</v>
      </c>
      <c r="G818" s="1139">
        <v>0</v>
      </c>
      <c r="H818" s="1133" t="s">
        <v>301</v>
      </c>
      <c r="I818" s="1139"/>
      <c r="J818" s="1139">
        <v>0</v>
      </c>
      <c r="K818" s="1139">
        <v>0</v>
      </c>
      <c r="L818" s="1133" t="s">
        <v>301</v>
      </c>
      <c r="M818" s="1139">
        <v>0</v>
      </c>
    </row>
    <row r="819" spans="1:13" x14ac:dyDescent="0.35">
      <c r="A819" s="1164">
        <v>50</v>
      </c>
      <c r="B819" s="865" t="s">
        <v>2520</v>
      </c>
      <c r="C819" s="865" t="s">
        <v>2516</v>
      </c>
      <c r="D819" s="738" t="s">
        <v>301</v>
      </c>
      <c r="E819" s="1165"/>
      <c r="F819" s="1165">
        <v>0</v>
      </c>
      <c r="G819" s="1165">
        <v>0</v>
      </c>
      <c r="H819" s="1133" t="s">
        <v>301</v>
      </c>
      <c r="I819" s="1165"/>
      <c r="J819" s="1165">
        <v>0</v>
      </c>
      <c r="K819" s="1165">
        <v>0</v>
      </c>
      <c r="L819" s="1133" t="s">
        <v>301</v>
      </c>
      <c r="M819" s="1165">
        <v>0</v>
      </c>
    </row>
    <row r="820" spans="1:13" x14ac:dyDescent="0.35">
      <c r="A820" s="1138">
        <v>51</v>
      </c>
      <c r="B820" s="868" t="s">
        <v>2517</v>
      </c>
      <c r="C820" s="868" t="s">
        <v>2516</v>
      </c>
      <c r="D820" s="738" t="s">
        <v>301</v>
      </c>
      <c r="E820" s="1139"/>
      <c r="F820" s="1139">
        <v>0</v>
      </c>
      <c r="G820" s="1139">
        <v>0</v>
      </c>
      <c r="H820" s="1133" t="s">
        <v>301</v>
      </c>
      <c r="I820" s="1139"/>
      <c r="J820" s="1139">
        <v>0</v>
      </c>
      <c r="K820" s="1139">
        <v>0</v>
      </c>
      <c r="L820" s="1133" t="s">
        <v>301</v>
      </c>
      <c r="M820" s="1139">
        <v>0</v>
      </c>
    </row>
    <row r="821" spans="1:13" x14ac:dyDescent="0.35">
      <c r="A821" s="1164">
        <v>52</v>
      </c>
      <c r="B821" s="865" t="s">
        <v>2518</v>
      </c>
      <c r="C821" s="865" t="s">
        <v>2516</v>
      </c>
      <c r="D821" s="738" t="s">
        <v>301</v>
      </c>
      <c r="E821" s="1165"/>
      <c r="F821" s="1165">
        <v>0</v>
      </c>
      <c r="G821" s="1165">
        <v>0</v>
      </c>
      <c r="H821" s="1133" t="s">
        <v>301</v>
      </c>
      <c r="I821" s="1165"/>
      <c r="J821" s="1165">
        <v>0</v>
      </c>
      <c r="K821" s="1165">
        <v>0</v>
      </c>
      <c r="L821" s="1133" t="s">
        <v>301</v>
      </c>
      <c r="M821" s="1165">
        <v>0</v>
      </c>
    </row>
    <row r="822" spans="1:13" x14ac:dyDescent="0.35">
      <c r="A822" s="1138">
        <v>53</v>
      </c>
      <c r="B822" s="868" t="s">
        <v>2519</v>
      </c>
      <c r="C822" s="868" t="s">
        <v>2516</v>
      </c>
      <c r="D822" s="738" t="s">
        <v>301</v>
      </c>
      <c r="E822" s="1139"/>
      <c r="F822" s="1139">
        <v>0</v>
      </c>
      <c r="G822" s="1139">
        <v>0</v>
      </c>
      <c r="H822" s="1133" t="s">
        <v>301</v>
      </c>
      <c r="I822" s="1139"/>
      <c r="J822" s="1139">
        <v>0</v>
      </c>
      <c r="K822" s="1139">
        <v>0</v>
      </c>
      <c r="L822" s="1133" t="s">
        <v>301</v>
      </c>
      <c r="M822" s="1139">
        <v>0</v>
      </c>
    </row>
    <row r="823" spans="1:13" x14ac:dyDescent="0.35">
      <c r="A823" s="1164">
        <v>54</v>
      </c>
      <c r="B823" s="865" t="s">
        <v>2521</v>
      </c>
      <c r="C823" s="865" t="s">
        <v>2516</v>
      </c>
      <c r="D823" s="738" t="s">
        <v>301</v>
      </c>
      <c r="E823" s="1165"/>
      <c r="F823" s="1165">
        <v>0</v>
      </c>
      <c r="G823" s="1165">
        <v>0</v>
      </c>
      <c r="H823" s="1133" t="s">
        <v>301</v>
      </c>
      <c r="I823" s="1165"/>
      <c r="J823" s="1165">
        <v>0</v>
      </c>
      <c r="K823" s="1165">
        <v>0</v>
      </c>
      <c r="L823" s="1133" t="s">
        <v>301</v>
      </c>
      <c r="M823" s="1165">
        <v>0</v>
      </c>
    </row>
    <row r="824" spans="1:13" x14ac:dyDescent="0.35">
      <c r="A824" s="1138">
        <v>55</v>
      </c>
      <c r="B824" s="868" t="s">
        <v>527</v>
      </c>
      <c r="C824" s="868" t="s">
        <v>505</v>
      </c>
      <c r="D824" s="738" t="s">
        <v>301</v>
      </c>
      <c r="E824" s="1139"/>
      <c r="F824" s="1139">
        <v>0</v>
      </c>
      <c r="G824" s="1139">
        <v>0</v>
      </c>
      <c r="H824" s="1133" t="s">
        <v>301</v>
      </c>
      <c r="I824" s="1139"/>
      <c r="J824" s="1139">
        <v>0</v>
      </c>
      <c r="K824" s="1139">
        <v>0</v>
      </c>
      <c r="L824" s="1133" t="s">
        <v>301</v>
      </c>
      <c r="M824" s="1139">
        <v>0</v>
      </c>
    </row>
    <row r="825" spans="1:13" x14ac:dyDescent="0.35">
      <c r="A825" s="1161"/>
      <c r="B825" s="1162" t="s">
        <v>3510</v>
      </c>
      <c r="C825" s="1162"/>
      <c r="D825" s="738" t="s">
        <v>301</v>
      </c>
      <c r="E825" s="1163">
        <v>0</v>
      </c>
      <c r="F825" s="1163">
        <v>0</v>
      </c>
      <c r="G825" s="1163">
        <v>0</v>
      </c>
      <c r="H825" s="1133" t="s">
        <v>301</v>
      </c>
      <c r="I825" s="1163">
        <v>0</v>
      </c>
      <c r="J825" s="1163">
        <v>0</v>
      </c>
      <c r="K825" s="1163">
        <v>0</v>
      </c>
      <c r="L825" s="1133" t="s">
        <v>301</v>
      </c>
      <c r="M825" s="1163">
        <v>0</v>
      </c>
    </row>
    <row r="826" spans="1:13" x14ac:dyDescent="0.35">
      <c r="A826" s="1164">
        <v>56</v>
      </c>
      <c r="B826" s="865" t="s">
        <v>3511</v>
      </c>
      <c r="C826" s="865" t="s">
        <v>3512</v>
      </c>
      <c r="D826" s="738" t="s">
        <v>301</v>
      </c>
      <c r="E826" s="1165"/>
      <c r="F826" s="1165">
        <v>0</v>
      </c>
      <c r="G826" s="1165">
        <v>0</v>
      </c>
      <c r="H826" s="1133" t="s">
        <v>301</v>
      </c>
      <c r="I826" s="1165"/>
      <c r="J826" s="1165">
        <v>0</v>
      </c>
      <c r="K826" s="1165">
        <v>0</v>
      </c>
      <c r="L826" s="1133" t="s">
        <v>301</v>
      </c>
      <c r="M826" s="1165">
        <v>0</v>
      </c>
    </row>
    <row r="827" spans="1:13" x14ac:dyDescent="0.35">
      <c r="A827" s="1138">
        <v>57</v>
      </c>
      <c r="B827" s="868" t="s">
        <v>3513</v>
      </c>
      <c r="C827" s="868" t="s">
        <v>3512</v>
      </c>
      <c r="D827" s="738" t="s">
        <v>301</v>
      </c>
      <c r="E827" s="1139"/>
      <c r="F827" s="1139">
        <v>0</v>
      </c>
      <c r="G827" s="1139">
        <v>0</v>
      </c>
      <c r="H827" s="1133" t="s">
        <v>301</v>
      </c>
      <c r="I827" s="1139"/>
      <c r="J827" s="1139">
        <v>0</v>
      </c>
      <c r="K827" s="1139">
        <v>0</v>
      </c>
      <c r="L827" s="1133" t="s">
        <v>301</v>
      </c>
      <c r="M827" s="1139">
        <v>0</v>
      </c>
    </row>
    <row r="828" spans="1:13" x14ac:dyDescent="0.35">
      <c r="A828" s="1164">
        <v>58</v>
      </c>
      <c r="B828" s="865" t="s">
        <v>3514</v>
      </c>
      <c r="C828" s="865" t="s">
        <v>3512</v>
      </c>
      <c r="D828" s="738" t="s">
        <v>301</v>
      </c>
      <c r="E828" s="1165"/>
      <c r="F828" s="1165">
        <v>0</v>
      </c>
      <c r="G828" s="1165">
        <v>0</v>
      </c>
      <c r="H828" s="1133" t="s">
        <v>301</v>
      </c>
      <c r="I828" s="1165"/>
      <c r="J828" s="1165">
        <v>0</v>
      </c>
      <c r="K828" s="1165">
        <v>0</v>
      </c>
      <c r="L828" s="1133" t="s">
        <v>301</v>
      </c>
      <c r="M828" s="1165">
        <v>0</v>
      </c>
    </row>
    <row r="829" spans="1:13" x14ac:dyDescent="0.35">
      <c r="A829" s="1138">
        <v>59</v>
      </c>
      <c r="B829" s="868" t="s">
        <v>3515</v>
      </c>
      <c r="C829" s="868" t="s">
        <v>3512</v>
      </c>
      <c r="D829" s="738" t="s">
        <v>301</v>
      </c>
      <c r="E829" s="1139"/>
      <c r="F829" s="1139">
        <v>0</v>
      </c>
      <c r="G829" s="1139">
        <v>0</v>
      </c>
      <c r="H829" s="1133" t="s">
        <v>301</v>
      </c>
      <c r="I829" s="1139"/>
      <c r="J829" s="1139">
        <v>0</v>
      </c>
      <c r="K829" s="1139">
        <v>0</v>
      </c>
      <c r="L829" s="1133" t="s">
        <v>301</v>
      </c>
      <c r="M829" s="1139">
        <v>0</v>
      </c>
    </row>
    <row r="830" spans="1:13" x14ac:dyDescent="0.35">
      <c r="A830" s="1164">
        <v>60</v>
      </c>
      <c r="B830" s="865" t="s">
        <v>3516</v>
      </c>
      <c r="C830" s="865" t="s">
        <v>3512</v>
      </c>
      <c r="D830" s="738" t="s">
        <v>301</v>
      </c>
      <c r="E830" s="1165"/>
      <c r="F830" s="1165">
        <v>0</v>
      </c>
      <c r="G830" s="1165">
        <v>0</v>
      </c>
      <c r="H830" s="1133" t="s">
        <v>301</v>
      </c>
      <c r="I830" s="1165"/>
      <c r="J830" s="1165">
        <v>0</v>
      </c>
      <c r="K830" s="1165">
        <v>0</v>
      </c>
      <c r="L830" s="1133" t="s">
        <v>301</v>
      </c>
      <c r="M830" s="1165">
        <v>0</v>
      </c>
    </row>
    <row r="831" spans="1:13" x14ac:dyDescent="0.35">
      <c r="A831" s="1138">
        <v>61</v>
      </c>
      <c r="B831" s="868" t="s">
        <v>3517</v>
      </c>
      <c r="C831" s="868" t="s">
        <v>3512</v>
      </c>
      <c r="D831" s="738" t="s">
        <v>301</v>
      </c>
      <c r="E831" s="1139"/>
      <c r="F831" s="1139">
        <v>0</v>
      </c>
      <c r="G831" s="1139">
        <v>0</v>
      </c>
      <c r="H831" s="1133" t="s">
        <v>301</v>
      </c>
      <c r="I831" s="1139"/>
      <c r="J831" s="1139">
        <v>0</v>
      </c>
      <c r="K831" s="1139">
        <v>0</v>
      </c>
      <c r="L831" s="1133" t="s">
        <v>301</v>
      </c>
      <c r="M831" s="1139">
        <v>0</v>
      </c>
    </row>
    <row r="832" spans="1:13" x14ac:dyDescent="0.35">
      <c r="A832" s="1167"/>
      <c r="B832" s="1168" t="s">
        <v>3518</v>
      </c>
      <c r="C832" s="1168"/>
      <c r="D832" s="738"/>
      <c r="E832" s="1169">
        <v>724093546.93324995</v>
      </c>
      <c r="F832" s="1169">
        <v>-153334061.733125</v>
      </c>
      <c r="G832" s="1169">
        <v>570759485.20012498</v>
      </c>
      <c r="H832" s="1133"/>
      <c r="I832" s="1169">
        <v>268168374</v>
      </c>
      <c r="J832" s="1169">
        <v>0</v>
      </c>
      <c r="K832" s="1169">
        <v>268168374</v>
      </c>
      <c r="L832" s="1133"/>
      <c r="M832" s="1169">
        <v>302591111.20012498</v>
      </c>
    </row>
    <row r="833" spans="1:13" x14ac:dyDescent="0.35">
      <c r="A833" s="1161"/>
      <c r="B833" s="1162" t="s">
        <v>222</v>
      </c>
      <c r="C833" s="1162"/>
      <c r="D833" s="738" t="s">
        <v>301</v>
      </c>
      <c r="E833" s="1163">
        <v>0</v>
      </c>
      <c r="F833" s="1163">
        <v>0</v>
      </c>
      <c r="G833" s="1163">
        <v>0</v>
      </c>
      <c r="H833" s="1133" t="s">
        <v>301</v>
      </c>
      <c r="I833" s="1163">
        <v>0</v>
      </c>
      <c r="J833" s="1163">
        <v>0</v>
      </c>
      <c r="K833" s="1163">
        <v>0</v>
      </c>
      <c r="L833" s="1133" t="s">
        <v>301</v>
      </c>
      <c r="M833" s="1163">
        <v>0</v>
      </c>
    </row>
    <row r="834" spans="1:13" x14ac:dyDescent="0.35">
      <c r="A834" s="1164">
        <v>62</v>
      </c>
      <c r="B834" s="865" t="s">
        <v>531</v>
      </c>
      <c r="C834" s="865" t="s">
        <v>26</v>
      </c>
      <c r="D834" s="738" t="s">
        <v>301</v>
      </c>
      <c r="E834" s="1165"/>
      <c r="F834" s="1165">
        <v>0</v>
      </c>
      <c r="G834" s="1165">
        <v>0</v>
      </c>
      <c r="H834" s="1133" t="s">
        <v>301</v>
      </c>
      <c r="I834" s="1165"/>
      <c r="J834" s="1165">
        <v>0</v>
      </c>
      <c r="K834" s="1165">
        <v>0</v>
      </c>
      <c r="L834" s="1133" t="s">
        <v>301</v>
      </c>
      <c r="M834" s="1165">
        <v>0</v>
      </c>
    </row>
    <row r="835" spans="1:13" x14ac:dyDescent="0.35">
      <c r="A835" s="1138">
        <v>63</v>
      </c>
      <c r="B835" s="868" t="s">
        <v>3519</v>
      </c>
      <c r="C835" s="868" t="s">
        <v>26</v>
      </c>
      <c r="D835" s="738" t="s">
        <v>301</v>
      </c>
      <c r="E835" s="1139"/>
      <c r="F835" s="1139">
        <v>0</v>
      </c>
      <c r="G835" s="1139">
        <v>0</v>
      </c>
      <c r="H835" s="1133" t="s">
        <v>301</v>
      </c>
      <c r="I835" s="1139"/>
      <c r="J835" s="1139">
        <v>0</v>
      </c>
      <c r="K835" s="1139">
        <v>0</v>
      </c>
      <c r="L835" s="1133" t="s">
        <v>301</v>
      </c>
      <c r="M835" s="1139">
        <v>0</v>
      </c>
    </row>
    <row r="836" spans="1:13" x14ac:dyDescent="0.35">
      <c r="A836" s="1164">
        <v>64</v>
      </c>
      <c r="B836" s="865" t="s">
        <v>533</v>
      </c>
      <c r="C836" s="865" t="s">
        <v>26</v>
      </c>
      <c r="D836" s="738" t="s">
        <v>301</v>
      </c>
      <c r="E836" s="1165"/>
      <c r="F836" s="1165">
        <v>0</v>
      </c>
      <c r="G836" s="1165">
        <v>0</v>
      </c>
      <c r="H836" s="1133" t="s">
        <v>301</v>
      </c>
      <c r="I836" s="1165"/>
      <c r="J836" s="1165">
        <v>0</v>
      </c>
      <c r="K836" s="1165">
        <v>0</v>
      </c>
      <c r="L836" s="1133" t="s">
        <v>301</v>
      </c>
      <c r="M836" s="1165">
        <v>0</v>
      </c>
    </row>
    <row r="837" spans="1:13" x14ac:dyDescent="0.35">
      <c r="A837" s="1138">
        <v>65</v>
      </c>
      <c r="B837" s="868" t="s">
        <v>3520</v>
      </c>
      <c r="C837" s="868" t="s">
        <v>26</v>
      </c>
      <c r="D837" s="738" t="s">
        <v>301</v>
      </c>
      <c r="E837" s="1139"/>
      <c r="F837" s="1139">
        <v>0</v>
      </c>
      <c r="G837" s="1139">
        <v>0</v>
      </c>
      <c r="H837" s="1133" t="s">
        <v>301</v>
      </c>
      <c r="I837" s="1139"/>
      <c r="J837" s="1139">
        <v>0</v>
      </c>
      <c r="K837" s="1139">
        <v>0</v>
      </c>
      <c r="L837" s="1133" t="s">
        <v>301</v>
      </c>
      <c r="M837" s="1139">
        <v>0</v>
      </c>
    </row>
    <row r="838" spans="1:13" x14ac:dyDescent="0.35">
      <c r="A838" s="1161"/>
      <c r="B838" s="1162" t="s">
        <v>223</v>
      </c>
      <c r="C838" s="1162"/>
      <c r="D838" s="738" t="s">
        <v>301</v>
      </c>
      <c r="E838" s="1163">
        <v>25779327.843499999</v>
      </c>
      <c r="F838" s="1163">
        <v>0</v>
      </c>
      <c r="G838" s="1163">
        <v>25779327.843499999</v>
      </c>
      <c r="H838" s="1133" t="s">
        <v>301</v>
      </c>
      <c r="I838" s="1163">
        <v>0</v>
      </c>
      <c r="J838" s="1163">
        <v>0</v>
      </c>
      <c r="K838" s="1163">
        <v>0</v>
      </c>
      <c r="L838" s="1133" t="s">
        <v>301</v>
      </c>
      <c r="M838" s="1163">
        <v>25779327.843499999</v>
      </c>
    </row>
    <row r="839" spans="1:13" x14ac:dyDescent="0.35">
      <c r="A839" s="1164">
        <v>66</v>
      </c>
      <c r="B839" s="865" t="s">
        <v>672</v>
      </c>
      <c r="C839" s="865" t="s">
        <v>670</v>
      </c>
      <c r="D839" s="738" t="s">
        <v>301</v>
      </c>
      <c r="E839" s="1165"/>
      <c r="F839" s="1165">
        <v>0</v>
      </c>
      <c r="G839" s="1165">
        <v>0</v>
      </c>
      <c r="H839" s="1133" t="s">
        <v>301</v>
      </c>
      <c r="I839" s="1165"/>
      <c r="J839" s="1165">
        <v>0</v>
      </c>
      <c r="K839" s="1165">
        <v>0</v>
      </c>
      <c r="L839" s="1133" t="s">
        <v>301</v>
      </c>
      <c r="M839" s="1165">
        <v>0</v>
      </c>
    </row>
    <row r="840" spans="1:13" x14ac:dyDescent="0.35">
      <c r="A840" s="1138">
        <v>67</v>
      </c>
      <c r="B840" s="868" t="s">
        <v>673</v>
      </c>
      <c r="C840" s="868" t="s">
        <v>3521</v>
      </c>
      <c r="D840" s="738" t="s">
        <v>301</v>
      </c>
      <c r="E840" s="1139"/>
      <c r="F840" s="1139">
        <v>0</v>
      </c>
      <c r="G840" s="1139">
        <v>0</v>
      </c>
      <c r="H840" s="1133" t="s">
        <v>301</v>
      </c>
      <c r="I840" s="1139"/>
      <c r="J840" s="1139">
        <v>0</v>
      </c>
      <c r="K840" s="1139">
        <v>0</v>
      </c>
      <c r="L840" s="1133" t="s">
        <v>301</v>
      </c>
      <c r="M840" s="1139">
        <v>0</v>
      </c>
    </row>
    <row r="841" spans="1:13" x14ac:dyDescent="0.35">
      <c r="A841" s="1164">
        <v>68</v>
      </c>
      <c r="B841" s="865" t="s">
        <v>3522</v>
      </c>
      <c r="C841" s="865" t="s">
        <v>674</v>
      </c>
      <c r="D841" s="738" t="s">
        <v>301</v>
      </c>
      <c r="E841" s="1165"/>
      <c r="F841" s="1165">
        <v>0</v>
      </c>
      <c r="G841" s="1165">
        <v>0</v>
      </c>
      <c r="H841" s="1133" t="s">
        <v>301</v>
      </c>
      <c r="I841" s="1165"/>
      <c r="J841" s="1165">
        <v>0</v>
      </c>
      <c r="K841" s="1165">
        <v>0</v>
      </c>
      <c r="L841" s="1133" t="s">
        <v>301</v>
      </c>
      <c r="M841" s="1165">
        <v>0</v>
      </c>
    </row>
    <row r="842" spans="1:13" x14ac:dyDescent="0.35">
      <c r="A842" s="1138">
        <v>69</v>
      </c>
      <c r="B842" s="868" t="s">
        <v>675</v>
      </c>
      <c r="C842" s="868" t="s">
        <v>670</v>
      </c>
      <c r="D842" s="738" t="s">
        <v>301</v>
      </c>
      <c r="E842" s="1139"/>
      <c r="F842" s="1139">
        <v>0</v>
      </c>
      <c r="G842" s="1139">
        <v>0</v>
      </c>
      <c r="H842" s="1133" t="s">
        <v>301</v>
      </c>
      <c r="I842" s="1139"/>
      <c r="J842" s="1139">
        <v>0</v>
      </c>
      <c r="K842" s="1139">
        <v>0</v>
      </c>
      <c r="L842" s="1133" t="s">
        <v>301</v>
      </c>
      <c r="M842" s="1139">
        <v>0</v>
      </c>
    </row>
    <row r="843" spans="1:13" x14ac:dyDescent="0.35">
      <c r="A843" s="1164">
        <v>70</v>
      </c>
      <c r="B843" s="865" t="s">
        <v>676</v>
      </c>
      <c r="C843" s="865" t="s">
        <v>670</v>
      </c>
      <c r="D843" s="738" t="s">
        <v>301</v>
      </c>
      <c r="E843" s="1165"/>
      <c r="F843" s="1165">
        <v>0</v>
      </c>
      <c r="G843" s="1165">
        <v>0</v>
      </c>
      <c r="H843" s="1133" t="s">
        <v>301</v>
      </c>
      <c r="I843" s="1165"/>
      <c r="J843" s="1165">
        <v>0</v>
      </c>
      <c r="K843" s="1165">
        <v>0</v>
      </c>
      <c r="L843" s="1133" t="s">
        <v>301</v>
      </c>
      <c r="M843" s="1165">
        <v>0</v>
      </c>
    </row>
    <row r="844" spans="1:13" x14ac:dyDescent="0.35">
      <c r="A844" s="1138">
        <v>71</v>
      </c>
      <c r="B844" s="868" t="s">
        <v>788</v>
      </c>
      <c r="C844" s="868" t="s">
        <v>670</v>
      </c>
      <c r="D844" s="738" t="s">
        <v>301</v>
      </c>
      <c r="E844" s="1139"/>
      <c r="F844" s="1139">
        <v>0</v>
      </c>
      <c r="G844" s="1139">
        <v>0</v>
      </c>
      <c r="H844" s="1133" t="s">
        <v>301</v>
      </c>
      <c r="I844" s="1139"/>
      <c r="J844" s="1139">
        <v>0</v>
      </c>
      <c r="K844" s="1139">
        <v>0</v>
      </c>
      <c r="L844" s="1133" t="s">
        <v>301</v>
      </c>
      <c r="M844" s="1139">
        <v>0</v>
      </c>
    </row>
    <row r="845" spans="1:13" x14ac:dyDescent="0.35">
      <c r="A845" s="1164">
        <v>72</v>
      </c>
      <c r="B845" s="865" t="s">
        <v>679</v>
      </c>
      <c r="C845" s="865" t="s">
        <v>670</v>
      </c>
      <c r="D845" s="738" t="s">
        <v>301</v>
      </c>
      <c r="E845" s="1165"/>
      <c r="F845" s="1165">
        <v>0</v>
      </c>
      <c r="G845" s="1165">
        <v>0</v>
      </c>
      <c r="H845" s="1133" t="s">
        <v>301</v>
      </c>
      <c r="I845" s="1165"/>
      <c r="J845" s="1165">
        <v>0</v>
      </c>
      <c r="K845" s="1165">
        <v>0</v>
      </c>
      <c r="L845" s="1133" t="s">
        <v>301</v>
      </c>
      <c r="M845" s="1165">
        <v>0</v>
      </c>
    </row>
    <row r="846" spans="1:13" x14ac:dyDescent="0.35">
      <c r="A846" s="1138">
        <v>73</v>
      </c>
      <c r="B846" s="868" t="s">
        <v>680</v>
      </c>
      <c r="C846" s="868" t="s">
        <v>670</v>
      </c>
      <c r="D846" s="738" t="s">
        <v>301</v>
      </c>
      <c r="E846" s="1139"/>
      <c r="F846" s="1139">
        <v>0</v>
      </c>
      <c r="G846" s="1139">
        <v>0</v>
      </c>
      <c r="H846" s="1133" t="s">
        <v>301</v>
      </c>
      <c r="I846" s="1139"/>
      <c r="J846" s="1139">
        <v>0</v>
      </c>
      <c r="K846" s="1139">
        <v>0</v>
      </c>
      <c r="L846" s="1133" t="s">
        <v>301</v>
      </c>
      <c r="M846" s="1139">
        <v>0</v>
      </c>
    </row>
    <row r="847" spans="1:13" x14ac:dyDescent="0.35">
      <c r="A847" s="1164">
        <v>74</v>
      </c>
      <c r="B847" s="865" t="s">
        <v>681</v>
      </c>
      <c r="C847" s="865" t="s">
        <v>670</v>
      </c>
      <c r="D847" s="738" t="s">
        <v>301</v>
      </c>
      <c r="E847" s="1165"/>
      <c r="F847" s="1165">
        <v>0</v>
      </c>
      <c r="G847" s="1165">
        <v>0</v>
      </c>
      <c r="H847" s="1133" t="s">
        <v>301</v>
      </c>
      <c r="I847" s="1165"/>
      <c r="J847" s="1165">
        <v>0</v>
      </c>
      <c r="K847" s="1165">
        <v>0</v>
      </c>
      <c r="L847" s="1133" t="s">
        <v>301</v>
      </c>
      <c r="M847" s="1165">
        <v>0</v>
      </c>
    </row>
    <row r="848" spans="1:13" x14ac:dyDescent="0.35">
      <c r="A848" s="1138">
        <v>75</v>
      </c>
      <c r="B848" s="868" t="s">
        <v>795</v>
      </c>
      <c r="C848" s="868" t="s">
        <v>3523</v>
      </c>
      <c r="D848" s="738" t="s">
        <v>301</v>
      </c>
      <c r="E848" s="1139"/>
      <c r="F848" s="1139">
        <v>0</v>
      </c>
      <c r="G848" s="1139">
        <v>0</v>
      </c>
      <c r="H848" s="1133" t="s">
        <v>301</v>
      </c>
      <c r="I848" s="1139"/>
      <c r="J848" s="1139">
        <v>0</v>
      </c>
      <c r="K848" s="1139">
        <v>0</v>
      </c>
      <c r="L848" s="1133" t="s">
        <v>301</v>
      </c>
      <c r="M848" s="1139">
        <v>0</v>
      </c>
    </row>
    <row r="849" spans="1:13" x14ac:dyDescent="0.35">
      <c r="A849" s="1164">
        <v>76</v>
      </c>
      <c r="B849" s="865" t="s">
        <v>682</v>
      </c>
      <c r="C849" s="865" t="s">
        <v>3523</v>
      </c>
      <c r="D849" s="738" t="s">
        <v>301</v>
      </c>
      <c r="E849" s="1165">
        <v>25779327.843499999</v>
      </c>
      <c r="F849" s="1165">
        <v>0</v>
      </c>
      <c r="G849" s="1165">
        <v>25779327.843499999</v>
      </c>
      <c r="H849" s="1133" t="s">
        <v>301</v>
      </c>
      <c r="I849" s="1165"/>
      <c r="J849" s="1165">
        <v>0</v>
      </c>
      <c r="K849" s="1165">
        <v>0</v>
      </c>
      <c r="L849" s="1133" t="s">
        <v>301</v>
      </c>
      <c r="M849" s="1165">
        <v>25779327.843499999</v>
      </c>
    </row>
    <row r="850" spans="1:13" x14ac:dyDescent="0.35">
      <c r="A850" s="1161"/>
      <c r="B850" s="1162" t="s">
        <v>3524</v>
      </c>
      <c r="C850" s="1162"/>
      <c r="D850" s="738" t="s">
        <v>301</v>
      </c>
      <c r="E850" s="1163">
        <v>0</v>
      </c>
      <c r="F850" s="1163">
        <v>0</v>
      </c>
      <c r="G850" s="1163">
        <v>0</v>
      </c>
      <c r="H850" s="1133" t="s">
        <v>301</v>
      </c>
      <c r="I850" s="1163">
        <v>0</v>
      </c>
      <c r="J850" s="1163">
        <v>0</v>
      </c>
      <c r="K850" s="1163">
        <v>0</v>
      </c>
      <c r="L850" s="1133" t="s">
        <v>301</v>
      </c>
      <c r="M850" s="1163">
        <v>0</v>
      </c>
    </row>
    <row r="851" spans="1:13" x14ac:dyDescent="0.35">
      <c r="A851" s="1164">
        <v>77</v>
      </c>
      <c r="B851" s="865" t="s">
        <v>3525</v>
      </c>
      <c r="C851" s="865" t="s">
        <v>3512</v>
      </c>
      <c r="D851" s="738" t="s">
        <v>301</v>
      </c>
      <c r="E851" s="1165"/>
      <c r="F851" s="1165">
        <v>0</v>
      </c>
      <c r="G851" s="1165">
        <v>0</v>
      </c>
      <c r="H851" s="1133" t="s">
        <v>301</v>
      </c>
      <c r="I851" s="1165"/>
      <c r="J851" s="1165">
        <v>0</v>
      </c>
      <c r="K851" s="1165">
        <v>0</v>
      </c>
      <c r="L851" s="1133" t="s">
        <v>301</v>
      </c>
      <c r="M851" s="1165">
        <v>0</v>
      </c>
    </row>
    <row r="852" spans="1:13" x14ac:dyDescent="0.35">
      <c r="A852" s="1138">
        <v>78</v>
      </c>
      <c r="B852" s="868" t="s">
        <v>3526</v>
      </c>
      <c r="C852" s="868" t="s">
        <v>3512</v>
      </c>
      <c r="D852" s="738" t="s">
        <v>301</v>
      </c>
      <c r="E852" s="1139"/>
      <c r="F852" s="1139">
        <v>0</v>
      </c>
      <c r="G852" s="1139">
        <v>0</v>
      </c>
      <c r="H852" s="1133" t="s">
        <v>301</v>
      </c>
      <c r="I852" s="1139"/>
      <c r="J852" s="1139">
        <v>0</v>
      </c>
      <c r="K852" s="1139">
        <v>0</v>
      </c>
      <c r="L852" s="1133" t="s">
        <v>301</v>
      </c>
      <c r="M852" s="1139">
        <v>0</v>
      </c>
    </row>
    <row r="853" spans="1:13" x14ac:dyDescent="0.35">
      <c r="A853" s="1164">
        <v>79</v>
      </c>
      <c r="B853" s="865" t="s">
        <v>3527</v>
      </c>
      <c r="C853" s="865" t="s">
        <v>3512</v>
      </c>
      <c r="D853" s="738" t="s">
        <v>301</v>
      </c>
      <c r="E853" s="1165"/>
      <c r="F853" s="1165">
        <v>0</v>
      </c>
      <c r="G853" s="1165">
        <v>0</v>
      </c>
      <c r="H853" s="1133" t="s">
        <v>301</v>
      </c>
      <c r="I853" s="1165"/>
      <c r="J853" s="1165">
        <v>0</v>
      </c>
      <c r="K853" s="1165">
        <v>0</v>
      </c>
      <c r="L853" s="1133" t="s">
        <v>301</v>
      </c>
      <c r="M853" s="1165">
        <v>0</v>
      </c>
    </row>
    <row r="854" spans="1:13" x14ac:dyDescent="0.35">
      <c r="A854" s="1138">
        <v>80</v>
      </c>
      <c r="B854" s="868" t="s">
        <v>3528</v>
      </c>
      <c r="C854" s="868" t="s">
        <v>3512</v>
      </c>
      <c r="D854" s="738" t="s">
        <v>301</v>
      </c>
      <c r="E854" s="1139"/>
      <c r="F854" s="1139">
        <v>0</v>
      </c>
      <c r="G854" s="1139">
        <v>0</v>
      </c>
      <c r="H854" s="1133" t="s">
        <v>301</v>
      </c>
      <c r="I854" s="1139"/>
      <c r="J854" s="1139">
        <v>0</v>
      </c>
      <c r="K854" s="1139">
        <v>0</v>
      </c>
      <c r="L854" s="1133" t="s">
        <v>301</v>
      </c>
      <c r="M854" s="1139">
        <v>0</v>
      </c>
    </row>
    <row r="855" spans="1:13" x14ac:dyDescent="0.35">
      <c r="A855" s="1164">
        <v>81</v>
      </c>
      <c r="B855" s="865" t="s">
        <v>3529</v>
      </c>
      <c r="C855" s="865" t="s">
        <v>3512</v>
      </c>
      <c r="D855" s="738" t="s">
        <v>301</v>
      </c>
      <c r="E855" s="1165"/>
      <c r="F855" s="1165">
        <v>0</v>
      </c>
      <c r="G855" s="1165">
        <v>0</v>
      </c>
      <c r="H855" s="1133" t="s">
        <v>301</v>
      </c>
      <c r="I855" s="1165"/>
      <c r="J855" s="1165">
        <v>0</v>
      </c>
      <c r="K855" s="1165">
        <v>0</v>
      </c>
      <c r="L855" s="1133" t="s">
        <v>301</v>
      </c>
      <c r="M855" s="1165">
        <v>0</v>
      </c>
    </row>
    <row r="856" spans="1:13" x14ac:dyDescent="0.35">
      <c r="A856" s="1138">
        <v>82</v>
      </c>
      <c r="B856" s="868" t="s">
        <v>3530</v>
      </c>
      <c r="C856" s="868" t="s">
        <v>3512</v>
      </c>
      <c r="D856" s="738" t="s">
        <v>301</v>
      </c>
      <c r="E856" s="1139"/>
      <c r="F856" s="1139">
        <v>0</v>
      </c>
      <c r="G856" s="1139">
        <v>0</v>
      </c>
      <c r="H856" s="1133" t="s">
        <v>301</v>
      </c>
      <c r="I856" s="1139"/>
      <c r="J856" s="1139">
        <v>0</v>
      </c>
      <c r="K856" s="1139">
        <v>0</v>
      </c>
      <c r="L856" s="1133" t="s">
        <v>301</v>
      </c>
      <c r="M856" s="1139">
        <v>0</v>
      </c>
    </row>
    <row r="857" spans="1:13" x14ac:dyDescent="0.35">
      <c r="A857" s="1161"/>
      <c r="B857" s="1162" t="s">
        <v>3531</v>
      </c>
      <c r="C857" s="1162"/>
      <c r="D857" s="738" t="s">
        <v>301</v>
      </c>
      <c r="E857" s="1163">
        <v>0</v>
      </c>
      <c r="F857" s="1163">
        <v>0</v>
      </c>
      <c r="G857" s="1163">
        <v>0</v>
      </c>
      <c r="H857" s="1133" t="s">
        <v>301</v>
      </c>
      <c r="I857" s="1163">
        <v>0</v>
      </c>
      <c r="J857" s="1163">
        <v>0</v>
      </c>
      <c r="K857" s="1163">
        <v>0</v>
      </c>
      <c r="L857" s="1133" t="s">
        <v>301</v>
      </c>
      <c r="M857" s="1163">
        <v>0</v>
      </c>
    </row>
    <row r="858" spans="1:13" x14ac:dyDescent="0.35">
      <c r="A858" s="1164">
        <v>83</v>
      </c>
      <c r="B858" s="865" t="s">
        <v>3532</v>
      </c>
      <c r="C858" s="865" t="s">
        <v>3533</v>
      </c>
      <c r="D858" s="738" t="s">
        <v>301</v>
      </c>
      <c r="E858" s="1165"/>
      <c r="F858" s="1165">
        <v>0</v>
      </c>
      <c r="G858" s="1165">
        <v>0</v>
      </c>
      <c r="H858" s="1133" t="s">
        <v>301</v>
      </c>
      <c r="I858" s="1165"/>
      <c r="J858" s="1165">
        <v>0</v>
      </c>
      <c r="K858" s="1165">
        <v>0</v>
      </c>
      <c r="L858" s="1133" t="s">
        <v>301</v>
      </c>
      <c r="M858" s="1165">
        <v>0</v>
      </c>
    </row>
    <row r="859" spans="1:13" x14ac:dyDescent="0.35">
      <c r="A859" s="1138">
        <v>84</v>
      </c>
      <c r="B859" s="868" t="s">
        <v>3534</v>
      </c>
      <c r="C859" s="868" t="s">
        <v>3533</v>
      </c>
      <c r="D859" s="738" t="s">
        <v>301</v>
      </c>
      <c r="E859" s="1139"/>
      <c r="F859" s="1139">
        <v>0</v>
      </c>
      <c r="G859" s="1139">
        <v>0</v>
      </c>
      <c r="H859" s="1133" t="s">
        <v>301</v>
      </c>
      <c r="I859" s="1139"/>
      <c r="J859" s="1139">
        <v>0</v>
      </c>
      <c r="K859" s="1139">
        <v>0</v>
      </c>
      <c r="L859" s="1133" t="s">
        <v>301</v>
      </c>
      <c r="M859" s="1139">
        <v>0</v>
      </c>
    </row>
    <row r="860" spans="1:13" x14ac:dyDescent="0.35">
      <c r="A860" s="1161"/>
      <c r="B860" s="1162" t="s">
        <v>3535</v>
      </c>
      <c r="C860" s="1162"/>
      <c r="D860" s="738" t="s">
        <v>301</v>
      </c>
      <c r="E860" s="1163">
        <v>0</v>
      </c>
      <c r="F860" s="1163">
        <v>0</v>
      </c>
      <c r="G860" s="1163">
        <v>0</v>
      </c>
      <c r="H860" s="1133" t="s">
        <v>301</v>
      </c>
      <c r="I860" s="1163">
        <v>0</v>
      </c>
      <c r="J860" s="1163">
        <v>0</v>
      </c>
      <c r="K860" s="1163">
        <v>0</v>
      </c>
      <c r="L860" s="1133" t="s">
        <v>301</v>
      </c>
      <c r="M860" s="1163">
        <v>0</v>
      </c>
    </row>
    <row r="861" spans="1:13" x14ac:dyDescent="0.35">
      <c r="A861" s="1164">
        <v>85</v>
      </c>
      <c r="B861" s="865" t="s">
        <v>3536</v>
      </c>
      <c r="C861" s="865" t="s">
        <v>3537</v>
      </c>
      <c r="D861" s="738" t="s">
        <v>301</v>
      </c>
      <c r="E861" s="1165"/>
      <c r="F861" s="1165">
        <v>0</v>
      </c>
      <c r="G861" s="1165">
        <v>0</v>
      </c>
      <c r="H861" s="1133" t="s">
        <v>301</v>
      </c>
      <c r="I861" s="1165"/>
      <c r="J861" s="1165">
        <v>0</v>
      </c>
      <c r="K861" s="1165">
        <v>0</v>
      </c>
      <c r="L861" s="1133" t="s">
        <v>301</v>
      </c>
      <c r="M861" s="1165">
        <v>0</v>
      </c>
    </row>
    <row r="862" spans="1:13" x14ac:dyDescent="0.35">
      <c r="A862" s="1138">
        <v>86</v>
      </c>
      <c r="B862" s="868" t="s">
        <v>3538</v>
      </c>
      <c r="C862" s="868" t="s">
        <v>3539</v>
      </c>
      <c r="D862" s="738" t="s">
        <v>301</v>
      </c>
      <c r="E862" s="1139"/>
      <c r="F862" s="1139">
        <v>0</v>
      </c>
      <c r="G862" s="1139">
        <v>0</v>
      </c>
      <c r="H862" s="1133" t="s">
        <v>301</v>
      </c>
      <c r="I862" s="1139"/>
      <c r="J862" s="1139">
        <v>0</v>
      </c>
      <c r="K862" s="1139">
        <v>0</v>
      </c>
      <c r="L862" s="1133" t="s">
        <v>301</v>
      </c>
      <c r="M862" s="1139">
        <v>0</v>
      </c>
    </row>
    <row r="863" spans="1:13" x14ac:dyDescent="0.35">
      <c r="A863" s="1164">
        <v>87</v>
      </c>
      <c r="B863" s="865" t="s">
        <v>3540</v>
      </c>
      <c r="C863" s="865" t="s">
        <v>3541</v>
      </c>
      <c r="D863" s="738" t="s">
        <v>301</v>
      </c>
      <c r="E863" s="1165"/>
      <c r="F863" s="1165">
        <v>0</v>
      </c>
      <c r="G863" s="1165">
        <v>0</v>
      </c>
      <c r="H863" s="1133" t="s">
        <v>301</v>
      </c>
      <c r="I863" s="1165"/>
      <c r="J863" s="1165">
        <v>0</v>
      </c>
      <c r="K863" s="1165">
        <v>0</v>
      </c>
      <c r="L863" s="1133" t="s">
        <v>301</v>
      </c>
      <c r="M863" s="1165">
        <v>0</v>
      </c>
    </row>
    <row r="864" spans="1:13" x14ac:dyDescent="0.35">
      <c r="A864" s="1138">
        <v>88</v>
      </c>
      <c r="B864" s="868" t="s">
        <v>3542</v>
      </c>
      <c r="C864" s="868" t="s">
        <v>3523</v>
      </c>
      <c r="D864" s="738" t="s">
        <v>301</v>
      </c>
      <c r="E864" s="1139"/>
      <c r="F864" s="1139">
        <v>0</v>
      </c>
      <c r="G864" s="1139">
        <v>0</v>
      </c>
      <c r="H864" s="1133" t="s">
        <v>301</v>
      </c>
      <c r="I864" s="1139"/>
      <c r="J864" s="1139">
        <v>0</v>
      </c>
      <c r="K864" s="1139">
        <v>0</v>
      </c>
      <c r="L864" s="1133" t="s">
        <v>301</v>
      </c>
      <c r="M864" s="1139">
        <v>0</v>
      </c>
    </row>
    <row r="865" spans="1:14" x14ac:dyDescent="0.35">
      <c r="A865" s="1167"/>
      <c r="B865" s="1168" t="s">
        <v>3543</v>
      </c>
      <c r="C865" s="1168"/>
      <c r="D865" s="738"/>
      <c r="E865" s="1169">
        <v>749872874.77674997</v>
      </c>
      <c r="F865" s="1169">
        <v>-153334061.733125</v>
      </c>
      <c r="G865" s="1169">
        <v>596538813.043625</v>
      </c>
      <c r="H865" s="1133"/>
      <c r="I865" s="1169">
        <v>268168374</v>
      </c>
      <c r="J865" s="1169">
        <v>0</v>
      </c>
      <c r="K865" s="1169">
        <v>268168374</v>
      </c>
      <c r="L865" s="1133"/>
      <c r="M865" s="1169">
        <v>328370439.043625</v>
      </c>
    </row>
    <row r="868" spans="1:14" x14ac:dyDescent="0.35">
      <c r="A868" s="1156" t="s">
        <v>3500</v>
      </c>
      <c r="B868" s="1172" t="s">
        <v>22</v>
      </c>
      <c r="C868" s="738"/>
      <c r="D868" s="738" t="s">
        <v>301</v>
      </c>
      <c r="E868" s="738"/>
      <c r="F868" s="1158" t="s">
        <v>3501</v>
      </c>
      <c r="G868" s="1159">
        <v>604.32574999999997</v>
      </c>
      <c r="H868" s="738" t="s">
        <v>301</v>
      </c>
      <c r="I868" s="1158" t="s">
        <v>3502</v>
      </c>
      <c r="J868" s="1158">
        <v>2022</v>
      </c>
      <c r="K868" s="738"/>
      <c r="L868" s="738" t="s">
        <v>301</v>
      </c>
      <c r="M868" s="738"/>
      <c r="N868" s="738" t="s">
        <v>301</v>
      </c>
    </row>
    <row r="869" spans="1:14" x14ac:dyDescent="0.35">
      <c r="A869" s="787"/>
      <c r="B869" s="738"/>
      <c r="C869" s="738"/>
      <c r="D869" s="738" t="s">
        <v>301</v>
      </c>
      <c r="E869" s="738"/>
      <c r="F869" s="738"/>
      <c r="G869" s="738"/>
      <c r="H869" s="738" t="s">
        <v>301</v>
      </c>
      <c r="I869" s="738"/>
      <c r="J869" s="738"/>
      <c r="K869" s="738"/>
      <c r="L869" s="738" t="s">
        <v>301</v>
      </c>
      <c r="M869" s="738"/>
      <c r="N869" s="738" t="s">
        <v>301</v>
      </c>
    </row>
    <row r="870" spans="1:14" x14ac:dyDescent="0.35">
      <c r="A870" s="1781" t="s">
        <v>0</v>
      </c>
      <c r="B870" s="1781" t="s">
        <v>378</v>
      </c>
      <c r="C870" s="1782" t="s">
        <v>671</v>
      </c>
      <c r="D870" s="738" t="s">
        <v>301</v>
      </c>
      <c r="E870" s="1284" t="s">
        <v>3503</v>
      </c>
      <c r="F870" s="1284"/>
      <c r="G870" s="1284"/>
      <c r="H870" s="738" t="s">
        <v>301</v>
      </c>
      <c r="I870" s="1284" t="s">
        <v>3504</v>
      </c>
      <c r="J870" s="1284"/>
      <c r="K870" s="1284"/>
      <c r="L870" s="738" t="s">
        <v>301</v>
      </c>
      <c r="M870" s="1284" t="s">
        <v>3505</v>
      </c>
      <c r="N870" s="738" t="s">
        <v>301</v>
      </c>
    </row>
    <row r="871" spans="1:14" x14ac:dyDescent="0.35">
      <c r="A871" s="1781"/>
      <c r="B871" s="1781"/>
      <c r="C871" s="1781"/>
      <c r="D871" s="738" t="s">
        <v>301</v>
      </c>
      <c r="E871" s="1160" t="s">
        <v>3506</v>
      </c>
      <c r="F871" s="1160" t="s">
        <v>3507</v>
      </c>
      <c r="G871" s="1160" t="s">
        <v>3508</v>
      </c>
      <c r="H871" s="738" t="s">
        <v>301</v>
      </c>
      <c r="I871" s="1160" t="s">
        <v>3506</v>
      </c>
      <c r="J871" s="1160" t="s">
        <v>3507</v>
      </c>
      <c r="K871" s="1160" t="s">
        <v>3508</v>
      </c>
      <c r="L871" s="738" t="s">
        <v>301</v>
      </c>
      <c r="M871" s="1284"/>
      <c r="N871" s="738" t="s">
        <v>301</v>
      </c>
    </row>
    <row r="872" spans="1:14" x14ac:dyDescent="0.35">
      <c r="A872" s="1161"/>
      <c r="B872" s="1162" t="s">
        <v>307</v>
      </c>
      <c r="C872" s="1162"/>
      <c r="D872" s="738" t="s">
        <v>301</v>
      </c>
      <c r="E872" s="1163">
        <v>0</v>
      </c>
      <c r="F872" s="1163">
        <v>0</v>
      </c>
      <c r="G872" s="1163">
        <v>0</v>
      </c>
      <c r="H872" s="1133" t="s">
        <v>301</v>
      </c>
      <c r="I872" s="1163">
        <v>0</v>
      </c>
      <c r="J872" s="1163">
        <v>0</v>
      </c>
      <c r="K872" s="1163">
        <v>0</v>
      </c>
      <c r="L872" s="1133" t="s">
        <v>301</v>
      </c>
      <c r="M872" s="1163">
        <v>0</v>
      </c>
      <c r="N872" s="738" t="s">
        <v>301</v>
      </c>
    </row>
    <row r="873" spans="1:14" x14ac:dyDescent="0.35">
      <c r="A873" s="1164">
        <v>1</v>
      </c>
      <c r="B873" s="865" t="s">
        <v>205</v>
      </c>
      <c r="C873" s="865" t="s">
        <v>179</v>
      </c>
      <c r="D873" s="738" t="s">
        <v>301</v>
      </c>
      <c r="E873" s="1165"/>
      <c r="F873" s="1165">
        <v>0</v>
      </c>
      <c r="G873" s="1165">
        <v>0</v>
      </c>
      <c r="H873" s="1133" t="s">
        <v>301</v>
      </c>
      <c r="I873" s="1165"/>
      <c r="J873" s="1165">
        <v>0</v>
      </c>
      <c r="K873" s="1165">
        <v>0</v>
      </c>
      <c r="L873" s="1133" t="s">
        <v>301</v>
      </c>
      <c r="M873" s="1165">
        <v>0</v>
      </c>
      <c r="N873" s="738" t="s">
        <v>301</v>
      </c>
    </row>
    <row r="874" spans="1:14" x14ac:dyDescent="0.35">
      <c r="A874" s="1138">
        <v>2</v>
      </c>
      <c r="B874" s="868" t="s">
        <v>216</v>
      </c>
      <c r="C874" s="868" t="s">
        <v>179</v>
      </c>
      <c r="D874" s="738" t="s">
        <v>301</v>
      </c>
      <c r="E874" s="1139"/>
      <c r="F874" s="1139">
        <v>0</v>
      </c>
      <c r="G874" s="1139">
        <v>0</v>
      </c>
      <c r="H874" s="1133" t="s">
        <v>301</v>
      </c>
      <c r="I874" s="1139"/>
      <c r="J874" s="1139">
        <v>0</v>
      </c>
      <c r="K874" s="1139">
        <v>0</v>
      </c>
      <c r="L874" s="1133" t="s">
        <v>301</v>
      </c>
      <c r="M874" s="1139">
        <v>0</v>
      </c>
      <c r="N874" s="738" t="s">
        <v>301</v>
      </c>
    </row>
    <row r="875" spans="1:14" x14ac:dyDescent="0.35">
      <c r="A875" s="1164">
        <v>3</v>
      </c>
      <c r="B875" s="865" t="s">
        <v>217</v>
      </c>
      <c r="C875" s="865" t="s">
        <v>179</v>
      </c>
      <c r="D875" s="738" t="s">
        <v>301</v>
      </c>
      <c r="E875" s="1165"/>
      <c r="F875" s="1165">
        <v>0</v>
      </c>
      <c r="G875" s="1165">
        <v>0</v>
      </c>
      <c r="H875" s="1133" t="s">
        <v>301</v>
      </c>
      <c r="I875" s="1165"/>
      <c r="J875" s="1165">
        <v>0</v>
      </c>
      <c r="K875" s="1165">
        <v>0</v>
      </c>
      <c r="L875" s="1133" t="s">
        <v>301</v>
      </c>
      <c r="M875" s="1165">
        <v>0</v>
      </c>
      <c r="N875" s="738" t="s">
        <v>301</v>
      </c>
    </row>
    <row r="876" spans="1:14" x14ac:dyDescent="0.35">
      <c r="A876" s="1138">
        <v>4</v>
      </c>
      <c r="B876" s="868" t="s">
        <v>218</v>
      </c>
      <c r="C876" s="868" t="s">
        <v>208</v>
      </c>
      <c r="D876" s="738" t="s">
        <v>301</v>
      </c>
      <c r="E876" s="1139"/>
      <c r="F876" s="1139">
        <v>0</v>
      </c>
      <c r="G876" s="1139">
        <v>0</v>
      </c>
      <c r="H876" s="1133" t="s">
        <v>301</v>
      </c>
      <c r="I876" s="1139"/>
      <c r="J876" s="1139">
        <v>0</v>
      </c>
      <c r="K876" s="1139">
        <v>0</v>
      </c>
      <c r="L876" s="1133" t="s">
        <v>301</v>
      </c>
      <c r="M876" s="1139">
        <v>0</v>
      </c>
      <c r="N876" s="738" t="s">
        <v>301</v>
      </c>
    </row>
    <row r="877" spans="1:14" x14ac:dyDescent="0.35">
      <c r="A877" s="1164">
        <v>5</v>
      </c>
      <c r="B877" s="865" t="s">
        <v>518</v>
      </c>
      <c r="C877" s="865" t="s">
        <v>208</v>
      </c>
      <c r="D877" s="738" t="s">
        <v>301</v>
      </c>
      <c r="E877" s="1165"/>
      <c r="F877" s="1165">
        <v>0</v>
      </c>
      <c r="G877" s="1165">
        <v>0</v>
      </c>
      <c r="H877" s="1133" t="s">
        <v>301</v>
      </c>
      <c r="I877" s="1165"/>
      <c r="J877" s="1165">
        <v>0</v>
      </c>
      <c r="K877" s="1165">
        <v>0</v>
      </c>
      <c r="L877" s="1133" t="s">
        <v>301</v>
      </c>
      <c r="M877" s="1165">
        <v>0</v>
      </c>
      <c r="N877" s="738" t="s">
        <v>301</v>
      </c>
    </row>
    <row r="878" spans="1:14" x14ac:dyDescent="0.35">
      <c r="A878" s="1138">
        <v>6</v>
      </c>
      <c r="B878" s="868" t="s">
        <v>519</v>
      </c>
      <c r="C878" s="868" t="s">
        <v>208</v>
      </c>
      <c r="D878" s="738" t="s">
        <v>301</v>
      </c>
      <c r="E878" s="1139"/>
      <c r="F878" s="1139">
        <v>0</v>
      </c>
      <c r="G878" s="1139">
        <v>0</v>
      </c>
      <c r="H878" s="1133" t="s">
        <v>301</v>
      </c>
      <c r="I878" s="1139"/>
      <c r="J878" s="1139">
        <v>0</v>
      </c>
      <c r="K878" s="1139">
        <v>0</v>
      </c>
      <c r="L878" s="1133" t="s">
        <v>301</v>
      </c>
      <c r="M878" s="1139">
        <v>0</v>
      </c>
      <c r="N878" s="738" t="s">
        <v>301</v>
      </c>
    </row>
    <row r="879" spans="1:14" x14ac:dyDescent="0.35">
      <c r="A879" s="1161"/>
      <c r="B879" s="1162" t="s">
        <v>520</v>
      </c>
      <c r="C879" s="1162"/>
      <c r="D879" s="738" t="s">
        <v>301</v>
      </c>
      <c r="E879" s="1163">
        <v>0</v>
      </c>
      <c r="F879" s="1163">
        <v>0</v>
      </c>
      <c r="G879" s="1163">
        <v>0</v>
      </c>
      <c r="H879" s="1133" t="s">
        <v>301</v>
      </c>
      <c r="I879" s="1163">
        <v>0</v>
      </c>
      <c r="J879" s="1163">
        <v>0</v>
      </c>
      <c r="K879" s="1163">
        <v>0</v>
      </c>
      <c r="L879" s="1133" t="s">
        <v>301</v>
      </c>
      <c r="M879" s="1163">
        <v>0</v>
      </c>
      <c r="N879" s="738" t="s">
        <v>301</v>
      </c>
    </row>
    <row r="880" spans="1:14" x14ac:dyDescent="0.35">
      <c r="A880" s="1164">
        <v>7</v>
      </c>
      <c r="B880" s="865" t="s">
        <v>521</v>
      </c>
      <c r="C880" s="865" t="s">
        <v>179</v>
      </c>
      <c r="D880" s="738" t="s">
        <v>301</v>
      </c>
      <c r="E880" s="1165"/>
      <c r="F880" s="1165">
        <v>0</v>
      </c>
      <c r="G880" s="1165">
        <v>0</v>
      </c>
      <c r="H880" s="1133" t="s">
        <v>301</v>
      </c>
      <c r="I880" s="1165"/>
      <c r="J880" s="1165">
        <v>0</v>
      </c>
      <c r="K880" s="1165">
        <v>0</v>
      </c>
      <c r="L880" s="1133" t="s">
        <v>301</v>
      </c>
      <c r="M880" s="1165">
        <v>0</v>
      </c>
      <c r="N880" s="738" t="s">
        <v>301</v>
      </c>
    </row>
    <row r="881" spans="1:14" x14ac:dyDescent="0.35">
      <c r="A881" s="1138">
        <v>8</v>
      </c>
      <c r="B881" s="868" t="s">
        <v>522</v>
      </c>
      <c r="C881" s="868" t="s">
        <v>179</v>
      </c>
      <c r="D881" s="738" t="s">
        <v>301</v>
      </c>
      <c r="E881" s="1139"/>
      <c r="F881" s="1139">
        <v>0</v>
      </c>
      <c r="G881" s="1139">
        <v>0</v>
      </c>
      <c r="H881" s="1133" t="s">
        <v>301</v>
      </c>
      <c r="I881" s="1139"/>
      <c r="J881" s="1139">
        <v>0</v>
      </c>
      <c r="K881" s="1139">
        <v>0</v>
      </c>
      <c r="L881" s="1133" t="s">
        <v>301</v>
      </c>
      <c r="M881" s="1139">
        <v>0</v>
      </c>
      <c r="N881" s="738" t="s">
        <v>301</v>
      </c>
    </row>
    <row r="882" spans="1:14" x14ac:dyDescent="0.35">
      <c r="A882" s="1164">
        <v>9</v>
      </c>
      <c r="B882" s="865" t="s">
        <v>523</v>
      </c>
      <c r="C882" s="865" t="s">
        <v>179</v>
      </c>
      <c r="D882" s="738" t="s">
        <v>301</v>
      </c>
      <c r="E882" s="1165"/>
      <c r="F882" s="1165">
        <v>0</v>
      </c>
      <c r="G882" s="1165">
        <v>0</v>
      </c>
      <c r="H882" s="1133" t="s">
        <v>301</v>
      </c>
      <c r="I882" s="1165"/>
      <c r="J882" s="1165">
        <v>0</v>
      </c>
      <c r="K882" s="1165">
        <v>0</v>
      </c>
      <c r="L882" s="1133" t="s">
        <v>301</v>
      </c>
      <c r="M882" s="1165">
        <v>0</v>
      </c>
      <c r="N882" s="738" t="s">
        <v>301</v>
      </c>
    </row>
    <row r="883" spans="1:14" x14ac:dyDescent="0.35">
      <c r="A883" s="1138">
        <v>10</v>
      </c>
      <c r="B883" s="868" t="s">
        <v>218</v>
      </c>
      <c r="C883" s="868" t="s">
        <v>181</v>
      </c>
      <c r="D883" s="738" t="s">
        <v>301</v>
      </c>
      <c r="E883" s="1139"/>
      <c r="F883" s="1139">
        <v>0</v>
      </c>
      <c r="G883" s="1139">
        <v>0</v>
      </c>
      <c r="H883" s="1133" t="s">
        <v>301</v>
      </c>
      <c r="I883" s="1139"/>
      <c r="J883" s="1139">
        <v>0</v>
      </c>
      <c r="K883" s="1139">
        <v>0</v>
      </c>
      <c r="L883" s="1133" t="s">
        <v>301</v>
      </c>
      <c r="M883" s="1139">
        <v>0</v>
      </c>
      <c r="N883" s="738" t="s">
        <v>301</v>
      </c>
    </row>
    <row r="884" spans="1:14" x14ac:dyDescent="0.35">
      <c r="A884" s="1164">
        <v>11</v>
      </c>
      <c r="B884" s="865" t="s">
        <v>518</v>
      </c>
      <c r="C884" s="865" t="s">
        <v>181</v>
      </c>
      <c r="D884" s="738" t="s">
        <v>301</v>
      </c>
      <c r="E884" s="1165"/>
      <c r="F884" s="1165">
        <v>0</v>
      </c>
      <c r="G884" s="1165">
        <v>0</v>
      </c>
      <c r="H884" s="1133" t="s">
        <v>301</v>
      </c>
      <c r="I884" s="1165"/>
      <c r="J884" s="1165">
        <v>0</v>
      </c>
      <c r="K884" s="1165">
        <v>0</v>
      </c>
      <c r="L884" s="1133" t="s">
        <v>301</v>
      </c>
      <c r="M884" s="1165">
        <v>0</v>
      </c>
      <c r="N884" s="738" t="s">
        <v>301</v>
      </c>
    </row>
    <row r="885" spans="1:14" x14ac:dyDescent="0.35">
      <c r="A885" s="1138">
        <v>12</v>
      </c>
      <c r="B885" s="868" t="s">
        <v>524</v>
      </c>
      <c r="C885" s="868" t="s">
        <v>181</v>
      </c>
      <c r="D885" s="738" t="s">
        <v>301</v>
      </c>
      <c r="E885" s="1139"/>
      <c r="F885" s="1139">
        <v>0</v>
      </c>
      <c r="G885" s="1139">
        <v>0</v>
      </c>
      <c r="H885" s="1133" t="s">
        <v>301</v>
      </c>
      <c r="I885" s="1139"/>
      <c r="J885" s="1139">
        <v>0</v>
      </c>
      <c r="K885" s="1139">
        <v>0</v>
      </c>
      <c r="L885" s="1133" t="s">
        <v>301</v>
      </c>
      <c r="M885" s="1139">
        <v>0</v>
      </c>
      <c r="N885" s="738" t="s">
        <v>301</v>
      </c>
    </row>
    <row r="886" spans="1:14" x14ac:dyDescent="0.35">
      <c r="A886" s="1161"/>
      <c r="B886" s="1162" t="s">
        <v>381</v>
      </c>
      <c r="C886" s="1162"/>
      <c r="D886" s="738" t="s">
        <v>301</v>
      </c>
      <c r="E886" s="1163">
        <v>0</v>
      </c>
      <c r="F886" s="1163">
        <v>0</v>
      </c>
      <c r="G886" s="1163">
        <v>0</v>
      </c>
      <c r="H886" s="1133" t="s">
        <v>301</v>
      </c>
      <c r="I886" s="1163">
        <v>0</v>
      </c>
      <c r="J886" s="1163">
        <v>0</v>
      </c>
      <c r="K886" s="1163">
        <v>0</v>
      </c>
      <c r="L886" s="1133" t="s">
        <v>301</v>
      </c>
      <c r="M886" s="1163">
        <v>0</v>
      </c>
      <c r="N886" s="738" t="s">
        <v>301</v>
      </c>
    </row>
    <row r="887" spans="1:14" x14ac:dyDescent="0.35">
      <c r="A887" s="1164">
        <v>13</v>
      </c>
      <c r="B887" s="865" t="s">
        <v>525</v>
      </c>
      <c r="C887" s="865" t="s">
        <v>101</v>
      </c>
      <c r="D887" s="738" t="s">
        <v>301</v>
      </c>
      <c r="E887" s="1165"/>
      <c r="F887" s="1165">
        <v>0</v>
      </c>
      <c r="G887" s="1165">
        <v>0</v>
      </c>
      <c r="H887" s="1133" t="s">
        <v>301</v>
      </c>
      <c r="I887" s="1165"/>
      <c r="J887" s="1165">
        <v>0</v>
      </c>
      <c r="K887" s="1165">
        <v>0</v>
      </c>
      <c r="L887" s="1133" t="s">
        <v>301</v>
      </c>
      <c r="M887" s="1165">
        <v>0</v>
      </c>
      <c r="N887" s="738" t="s">
        <v>301</v>
      </c>
    </row>
    <row r="888" spans="1:14" x14ac:dyDescent="0.35">
      <c r="A888" s="1138">
        <v>14</v>
      </c>
      <c r="B888" s="868" t="s">
        <v>526</v>
      </c>
      <c r="C888" s="868" t="s">
        <v>101</v>
      </c>
      <c r="D888" s="738" t="s">
        <v>301</v>
      </c>
      <c r="E888" s="1139"/>
      <c r="F888" s="1139">
        <v>0</v>
      </c>
      <c r="G888" s="1139">
        <v>0</v>
      </c>
      <c r="H888" s="1133" t="s">
        <v>301</v>
      </c>
      <c r="I888" s="1139"/>
      <c r="J888" s="1139">
        <v>0</v>
      </c>
      <c r="K888" s="1139">
        <v>0</v>
      </c>
      <c r="L888" s="1133" t="s">
        <v>301</v>
      </c>
      <c r="M888" s="1139">
        <v>0</v>
      </c>
      <c r="N888" s="738" t="s">
        <v>301</v>
      </c>
    </row>
    <row r="889" spans="1:14" x14ac:dyDescent="0.35">
      <c r="A889" s="1164">
        <v>15</v>
      </c>
      <c r="B889" s="865" t="s">
        <v>506</v>
      </c>
      <c r="C889" s="865" t="s">
        <v>101</v>
      </c>
      <c r="D889" s="738" t="s">
        <v>301</v>
      </c>
      <c r="E889" s="1165"/>
      <c r="F889" s="1165">
        <v>0</v>
      </c>
      <c r="G889" s="1165">
        <v>0</v>
      </c>
      <c r="H889" s="1133" t="s">
        <v>301</v>
      </c>
      <c r="I889" s="1165"/>
      <c r="J889" s="1165">
        <v>0</v>
      </c>
      <c r="K889" s="1165">
        <v>0</v>
      </c>
      <c r="L889" s="1133" t="s">
        <v>301</v>
      </c>
      <c r="M889" s="1165">
        <v>0</v>
      </c>
      <c r="N889" s="738" t="s">
        <v>301</v>
      </c>
    </row>
    <row r="890" spans="1:14" x14ac:dyDescent="0.35">
      <c r="A890" s="1161"/>
      <c r="B890" s="1162" t="s">
        <v>382</v>
      </c>
      <c r="C890" s="1162"/>
      <c r="D890" s="738" t="s">
        <v>301</v>
      </c>
      <c r="E890" s="1163">
        <v>0</v>
      </c>
      <c r="F890" s="1163">
        <v>0</v>
      </c>
      <c r="G890" s="1163">
        <v>0</v>
      </c>
      <c r="H890" s="1133" t="s">
        <v>301</v>
      </c>
      <c r="I890" s="1163">
        <v>0</v>
      </c>
      <c r="J890" s="1163">
        <v>0</v>
      </c>
      <c r="K890" s="1163">
        <v>0</v>
      </c>
      <c r="L890" s="1133" t="s">
        <v>301</v>
      </c>
      <c r="M890" s="1163">
        <v>0</v>
      </c>
      <c r="N890" s="738" t="s">
        <v>301</v>
      </c>
    </row>
    <row r="891" spans="1:14" x14ac:dyDescent="0.35">
      <c r="A891" s="1164">
        <v>16</v>
      </c>
      <c r="B891" s="865" t="s">
        <v>309</v>
      </c>
      <c r="C891" s="865" t="s">
        <v>185</v>
      </c>
      <c r="D891" s="738" t="s">
        <v>301</v>
      </c>
      <c r="E891" s="1165"/>
      <c r="F891" s="1165">
        <v>0</v>
      </c>
      <c r="G891" s="1165">
        <v>0</v>
      </c>
      <c r="H891" s="1133" t="s">
        <v>301</v>
      </c>
      <c r="I891" s="1165"/>
      <c r="J891" s="1165">
        <v>0</v>
      </c>
      <c r="K891" s="1165">
        <v>0</v>
      </c>
      <c r="L891" s="1133" t="s">
        <v>301</v>
      </c>
      <c r="M891" s="1165">
        <v>0</v>
      </c>
      <c r="N891" s="738" t="s">
        <v>301</v>
      </c>
    </row>
    <row r="892" spans="1:14" x14ac:dyDescent="0.35">
      <c r="A892" s="1138">
        <v>17</v>
      </c>
      <c r="B892" s="868" t="s">
        <v>310</v>
      </c>
      <c r="C892" s="868" t="s">
        <v>185</v>
      </c>
      <c r="D892" s="738" t="s">
        <v>301</v>
      </c>
      <c r="E892" s="1139"/>
      <c r="F892" s="1139">
        <v>0</v>
      </c>
      <c r="G892" s="1139">
        <v>0</v>
      </c>
      <c r="H892" s="1133" t="s">
        <v>301</v>
      </c>
      <c r="I892" s="1139"/>
      <c r="J892" s="1139">
        <v>0</v>
      </c>
      <c r="K892" s="1139">
        <v>0</v>
      </c>
      <c r="L892" s="1133" t="s">
        <v>301</v>
      </c>
      <c r="M892" s="1139">
        <v>0</v>
      </c>
      <c r="N892" s="738" t="s">
        <v>301</v>
      </c>
    </row>
    <row r="893" spans="1:14" x14ac:dyDescent="0.35">
      <c r="A893" s="1164">
        <v>18</v>
      </c>
      <c r="B893" s="865" t="s">
        <v>151</v>
      </c>
      <c r="C893" s="865" t="s">
        <v>185</v>
      </c>
      <c r="D893" s="738" t="s">
        <v>301</v>
      </c>
      <c r="E893" s="1165"/>
      <c r="F893" s="1165">
        <v>0</v>
      </c>
      <c r="G893" s="1165">
        <v>0</v>
      </c>
      <c r="H893" s="1133" t="s">
        <v>301</v>
      </c>
      <c r="I893" s="1165"/>
      <c r="J893" s="1165">
        <v>0</v>
      </c>
      <c r="K893" s="1165">
        <v>0</v>
      </c>
      <c r="L893" s="1133" t="s">
        <v>301</v>
      </c>
      <c r="M893" s="1165">
        <v>0</v>
      </c>
      <c r="N893" s="738" t="s">
        <v>301</v>
      </c>
    </row>
    <row r="894" spans="1:14" x14ac:dyDescent="0.35">
      <c r="A894" s="1161"/>
      <c r="B894" s="1162" t="s">
        <v>308</v>
      </c>
      <c r="C894" s="1162"/>
      <c r="D894" s="738" t="s">
        <v>301</v>
      </c>
      <c r="E894" s="1163">
        <v>0</v>
      </c>
      <c r="F894" s="1163">
        <v>0</v>
      </c>
      <c r="G894" s="1163">
        <v>0</v>
      </c>
      <c r="H894" s="1133" t="s">
        <v>301</v>
      </c>
      <c r="I894" s="1163">
        <v>0</v>
      </c>
      <c r="J894" s="1163">
        <v>0</v>
      </c>
      <c r="K894" s="1163">
        <v>0</v>
      </c>
      <c r="L894" s="1133" t="s">
        <v>301</v>
      </c>
      <c r="M894" s="1163">
        <v>0</v>
      </c>
      <c r="N894" s="738" t="s">
        <v>301</v>
      </c>
    </row>
    <row r="895" spans="1:14" x14ac:dyDescent="0.35">
      <c r="A895" s="1164">
        <v>19</v>
      </c>
      <c r="B895" s="865" t="s">
        <v>206</v>
      </c>
      <c r="C895" s="865" t="s">
        <v>179</v>
      </c>
      <c r="D895" s="738" t="s">
        <v>301</v>
      </c>
      <c r="E895" s="1165"/>
      <c r="F895" s="1165">
        <v>0</v>
      </c>
      <c r="G895" s="1165">
        <v>0</v>
      </c>
      <c r="H895" s="1133" t="s">
        <v>301</v>
      </c>
      <c r="I895" s="1165"/>
      <c r="J895" s="1165">
        <v>0</v>
      </c>
      <c r="K895" s="1165">
        <v>0</v>
      </c>
      <c r="L895" s="1133" t="s">
        <v>301</v>
      </c>
      <c r="M895" s="1165">
        <v>0</v>
      </c>
      <c r="N895" s="738" t="s">
        <v>301</v>
      </c>
    </row>
    <row r="896" spans="1:14" x14ac:dyDescent="0.35">
      <c r="A896" s="1138">
        <v>20</v>
      </c>
      <c r="B896" s="868" t="s">
        <v>507</v>
      </c>
      <c r="C896" s="868" t="s">
        <v>179</v>
      </c>
      <c r="D896" s="738" t="s">
        <v>301</v>
      </c>
      <c r="E896" s="1139"/>
      <c r="F896" s="1139">
        <v>0</v>
      </c>
      <c r="G896" s="1139">
        <v>0</v>
      </c>
      <c r="H896" s="1133" t="s">
        <v>301</v>
      </c>
      <c r="I896" s="1139"/>
      <c r="J896" s="1139">
        <v>0</v>
      </c>
      <c r="K896" s="1139">
        <v>0</v>
      </c>
      <c r="L896" s="1133" t="s">
        <v>301</v>
      </c>
      <c r="M896" s="1139">
        <v>0</v>
      </c>
      <c r="N896" s="738" t="s">
        <v>301</v>
      </c>
    </row>
    <row r="897" spans="1:14" x14ac:dyDescent="0.35">
      <c r="A897" s="1164">
        <v>21</v>
      </c>
      <c r="B897" s="865" t="s">
        <v>207</v>
      </c>
      <c r="C897" s="865" t="s">
        <v>179</v>
      </c>
      <c r="D897" s="738" t="s">
        <v>301</v>
      </c>
      <c r="E897" s="1165"/>
      <c r="F897" s="1165">
        <v>0</v>
      </c>
      <c r="G897" s="1165">
        <v>0</v>
      </c>
      <c r="H897" s="1133" t="s">
        <v>301</v>
      </c>
      <c r="I897" s="1165"/>
      <c r="J897" s="1165">
        <v>0</v>
      </c>
      <c r="K897" s="1165">
        <v>0</v>
      </c>
      <c r="L897" s="1133" t="s">
        <v>301</v>
      </c>
      <c r="M897" s="1165">
        <v>0</v>
      </c>
      <c r="N897" s="738" t="s">
        <v>301</v>
      </c>
    </row>
    <row r="898" spans="1:14" x14ac:dyDescent="0.35">
      <c r="A898" s="1138">
        <v>22</v>
      </c>
      <c r="B898" s="868" t="s">
        <v>220</v>
      </c>
      <c r="C898" s="868" t="s">
        <v>179</v>
      </c>
      <c r="D898" s="738" t="s">
        <v>301</v>
      </c>
      <c r="E898" s="1139"/>
      <c r="F898" s="1139">
        <v>0</v>
      </c>
      <c r="G898" s="1139">
        <v>0</v>
      </c>
      <c r="H898" s="1133" t="s">
        <v>301</v>
      </c>
      <c r="I898" s="1139"/>
      <c r="J898" s="1139">
        <v>0</v>
      </c>
      <c r="K898" s="1139">
        <v>0</v>
      </c>
      <c r="L898" s="1133" t="s">
        <v>301</v>
      </c>
      <c r="M898" s="1139">
        <v>0</v>
      </c>
      <c r="N898" s="738" t="s">
        <v>301</v>
      </c>
    </row>
    <row r="899" spans="1:14" x14ac:dyDescent="0.35">
      <c r="A899" s="1164">
        <v>23</v>
      </c>
      <c r="B899" s="865" t="s">
        <v>219</v>
      </c>
      <c r="C899" s="865" t="s">
        <v>179</v>
      </c>
      <c r="D899" s="738" t="s">
        <v>301</v>
      </c>
      <c r="E899" s="1165"/>
      <c r="F899" s="1165">
        <v>0</v>
      </c>
      <c r="G899" s="1165">
        <v>0</v>
      </c>
      <c r="H899" s="1133" t="s">
        <v>301</v>
      </c>
      <c r="I899" s="1165"/>
      <c r="J899" s="1165">
        <v>0</v>
      </c>
      <c r="K899" s="1165">
        <v>0</v>
      </c>
      <c r="L899" s="1133" t="s">
        <v>301</v>
      </c>
      <c r="M899" s="1165">
        <v>0</v>
      </c>
      <c r="N899" s="738" t="s">
        <v>301</v>
      </c>
    </row>
    <row r="900" spans="1:14" x14ac:dyDescent="0.35">
      <c r="A900" s="1138">
        <v>24</v>
      </c>
      <c r="B900" s="868" t="s">
        <v>508</v>
      </c>
      <c r="C900" s="868" t="s">
        <v>179</v>
      </c>
      <c r="D900" s="738" t="s">
        <v>301</v>
      </c>
      <c r="E900" s="1139"/>
      <c r="F900" s="1139">
        <v>0</v>
      </c>
      <c r="G900" s="1139">
        <v>0</v>
      </c>
      <c r="H900" s="1133" t="s">
        <v>301</v>
      </c>
      <c r="I900" s="1139"/>
      <c r="J900" s="1139">
        <v>0</v>
      </c>
      <c r="K900" s="1139">
        <v>0</v>
      </c>
      <c r="L900" s="1133" t="s">
        <v>301</v>
      </c>
      <c r="M900" s="1139">
        <v>0</v>
      </c>
      <c r="N900" s="738" t="s">
        <v>301</v>
      </c>
    </row>
    <row r="901" spans="1:14" x14ac:dyDescent="0.35">
      <c r="A901" s="1164">
        <v>25</v>
      </c>
      <c r="B901" s="865" t="s">
        <v>213</v>
      </c>
      <c r="C901" s="865" t="s">
        <v>179</v>
      </c>
      <c r="D901" s="738" t="s">
        <v>301</v>
      </c>
      <c r="E901" s="1165"/>
      <c r="F901" s="1165">
        <v>0</v>
      </c>
      <c r="G901" s="1165">
        <v>0</v>
      </c>
      <c r="H901" s="1133" t="s">
        <v>301</v>
      </c>
      <c r="I901" s="1165"/>
      <c r="J901" s="1165">
        <v>0</v>
      </c>
      <c r="K901" s="1165">
        <v>0</v>
      </c>
      <c r="L901" s="1133" t="s">
        <v>301</v>
      </c>
      <c r="M901" s="1165">
        <v>0</v>
      </c>
      <c r="N901" s="738" t="s">
        <v>301</v>
      </c>
    </row>
    <row r="902" spans="1:14" x14ac:dyDescent="0.35">
      <c r="A902" s="1138">
        <v>26</v>
      </c>
      <c r="B902" s="868" t="s">
        <v>509</v>
      </c>
      <c r="C902" s="868" t="s">
        <v>179</v>
      </c>
      <c r="D902" s="738" t="s">
        <v>301</v>
      </c>
      <c r="E902" s="1139"/>
      <c r="F902" s="1139">
        <v>0</v>
      </c>
      <c r="G902" s="1139">
        <v>0</v>
      </c>
      <c r="H902" s="1133" t="s">
        <v>301</v>
      </c>
      <c r="I902" s="1139"/>
      <c r="J902" s="1139">
        <v>0</v>
      </c>
      <c r="K902" s="1139">
        <v>0</v>
      </c>
      <c r="L902" s="1133" t="s">
        <v>301</v>
      </c>
      <c r="M902" s="1139">
        <v>0</v>
      </c>
      <c r="N902" s="738" t="s">
        <v>301</v>
      </c>
    </row>
    <row r="903" spans="1:14" x14ac:dyDescent="0.35">
      <c r="A903" s="1164">
        <v>27</v>
      </c>
      <c r="B903" s="865" t="s">
        <v>209</v>
      </c>
      <c r="C903" s="865" t="s">
        <v>208</v>
      </c>
      <c r="D903" s="738" t="s">
        <v>301</v>
      </c>
      <c r="E903" s="1165"/>
      <c r="F903" s="1165">
        <v>0</v>
      </c>
      <c r="G903" s="1165">
        <v>0</v>
      </c>
      <c r="H903" s="1133" t="s">
        <v>301</v>
      </c>
      <c r="I903" s="1165"/>
      <c r="J903" s="1165">
        <v>0</v>
      </c>
      <c r="K903" s="1165">
        <v>0</v>
      </c>
      <c r="L903" s="1133" t="s">
        <v>301</v>
      </c>
      <c r="M903" s="1165">
        <v>0</v>
      </c>
      <c r="N903" s="738" t="s">
        <v>301</v>
      </c>
    </row>
    <row r="904" spans="1:14" x14ac:dyDescent="0.35">
      <c r="A904" s="1138">
        <v>28</v>
      </c>
      <c r="B904" s="868" t="s">
        <v>510</v>
      </c>
      <c r="C904" s="868" t="s">
        <v>179</v>
      </c>
      <c r="D904" s="738" t="s">
        <v>301</v>
      </c>
      <c r="E904" s="1139"/>
      <c r="F904" s="1139">
        <v>0</v>
      </c>
      <c r="G904" s="1139">
        <v>0</v>
      </c>
      <c r="H904" s="1133" t="s">
        <v>301</v>
      </c>
      <c r="I904" s="1139"/>
      <c r="J904" s="1139">
        <v>0</v>
      </c>
      <c r="K904" s="1139">
        <v>0</v>
      </c>
      <c r="L904" s="1133" t="s">
        <v>301</v>
      </c>
      <c r="M904" s="1139">
        <v>0</v>
      </c>
      <c r="N904" s="738" t="s">
        <v>301</v>
      </c>
    </row>
    <row r="905" spans="1:14" x14ac:dyDescent="0.35">
      <c r="A905" s="1164">
        <v>29</v>
      </c>
      <c r="B905" s="865" t="s">
        <v>527</v>
      </c>
      <c r="C905" s="865" t="s">
        <v>11</v>
      </c>
      <c r="D905" s="738" t="s">
        <v>301</v>
      </c>
      <c r="E905" s="1165"/>
      <c r="F905" s="1165">
        <v>0</v>
      </c>
      <c r="G905" s="1165">
        <v>0</v>
      </c>
      <c r="H905" s="1133" t="s">
        <v>301</v>
      </c>
      <c r="I905" s="1165"/>
      <c r="J905" s="1165">
        <v>0</v>
      </c>
      <c r="K905" s="1165">
        <v>0</v>
      </c>
      <c r="L905" s="1133" t="s">
        <v>301</v>
      </c>
      <c r="M905" s="1165">
        <v>0</v>
      </c>
      <c r="N905" s="738" t="s">
        <v>301</v>
      </c>
    </row>
    <row r="906" spans="1:14" x14ac:dyDescent="0.35">
      <c r="A906" s="1161"/>
      <c r="B906" s="1162" t="s">
        <v>528</v>
      </c>
      <c r="C906" s="1162"/>
      <c r="D906" s="738" t="s">
        <v>301</v>
      </c>
      <c r="E906" s="1163">
        <v>47219142416.380287</v>
      </c>
      <c r="F906" s="1163">
        <v>483376323.536057</v>
      </c>
      <c r="G906" s="1163">
        <v>47702518739.916344</v>
      </c>
      <c r="H906" s="1133" t="s">
        <v>301</v>
      </c>
      <c r="I906" s="1163">
        <v>47628466008</v>
      </c>
      <c r="J906" s="1163">
        <v>0</v>
      </c>
      <c r="K906" s="1163">
        <v>47628466008</v>
      </c>
      <c r="L906" s="1133" t="s">
        <v>301</v>
      </c>
      <c r="M906" s="1163">
        <v>74052731.916339099</v>
      </c>
      <c r="N906" s="738" t="s">
        <v>301</v>
      </c>
    </row>
    <row r="907" spans="1:14" x14ac:dyDescent="0.35">
      <c r="A907" s="1164">
        <v>30</v>
      </c>
      <c r="B907" s="865" t="s">
        <v>3509</v>
      </c>
      <c r="C907" s="865" t="s">
        <v>191</v>
      </c>
      <c r="D907" s="738" t="s">
        <v>301</v>
      </c>
      <c r="E907" s="1165">
        <v>2749365125</v>
      </c>
      <c r="F907" s="1165">
        <v>0</v>
      </c>
      <c r="G907" s="1165">
        <v>2749365125</v>
      </c>
      <c r="H907" s="1133" t="s">
        <v>301</v>
      </c>
      <c r="I907" s="1165">
        <v>2749365125</v>
      </c>
      <c r="J907" s="1165">
        <v>0</v>
      </c>
      <c r="K907" s="1165">
        <v>2749365125</v>
      </c>
      <c r="L907" s="1133" t="s">
        <v>301</v>
      </c>
      <c r="M907" s="1165">
        <v>0</v>
      </c>
      <c r="N907" s="738" t="s">
        <v>301</v>
      </c>
    </row>
    <row r="908" spans="1:14" x14ac:dyDescent="0.35">
      <c r="A908" s="1138">
        <v>31</v>
      </c>
      <c r="B908" s="868" t="s">
        <v>157</v>
      </c>
      <c r="C908" s="868" t="s">
        <v>191</v>
      </c>
      <c r="D908" s="738" t="s">
        <v>301</v>
      </c>
      <c r="E908" s="1139"/>
      <c r="F908" s="1139">
        <v>0</v>
      </c>
      <c r="G908" s="1139">
        <v>0</v>
      </c>
      <c r="H908" s="1133" t="s">
        <v>301</v>
      </c>
      <c r="I908" s="1139"/>
      <c r="J908" s="1139">
        <v>0</v>
      </c>
      <c r="K908" s="1139">
        <v>0</v>
      </c>
      <c r="L908" s="1133" t="s">
        <v>301</v>
      </c>
      <c r="M908" s="1139">
        <v>0</v>
      </c>
      <c r="N908" s="738" t="s">
        <v>301</v>
      </c>
    </row>
    <row r="909" spans="1:14" x14ac:dyDescent="0.35">
      <c r="A909" s="1164">
        <v>32</v>
      </c>
      <c r="B909" s="865" t="s">
        <v>154</v>
      </c>
      <c r="C909" s="865" t="s">
        <v>191</v>
      </c>
      <c r="D909" s="738" t="s">
        <v>301</v>
      </c>
      <c r="E909" s="1165"/>
      <c r="F909" s="1165">
        <v>0</v>
      </c>
      <c r="G909" s="1165">
        <v>0</v>
      </c>
      <c r="H909" s="1133" t="s">
        <v>301</v>
      </c>
      <c r="I909" s="1165"/>
      <c r="J909" s="1165">
        <v>0</v>
      </c>
      <c r="K909" s="1165">
        <v>0</v>
      </c>
      <c r="L909" s="1133" t="s">
        <v>301</v>
      </c>
      <c r="M909" s="1165">
        <v>0</v>
      </c>
      <c r="N909" s="738" t="s">
        <v>301</v>
      </c>
    </row>
    <row r="910" spans="1:14" x14ac:dyDescent="0.35">
      <c r="A910" s="1138">
        <v>33</v>
      </c>
      <c r="B910" s="868" t="s">
        <v>159</v>
      </c>
      <c r="C910" s="868" t="s">
        <v>191</v>
      </c>
      <c r="D910" s="738" t="s">
        <v>301</v>
      </c>
      <c r="E910" s="1139"/>
      <c r="F910" s="1139">
        <v>0</v>
      </c>
      <c r="G910" s="1139">
        <v>0</v>
      </c>
      <c r="H910" s="1133" t="s">
        <v>301</v>
      </c>
      <c r="I910" s="1139"/>
      <c r="J910" s="1139">
        <v>0</v>
      </c>
      <c r="K910" s="1139">
        <v>0</v>
      </c>
      <c r="L910" s="1133" t="s">
        <v>301</v>
      </c>
      <c r="M910" s="1139">
        <v>0</v>
      </c>
      <c r="N910" s="738" t="s">
        <v>301</v>
      </c>
    </row>
    <row r="911" spans="1:14" x14ac:dyDescent="0.35">
      <c r="A911" s="1164">
        <v>34</v>
      </c>
      <c r="B911" s="865" t="s">
        <v>156</v>
      </c>
      <c r="C911" s="865" t="s">
        <v>191</v>
      </c>
      <c r="D911" s="738" t="s">
        <v>301</v>
      </c>
      <c r="E911" s="1165"/>
      <c r="F911" s="1165">
        <v>0</v>
      </c>
      <c r="G911" s="1165">
        <v>0</v>
      </c>
      <c r="H911" s="1133" t="s">
        <v>301</v>
      </c>
      <c r="I911" s="1165"/>
      <c r="J911" s="1165">
        <v>0</v>
      </c>
      <c r="K911" s="1165">
        <v>0</v>
      </c>
      <c r="L911" s="1133" t="s">
        <v>301</v>
      </c>
      <c r="M911" s="1165">
        <v>0</v>
      </c>
      <c r="N911" s="738" t="s">
        <v>301</v>
      </c>
    </row>
    <row r="912" spans="1:14" x14ac:dyDescent="0.35">
      <c r="A912" s="1138">
        <v>35</v>
      </c>
      <c r="B912" s="868" t="s">
        <v>147</v>
      </c>
      <c r="C912" s="868" t="s">
        <v>191</v>
      </c>
      <c r="D912" s="738" t="s">
        <v>301</v>
      </c>
      <c r="E912" s="1139">
        <v>2881927068.3323779</v>
      </c>
      <c r="F912" s="1139">
        <v>-41444139.463943005</v>
      </c>
      <c r="G912" s="1139">
        <v>2840482928.8684349</v>
      </c>
      <c r="H912" s="1133" t="s">
        <v>301</v>
      </c>
      <c r="I912" s="1139">
        <v>2840482930</v>
      </c>
      <c r="J912" s="1139">
        <v>0</v>
      </c>
      <c r="K912" s="1139">
        <v>2840482930</v>
      </c>
      <c r="L912" s="1133" t="s">
        <v>301</v>
      </c>
      <c r="M912" s="1139">
        <v>-1.1315650939941406</v>
      </c>
      <c r="N912" s="738" t="s">
        <v>301</v>
      </c>
    </row>
    <row r="913" spans="1:14" x14ac:dyDescent="0.35">
      <c r="A913" s="1164">
        <v>36</v>
      </c>
      <c r="B913" s="865" t="s">
        <v>150</v>
      </c>
      <c r="C913" s="865" t="s">
        <v>191</v>
      </c>
      <c r="D913" s="738" t="s">
        <v>301</v>
      </c>
      <c r="E913" s="1165"/>
      <c r="F913" s="1165">
        <v>0</v>
      </c>
      <c r="G913" s="1165">
        <v>0</v>
      </c>
      <c r="H913" s="1133" t="s">
        <v>301</v>
      </c>
      <c r="I913" s="1165"/>
      <c r="J913" s="1165">
        <v>0</v>
      </c>
      <c r="K913" s="1165">
        <v>0</v>
      </c>
      <c r="L913" s="1133" t="s">
        <v>301</v>
      </c>
      <c r="M913" s="1165">
        <v>0</v>
      </c>
      <c r="N913" s="738" t="s">
        <v>301</v>
      </c>
    </row>
    <row r="914" spans="1:14" x14ac:dyDescent="0.35">
      <c r="A914" s="1138">
        <v>37</v>
      </c>
      <c r="B914" s="868" t="s">
        <v>149</v>
      </c>
      <c r="C914" s="868" t="s">
        <v>176</v>
      </c>
      <c r="D914" s="738" t="s">
        <v>301</v>
      </c>
      <c r="E914" s="1139">
        <v>1648683229</v>
      </c>
      <c r="F914" s="1139">
        <v>-40605387</v>
      </c>
      <c r="G914" s="1139">
        <v>1608077842</v>
      </c>
      <c r="H914" s="1133" t="s">
        <v>301</v>
      </c>
      <c r="I914" s="1139">
        <v>1604246172</v>
      </c>
      <c r="J914" s="1139">
        <v>0</v>
      </c>
      <c r="K914" s="1139">
        <v>1604246172</v>
      </c>
      <c r="L914" s="1133" t="s">
        <v>301</v>
      </c>
      <c r="M914" s="1139">
        <v>3831670</v>
      </c>
      <c r="N914" s="738" t="s">
        <v>301</v>
      </c>
    </row>
    <row r="915" spans="1:14" x14ac:dyDescent="0.35">
      <c r="A915" s="1164">
        <v>38</v>
      </c>
      <c r="B915" s="865" t="s">
        <v>158</v>
      </c>
      <c r="C915" s="865" t="s">
        <v>176</v>
      </c>
      <c r="D915" s="738" t="s">
        <v>301</v>
      </c>
      <c r="E915" s="1165"/>
      <c r="F915" s="1165">
        <v>0</v>
      </c>
      <c r="G915" s="1165">
        <v>0</v>
      </c>
      <c r="H915" s="1133" t="s">
        <v>301</v>
      </c>
      <c r="I915" s="1165">
        <v>7431570</v>
      </c>
      <c r="J915" s="1165">
        <v>0</v>
      </c>
      <c r="K915" s="1165">
        <v>7431570</v>
      </c>
      <c r="L915" s="1133" t="s">
        <v>301</v>
      </c>
      <c r="M915" s="1165">
        <v>-7431570</v>
      </c>
      <c r="N915" s="738" t="s">
        <v>301</v>
      </c>
    </row>
    <row r="916" spans="1:14" x14ac:dyDescent="0.35">
      <c r="A916" s="1138">
        <v>39</v>
      </c>
      <c r="B916" s="868" t="s">
        <v>529</v>
      </c>
      <c r="C916" s="868" t="s">
        <v>176</v>
      </c>
      <c r="D916" s="738" t="s">
        <v>301</v>
      </c>
      <c r="E916" s="1139"/>
      <c r="F916" s="1139">
        <v>61770974</v>
      </c>
      <c r="G916" s="1139">
        <v>61770974</v>
      </c>
      <c r="H916" s="1133" t="s">
        <v>301</v>
      </c>
      <c r="I916" s="1139">
        <v>112003974</v>
      </c>
      <c r="J916" s="1139">
        <v>0</v>
      </c>
      <c r="K916" s="1139">
        <v>112003974</v>
      </c>
      <c r="L916" s="1133" t="s">
        <v>301</v>
      </c>
      <c r="M916" s="1139">
        <v>-50233000</v>
      </c>
      <c r="N916" s="738" t="s">
        <v>301</v>
      </c>
    </row>
    <row r="917" spans="1:14" x14ac:dyDescent="0.35">
      <c r="A917" s="1164">
        <v>40</v>
      </c>
      <c r="B917" s="865" t="s">
        <v>148</v>
      </c>
      <c r="C917" s="865" t="s">
        <v>176</v>
      </c>
      <c r="D917" s="738" t="s">
        <v>301</v>
      </c>
      <c r="E917" s="1165">
        <v>39360016682</v>
      </c>
      <c r="F917" s="1165">
        <v>0</v>
      </c>
      <c r="G917" s="1165">
        <v>39360016682</v>
      </c>
      <c r="H917" s="1133" t="s">
        <v>301</v>
      </c>
      <c r="I917" s="1165">
        <v>39360016682</v>
      </c>
      <c r="J917" s="1165">
        <v>0</v>
      </c>
      <c r="K917" s="1165">
        <v>39360016682</v>
      </c>
      <c r="L917" s="1133" t="s">
        <v>301</v>
      </c>
      <c r="M917" s="1165">
        <v>0</v>
      </c>
      <c r="N917" s="738" t="s">
        <v>301</v>
      </c>
    </row>
    <row r="918" spans="1:14" x14ac:dyDescent="0.35">
      <c r="A918" s="1138">
        <v>41</v>
      </c>
      <c r="B918" s="868" t="s">
        <v>511</v>
      </c>
      <c r="C918" s="868" t="s">
        <v>185</v>
      </c>
      <c r="D918" s="738" t="s">
        <v>301</v>
      </c>
      <c r="E918" s="1139"/>
      <c r="F918" s="1139">
        <v>0</v>
      </c>
      <c r="G918" s="1139">
        <v>0</v>
      </c>
      <c r="H918" s="1133" t="s">
        <v>301</v>
      </c>
      <c r="I918" s="1139"/>
      <c r="J918" s="1139">
        <v>0</v>
      </c>
      <c r="K918" s="1139">
        <v>0</v>
      </c>
      <c r="L918" s="1133" t="s">
        <v>301</v>
      </c>
      <c r="M918" s="1139">
        <v>0</v>
      </c>
      <c r="N918" s="738" t="s">
        <v>301</v>
      </c>
    </row>
    <row r="919" spans="1:14" x14ac:dyDescent="0.35">
      <c r="A919" s="1164">
        <v>42</v>
      </c>
      <c r="B919" s="865" t="s">
        <v>155</v>
      </c>
      <c r="C919" s="865" t="s">
        <v>191</v>
      </c>
      <c r="D919" s="738" t="s">
        <v>301</v>
      </c>
      <c r="E919" s="1165">
        <v>123519981</v>
      </c>
      <c r="F919" s="1165">
        <v>0</v>
      </c>
      <c r="G919" s="1165">
        <v>123519981</v>
      </c>
      <c r="H919" s="1133" t="s">
        <v>301</v>
      </c>
      <c r="I919" s="1165">
        <v>132289386</v>
      </c>
      <c r="J919" s="1165">
        <v>0</v>
      </c>
      <c r="K919" s="1165">
        <v>132289386</v>
      </c>
      <c r="L919" s="1133" t="s">
        <v>301</v>
      </c>
      <c r="M919" s="1165">
        <v>-8769405</v>
      </c>
      <c r="N919" s="738" t="s">
        <v>301</v>
      </c>
    </row>
    <row r="920" spans="1:14" x14ac:dyDescent="0.35">
      <c r="A920" s="1138">
        <v>43</v>
      </c>
      <c r="B920" s="868" t="s">
        <v>153</v>
      </c>
      <c r="C920" s="868" t="s">
        <v>191</v>
      </c>
      <c r="D920" s="738" t="s">
        <v>301</v>
      </c>
      <c r="E920" s="1139">
        <v>185279986</v>
      </c>
      <c r="F920" s="1139">
        <v>13154099</v>
      </c>
      <c r="G920" s="1139">
        <v>198434085</v>
      </c>
      <c r="H920" s="1133" t="s">
        <v>301</v>
      </c>
      <c r="I920" s="1139">
        <v>198434085</v>
      </c>
      <c r="J920" s="1139">
        <v>0</v>
      </c>
      <c r="K920" s="1139">
        <v>198434085</v>
      </c>
      <c r="L920" s="1133" t="s">
        <v>301</v>
      </c>
      <c r="M920" s="1139">
        <v>0</v>
      </c>
      <c r="N920" s="738" t="s">
        <v>301</v>
      </c>
    </row>
    <row r="921" spans="1:14" x14ac:dyDescent="0.35">
      <c r="A921" s="1164">
        <v>44</v>
      </c>
      <c r="B921" s="865" t="s">
        <v>512</v>
      </c>
      <c r="C921" s="865" t="s">
        <v>191</v>
      </c>
      <c r="D921" s="738" t="s">
        <v>301</v>
      </c>
      <c r="E921" s="1165"/>
      <c r="F921" s="1165">
        <v>0</v>
      </c>
      <c r="G921" s="1165">
        <v>0</v>
      </c>
      <c r="H921" s="1133" t="s">
        <v>301</v>
      </c>
      <c r="I921" s="1165"/>
      <c r="J921" s="1165">
        <v>0</v>
      </c>
      <c r="K921" s="1165">
        <v>0</v>
      </c>
      <c r="L921" s="1133" t="s">
        <v>301</v>
      </c>
      <c r="M921" s="1165">
        <v>0</v>
      </c>
      <c r="N921" s="738" t="s">
        <v>301</v>
      </c>
    </row>
    <row r="922" spans="1:14" x14ac:dyDescent="0.35">
      <c r="A922" s="1138">
        <v>45</v>
      </c>
      <c r="B922" s="868" t="s">
        <v>152</v>
      </c>
      <c r="C922" s="868" t="s">
        <v>191</v>
      </c>
      <c r="D922" s="738" t="s">
        <v>301</v>
      </c>
      <c r="E922" s="1139">
        <v>5480240.0479041934</v>
      </c>
      <c r="F922" s="1139">
        <v>0</v>
      </c>
      <c r="G922" s="1139">
        <v>5480240.0479041934</v>
      </c>
      <c r="H922" s="1133" t="s">
        <v>301</v>
      </c>
      <c r="I922" s="1139">
        <v>5480239</v>
      </c>
      <c r="J922" s="1139">
        <v>0</v>
      </c>
      <c r="K922" s="1139">
        <v>5480239</v>
      </c>
      <c r="L922" s="1133" t="s">
        <v>301</v>
      </c>
      <c r="M922" s="1139">
        <v>1.0479041934013367</v>
      </c>
      <c r="N922" s="738" t="s">
        <v>301</v>
      </c>
    </row>
    <row r="923" spans="1:14" x14ac:dyDescent="0.35">
      <c r="A923" s="1164">
        <v>46</v>
      </c>
      <c r="B923" s="865" t="s">
        <v>513</v>
      </c>
      <c r="C923" s="865" t="s">
        <v>175</v>
      </c>
      <c r="D923" s="738" t="s">
        <v>301</v>
      </c>
      <c r="E923" s="1165">
        <v>184314275</v>
      </c>
      <c r="F923" s="1165">
        <v>0</v>
      </c>
      <c r="G923" s="1165">
        <v>184314275</v>
      </c>
      <c r="H923" s="1133" t="s">
        <v>301</v>
      </c>
      <c r="I923" s="1165"/>
      <c r="J923" s="1165">
        <v>0</v>
      </c>
      <c r="K923" s="1165">
        <v>0</v>
      </c>
      <c r="L923" s="1133" t="s">
        <v>301</v>
      </c>
      <c r="M923" s="1165">
        <v>184314275</v>
      </c>
      <c r="N923" s="738" t="s">
        <v>301</v>
      </c>
    </row>
    <row r="924" spans="1:14" x14ac:dyDescent="0.35">
      <c r="A924" s="1138">
        <v>47</v>
      </c>
      <c r="B924" s="868" t="s">
        <v>204</v>
      </c>
      <c r="C924" s="868" t="s">
        <v>196</v>
      </c>
      <c r="D924" s="738" t="s">
        <v>301</v>
      </c>
      <c r="E924" s="1139">
        <v>80555830</v>
      </c>
      <c r="F924" s="1139">
        <v>490500777</v>
      </c>
      <c r="G924" s="1139">
        <v>571056607</v>
      </c>
      <c r="H924" s="1133" t="s">
        <v>301</v>
      </c>
      <c r="I924" s="1139">
        <v>618715845</v>
      </c>
      <c r="J924" s="1139">
        <v>0</v>
      </c>
      <c r="K924" s="1139">
        <v>618715845</v>
      </c>
      <c r="L924" s="1133" t="s">
        <v>301</v>
      </c>
      <c r="M924" s="1139">
        <v>-47659238</v>
      </c>
      <c r="N924" s="738" t="s">
        <v>301</v>
      </c>
    </row>
    <row r="925" spans="1:14" x14ac:dyDescent="0.35">
      <c r="A925" s="1164">
        <v>48</v>
      </c>
      <c r="B925" s="865" t="s">
        <v>221</v>
      </c>
      <c r="C925" s="865" t="s">
        <v>197</v>
      </c>
      <c r="D925" s="738" t="s">
        <v>301</v>
      </c>
      <c r="E925" s="1165"/>
      <c r="F925" s="1165">
        <v>0</v>
      </c>
      <c r="G925" s="1165">
        <v>0</v>
      </c>
      <c r="H925" s="1133" t="s">
        <v>301</v>
      </c>
      <c r="I925" s="1165"/>
      <c r="J925" s="1165">
        <v>0</v>
      </c>
      <c r="K925" s="1165">
        <v>0</v>
      </c>
      <c r="L925" s="1133" t="s">
        <v>301</v>
      </c>
      <c r="M925" s="1165">
        <v>0</v>
      </c>
      <c r="N925" s="738" t="s">
        <v>301</v>
      </c>
    </row>
    <row r="926" spans="1:14" x14ac:dyDescent="0.35">
      <c r="A926" s="1138">
        <v>49</v>
      </c>
      <c r="B926" s="868" t="s">
        <v>530</v>
      </c>
      <c r="C926" s="868" t="s">
        <v>2516</v>
      </c>
      <c r="D926" s="738" t="s">
        <v>301</v>
      </c>
      <c r="E926" s="1139"/>
      <c r="F926" s="1139">
        <v>0</v>
      </c>
      <c r="G926" s="1139">
        <v>0</v>
      </c>
      <c r="H926" s="1133" t="s">
        <v>301</v>
      </c>
      <c r="I926" s="1139"/>
      <c r="J926" s="1139">
        <v>0</v>
      </c>
      <c r="K926" s="1139">
        <v>0</v>
      </c>
      <c r="L926" s="1133" t="s">
        <v>301</v>
      </c>
      <c r="M926" s="1139">
        <v>0</v>
      </c>
      <c r="N926" s="738" t="s">
        <v>301</v>
      </c>
    </row>
    <row r="927" spans="1:14" x14ac:dyDescent="0.35">
      <c r="A927" s="1164">
        <v>50</v>
      </c>
      <c r="B927" s="865" t="s">
        <v>2520</v>
      </c>
      <c r="C927" s="865" t="s">
        <v>2516</v>
      </c>
      <c r="D927" s="738" t="s">
        <v>301</v>
      </c>
      <c r="E927" s="1165"/>
      <c r="F927" s="1165">
        <v>0</v>
      </c>
      <c r="G927" s="1165">
        <v>0</v>
      </c>
      <c r="H927" s="1133" t="s">
        <v>301</v>
      </c>
      <c r="I927" s="1165"/>
      <c r="J927" s="1165">
        <v>0</v>
      </c>
      <c r="K927" s="1165">
        <v>0</v>
      </c>
      <c r="L927" s="1133" t="s">
        <v>301</v>
      </c>
      <c r="M927" s="1165">
        <v>0</v>
      </c>
      <c r="N927" s="738" t="s">
        <v>301</v>
      </c>
    </row>
    <row r="928" spans="1:14" x14ac:dyDescent="0.35">
      <c r="A928" s="1138">
        <v>51</v>
      </c>
      <c r="B928" s="868" t="s">
        <v>2517</v>
      </c>
      <c r="C928" s="868" t="s">
        <v>2516</v>
      </c>
      <c r="D928" s="738" t="s">
        <v>301</v>
      </c>
      <c r="E928" s="1139"/>
      <c r="F928" s="1139">
        <v>0</v>
      </c>
      <c r="G928" s="1139">
        <v>0</v>
      </c>
      <c r="H928" s="1133" t="s">
        <v>301</v>
      </c>
      <c r="I928" s="1139"/>
      <c r="J928" s="1139">
        <v>0</v>
      </c>
      <c r="K928" s="1139">
        <v>0</v>
      </c>
      <c r="L928" s="1133" t="s">
        <v>301</v>
      </c>
      <c r="M928" s="1139">
        <v>0</v>
      </c>
      <c r="N928" s="738" t="s">
        <v>301</v>
      </c>
    </row>
    <row r="929" spans="1:14" x14ac:dyDescent="0.35">
      <c r="A929" s="1164">
        <v>52</v>
      </c>
      <c r="B929" s="865" t="s">
        <v>2518</v>
      </c>
      <c r="C929" s="865" t="s">
        <v>2516</v>
      </c>
      <c r="D929" s="738" t="s">
        <v>301</v>
      </c>
      <c r="E929" s="1165"/>
      <c r="F929" s="1165">
        <v>0</v>
      </c>
      <c r="G929" s="1165">
        <v>0</v>
      </c>
      <c r="H929" s="1133" t="s">
        <v>301</v>
      </c>
      <c r="I929" s="1165"/>
      <c r="J929" s="1165">
        <v>0</v>
      </c>
      <c r="K929" s="1165">
        <v>0</v>
      </c>
      <c r="L929" s="1133" t="s">
        <v>301</v>
      </c>
      <c r="M929" s="1165">
        <v>0</v>
      </c>
      <c r="N929" s="738" t="s">
        <v>301</v>
      </c>
    </row>
    <row r="930" spans="1:14" x14ac:dyDescent="0.35">
      <c r="A930" s="1138">
        <v>53</v>
      </c>
      <c r="B930" s="868" t="s">
        <v>2519</v>
      </c>
      <c r="C930" s="868" t="s">
        <v>2516</v>
      </c>
      <c r="D930" s="738" t="s">
        <v>301</v>
      </c>
      <c r="E930" s="1139"/>
      <c r="F930" s="1139">
        <v>0</v>
      </c>
      <c r="G930" s="1139">
        <v>0</v>
      </c>
      <c r="H930" s="1133" t="s">
        <v>301</v>
      </c>
      <c r="I930" s="1139"/>
      <c r="J930" s="1139">
        <v>0</v>
      </c>
      <c r="K930" s="1139">
        <v>0</v>
      </c>
      <c r="L930" s="1133" t="s">
        <v>301</v>
      </c>
      <c r="M930" s="1139">
        <v>0</v>
      </c>
      <c r="N930" s="738" t="s">
        <v>301</v>
      </c>
    </row>
    <row r="931" spans="1:14" x14ac:dyDescent="0.35">
      <c r="A931" s="1164">
        <v>54</v>
      </c>
      <c r="B931" s="865" t="s">
        <v>2521</v>
      </c>
      <c r="C931" s="865" t="s">
        <v>2516</v>
      </c>
      <c r="D931" s="738" t="s">
        <v>301</v>
      </c>
      <c r="E931" s="1165"/>
      <c r="F931" s="1165">
        <v>0</v>
      </c>
      <c r="G931" s="1165">
        <v>0</v>
      </c>
      <c r="H931" s="1133" t="s">
        <v>301</v>
      </c>
      <c r="I931" s="1165"/>
      <c r="J931" s="1165">
        <v>0</v>
      </c>
      <c r="K931" s="1165">
        <v>0</v>
      </c>
      <c r="L931" s="1133" t="s">
        <v>301</v>
      </c>
      <c r="M931" s="1165">
        <v>0</v>
      </c>
      <c r="N931" s="738" t="s">
        <v>301</v>
      </c>
    </row>
    <row r="932" spans="1:14" x14ac:dyDescent="0.35">
      <c r="A932" s="1138">
        <v>55</v>
      </c>
      <c r="B932" s="868" t="s">
        <v>527</v>
      </c>
      <c r="C932" s="868" t="s">
        <v>505</v>
      </c>
      <c r="D932" s="738" t="s">
        <v>301</v>
      </c>
      <c r="E932" s="1139"/>
      <c r="F932" s="1139">
        <v>0</v>
      </c>
      <c r="G932" s="1139">
        <v>0</v>
      </c>
      <c r="H932" s="1133" t="s">
        <v>301</v>
      </c>
      <c r="I932" s="1139"/>
      <c r="J932" s="1139">
        <v>0</v>
      </c>
      <c r="K932" s="1139">
        <v>0</v>
      </c>
      <c r="L932" s="1133" t="s">
        <v>301</v>
      </c>
      <c r="M932" s="1139">
        <v>0</v>
      </c>
      <c r="N932" s="738" t="s">
        <v>301</v>
      </c>
    </row>
    <row r="933" spans="1:14" x14ac:dyDescent="0.35">
      <c r="A933" s="1161"/>
      <c r="B933" s="1162" t="s">
        <v>3510</v>
      </c>
      <c r="C933" s="1162"/>
      <c r="D933" s="738" t="s">
        <v>301</v>
      </c>
      <c r="E933" s="1163">
        <v>0</v>
      </c>
      <c r="F933" s="1163">
        <v>0</v>
      </c>
      <c r="G933" s="1163">
        <v>0</v>
      </c>
      <c r="H933" s="1133" t="s">
        <v>301</v>
      </c>
      <c r="I933" s="1163">
        <v>0</v>
      </c>
      <c r="J933" s="1163">
        <v>0</v>
      </c>
      <c r="K933" s="1163">
        <v>0</v>
      </c>
      <c r="L933" s="1133" t="s">
        <v>301</v>
      </c>
      <c r="M933" s="1163">
        <v>0</v>
      </c>
      <c r="N933" s="738" t="s">
        <v>301</v>
      </c>
    </row>
    <row r="934" spans="1:14" x14ac:dyDescent="0.35">
      <c r="A934" s="1164">
        <v>56</v>
      </c>
      <c r="B934" s="865" t="s">
        <v>3511</v>
      </c>
      <c r="C934" s="865" t="s">
        <v>3512</v>
      </c>
      <c r="D934" s="738" t="s">
        <v>301</v>
      </c>
      <c r="E934" s="1165"/>
      <c r="F934" s="1165">
        <v>0</v>
      </c>
      <c r="G934" s="1165">
        <v>0</v>
      </c>
      <c r="H934" s="1133" t="s">
        <v>301</v>
      </c>
      <c r="I934" s="1165"/>
      <c r="J934" s="1165">
        <v>0</v>
      </c>
      <c r="K934" s="1165">
        <v>0</v>
      </c>
      <c r="L934" s="1133" t="s">
        <v>301</v>
      </c>
      <c r="M934" s="1165">
        <v>0</v>
      </c>
      <c r="N934" s="738" t="s">
        <v>301</v>
      </c>
    </row>
    <row r="935" spans="1:14" x14ac:dyDescent="0.35">
      <c r="A935" s="1138">
        <v>57</v>
      </c>
      <c r="B935" s="868" t="s">
        <v>3513</v>
      </c>
      <c r="C935" s="868" t="s">
        <v>3512</v>
      </c>
      <c r="D935" s="738" t="s">
        <v>301</v>
      </c>
      <c r="E935" s="1139"/>
      <c r="F935" s="1139">
        <v>0</v>
      </c>
      <c r="G935" s="1139">
        <v>0</v>
      </c>
      <c r="H935" s="1133" t="s">
        <v>301</v>
      </c>
      <c r="I935" s="1139"/>
      <c r="J935" s="1139">
        <v>0</v>
      </c>
      <c r="K935" s="1139">
        <v>0</v>
      </c>
      <c r="L935" s="1133" t="s">
        <v>301</v>
      </c>
      <c r="M935" s="1139">
        <v>0</v>
      </c>
      <c r="N935" s="738" t="s">
        <v>301</v>
      </c>
    </row>
    <row r="936" spans="1:14" x14ac:dyDescent="0.35">
      <c r="A936" s="1164">
        <v>58</v>
      </c>
      <c r="B936" s="865" t="s">
        <v>3514</v>
      </c>
      <c r="C936" s="865" t="s">
        <v>3512</v>
      </c>
      <c r="D936" s="738" t="s">
        <v>301</v>
      </c>
      <c r="E936" s="1165"/>
      <c r="F936" s="1165">
        <v>0</v>
      </c>
      <c r="G936" s="1165">
        <v>0</v>
      </c>
      <c r="H936" s="1133" t="s">
        <v>301</v>
      </c>
      <c r="I936" s="1165"/>
      <c r="J936" s="1165">
        <v>0</v>
      </c>
      <c r="K936" s="1165">
        <v>0</v>
      </c>
      <c r="L936" s="1133" t="s">
        <v>301</v>
      </c>
      <c r="M936" s="1165">
        <v>0</v>
      </c>
      <c r="N936" s="738" t="s">
        <v>301</v>
      </c>
    </row>
    <row r="937" spans="1:14" x14ac:dyDescent="0.35">
      <c r="A937" s="1138">
        <v>59</v>
      </c>
      <c r="B937" s="868" t="s">
        <v>3515</v>
      </c>
      <c r="C937" s="868" t="s">
        <v>3512</v>
      </c>
      <c r="D937" s="738" t="s">
        <v>301</v>
      </c>
      <c r="E937" s="1139"/>
      <c r="F937" s="1139">
        <v>0</v>
      </c>
      <c r="G937" s="1139">
        <v>0</v>
      </c>
      <c r="H937" s="1133" t="s">
        <v>301</v>
      </c>
      <c r="I937" s="1139"/>
      <c r="J937" s="1139">
        <v>0</v>
      </c>
      <c r="K937" s="1139">
        <v>0</v>
      </c>
      <c r="L937" s="1133" t="s">
        <v>301</v>
      </c>
      <c r="M937" s="1139">
        <v>0</v>
      </c>
      <c r="N937" s="738" t="s">
        <v>301</v>
      </c>
    </row>
    <row r="938" spans="1:14" x14ac:dyDescent="0.35">
      <c r="A938" s="1164">
        <v>60</v>
      </c>
      <c r="B938" s="865" t="s">
        <v>3516</v>
      </c>
      <c r="C938" s="865" t="s">
        <v>3512</v>
      </c>
      <c r="D938" s="738" t="s">
        <v>301</v>
      </c>
      <c r="E938" s="1165"/>
      <c r="F938" s="1165">
        <v>0</v>
      </c>
      <c r="G938" s="1165">
        <v>0</v>
      </c>
      <c r="H938" s="1133" t="s">
        <v>301</v>
      </c>
      <c r="I938" s="1165"/>
      <c r="J938" s="1165">
        <v>0</v>
      </c>
      <c r="K938" s="1165">
        <v>0</v>
      </c>
      <c r="L938" s="1133" t="s">
        <v>301</v>
      </c>
      <c r="M938" s="1165">
        <v>0</v>
      </c>
      <c r="N938" s="738" t="s">
        <v>301</v>
      </c>
    </row>
    <row r="939" spans="1:14" x14ac:dyDescent="0.35">
      <c r="A939" s="1138">
        <v>61</v>
      </c>
      <c r="B939" s="868" t="s">
        <v>3517</v>
      </c>
      <c r="C939" s="868" t="s">
        <v>3512</v>
      </c>
      <c r="D939" s="738" t="s">
        <v>301</v>
      </c>
      <c r="E939" s="1139"/>
      <c r="F939" s="1139">
        <v>0</v>
      </c>
      <c r="G939" s="1139">
        <v>0</v>
      </c>
      <c r="H939" s="1133" t="s">
        <v>301</v>
      </c>
      <c r="I939" s="1139"/>
      <c r="J939" s="1139">
        <v>0</v>
      </c>
      <c r="K939" s="1139">
        <v>0</v>
      </c>
      <c r="L939" s="1133" t="s">
        <v>301</v>
      </c>
      <c r="M939" s="1139">
        <v>0</v>
      </c>
      <c r="N939" s="738" t="s">
        <v>301</v>
      </c>
    </row>
    <row r="940" spans="1:14" x14ac:dyDescent="0.35">
      <c r="A940" s="1167"/>
      <c r="B940" s="1168" t="s">
        <v>3518</v>
      </c>
      <c r="C940" s="1168"/>
      <c r="D940" s="738"/>
      <c r="E940" s="1169">
        <v>47219142416.380287</v>
      </c>
      <c r="F940" s="1169">
        <v>483376323.536057</v>
      </c>
      <c r="G940" s="1169">
        <v>47702518739.916344</v>
      </c>
      <c r="H940" s="1133"/>
      <c r="I940" s="1169">
        <v>47628466008</v>
      </c>
      <c r="J940" s="1169">
        <v>0</v>
      </c>
      <c r="K940" s="1169">
        <v>47628466008</v>
      </c>
      <c r="L940" s="1133"/>
      <c r="M940" s="1169">
        <v>74052731.916339099</v>
      </c>
      <c r="N940" s="738"/>
    </row>
    <row r="941" spans="1:14" x14ac:dyDescent="0.35">
      <c r="A941" s="1161"/>
      <c r="B941" s="1162" t="s">
        <v>222</v>
      </c>
      <c r="C941" s="1162"/>
      <c r="D941" s="738" t="s">
        <v>301</v>
      </c>
      <c r="E941" s="1163">
        <v>53886040</v>
      </c>
      <c r="F941" s="1163">
        <v>0</v>
      </c>
      <c r="G941" s="1163">
        <v>53886040</v>
      </c>
      <c r="H941" s="1133" t="s">
        <v>301</v>
      </c>
      <c r="I941" s="1163">
        <v>0</v>
      </c>
      <c r="J941" s="1163">
        <v>0</v>
      </c>
      <c r="K941" s="1163">
        <v>0</v>
      </c>
      <c r="L941" s="1133" t="s">
        <v>301</v>
      </c>
      <c r="M941" s="1163">
        <v>53886040</v>
      </c>
      <c r="N941" s="738" t="s">
        <v>301</v>
      </c>
    </row>
    <row r="942" spans="1:14" x14ac:dyDescent="0.35">
      <c r="A942" s="1164">
        <v>62</v>
      </c>
      <c r="B942" s="865" t="s">
        <v>531</v>
      </c>
      <c r="C942" s="865" t="s">
        <v>26</v>
      </c>
      <c r="D942" s="738" t="s">
        <v>301</v>
      </c>
      <c r="E942" s="1165">
        <v>49512040</v>
      </c>
      <c r="F942" s="1165">
        <v>0</v>
      </c>
      <c r="G942" s="1165">
        <v>49512040</v>
      </c>
      <c r="H942" s="1133" t="s">
        <v>301</v>
      </c>
      <c r="I942" s="1165"/>
      <c r="J942" s="1165">
        <v>0</v>
      </c>
      <c r="K942" s="1165">
        <v>0</v>
      </c>
      <c r="L942" s="1133" t="s">
        <v>301</v>
      </c>
      <c r="M942" s="1165">
        <v>49512040</v>
      </c>
      <c r="N942" s="738" t="s">
        <v>301</v>
      </c>
    </row>
    <row r="943" spans="1:14" x14ac:dyDescent="0.35">
      <c r="A943" s="1138">
        <v>63</v>
      </c>
      <c r="B943" s="868" t="s">
        <v>3519</v>
      </c>
      <c r="C943" s="868" t="s">
        <v>26</v>
      </c>
      <c r="D943" s="738" t="s">
        <v>301</v>
      </c>
      <c r="E943" s="1139"/>
      <c r="F943" s="1139">
        <v>0</v>
      </c>
      <c r="G943" s="1139">
        <v>0</v>
      </c>
      <c r="H943" s="1133" t="s">
        <v>301</v>
      </c>
      <c r="I943" s="1139"/>
      <c r="J943" s="1139">
        <v>0</v>
      </c>
      <c r="K943" s="1139">
        <v>0</v>
      </c>
      <c r="L943" s="1133" t="s">
        <v>301</v>
      </c>
      <c r="M943" s="1139">
        <v>0</v>
      </c>
      <c r="N943" s="738" t="s">
        <v>301</v>
      </c>
    </row>
    <row r="944" spans="1:14" x14ac:dyDescent="0.35">
      <c r="A944" s="1164">
        <v>64</v>
      </c>
      <c r="B944" s="865" t="s">
        <v>533</v>
      </c>
      <c r="C944" s="865" t="s">
        <v>26</v>
      </c>
      <c r="D944" s="738" t="s">
        <v>301</v>
      </c>
      <c r="E944" s="1165">
        <v>4374000</v>
      </c>
      <c r="F944" s="1165">
        <v>0</v>
      </c>
      <c r="G944" s="1165">
        <v>4374000</v>
      </c>
      <c r="H944" s="1133" t="s">
        <v>301</v>
      </c>
      <c r="I944" s="1165"/>
      <c r="J944" s="1165">
        <v>0</v>
      </c>
      <c r="K944" s="1165">
        <v>0</v>
      </c>
      <c r="L944" s="1133" t="s">
        <v>301</v>
      </c>
      <c r="M944" s="1165">
        <v>4374000</v>
      </c>
      <c r="N944" s="738" t="s">
        <v>301</v>
      </c>
    </row>
    <row r="945" spans="1:14" x14ac:dyDescent="0.35">
      <c r="A945" s="1138">
        <v>65</v>
      </c>
      <c r="B945" s="868" t="s">
        <v>3520</v>
      </c>
      <c r="C945" s="868" t="s">
        <v>26</v>
      </c>
      <c r="D945" s="738" t="s">
        <v>301</v>
      </c>
      <c r="E945" s="1139"/>
      <c r="F945" s="1139">
        <v>0</v>
      </c>
      <c r="G945" s="1139">
        <v>0</v>
      </c>
      <c r="H945" s="1133" t="s">
        <v>301</v>
      </c>
      <c r="I945" s="1139"/>
      <c r="J945" s="1139">
        <v>0</v>
      </c>
      <c r="K945" s="1139">
        <v>0</v>
      </c>
      <c r="L945" s="1133" t="s">
        <v>301</v>
      </c>
      <c r="M945" s="1139">
        <v>0</v>
      </c>
      <c r="N945" s="738" t="s">
        <v>301</v>
      </c>
    </row>
    <row r="946" spans="1:14" x14ac:dyDescent="0.35">
      <c r="A946" s="1161"/>
      <c r="B946" s="1162" t="s">
        <v>223</v>
      </c>
      <c r="C946" s="1162"/>
      <c r="D946" s="738" t="s">
        <v>301</v>
      </c>
      <c r="E946" s="1163">
        <v>302717971</v>
      </c>
      <c r="F946" s="1163">
        <v>0</v>
      </c>
      <c r="G946" s="1163">
        <v>302717971</v>
      </c>
      <c r="H946" s="1133" t="s">
        <v>301</v>
      </c>
      <c r="I946" s="1163">
        <v>0</v>
      </c>
      <c r="J946" s="1163">
        <v>0</v>
      </c>
      <c r="K946" s="1163">
        <v>0</v>
      </c>
      <c r="L946" s="1133" t="s">
        <v>301</v>
      </c>
      <c r="M946" s="1163">
        <v>302717971</v>
      </c>
      <c r="N946" s="738" t="s">
        <v>301</v>
      </c>
    </row>
    <row r="947" spans="1:14" x14ac:dyDescent="0.35">
      <c r="A947" s="1164">
        <v>66</v>
      </c>
      <c r="B947" s="865" t="s">
        <v>672</v>
      </c>
      <c r="C947" s="865" t="s">
        <v>670</v>
      </c>
      <c r="D947" s="738" t="s">
        <v>301</v>
      </c>
      <c r="E947" s="1165"/>
      <c r="F947" s="1165">
        <v>0</v>
      </c>
      <c r="G947" s="1165">
        <v>0</v>
      </c>
      <c r="H947" s="1133" t="s">
        <v>301</v>
      </c>
      <c r="I947" s="1165"/>
      <c r="J947" s="1165">
        <v>0</v>
      </c>
      <c r="K947" s="1165">
        <v>0</v>
      </c>
      <c r="L947" s="1133" t="s">
        <v>301</v>
      </c>
      <c r="M947" s="1165">
        <v>0</v>
      </c>
      <c r="N947" s="738" t="s">
        <v>301</v>
      </c>
    </row>
    <row r="948" spans="1:14" x14ac:dyDescent="0.35">
      <c r="A948" s="1138">
        <v>67</v>
      </c>
      <c r="B948" s="868" t="s">
        <v>673</v>
      </c>
      <c r="C948" s="868" t="s">
        <v>3521</v>
      </c>
      <c r="D948" s="738" t="s">
        <v>301</v>
      </c>
      <c r="E948" s="1139"/>
      <c r="F948" s="1139">
        <v>0</v>
      </c>
      <c r="G948" s="1139">
        <v>0</v>
      </c>
      <c r="H948" s="1133" t="s">
        <v>301</v>
      </c>
      <c r="I948" s="1139"/>
      <c r="J948" s="1139">
        <v>0</v>
      </c>
      <c r="K948" s="1139">
        <v>0</v>
      </c>
      <c r="L948" s="1133" t="s">
        <v>301</v>
      </c>
      <c r="M948" s="1139">
        <v>0</v>
      </c>
      <c r="N948" s="738" t="s">
        <v>301</v>
      </c>
    </row>
    <row r="949" spans="1:14" x14ac:dyDescent="0.35">
      <c r="A949" s="1164">
        <v>68</v>
      </c>
      <c r="B949" s="865" t="s">
        <v>3522</v>
      </c>
      <c r="C949" s="865" t="s">
        <v>674</v>
      </c>
      <c r="D949" s="738" t="s">
        <v>301</v>
      </c>
      <c r="E949" s="1165"/>
      <c r="F949" s="1165">
        <v>0</v>
      </c>
      <c r="G949" s="1165">
        <v>0</v>
      </c>
      <c r="H949" s="1133" t="s">
        <v>301</v>
      </c>
      <c r="I949" s="1165"/>
      <c r="J949" s="1165">
        <v>0</v>
      </c>
      <c r="K949" s="1165">
        <v>0</v>
      </c>
      <c r="L949" s="1133" t="s">
        <v>301</v>
      </c>
      <c r="M949" s="1165">
        <v>0</v>
      </c>
      <c r="N949" s="738" t="s">
        <v>301</v>
      </c>
    </row>
    <row r="950" spans="1:14" x14ac:dyDescent="0.35">
      <c r="A950" s="1138">
        <v>69</v>
      </c>
      <c r="B950" s="868" t="s">
        <v>675</v>
      </c>
      <c r="C950" s="868" t="s">
        <v>670</v>
      </c>
      <c r="D950" s="738" t="s">
        <v>301</v>
      </c>
      <c r="E950" s="1139"/>
      <c r="F950" s="1139">
        <v>0</v>
      </c>
      <c r="G950" s="1139">
        <v>0</v>
      </c>
      <c r="H950" s="1133" t="s">
        <v>301</v>
      </c>
      <c r="I950" s="1139"/>
      <c r="J950" s="1139">
        <v>0</v>
      </c>
      <c r="K950" s="1139">
        <v>0</v>
      </c>
      <c r="L950" s="1133" t="s">
        <v>301</v>
      </c>
      <c r="M950" s="1139">
        <v>0</v>
      </c>
      <c r="N950" s="738" t="s">
        <v>301</v>
      </c>
    </row>
    <row r="951" spans="1:14" x14ac:dyDescent="0.35">
      <c r="A951" s="1164">
        <v>70</v>
      </c>
      <c r="B951" s="865" t="s">
        <v>676</v>
      </c>
      <c r="C951" s="865" t="s">
        <v>670</v>
      </c>
      <c r="D951" s="738" t="s">
        <v>301</v>
      </c>
      <c r="E951" s="1165"/>
      <c r="F951" s="1165">
        <v>0</v>
      </c>
      <c r="G951" s="1165">
        <v>0</v>
      </c>
      <c r="H951" s="1133" t="s">
        <v>301</v>
      </c>
      <c r="I951" s="1165"/>
      <c r="J951" s="1165">
        <v>0</v>
      </c>
      <c r="K951" s="1165">
        <v>0</v>
      </c>
      <c r="L951" s="1133" t="s">
        <v>301</v>
      </c>
      <c r="M951" s="1165">
        <v>0</v>
      </c>
      <c r="N951" s="738" t="s">
        <v>301</v>
      </c>
    </row>
    <row r="952" spans="1:14" x14ac:dyDescent="0.35">
      <c r="A952" s="1138">
        <v>71</v>
      </c>
      <c r="B952" s="868" t="s">
        <v>788</v>
      </c>
      <c r="C952" s="868" t="s">
        <v>670</v>
      </c>
      <c r="D952" s="738" t="s">
        <v>301</v>
      </c>
      <c r="E952" s="1139"/>
      <c r="F952" s="1139">
        <v>0</v>
      </c>
      <c r="G952" s="1139">
        <v>0</v>
      </c>
      <c r="H952" s="1133" t="s">
        <v>301</v>
      </c>
      <c r="I952" s="1139"/>
      <c r="J952" s="1139">
        <v>0</v>
      </c>
      <c r="K952" s="1139">
        <v>0</v>
      </c>
      <c r="L952" s="1133" t="s">
        <v>301</v>
      </c>
      <c r="M952" s="1139">
        <v>0</v>
      </c>
      <c r="N952" s="738" t="s">
        <v>301</v>
      </c>
    </row>
    <row r="953" spans="1:14" x14ac:dyDescent="0.35">
      <c r="A953" s="1164">
        <v>72</v>
      </c>
      <c r="B953" s="865" t="s">
        <v>679</v>
      </c>
      <c r="C953" s="865" t="s">
        <v>670</v>
      </c>
      <c r="D953" s="738" t="s">
        <v>301</v>
      </c>
      <c r="E953" s="1165"/>
      <c r="F953" s="1165">
        <v>0</v>
      </c>
      <c r="G953" s="1165">
        <v>0</v>
      </c>
      <c r="H953" s="1133" t="s">
        <v>301</v>
      </c>
      <c r="I953" s="1165"/>
      <c r="J953" s="1165">
        <v>0</v>
      </c>
      <c r="K953" s="1165">
        <v>0</v>
      </c>
      <c r="L953" s="1133" t="s">
        <v>301</v>
      </c>
      <c r="M953" s="1165">
        <v>0</v>
      </c>
      <c r="N953" s="738" t="s">
        <v>301</v>
      </c>
    </row>
    <row r="954" spans="1:14" x14ac:dyDescent="0.35">
      <c r="A954" s="1138">
        <v>73</v>
      </c>
      <c r="B954" s="868" t="s">
        <v>680</v>
      </c>
      <c r="C954" s="868" t="s">
        <v>670</v>
      </c>
      <c r="D954" s="738" t="s">
        <v>301</v>
      </c>
      <c r="E954" s="1139"/>
      <c r="F954" s="1139">
        <v>0</v>
      </c>
      <c r="G954" s="1139">
        <v>0</v>
      </c>
      <c r="H954" s="1133" t="s">
        <v>301</v>
      </c>
      <c r="I954" s="1139"/>
      <c r="J954" s="1139">
        <v>0</v>
      </c>
      <c r="K954" s="1139">
        <v>0</v>
      </c>
      <c r="L954" s="1133" t="s">
        <v>301</v>
      </c>
      <c r="M954" s="1139">
        <v>0</v>
      </c>
      <c r="N954" s="738" t="s">
        <v>301</v>
      </c>
    </row>
    <row r="955" spans="1:14" x14ac:dyDescent="0.35">
      <c r="A955" s="1164">
        <v>74</v>
      </c>
      <c r="B955" s="865" t="s">
        <v>681</v>
      </c>
      <c r="C955" s="865" t="s">
        <v>670</v>
      </c>
      <c r="D955" s="738" t="s">
        <v>301</v>
      </c>
      <c r="E955" s="1165"/>
      <c r="F955" s="1165">
        <v>0</v>
      </c>
      <c r="G955" s="1165">
        <v>0</v>
      </c>
      <c r="H955" s="1133" t="s">
        <v>301</v>
      </c>
      <c r="I955" s="1165"/>
      <c r="J955" s="1165">
        <v>0</v>
      </c>
      <c r="K955" s="1165">
        <v>0</v>
      </c>
      <c r="L955" s="1133" t="s">
        <v>301</v>
      </c>
      <c r="M955" s="1165">
        <v>0</v>
      </c>
      <c r="N955" s="738" t="s">
        <v>301</v>
      </c>
    </row>
    <row r="956" spans="1:14" x14ac:dyDescent="0.35">
      <c r="A956" s="1138">
        <v>75</v>
      </c>
      <c r="B956" s="868" t="s">
        <v>795</v>
      </c>
      <c r="C956" s="868" t="s">
        <v>3523</v>
      </c>
      <c r="D956" s="738" t="s">
        <v>301</v>
      </c>
      <c r="E956" s="1139"/>
      <c r="F956" s="1139">
        <v>0</v>
      </c>
      <c r="G956" s="1139">
        <v>0</v>
      </c>
      <c r="H956" s="1133" t="s">
        <v>301</v>
      </c>
      <c r="I956" s="1139"/>
      <c r="J956" s="1139">
        <v>0</v>
      </c>
      <c r="K956" s="1139">
        <v>0</v>
      </c>
      <c r="L956" s="1133" t="s">
        <v>301</v>
      </c>
      <c r="M956" s="1139">
        <v>0</v>
      </c>
      <c r="N956" s="738" t="s">
        <v>301</v>
      </c>
    </row>
    <row r="957" spans="1:14" x14ac:dyDescent="0.35">
      <c r="A957" s="1164">
        <v>76</v>
      </c>
      <c r="B957" s="865" t="s">
        <v>682</v>
      </c>
      <c r="C957" s="865" t="s">
        <v>3523</v>
      </c>
      <c r="D957" s="738" t="s">
        <v>301</v>
      </c>
      <c r="E957" s="1165">
        <v>302717971</v>
      </c>
      <c r="F957" s="1165">
        <v>0</v>
      </c>
      <c r="G957" s="1165">
        <v>302717971</v>
      </c>
      <c r="H957" s="1133" t="s">
        <v>301</v>
      </c>
      <c r="I957" s="1165"/>
      <c r="J957" s="1165">
        <v>0</v>
      </c>
      <c r="K957" s="1165">
        <v>0</v>
      </c>
      <c r="L957" s="1133" t="s">
        <v>301</v>
      </c>
      <c r="M957" s="1165">
        <v>302717971</v>
      </c>
      <c r="N957" s="738" t="s">
        <v>301</v>
      </c>
    </row>
    <row r="958" spans="1:14" x14ac:dyDescent="0.35">
      <c r="A958" s="1161"/>
      <c r="B958" s="1162" t="s">
        <v>3524</v>
      </c>
      <c r="C958" s="1162"/>
      <c r="D958" s="738" t="s">
        <v>301</v>
      </c>
      <c r="E958" s="1163">
        <v>0</v>
      </c>
      <c r="F958" s="1163">
        <v>0</v>
      </c>
      <c r="G958" s="1163">
        <v>0</v>
      </c>
      <c r="H958" s="1133" t="s">
        <v>301</v>
      </c>
      <c r="I958" s="1163">
        <v>0</v>
      </c>
      <c r="J958" s="1163">
        <v>0</v>
      </c>
      <c r="K958" s="1163">
        <v>0</v>
      </c>
      <c r="L958" s="1133" t="s">
        <v>301</v>
      </c>
      <c r="M958" s="1163">
        <v>0</v>
      </c>
      <c r="N958" s="738" t="s">
        <v>301</v>
      </c>
    </row>
    <row r="959" spans="1:14" x14ac:dyDescent="0.35">
      <c r="A959" s="1164">
        <v>77</v>
      </c>
      <c r="B959" s="865" t="s">
        <v>3525</v>
      </c>
      <c r="C959" s="865" t="s">
        <v>3512</v>
      </c>
      <c r="D959" s="738" t="s">
        <v>301</v>
      </c>
      <c r="E959" s="1165"/>
      <c r="F959" s="1165">
        <v>0</v>
      </c>
      <c r="G959" s="1165">
        <v>0</v>
      </c>
      <c r="H959" s="1133" t="s">
        <v>301</v>
      </c>
      <c r="I959" s="1165"/>
      <c r="J959" s="1165">
        <v>0</v>
      </c>
      <c r="K959" s="1165">
        <v>0</v>
      </c>
      <c r="L959" s="1133" t="s">
        <v>301</v>
      </c>
      <c r="M959" s="1165">
        <v>0</v>
      </c>
      <c r="N959" s="738" t="s">
        <v>301</v>
      </c>
    </row>
    <row r="960" spans="1:14" x14ac:dyDescent="0.35">
      <c r="A960" s="1138">
        <v>78</v>
      </c>
      <c r="B960" s="868" t="s">
        <v>3526</v>
      </c>
      <c r="C960" s="868" t="s">
        <v>3512</v>
      </c>
      <c r="D960" s="738" t="s">
        <v>301</v>
      </c>
      <c r="E960" s="1139"/>
      <c r="F960" s="1139">
        <v>0</v>
      </c>
      <c r="G960" s="1139">
        <v>0</v>
      </c>
      <c r="H960" s="1133" t="s">
        <v>301</v>
      </c>
      <c r="I960" s="1139"/>
      <c r="J960" s="1139">
        <v>0</v>
      </c>
      <c r="K960" s="1139">
        <v>0</v>
      </c>
      <c r="L960" s="1133" t="s">
        <v>301</v>
      </c>
      <c r="M960" s="1139">
        <v>0</v>
      </c>
      <c r="N960" s="738" t="s">
        <v>301</v>
      </c>
    </row>
    <row r="961" spans="1:14" x14ac:dyDescent="0.35">
      <c r="A961" s="1164">
        <v>79</v>
      </c>
      <c r="B961" s="865" t="s">
        <v>3527</v>
      </c>
      <c r="C961" s="865" t="s">
        <v>3512</v>
      </c>
      <c r="D961" s="738" t="s">
        <v>301</v>
      </c>
      <c r="E961" s="1165"/>
      <c r="F961" s="1165">
        <v>0</v>
      </c>
      <c r="G961" s="1165">
        <v>0</v>
      </c>
      <c r="H961" s="1133" t="s">
        <v>301</v>
      </c>
      <c r="I961" s="1165"/>
      <c r="J961" s="1165">
        <v>0</v>
      </c>
      <c r="K961" s="1165">
        <v>0</v>
      </c>
      <c r="L961" s="1133" t="s">
        <v>301</v>
      </c>
      <c r="M961" s="1165">
        <v>0</v>
      </c>
      <c r="N961" s="738" t="s">
        <v>301</v>
      </c>
    </row>
    <row r="962" spans="1:14" x14ac:dyDescent="0.35">
      <c r="A962" s="1138">
        <v>80</v>
      </c>
      <c r="B962" s="868" t="s">
        <v>3528</v>
      </c>
      <c r="C962" s="868" t="s">
        <v>3512</v>
      </c>
      <c r="D962" s="738" t="s">
        <v>301</v>
      </c>
      <c r="E962" s="1139"/>
      <c r="F962" s="1139">
        <v>0</v>
      </c>
      <c r="G962" s="1139">
        <v>0</v>
      </c>
      <c r="H962" s="1133" t="s">
        <v>301</v>
      </c>
      <c r="I962" s="1139"/>
      <c r="J962" s="1139">
        <v>0</v>
      </c>
      <c r="K962" s="1139">
        <v>0</v>
      </c>
      <c r="L962" s="1133" t="s">
        <v>301</v>
      </c>
      <c r="M962" s="1139">
        <v>0</v>
      </c>
      <c r="N962" s="738" t="s">
        <v>301</v>
      </c>
    </row>
    <row r="963" spans="1:14" x14ac:dyDescent="0.35">
      <c r="A963" s="1164">
        <v>81</v>
      </c>
      <c r="B963" s="865" t="s">
        <v>3529</v>
      </c>
      <c r="C963" s="865" t="s">
        <v>3512</v>
      </c>
      <c r="D963" s="738" t="s">
        <v>301</v>
      </c>
      <c r="E963" s="1165"/>
      <c r="F963" s="1165">
        <v>0</v>
      </c>
      <c r="G963" s="1165">
        <v>0</v>
      </c>
      <c r="H963" s="1133" t="s">
        <v>301</v>
      </c>
      <c r="I963" s="1165"/>
      <c r="J963" s="1165">
        <v>0</v>
      </c>
      <c r="K963" s="1165">
        <v>0</v>
      </c>
      <c r="L963" s="1133" t="s">
        <v>301</v>
      </c>
      <c r="M963" s="1165">
        <v>0</v>
      </c>
      <c r="N963" s="738" t="s">
        <v>301</v>
      </c>
    </row>
    <row r="964" spans="1:14" x14ac:dyDescent="0.35">
      <c r="A964" s="1138">
        <v>82</v>
      </c>
      <c r="B964" s="868" t="s">
        <v>3530</v>
      </c>
      <c r="C964" s="868" t="s">
        <v>3512</v>
      </c>
      <c r="D964" s="738" t="s">
        <v>301</v>
      </c>
      <c r="E964" s="1139"/>
      <c r="F964" s="1139">
        <v>0</v>
      </c>
      <c r="G964" s="1139">
        <v>0</v>
      </c>
      <c r="H964" s="1133" t="s">
        <v>301</v>
      </c>
      <c r="I964" s="1139"/>
      <c r="J964" s="1139">
        <v>0</v>
      </c>
      <c r="K964" s="1139">
        <v>0</v>
      </c>
      <c r="L964" s="1133" t="s">
        <v>301</v>
      </c>
      <c r="M964" s="1139">
        <v>0</v>
      </c>
      <c r="N964" s="738" t="s">
        <v>301</v>
      </c>
    </row>
    <row r="965" spans="1:14" x14ac:dyDescent="0.35">
      <c r="A965" s="1161"/>
      <c r="B965" s="1162" t="s">
        <v>3531</v>
      </c>
      <c r="C965" s="1162"/>
      <c r="D965" s="738" t="s">
        <v>301</v>
      </c>
      <c r="E965" s="1163">
        <v>0</v>
      </c>
      <c r="F965" s="1163">
        <v>0</v>
      </c>
      <c r="G965" s="1163">
        <v>0</v>
      </c>
      <c r="H965" s="1133" t="s">
        <v>301</v>
      </c>
      <c r="I965" s="1163">
        <v>0</v>
      </c>
      <c r="J965" s="1163">
        <v>0</v>
      </c>
      <c r="K965" s="1163">
        <v>0</v>
      </c>
      <c r="L965" s="1133" t="s">
        <v>301</v>
      </c>
      <c r="M965" s="1163">
        <v>0</v>
      </c>
      <c r="N965" s="738" t="s">
        <v>301</v>
      </c>
    </row>
    <row r="966" spans="1:14" x14ac:dyDescent="0.35">
      <c r="A966" s="1164">
        <v>83</v>
      </c>
      <c r="B966" s="865" t="s">
        <v>3532</v>
      </c>
      <c r="C966" s="865" t="s">
        <v>3533</v>
      </c>
      <c r="D966" s="738" t="s">
        <v>301</v>
      </c>
      <c r="E966" s="1165"/>
      <c r="F966" s="1165">
        <v>0</v>
      </c>
      <c r="G966" s="1165">
        <v>0</v>
      </c>
      <c r="H966" s="1133" t="s">
        <v>301</v>
      </c>
      <c r="I966" s="1165"/>
      <c r="J966" s="1165">
        <v>0</v>
      </c>
      <c r="K966" s="1165">
        <v>0</v>
      </c>
      <c r="L966" s="1133" t="s">
        <v>301</v>
      </c>
      <c r="M966" s="1165">
        <v>0</v>
      </c>
      <c r="N966" s="738" t="s">
        <v>301</v>
      </c>
    </row>
    <row r="967" spans="1:14" x14ac:dyDescent="0.35">
      <c r="A967" s="1138">
        <v>84</v>
      </c>
      <c r="B967" s="868" t="s">
        <v>3534</v>
      </c>
      <c r="C967" s="868" t="s">
        <v>3533</v>
      </c>
      <c r="D967" s="738" t="s">
        <v>301</v>
      </c>
      <c r="E967" s="1139"/>
      <c r="F967" s="1139">
        <v>0</v>
      </c>
      <c r="G967" s="1139">
        <v>0</v>
      </c>
      <c r="H967" s="1133" t="s">
        <v>301</v>
      </c>
      <c r="I967" s="1139"/>
      <c r="J967" s="1139">
        <v>0</v>
      </c>
      <c r="K967" s="1139">
        <v>0</v>
      </c>
      <c r="L967" s="1133" t="s">
        <v>301</v>
      </c>
      <c r="M967" s="1139">
        <v>0</v>
      </c>
      <c r="N967" s="738" t="s">
        <v>301</v>
      </c>
    </row>
    <row r="968" spans="1:14" x14ac:dyDescent="0.35">
      <c r="A968" s="1161"/>
      <c r="B968" s="1162" t="s">
        <v>3535</v>
      </c>
      <c r="C968" s="1162"/>
      <c r="D968" s="738" t="s">
        <v>301</v>
      </c>
      <c r="E968" s="1163">
        <v>0</v>
      </c>
      <c r="F968" s="1163">
        <v>0</v>
      </c>
      <c r="G968" s="1163">
        <v>0</v>
      </c>
      <c r="H968" s="1133" t="s">
        <v>301</v>
      </c>
      <c r="I968" s="1163">
        <v>0</v>
      </c>
      <c r="J968" s="1163">
        <v>0</v>
      </c>
      <c r="K968" s="1163">
        <v>0</v>
      </c>
      <c r="L968" s="1133" t="s">
        <v>301</v>
      </c>
      <c r="M968" s="1163">
        <v>0</v>
      </c>
      <c r="N968" s="738" t="s">
        <v>301</v>
      </c>
    </row>
    <row r="969" spans="1:14" x14ac:dyDescent="0.35">
      <c r="A969" s="1164">
        <v>85</v>
      </c>
      <c r="B969" s="865" t="s">
        <v>3536</v>
      </c>
      <c r="C969" s="865" t="s">
        <v>3537</v>
      </c>
      <c r="D969" s="738" t="s">
        <v>301</v>
      </c>
      <c r="E969" s="1165"/>
      <c r="F969" s="1165">
        <v>0</v>
      </c>
      <c r="G969" s="1165">
        <v>0</v>
      </c>
      <c r="H969" s="1133" t="s">
        <v>301</v>
      </c>
      <c r="I969" s="1165"/>
      <c r="J969" s="1165">
        <v>0</v>
      </c>
      <c r="K969" s="1165">
        <v>0</v>
      </c>
      <c r="L969" s="1133" t="s">
        <v>301</v>
      </c>
      <c r="M969" s="1165">
        <v>0</v>
      </c>
      <c r="N969" s="738" t="s">
        <v>301</v>
      </c>
    </row>
    <row r="970" spans="1:14" x14ac:dyDescent="0.35">
      <c r="A970" s="1138">
        <v>86</v>
      </c>
      <c r="B970" s="868" t="s">
        <v>3538</v>
      </c>
      <c r="C970" s="868" t="s">
        <v>3539</v>
      </c>
      <c r="D970" s="738" t="s">
        <v>301</v>
      </c>
      <c r="E970" s="1139"/>
      <c r="F970" s="1139">
        <v>0</v>
      </c>
      <c r="G970" s="1139">
        <v>0</v>
      </c>
      <c r="H970" s="1133" t="s">
        <v>301</v>
      </c>
      <c r="I970" s="1139"/>
      <c r="J970" s="1139">
        <v>0</v>
      </c>
      <c r="K970" s="1139">
        <v>0</v>
      </c>
      <c r="L970" s="1133" t="s">
        <v>301</v>
      </c>
      <c r="M970" s="1139">
        <v>0</v>
      </c>
      <c r="N970" s="738" t="s">
        <v>301</v>
      </c>
    </row>
    <row r="971" spans="1:14" x14ac:dyDescent="0.35">
      <c r="A971" s="1164">
        <v>87</v>
      </c>
      <c r="B971" s="865" t="s">
        <v>3540</v>
      </c>
      <c r="C971" s="865" t="s">
        <v>3541</v>
      </c>
      <c r="D971" s="738" t="s">
        <v>301</v>
      </c>
      <c r="E971" s="1165"/>
      <c r="F971" s="1165">
        <v>0</v>
      </c>
      <c r="G971" s="1165">
        <v>0</v>
      </c>
      <c r="H971" s="1133" t="s">
        <v>301</v>
      </c>
      <c r="I971" s="1165"/>
      <c r="J971" s="1165">
        <v>0</v>
      </c>
      <c r="K971" s="1165">
        <v>0</v>
      </c>
      <c r="L971" s="1133" t="s">
        <v>301</v>
      </c>
      <c r="M971" s="1165">
        <v>0</v>
      </c>
      <c r="N971" s="738" t="s">
        <v>301</v>
      </c>
    </row>
    <row r="972" spans="1:14" x14ac:dyDescent="0.35">
      <c r="A972" s="1138">
        <v>88</v>
      </c>
      <c r="B972" s="868" t="s">
        <v>3542</v>
      </c>
      <c r="C972" s="868" t="s">
        <v>3523</v>
      </c>
      <c r="D972" s="738" t="s">
        <v>301</v>
      </c>
      <c r="E972" s="1139"/>
      <c r="F972" s="1139">
        <v>0</v>
      </c>
      <c r="G972" s="1139">
        <v>0</v>
      </c>
      <c r="H972" s="1133" t="s">
        <v>301</v>
      </c>
      <c r="I972" s="1139"/>
      <c r="J972" s="1139">
        <v>0</v>
      </c>
      <c r="K972" s="1139">
        <v>0</v>
      </c>
      <c r="L972" s="1133" t="s">
        <v>301</v>
      </c>
      <c r="M972" s="1139">
        <v>0</v>
      </c>
      <c r="N972" s="738" t="s">
        <v>301</v>
      </c>
    </row>
    <row r="973" spans="1:14" x14ac:dyDescent="0.35">
      <c r="A973" s="1167"/>
      <c r="B973" s="1168" t="s">
        <v>3543</v>
      </c>
      <c r="C973" s="1168"/>
      <c r="D973" s="738"/>
      <c r="E973" s="1169">
        <v>47575746427.380287</v>
      </c>
      <c r="F973" s="1169">
        <v>483376323.536057</v>
      </c>
      <c r="G973" s="1169">
        <v>48059122750.916344</v>
      </c>
      <c r="H973" s="1133"/>
      <c r="I973" s="1169">
        <v>47628466008</v>
      </c>
      <c r="J973" s="1169">
        <v>0</v>
      </c>
      <c r="K973" s="1169">
        <v>47628466008</v>
      </c>
      <c r="L973" s="1133"/>
      <c r="M973" s="1169">
        <v>430656742.9163391</v>
      </c>
      <c r="N973" s="738"/>
    </row>
    <row r="976" spans="1:14" x14ac:dyDescent="0.35">
      <c r="A976" s="1156" t="s">
        <v>3500</v>
      </c>
      <c r="B976" s="1172" t="s">
        <v>1602</v>
      </c>
      <c r="C976" s="738"/>
      <c r="D976" s="738" t="s">
        <v>301</v>
      </c>
      <c r="E976" s="738"/>
      <c r="F976" s="1158" t="s">
        <v>3501</v>
      </c>
      <c r="G976" s="1159">
        <v>604.32574999999997</v>
      </c>
      <c r="H976" s="738" t="s">
        <v>301</v>
      </c>
      <c r="I976" s="1158" t="s">
        <v>3502</v>
      </c>
      <c r="J976" s="1158">
        <v>2022</v>
      </c>
      <c r="K976" s="738"/>
      <c r="L976" s="738" t="s">
        <v>301</v>
      </c>
      <c r="M976" s="738"/>
      <c r="N976" s="738" t="s">
        <v>301</v>
      </c>
    </row>
    <row r="977" spans="1:14" x14ac:dyDescent="0.35">
      <c r="A977" s="787"/>
      <c r="B977" s="738"/>
      <c r="C977" s="738"/>
      <c r="D977" s="738" t="s">
        <v>301</v>
      </c>
      <c r="E977" s="738"/>
      <c r="F977" s="738"/>
      <c r="G977" s="738"/>
      <c r="H977" s="738" t="s">
        <v>301</v>
      </c>
      <c r="I977" s="738"/>
      <c r="J977" s="738"/>
      <c r="K977" s="738"/>
      <c r="L977" s="738" t="s">
        <v>301</v>
      </c>
      <c r="M977" s="738"/>
      <c r="N977" s="738" t="s">
        <v>301</v>
      </c>
    </row>
    <row r="978" spans="1:14" x14ac:dyDescent="0.35">
      <c r="A978" s="1781" t="s">
        <v>0</v>
      </c>
      <c r="B978" s="1781" t="s">
        <v>378</v>
      </c>
      <c r="C978" s="1782" t="s">
        <v>671</v>
      </c>
      <c r="D978" s="738" t="s">
        <v>301</v>
      </c>
      <c r="E978" s="1284" t="s">
        <v>3503</v>
      </c>
      <c r="F978" s="1284"/>
      <c r="G978" s="1284"/>
      <c r="H978" s="738" t="s">
        <v>301</v>
      </c>
      <c r="I978" s="1284" t="s">
        <v>3504</v>
      </c>
      <c r="J978" s="1284"/>
      <c r="K978" s="1284"/>
      <c r="L978" s="738" t="s">
        <v>301</v>
      </c>
      <c r="M978" s="1284" t="s">
        <v>3505</v>
      </c>
      <c r="N978" s="738" t="s">
        <v>301</v>
      </c>
    </row>
    <row r="979" spans="1:14" x14ac:dyDescent="0.35">
      <c r="A979" s="1781"/>
      <c r="B979" s="1781"/>
      <c r="C979" s="1781"/>
      <c r="D979" s="738" t="s">
        <v>301</v>
      </c>
      <c r="E979" s="1160" t="s">
        <v>3506</v>
      </c>
      <c r="F979" s="1160" t="s">
        <v>3507</v>
      </c>
      <c r="G979" s="1160" t="s">
        <v>3508</v>
      </c>
      <c r="H979" s="738" t="s">
        <v>301</v>
      </c>
      <c r="I979" s="1160" t="s">
        <v>3506</v>
      </c>
      <c r="J979" s="1160" t="s">
        <v>3507</v>
      </c>
      <c r="K979" s="1160" t="s">
        <v>3508</v>
      </c>
      <c r="L979" s="738" t="s">
        <v>301</v>
      </c>
      <c r="M979" s="1284"/>
      <c r="N979" s="738" t="s">
        <v>301</v>
      </c>
    </row>
    <row r="980" spans="1:14" x14ac:dyDescent="0.35">
      <c r="A980" s="1161"/>
      <c r="B980" s="1162" t="s">
        <v>307</v>
      </c>
      <c r="C980" s="1162"/>
      <c r="D980" s="738" t="s">
        <v>301</v>
      </c>
      <c r="E980" s="1163">
        <v>0</v>
      </c>
      <c r="F980" s="1163">
        <v>0</v>
      </c>
      <c r="G980" s="1163">
        <v>0</v>
      </c>
      <c r="H980" s="1133" t="s">
        <v>301</v>
      </c>
      <c r="I980" s="1163">
        <v>0</v>
      </c>
      <c r="J980" s="1163">
        <v>0</v>
      </c>
      <c r="K980" s="1163">
        <v>0</v>
      </c>
      <c r="L980" s="1133" t="s">
        <v>301</v>
      </c>
      <c r="M980" s="1163">
        <v>0</v>
      </c>
      <c r="N980" s="738" t="s">
        <v>301</v>
      </c>
    </row>
    <row r="981" spans="1:14" x14ac:dyDescent="0.35">
      <c r="A981" s="1164">
        <v>1</v>
      </c>
      <c r="B981" s="865" t="s">
        <v>205</v>
      </c>
      <c r="C981" s="865" t="s">
        <v>179</v>
      </c>
      <c r="D981" s="738" t="s">
        <v>301</v>
      </c>
      <c r="E981" s="1165"/>
      <c r="F981" s="1165">
        <v>0</v>
      </c>
      <c r="G981" s="1165">
        <v>0</v>
      </c>
      <c r="H981" s="1133" t="s">
        <v>301</v>
      </c>
      <c r="I981" s="1165"/>
      <c r="J981" s="1165">
        <v>0</v>
      </c>
      <c r="K981" s="1165">
        <v>0</v>
      </c>
      <c r="L981" s="1133" t="s">
        <v>301</v>
      </c>
      <c r="M981" s="1165">
        <v>0</v>
      </c>
      <c r="N981" s="738" t="s">
        <v>301</v>
      </c>
    </row>
    <row r="982" spans="1:14" x14ac:dyDescent="0.35">
      <c r="A982" s="1138">
        <v>2</v>
      </c>
      <c r="B982" s="868" t="s">
        <v>216</v>
      </c>
      <c r="C982" s="868" t="s">
        <v>179</v>
      </c>
      <c r="D982" s="738" t="s">
        <v>301</v>
      </c>
      <c r="E982" s="1139"/>
      <c r="F982" s="1139">
        <v>0</v>
      </c>
      <c r="G982" s="1139">
        <v>0</v>
      </c>
      <c r="H982" s="1133" t="s">
        <v>301</v>
      </c>
      <c r="I982" s="1139"/>
      <c r="J982" s="1139">
        <v>0</v>
      </c>
      <c r="K982" s="1139">
        <v>0</v>
      </c>
      <c r="L982" s="1133" t="s">
        <v>301</v>
      </c>
      <c r="M982" s="1139">
        <v>0</v>
      </c>
      <c r="N982" s="738" t="s">
        <v>301</v>
      </c>
    </row>
    <row r="983" spans="1:14" x14ac:dyDescent="0.35">
      <c r="A983" s="1164">
        <v>3</v>
      </c>
      <c r="B983" s="865" t="s">
        <v>217</v>
      </c>
      <c r="C983" s="865" t="s">
        <v>179</v>
      </c>
      <c r="D983" s="738" t="s">
        <v>301</v>
      </c>
      <c r="E983" s="1165"/>
      <c r="F983" s="1165">
        <v>0</v>
      </c>
      <c r="G983" s="1165">
        <v>0</v>
      </c>
      <c r="H983" s="1133" t="s">
        <v>301</v>
      </c>
      <c r="I983" s="1165"/>
      <c r="J983" s="1165">
        <v>0</v>
      </c>
      <c r="K983" s="1165">
        <v>0</v>
      </c>
      <c r="L983" s="1133" t="s">
        <v>301</v>
      </c>
      <c r="M983" s="1165">
        <v>0</v>
      </c>
      <c r="N983" s="738" t="s">
        <v>301</v>
      </c>
    </row>
    <row r="984" spans="1:14" x14ac:dyDescent="0.35">
      <c r="A984" s="1138">
        <v>4</v>
      </c>
      <c r="B984" s="868" t="s">
        <v>218</v>
      </c>
      <c r="C984" s="868" t="s">
        <v>208</v>
      </c>
      <c r="D984" s="738" t="s">
        <v>301</v>
      </c>
      <c r="E984" s="1139"/>
      <c r="F984" s="1139">
        <v>0</v>
      </c>
      <c r="G984" s="1139">
        <v>0</v>
      </c>
      <c r="H984" s="1133" t="s">
        <v>301</v>
      </c>
      <c r="I984" s="1139"/>
      <c r="J984" s="1139">
        <v>0</v>
      </c>
      <c r="K984" s="1139">
        <v>0</v>
      </c>
      <c r="L984" s="1133" t="s">
        <v>301</v>
      </c>
      <c r="M984" s="1139">
        <v>0</v>
      </c>
      <c r="N984" s="738" t="s">
        <v>301</v>
      </c>
    </row>
    <row r="985" spans="1:14" x14ac:dyDescent="0.35">
      <c r="A985" s="1164">
        <v>5</v>
      </c>
      <c r="B985" s="865" t="s">
        <v>518</v>
      </c>
      <c r="C985" s="865" t="s">
        <v>208</v>
      </c>
      <c r="D985" s="738" t="s">
        <v>301</v>
      </c>
      <c r="E985" s="1165"/>
      <c r="F985" s="1165">
        <v>0</v>
      </c>
      <c r="G985" s="1165">
        <v>0</v>
      </c>
      <c r="H985" s="1133" t="s">
        <v>301</v>
      </c>
      <c r="I985" s="1165"/>
      <c r="J985" s="1165">
        <v>0</v>
      </c>
      <c r="K985" s="1165">
        <v>0</v>
      </c>
      <c r="L985" s="1133" t="s">
        <v>301</v>
      </c>
      <c r="M985" s="1165">
        <v>0</v>
      </c>
      <c r="N985" s="738" t="s">
        <v>301</v>
      </c>
    </row>
    <row r="986" spans="1:14" x14ac:dyDescent="0.35">
      <c r="A986" s="1138">
        <v>6</v>
      </c>
      <c r="B986" s="868" t="s">
        <v>519</v>
      </c>
      <c r="C986" s="868" t="s">
        <v>208</v>
      </c>
      <c r="D986" s="738" t="s">
        <v>301</v>
      </c>
      <c r="E986" s="1139"/>
      <c r="F986" s="1139">
        <v>0</v>
      </c>
      <c r="G986" s="1139">
        <v>0</v>
      </c>
      <c r="H986" s="1133" t="s">
        <v>301</v>
      </c>
      <c r="I986" s="1139"/>
      <c r="J986" s="1139">
        <v>0</v>
      </c>
      <c r="K986" s="1139">
        <v>0</v>
      </c>
      <c r="L986" s="1133" t="s">
        <v>301</v>
      </c>
      <c r="M986" s="1139">
        <v>0</v>
      </c>
      <c r="N986" s="738" t="s">
        <v>301</v>
      </c>
    </row>
    <row r="987" spans="1:14" x14ac:dyDescent="0.35">
      <c r="A987" s="1161"/>
      <c r="B987" s="1162" t="s">
        <v>520</v>
      </c>
      <c r="C987" s="1162"/>
      <c r="D987" s="738" t="s">
        <v>301</v>
      </c>
      <c r="E987" s="1163">
        <v>0</v>
      </c>
      <c r="F987" s="1163">
        <v>0</v>
      </c>
      <c r="G987" s="1163">
        <v>0</v>
      </c>
      <c r="H987" s="1133" t="s">
        <v>301</v>
      </c>
      <c r="I987" s="1163">
        <v>0</v>
      </c>
      <c r="J987" s="1163">
        <v>0</v>
      </c>
      <c r="K987" s="1163">
        <v>0</v>
      </c>
      <c r="L987" s="1133" t="s">
        <v>301</v>
      </c>
      <c r="M987" s="1163">
        <v>0</v>
      </c>
      <c r="N987" s="738" t="s">
        <v>301</v>
      </c>
    </row>
    <row r="988" spans="1:14" x14ac:dyDescent="0.35">
      <c r="A988" s="1164">
        <v>7</v>
      </c>
      <c r="B988" s="865" t="s">
        <v>521</v>
      </c>
      <c r="C988" s="865" t="s">
        <v>179</v>
      </c>
      <c r="D988" s="738" t="s">
        <v>301</v>
      </c>
      <c r="E988" s="1165"/>
      <c r="F988" s="1165">
        <v>0</v>
      </c>
      <c r="G988" s="1165">
        <v>0</v>
      </c>
      <c r="H988" s="1133" t="s">
        <v>301</v>
      </c>
      <c r="I988" s="1165"/>
      <c r="J988" s="1165">
        <v>0</v>
      </c>
      <c r="K988" s="1165">
        <v>0</v>
      </c>
      <c r="L988" s="1133" t="s">
        <v>301</v>
      </c>
      <c r="M988" s="1165">
        <v>0</v>
      </c>
      <c r="N988" s="738" t="s">
        <v>301</v>
      </c>
    </row>
    <row r="989" spans="1:14" x14ac:dyDescent="0.35">
      <c r="A989" s="1138">
        <v>8</v>
      </c>
      <c r="B989" s="868" t="s">
        <v>522</v>
      </c>
      <c r="C989" s="868" t="s">
        <v>179</v>
      </c>
      <c r="D989" s="738" t="s">
        <v>301</v>
      </c>
      <c r="E989" s="1139"/>
      <c r="F989" s="1139">
        <v>0</v>
      </c>
      <c r="G989" s="1139">
        <v>0</v>
      </c>
      <c r="H989" s="1133" t="s">
        <v>301</v>
      </c>
      <c r="I989" s="1139"/>
      <c r="J989" s="1139">
        <v>0</v>
      </c>
      <c r="K989" s="1139">
        <v>0</v>
      </c>
      <c r="L989" s="1133" t="s">
        <v>301</v>
      </c>
      <c r="M989" s="1139">
        <v>0</v>
      </c>
      <c r="N989" s="738" t="s">
        <v>301</v>
      </c>
    </row>
    <row r="990" spans="1:14" x14ac:dyDescent="0.35">
      <c r="A990" s="1164">
        <v>9</v>
      </c>
      <c r="B990" s="865" t="s">
        <v>523</v>
      </c>
      <c r="C990" s="865" t="s">
        <v>179</v>
      </c>
      <c r="D990" s="738" t="s">
        <v>301</v>
      </c>
      <c r="E990" s="1165"/>
      <c r="F990" s="1165">
        <v>0</v>
      </c>
      <c r="G990" s="1165">
        <v>0</v>
      </c>
      <c r="H990" s="1133" t="s">
        <v>301</v>
      </c>
      <c r="I990" s="1165"/>
      <c r="J990" s="1165">
        <v>0</v>
      </c>
      <c r="K990" s="1165">
        <v>0</v>
      </c>
      <c r="L990" s="1133" t="s">
        <v>301</v>
      </c>
      <c r="M990" s="1165">
        <v>0</v>
      </c>
      <c r="N990" s="738" t="s">
        <v>301</v>
      </c>
    </row>
    <row r="991" spans="1:14" x14ac:dyDescent="0.35">
      <c r="A991" s="1138">
        <v>10</v>
      </c>
      <c r="B991" s="868" t="s">
        <v>218</v>
      </c>
      <c r="C991" s="868" t="s">
        <v>181</v>
      </c>
      <c r="D991" s="738" t="s">
        <v>301</v>
      </c>
      <c r="E991" s="1139"/>
      <c r="F991" s="1139">
        <v>0</v>
      </c>
      <c r="G991" s="1139">
        <v>0</v>
      </c>
      <c r="H991" s="1133" t="s">
        <v>301</v>
      </c>
      <c r="I991" s="1139"/>
      <c r="J991" s="1139">
        <v>0</v>
      </c>
      <c r="K991" s="1139">
        <v>0</v>
      </c>
      <c r="L991" s="1133" t="s">
        <v>301</v>
      </c>
      <c r="M991" s="1139">
        <v>0</v>
      </c>
      <c r="N991" s="738" t="s">
        <v>301</v>
      </c>
    </row>
    <row r="992" spans="1:14" x14ac:dyDescent="0.35">
      <c r="A992" s="1164">
        <v>11</v>
      </c>
      <c r="B992" s="865" t="s">
        <v>518</v>
      </c>
      <c r="C992" s="865" t="s">
        <v>181</v>
      </c>
      <c r="D992" s="738" t="s">
        <v>301</v>
      </c>
      <c r="E992" s="1165"/>
      <c r="F992" s="1165">
        <v>0</v>
      </c>
      <c r="G992" s="1165">
        <v>0</v>
      </c>
      <c r="H992" s="1133" t="s">
        <v>301</v>
      </c>
      <c r="I992" s="1165"/>
      <c r="J992" s="1165">
        <v>0</v>
      </c>
      <c r="K992" s="1165">
        <v>0</v>
      </c>
      <c r="L992" s="1133" t="s">
        <v>301</v>
      </c>
      <c r="M992" s="1165">
        <v>0</v>
      </c>
      <c r="N992" s="738" t="s">
        <v>301</v>
      </c>
    </row>
    <row r="993" spans="1:14" x14ac:dyDescent="0.35">
      <c r="A993" s="1138">
        <v>12</v>
      </c>
      <c r="B993" s="868" t="s">
        <v>524</v>
      </c>
      <c r="C993" s="868" t="s">
        <v>181</v>
      </c>
      <c r="D993" s="738" t="s">
        <v>301</v>
      </c>
      <c r="E993" s="1139"/>
      <c r="F993" s="1139">
        <v>0</v>
      </c>
      <c r="G993" s="1139">
        <v>0</v>
      </c>
      <c r="H993" s="1133" t="s">
        <v>301</v>
      </c>
      <c r="I993" s="1139"/>
      <c r="J993" s="1139">
        <v>0</v>
      </c>
      <c r="K993" s="1139">
        <v>0</v>
      </c>
      <c r="L993" s="1133" t="s">
        <v>301</v>
      </c>
      <c r="M993" s="1139">
        <v>0</v>
      </c>
      <c r="N993" s="738" t="s">
        <v>301</v>
      </c>
    </row>
    <row r="994" spans="1:14" x14ac:dyDescent="0.35">
      <c r="A994" s="1161"/>
      <c r="B994" s="1162" t="s">
        <v>381</v>
      </c>
      <c r="C994" s="1162"/>
      <c r="D994" s="738" t="s">
        <v>301</v>
      </c>
      <c r="E994" s="1163">
        <v>0</v>
      </c>
      <c r="F994" s="1163">
        <v>0</v>
      </c>
      <c r="G994" s="1163">
        <v>0</v>
      </c>
      <c r="H994" s="1133" t="s">
        <v>301</v>
      </c>
      <c r="I994" s="1163">
        <v>0</v>
      </c>
      <c r="J994" s="1163">
        <v>0</v>
      </c>
      <c r="K994" s="1163">
        <v>0</v>
      </c>
      <c r="L994" s="1133" t="s">
        <v>301</v>
      </c>
      <c r="M994" s="1163">
        <v>0</v>
      </c>
      <c r="N994" s="738" t="s">
        <v>301</v>
      </c>
    </row>
    <row r="995" spans="1:14" x14ac:dyDescent="0.35">
      <c r="A995" s="1164">
        <v>13</v>
      </c>
      <c r="B995" s="865" t="s">
        <v>525</v>
      </c>
      <c r="C995" s="865" t="s">
        <v>101</v>
      </c>
      <c r="D995" s="738" t="s">
        <v>301</v>
      </c>
      <c r="E995" s="1165"/>
      <c r="F995" s="1165">
        <v>0</v>
      </c>
      <c r="G995" s="1165">
        <v>0</v>
      </c>
      <c r="H995" s="1133" t="s">
        <v>301</v>
      </c>
      <c r="I995" s="1165"/>
      <c r="J995" s="1165">
        <v>0</v>
      </c>
      <c r="K995" s="1165">
        <v>0</v>
      </c>
      <c r="L995" s="1133" t="s">
        <v>301</v>
      </c>
      <c r="M995" s="1165">
        <v>0</v>
      </c>
      <c r="N995" s="738" t="s">
        <v>301</v>
      </c>
    </row>
    <row r="996" spans="1:14" x14ac:dyDescent="0.35">
      <c r="A996" s="1138">
        <v>14</v>
      </c>
      <c r="B996" s="868" t="s">
        <v>526</v>
      </c>
      <c r="C996" s="868" t="s">
        <v>101</v>
      </c>
      <c r="D996" s="738" t="s">
        <v>301</v>
      </c>
      <c r="E996" s="1139"/>
      <c r="F996" s="1139">
        <v>0</v>
      </c>
      <c r="G996" s="1139">
        <v>0</v>
      </c>
      <c r="H996" s="1133" t="s">
        <v>301</v>
      </c>
      <c r="I996" s="1139"/>
      <c r="J996" s="1139">
        <v>0</v>
      </c>
      <c r="K996" s="1139">
        <v>0</v>
      </c>
      <c r="L996" s="1133" t="s">
        <v>301</v>
      </c>
      <c r="M996" s="1139">
        <v>0</v>
      </c>
      <c r="N996" s="738" t="s">
        <v>301</v>
      </c>
    </row>
    <row r="997" spans="1:14" x14ac:dyDescent="0.35">
      <c r="A997" s="1164">
        <v>15</v>
      </c>
      <c r="B997" s="865" t="s">
        <v>506</v>
      </c>
      <c r="C997" s="865" t="s">
        <v>101</v>
      </c>
      <c r="D997" s="738" t="s">
        <v>301</v>
      </c>
      <c r="E997" s="1165"/>
      <c r="F997" s="1165">
        <v>0</v>
      </c>
      <c r="G997" s="1165">
        <v>0</v>
      </c>
      <c r="H997" s="1133" t="s">
        <v>301</v>
      </c>
      <c r="I997" s="1165"/>
      <c r="J997" s="1165">
        <v>0</v>
      </c>
      <c r="K997" s="1165">
        <v>0</v>
      </c>
      <c r="L997" s="1133" t="s">
        <v>301</v>
      </c>
      <c r="M997" s="1165">
        <v>0</v>
      </c>
      <c r="N997" s="738" t="s">
        <v>301</v>
      </c>
    </row>
    <row r="998" spans="1:14" x14ac:dyDescent="0.35">
      <c r="A998" s="1161"/>
      <c r="B998" s="1162" t="s">
        <v>382</v>
      </c>
      <c r="C998" s="1162"/>
      <c r="D998" s="738" t="s">
        <v>301</v>
      </c>
      <c r="E998" s="1163">
        <v>0</v>
      </c>
      <c r="F998" s="1163">
        <v>0</v>
      </c>
      <c r="G998" s="1163">
        <v>0</v>
      </c>
      <c r="H998" s="1133" t="s">
        <v>301</v>
      </c>
      <c r="I998" s="1163">
        <v>0</v>
      </c>
      <c r="J998" s="1163">
        <v>0</v>
      </c>
      <c r="K998" s="1163">
        <v>0</v>
      </c>
      <c r="L998" s="1133" t="s">
        <v>301</v>
      </c>
      <c r="M998" s="1163">
        <v>0</v>
      </c>
      <c r="N998" s="738" t="s">
        <v>301</v>
      </c>
    </row>
    <row r="999" spans="1:14" x14ac:dyDescent="0.35">
      <c r="A999" s="1164">
        <v>16</v>
      </c>
      <c r="B999" s="865" t="s">
        <v>309</v>
      </c>
      <c r="C999" s="865" t="s">
        <v>185</v>
      </c>
      <c r="D999" s="738" t="s">
        <v>301</v>
      </c>
      <c r="E999" s="1165"/>
      <c r="F999" s="1165">
        <v>0</v>
      </c>
      <c r="G999" s="1165">
        <v>0</v>
      </c>
      <c r="H999" s="1133" t="s">
        <v>301</v>
      </c>
      <c r="I999" s="1165"/>
      <c r="J999" s="1165">
        <v>0</v>
      </c>
      <c r="K999" s="1165">
        <v>0</v>
      </c>
      <c r="L999" s="1133" t="s">
        <v>301</v>
      </c>
      <c r="M999" s="1165">
        <v>0</v>
      </c>
      <c r="N999" s="738" t="s">
        <v>301</v>
      </c>
    </row>
    <row r="1000" spans="1:14" x14ac:dyDescent="0.35">
      <c r="A1000" s="1138">
        <v>17</v>
      </c>
      <c r="B1000" s="868" t="s">
        <v>310</v>
      </c>
      <c r="C1000" s="868" t="s">
        <v>185</v>
      </c>
      <c r="D1000" s="738" t="s">
        <v>301</v>
      </c>
      <c r="E1000" s="1139"/>
      <c r="F1000" s="1139">
        <v>0</v>
      </c>
      <c r="G1000" s="1139">
        <v>0</v>
      </c>
      <c r="H1000" s="1133" t="s">
        <v>301</v>
      </c>
      <c r="I1000" s="1139"/>
      <c r="J1000" s="1139">
        <v>0</v>
      </c>
      <c r="K1000" s="1139">
        <v>0</v>
      </c>
      <c r="L1000" s="1133" t="s">
        <v>301</v>
      </c>
      <c r="M1000" s="1139">
        <v>0</v>
      </c>
      <c r="N1000" s="738" t="s">
        <v>301</v>
      </c>
    </row>
    <row r="1001" spans="1:14" x14ac:dyDescent="0.35">
      <c r="A1001" s="1164">
        <v>18</v>
      </c>
      <c r="B1001" s="865" t="s">
        <v>151</v>
      </c>
      <c r="C1001" s="865" t="s">
        <v>185</v>
      </c>
      <c r="D1001" s="738" t="s">
        <v>301</v>
      </c>
      <c r="E1001" s="1165"/>
      <c r="F1001" s="1165">
        <v>0</v>
      </c>
      <c r="G1001" s="1165">
        <v>0</v>
      </c>
      <c r="H1001" s="1133" t="s">
        <v>301</v>
      </c>
      <c r="I1001" s="1165"/>
      <c r="J1001" s="1165">
        <v>0</v>
      </c>
      <c r="K1001" s="1165">
        <v>0</v>
      </c>
      <c r="L1001" s="1133" t="s">
        <v>301</v>
      </c>
      <c r="M1001" s="1165">
        <v>0</v>
      </c>
      <c r="N1001" s="738" t="s">
        <v>301</v>
      </c>
    </row>
    <row r="1002" spans="1:14" x14ac:dyDescent="0.35">
      <c r="A1002" s="1161"/>
      <c r="B1002" s="1162" t="s">
        <v>308</v>
      </c>
      <c r="C1002" s="1162"/>
      <c r="D1002" s="738" t="s">
        <v>301</v>
      </c>
      <c r="E1002" s="1163">
        <v>0</v>
      </c>
      <c r="F1002" s="1163">
        <v>0</v>
      </c>
      <c r="G1002" s="1163">
        <v>0</v>
      </c>
      <c r="H1002" s="1133" t="s">
        <v>301</v>
      </c>
      <c r="I1002" s="1163">
        <v>0</v>
      </c>
      <c r="J1002" s="1163">
        <v>0</v>
      </c>
      <c r="K1002" s="1163">
        <v>0</v>
      </c>
      <c r="L1002" s="1133" t="s">
        <v>301</v>
      </c>
      <c r="M1002" s="1163">
        <v>0</v>
      </c>
      <c r="N1002" s="738" t="s">
        <v>301</v>
      </c>
    </row>
    <row r="1003" spans="1:14" x14ac:dyDescent="0.35">
      <c r="A1003" s="1164">
        <v>19</v>
      </c>
      <c r="B1003" s="865" t="s">
        <v>206</v>
      </c>
      <c r="C1003" s="865" t="s">
        <v>179</v>
      </c>
      <c r="D1003" s="738" t="s">
        <v>301</v>
      </c>
      <c r="E1003" s="1165"/>
      <c r="F1003" s="1165">
        <v>0</v>
      </c>
      <c r="G1003" s="1165">
        <v>0</v>
      </c>
      <c r="H1003" s="1133" t="s">
        <v>301</v>
      </c>
      <c r="I1003" s="1165"/>
      <c r="J1003" s="1165">
        <v>0</v>
      </c>
      <c r="K1003" s="1165">
        <v>0</v>
      </c>
      <c r="L1003" s="1133" t="s">
        <v>301</v>
      </c>
      <c r="M1003" s="1165">
        <v>0</v>
      </c>
      <c r="N1003" s="738" t="s">
        <v>301</v>
      </c>
    </row>
    <row r="1004" spans="1:14" x14ac:dyDescent="0.35">
      <c r="A1004" s="1138">
        <v>20</v>
      </c>
      <c r="B1004" s="868" t="s">
        <v>507</v>
      </c>
      <c r="C1004" s="868" t="s">
        <v>179</v>
      </c>
      <c r="D1004" s="738" t="s">
        <v>301</v>
      </c>
      <c r="E1004" s="1139"/>
      <c r="F1004" s="1139">
        <v>0</v>
      </c>
      <c r="G1004" s="1139">
        <v>0</v>
      </c>
      <c r="H1004" s="1133" t="s">
        <v>301</v>
      </c>
      <c r="I1004" s="1139"/>
      <c r="J1004" s="1139">
        <v>0</v>
      </c>
      <c r="K1004" s="1139">
        <v>0</v>
      </c>
      <c r="L1004" s="1133" t="s">
        <v>301</v>
      </c>
      <c r="M1004" s="1139">
        <v>0</v>
      </c>
      <c r="N1004" s="738" t="s">
        <v>301</v>
      </c>
    </row>
    <row r="1005" spans="1:14" x14ac:dyDescent="0.35">
      <c r="A1005" s="1164">
        <v>21</v>
      </c>
      <c r="B1005" s="865" t="s">
        <v>207</v>
      </c>
      <c r="C1005" s="865" t="s">
        <v>179</v>
      </c>
      <c r="D1005" s="738" t="s">
        <v>301</v>
      </c>
      <c r="E1005" s="1165"/>
      <c r="F1005" s="1165">
        <v>0</v>
      </c>
      <c r="G1005" s="1165">
        <v>0</v>
      </c>
      <c r="H1005" s="1133" t="s">
        <v>301</v>
      </c>
      <c r="I1005" s="1165"/>
      <c r="J1005" s="1165">
        <v>0</v>
      </c>
      <c r="K1005" s="1165">
        <v>0</v>
      </c>
      <c r="L1005" s="1133" t="s">
        <v>301</v>
      </c>
      <c r="M1005" s="1165">
        <v>0</v>
      </c>
      <c r="N1005" s="738" t="s">
        <v>301</v>
      </c>
    </row>
    <row r="1006" spans="1:14" x14ac:dyDescent="0.35">
      <c r="A1006" s="1138">
        <v>22</v>
      </c>
      <c r="B1006" s="868" t="s">
        <v>220</v>
      </c>
      <c r="C1006" s="868" t="s">
        <v>179</v>
      </c>
      <c r="D1006" s="738" t="s">
        <v>301</v>
      </c>
      <c r="E1006" s="1139"/>
      <c r="F1006" s="1139">
        <v>0</v>
      </c>
      <c r="G1006" s="1139">
        <v>0</v>
      </c>
      <c r="H1006" s="1133" t="s">
        <v>301</v>
      </c>
      <c r="I1006" s="1139"/>
      <c r="J1006" s="1139">
        <v>0</v>
      </c>
      <c r="K1006" s="1139">
        <v>0</v>
      </c>
      <c r="L1006" s="1133" t="s">
        <v>301</v>
      </c>
      <c r="M1006" s="1139">
        <v>0</v>
      </c>
      <c r="N1006" s="738" t="s">
        <v>301</v>
      </c>
    </row>
    <row r="1007" spans="1:14" x14ac:dyDescent="0.35">
      <c r="A1007" s="1164">
        <v>23</v>
      </c>
      <c r="B1007" s="865" t="s">
        <v>219</v>
      </c>
      <c r="C1007" s="865" t="s">
        <v>179</v>
      </c>
      <c r="D1007" s="738" t="s">
        <v>301</v>
      </c>
      <c r="E1007" s="1165"/>
      <c r="F1007" s="1165">
        <v>0</v>
      </c>
      <c r="G1007" s="1165">
        <v>0</v>
      </c>
      <c r="H1007" s="1133" t="s">
        <v>301</v>
      </c>
      <c r="I1007" s="1165"/>
      <c r="J1007" s="1165">
        <v>0</v>
      </c>
      <c r="K1007" s="1165">
        <v>0</v>
      </c>
      <c r="L1007" s="1133" t="s">
        <v>301</v>
      </c>
      <c r="M1007" s="1165">
        <v>0</v>
      </c>
      <c r="N1007" s="738" t="s">
        <v>301</v>
      </c>
    </row>
    <row r="1008" spans="1:14" x14ac:dyDescent="0.35">
      <c r="A1008" s="1138">
        <v>24</v>
      </c>
      <c r="B1008" s="868" t="s">
        <v>508</v>
      </c>
      <c r="C1008" s="868" t="s">
        <v>179</v>
      </c>
      <c r="D1008" s="738" t="s">
        <v>301</v>
      </c>
      <c r="E1008" s="1139"/>
      <c r="F1008" s="1139">
        <v>0</v>
      </c>
      <c r="G1008" s="1139">
        <v>0</v>
      </c>
      <c r="H1008" s="1133" t="s">
        <v>301</v>
      </c>
      <c r="I1008" s="1139"/>
      <c r="J1008" s="1139">
        <v>0</v>
      </c>
      <c r="K1008" s="1139">
        <v>0</v>
      </c>
      <c r="L1008" s="1133" t="s">
        <v>301</v>
      </c>
      <c r="M1008" s="1139">
        <v>0</v>
      </c>
      <c r="N1008" s="738" t="s">
        <v>301</v>
      </c>
    </row>
    <row r="1009" spans="1:14" x14ac:dyDescent="0.35">
      <c r="A1009" s="1164">
        <v>25</v>
      </c>
      <c r="B1009" s="865" t="s">
        <v>213</v>
      </c>
      <c r="C1009" s="865" t="s">
        <v>179</v>
      </c>
      <c r="D1009" s="738" t="s">
        <v>301</v>
      </c>
      <c r="E1009" s="1165"/>
      <c r="F1009" s="1165">
        <v>0</v>
      </c>
      <c r="G1009" s="1165">
        <v>0</v>
      </c>
      <c r="H1009" s="1133" t="s">
        <v>301</v>
      </c>
      <c r="I1009" s="1165"/>
      <c r="J1009" s="1165">
        <v>0</v>
      </c>
      <c r="K1009" s="1165">
        <v>0</v>
      </c>
      <c r="L1009" s="1133" t="s">
        <v>301</v>
      </c>
      <c r="M1009" s="1165">
        <v>0</v>
      </c>
      <c r="N1009" s="738" t="s">
        <v>301</v>
      </c>
    </row>
    <row r="1010" spans="1:14" x14ac:dyDescent="0.35">
      <c r="A1010" s="1138">
        <v>26</v>
      </c>
      <c r="B1010" s="868" t="s">
        <v>509</v>
      </c>
      <c r="C1010" s="868" t="s">
        <v>179</v>
      </c>
      <c r="D1010" s="738" t="s">
        <v>301</v>
      </c>
      <c r="E1010" s="1139"/>
      <c r="F1010" s="1139">
        <v>0</v>
      </c>
      <c r="G1010" s="1139">
        <v>0</v>
      </c>
      <c r="H1010" s="1133" t="s">
        <v>301</v>
      </c>
      <c r="I1010" s="1139"/>
      <c r="J1010" s="1139">
        <v>0</v>
      </c>
      <c r="K1010" s="1139">
        <v>0</v>
      </c>
      <c r="L1010" s="1133" t="s">
        <v>301</v>
      </c>
      <c r="M1010" s="1139">
        <v>0</v>
      </c>
      <c r="N1010" s="738" t="s">
        <v>301</v>
      </c>
    </row>
    <row r="1011" spans="1:14" x14ac:dyDescent="0.35">
      <c r="A1011" s="1164">
        <v>27</v>
      </c>
      <c r="B1011" s="865" t="s">
        <v>209</v>
      </c>
      <c r="C1011" s="865" t="s">
        <v>208</v>
      </c>
      <c r="D1011" s="738" t="s">
        <v>301</v>
      </c>
      <c r="E1011" s="1165"/>
      <c r="F1011" s="1165">
        <v>0</v>
      </c>
      <c r="G1011" s="1165">
        <v>0</v>
      </c>
      <c r="H1011" s="1133" t="s">
        <v>301</v>
      </c>
      <c r="I1011" s="1165"/>
      <c r="J1011" s="1165">
        <v>0</v>
      </c>
      <c r="K1011" s="1165">
        <v>0</v>
      </c>
      <c r="L1011" s="1133" t="s">
        <v>301</v>
      </c>
      <c r="M1011" s="1165">
        <v>0</v>
      </c>
      <c r="N1011" s="738" t="s">
        <v>301</v>
      </c>
    </row>
    <row r="1012" spans="1:14" x14ac:dyDescent="0.35">
      <c r="A1012" s="1138">
        <v>28</v>
      </c>
      <c r="B1012" s="868" t="s">
        <v>510</v>
      </c>
      <c r="C1012" s="868" t="s">
        <v>179</v>
      </c>
      <c r="D1012" s="738" t="s">
        <v>301</v>
      </c>
      <c r="E1012" s="1139"/>
      <c r="F1012" s="1139">
        <v>0</v>
      </c>
      <c r="G1012" s="1139">
        <v>0</v>
      </c>
      <c r="H1012" s="1133" t="s">
        <v>301</v>
      </c>
      <c r="I1012" s="1139"/>
      <c r="J1012" s="1139">
        <v>0</v>
      </c>
      <c r="K1012" s="1139">
        <v>0</v>
      </c>
      <c r="L1012" s="1133" t="s">
        <v>301</v>
      </c>
      <c r="M1012" s="1139">
        <v>0</v>
      </c>
      <c r="N1012" s="738" t="s">
        <v>301</v>
      </c>
    </row>
    <row r="1013" spans="1:14" x14ac:dyDescent="0.35">
      <c r="A1013" s="1164">
        <v>29</v>
      </c>
      <c r="B1013" s="865" t="s">
        <v>527</v>
      </c>
      <c r="C1013" s="865" t="s">
        <v>11</v>
      </c>
      <c r="D1013" s="738" t="s">
        <v>301</v>
      </c>
      <c r="E1013" s="1165"/>
      <c r="F1013" s="1165">
        <v>0</v>
      </c>
      <c r="G1013" s="1165">
        <v>0</v>
      </c>
      <c r="H1013" s="1133" t="s">
        <v>301</v>
      </c>
      <c r="I1013" s="1165"/>
      <c r="J1013" s="1165">
        <v>0</v>
      </c>
      <c r="K1013" s="1165">
        <v>0</v>
      </c>
      <c r="L1013" s="1133" t="s">
        <v>301</v>
      </c>
      <c r="M1013" s="1165">
        <v>0</v>
      </c>
      <c r="N1013" s="738" t="s">
        <v>301</v>
      </c>
    </row>
    <row r="1014" spans="1:14" x14ac:dyDescent="0.35">
      <c r="A1014" s="1161"/>
      <c r="B1014" s="1162" t="s">
        <v>528</v>
      </c>
      <c r="C1014" s="1162"/>
      <c r="D1014" s="738" t="s">
        <v>301</v>
      </c>
      <c r="E1014" s="1163">
        <v>288000</v>
      </c>
      <c r="F1014" s="1163">
        <v>52856629</v>
      </c>
      <c r="G1014" s="1163">
        <v>53144629</v>
      </c>
      <c r="H1014" s="1133" t="s">
        <v>301</v>
      </c>
      <c r="I1014" s="1163">
        <v>73228300</v>
      </c>
      <c r="J1014" s="1163">
        <v>0</v>
      </c>
      <c r="K1014" s="1163">
        <v>73228300</v>
      </c>
      <c r="L1014" s="1133" t="s">
        <v>301</v>
      </c>
      <c r="M1014" s="1163">
        <v>-20083671</v>
      </c>
      <c r="N1014" s="738" t="s">
        <v>301</v>
      </c>
    </row>
    <row r="1015" spans="1:14" x14ac:dyDescent="0.35">
      <c r="A1015" s="1164">
        <v>30</v>
      </c>
      <c r="B1015" s="865" t="s">
        <v>3509</v>
      </c>
      <c r="C1015" s="865" t="s">
        <v>191</v>
      </c>
      <c r="D1015" s="738" t="s">
        <v>301</v>
      </c>
      <c r="E1015" s="1165"/>
      <c r="F1015" s="1165">
        <v>0</v>
      </c>
      <c r="G1015" s="1165">
        <v>0</v>
      </c>
      <c r="H1015" s="1133" t="s">
        <v>301</v>
      </c>
      <c r="I1015" s="1165"/>
      <c r="J1015" s="1165">
        <v>0</v>
      </c>
      <c r="K1015" s="1165">
        <v>0</v>
      </c>
      <c r="L1015" s="1133" t="s">
        <v>301</v>
      </c>
      <c r="M1015" s="1165">
        <v>0</v>
      </c>
      <c r="N1015" s="738" t="s">
        <v>301</v>
      </c>
    </row>
    <row r="1016" spans="1:14" x14ac:dyDescent="0.35">
      <c r="A1016" s="1138">
        <v>31</v>
      </c>
      <c r="B1016" s="868" t="s">
        <v>157</v>
      </c>
      <c r="C1016" s="868" t="s">
        <v>191</v>
      </c>
      <c r="D1016" s="738" t="s">
        <v>301</v>
      </c>
      <c r="E1016" s="1139">
        <v>108000</v>
      </c>
      <c r="F1016" s="1139">
        <v>0</v>
      </c>
      <c r="G1016" s="1139">
        <v>108000</v>
      </c>
      <c r="H1016" s="1133" t="s">
        <v>301</v>
      </c>
      <c r="I1016" s="1139"/>
      <c r="J1016" s="1139">
        <v>0</v>
      </c>
      <c r="K1016" s="1139">
        <v>0</v>
      </c>
      <c r="L1016" s="1133" t="s">
        <v>301</v>
      </c>
      <c r="M1016" s="1139">
        <v>108000</v>
      </c>
      <c r="N1016" s="738" t="s">
        <v>301</v>
      </c>
    </row>
    <row r="1017" spans="1:14" x14ac:dyDescent="0.35">
      <c r="A1017" s="1164">
        <v>32</v>
      </c>
      <c r="B1017" s="865" t="s">
        <v>154</v>
      </c>
      <c r="C1017" s="865" t="s">
        <v>191</v>
      </c>
      <c r="D1017" s="738" t="s">
        <v>301</v>
      </c>
      <c r="E1017" s="1165">
        <v>180000</v>
      </c>
      <c r="F1017" s="1165">
        <v>0</v>
      </c>
      <c r="G1017" s="1165">
        <v>180000</v>
      </c>
      <c r="H1017" s="1133" t="s">
        <v>301</v>
      </c>
      <c r="I1017" s="1165"/>
      <c r="J1017" s="1165">
        <v>0</v>
      </c>
      <c r="K1017" s="1165">
        <v>0</v>
      </c>
      <c r="L1017" s="1133" t="s">
        <v>301</v>
      </c>
      <c r="M1017" s="1165">
        <v>180000</v>
      </c>
      <c r="N1017" s="738" t="s">
        <v>301</v>
      </c>
    </row>
    <row r="1018" spans="1:14" x14ac:dyDescent="0.35">
      <c r="A1018" s="1138">
        <v>33</v>
      </c>
      <c r="B1018" s="868" t="s">
        <v>159</v>
      </c>
      <c r="C1018" s="868" t="s">
        <v>191</v>
      </c>
      <c r="D1018" s="738" t="s">
        <v>301</v>
      </c>
      <c r="E1018" s="1139"/>
      <c r="F1018" s="1139">
        <v>0</v>
      </c>
      <c r="G1018" s="1139">
        <v>0</v>
      </c>
      <c r="H1018" s="1133" t="s">
        <v>301</v>
      </c>
      <c r="I1018" s="1139"/>
      <c r="J1018" s="1139">
        <v>0</v>
      </c>
      <c r="K1018" s="1139">
        <v>0</v>
      </c>
      <c r="L1018" s="1133" t="s">
        <v>301</v>
      </c>
      <c r="M1018" s="1139">
        <v>0</v>
      </c>
      <c r="N1018" s="738" t="s">
        <v>301</v>
      </c>
    </row>
    <row r="1019" spans="1:14" x14ac:dyDescent="0.35">
      <c r="A1019" s="1164">
        <v>34</v>
      </c>
      <c r="B1019" s="865" t="s">
        <v>156</v>
      </c>
      <c r="C1019" s="865" t="s">
        <v>191</v>
      </c>
      <c r="D1019" s="738" t="s">
        <v>301</v>
      </c>
      <c r="E1019" s="1165"/>
      <c r="F1019" s="1165">
        <v>0</v>
      </c>
      <c r="G1019" s="1165">
        <v>0</v>
      </c>
      <c r="H1019" s="1133" t="s">
        <v>301</v>
      </c>
      <c r="I1019" s="1165"/>
      <c r="J1019" s="1165">
        <v>0</v>
      </c>
      <c r="K1019" s="1165">
        <v>0</v>
      </c>
      <c r="L1019" s="1133" t="s">
        <v>301</v>
      </c>
      <c r="M1019" s="1165">
        <v>0</v>
      </c>
      <c r="N1019" s="738" t="s">
        <v>301</v>
      </c>
    </row>
    <row r="1020" spans="1:14" x14ac:dyDescent="0.35">
      <c r="A1020" s="1138">
        <v>35</v>
      </c>
      <c r="B1020" s="868" t="s">
        <v>147</v>
      </c>
      <c r="C1020" s="868" t="s">
        <v>191</v>
      </c>
      <c r="D1020" s="738" t="s">
        <v>301</v>
      </c>
      <c r="E1020" s="1139"/>
      <c r="F1020" s="1139">
        <v>0</v>
      </c>
      <c r="G1020" s="1139">
        <v>0</v>
      </c>
      <c r="H1020" s="1133" t="s">
        <v>301</v>
      </c>
      <c r="I1020" s="1139"/>
      <c r="J1020" s="1139">
        <v>0</v>
      </c>
      <c r="K1020" s="1139">
        <v>0</v>
      </c>
      <c r="L1020" s="1133" t="s">
        <v>301</v>
      </c>
      <c r="M1020" s="1139">
        <v>0</v>
      </c>
      <c r="N1020" s="738" t="s">
        <v>301</v>
      </c>
    </row>
    <row r="1021" spans="1:14" x14ac:dyDescent="0.35">
      <c r="A1021" s="1164">
        <v>36</v>
      </c>
      <c r="B1021" s="865" t="s">
        <v>150</v>
      </c>
      <c r="C1021" s="865" t="s">
        <v>191</v>
      </c>
      <c r="D1021" s="738" t="s">
        <v>301</v>
      </c>
      <c r="E1021" s="1165"/>
      <c r="F1021" s="1165">
        <v>0</v>
      </c>
      <c r="G1021" s="1165">
        <v>0</v>
      </c>
      <c r="H1021" s="1133" t="s">
        <v>301</v>
      </c>
      <c r="I1021" s="1165"/>
      <c r="J1021" s="1165">
        <v>0</v>
      </c>
      <c r="K1021" s="1165">
        <v>0</v>
      </c>
      <c r="L1021" s="1133" t="s">
        <v>301</v>
      </c>
      <c r="M1021" s="1165">
        <v>0</v>
      </c>
      <c r="N1021" s="738" t="s">
        <v>301</v>
      </c>
    </row>
    <row r="1022" spans="1:14" x14ac:dyDescent="0.35">
      <c r="A1022" s="1138">
        <v>37</v>
      </c>
      <c r="B1022" s="868" t="s">
        <v>149</v>
      </c>
      <c r="C1022" s="868" t="s">
        <v>176</v>
      </c>
      <c r="D1022" s="738" t="s">
        <v>301</v>
      </c>
      <c r="E1022" s="1139"/>
      <c r="F1022" s="1139">
        <v>0</v>
      </c>
      <c r="G1022" s="1139">
        <v>0</v>
      </c>
      <c r="H1022" s="1133" t="s">
        <v>301</v>
      </c>
      <c r="I1022" s="1139"/>
      <c r="J1022" s="1139">
        <v>0</v>
      </c>
      <c r="K1022" s="1139">
        <v>0</v>
      </c>
      <c r="L1022" s="1133" t="s">
        <v>301</v>
      </c>
      <c r="M1022" s="1139">
        <v>0</v>
      </c>
      <c r="N1022" s="738" t="s">
        <v>301</v>
      </c>
    </row>
    <row r="1023" spans="1:14" x14ac:dyDescent="0.35">
      <c r="A1023" s="1164">
        <v>38</v>
      </c>
      <c r="B1023" s="865" t="s">
        <v>158</v>
      </c>
      <c r="C1023" s="865" t="s">
        <v>176</v>
      </c>
      <c r="D1023" s="738" t="s">
        <v>301</v>
      </c>
      <c r="E1023" s="1165"/>
      <c r="F1023" s="1165">
        <v>0</v>
      </c>
      <c r="G1023" s="1165">
        <v>0</v>
      </c>
      <c r="H1023" s="1133" t="s">
        <v>301</v>
      </c>
      <c r="I1023" s="1165"/>
      <c r="J1023" s="1165">
        <v>0</v>
      </c>
      <c r="K1023" s="1165">
        <v>0</v>
      </c>
      <c r="L1023" s="1133" t="s">
        <v>301</v>
      </c>
      <c r="M1023" s="1165">
        <v>0</v>
      </c>
      <c r="N1023" s="738" t="s">
        <v>301</v>
      </c>
    </row>
    <row r="1024" spans="1:14" x14ac:dyDescent="0.35">
      <c r="A1024" s="1138">
        <v>39</v>
      </c>
      <c r="B1024" s="868" t="s">
        <v>529</v>
      </c>
      <c r="C1024" s="868" t="s">
        <v>176</v>
      </c>
      <c r="D1024" s="738" t="s">
        <v>301</v>
      </c>
      <c r="E1024" s="1139"/>
      <c r="F1024" s="1139">
        <v>0</v>
      </c>
      <c r="G1024" s="1139">
        <v>0</v>
      </c>
      <c r="H1024" s="1133" t="s">
        <v>301</v>
      </c>
      <c r="I1024" s="1139"/>
      <c r="J1024" s="1139">
        <v>0</v>
      </c>
      <c r="K1024" s="1139">
        <v>0</v>
      </c>
      <c r="L1024" s="1133" t="s">
        <v>301</v>
      </c>
      <c r="M1024" s="1139">
        <v>0</v>
      </c>
      <c r="N1024" s="738" t="s">
        <v>301</v>
      </c>
    </row>
    <row r="1025" spans="1:14" x14ac:dyDescent="0.35">
      <c r="A1025" s="1164">
        <v>40</v>
      </c>
      <c r="B1025" s="865" t="s">
        <v>148</v>
      </c>
      <c r="C1025" s="865" t="s">
        <v>176</v>
      </c>
      <c r="D1025" s="738" t="s">
        <v>301</v>
      </c>
      <c r="E1025" s="1165"/>
      <c r="F1025" s="1165">
        <v>0</v>
      </c>
      <c r="G1025" s="1165">
        <v>0</v>
      </c>
      <c r="H1025" s="1133" t="s">
        <v>301</v>
      </c>
      <c r="I1025" s="1165"/>
      <c r="J1025" s="1165">
        <v>0</v>
      </c>
      <c r="K1025" s="1165">
        <v>0</v>
      </c>
      <c r="L1025" s="1133" t="s">
        <v>301</v>
      </c>
      <c r="M1025" s="1165">
        <v>0</v>
      </c>
      <c r="N1025" s="738" t="s">
        <v>301</v>
      </c>
    </row>
    <row r="1026" spans="1:14" x14ac:dyDescent="0.35">
      <c r="A1026" s="1138">
        <v>41</v>
      </c>
      <c r="B1026" s="868" t="s">
        <v>511</v>
      </c>
      <c r="C1026" s="868" t="s">
        <v>185</v>
      </c>
      <c r="D1026" s="738" t="s">
        <v>301</v>
      </c>
      <c r="E1026" s="1139"/>
      <c r="F1026" s="1139">
        <v>0</v>
      </c>
      <c r="G1026" s="1139">
        <v>0</v>
      </c>
      <c r="H1026" s="1133" t="s">
        <v>301</v>
      </c>
      <c r="I1026" s="1139"/>
      <c r="J1026" s="1139">
        <v>0</v>
      </c>
      <c r="K1026" s="1139">
        <v>0</v>
      </c>
      <c r="L1026" s="1133" t="s">
        <v>301</v>
      </c>
      <c r="M1026" s="1139">
        <v>0</v>
      </c>
      <c r="N1026" s="738" t="s">
        <v>301</v>
      </c>
    </row>
    <row r="1027" spans="1:14" x14ac:dyDescent="0.35">
      <c r="A1027" s="1164">
        <v>42</v>
      </c>
      <c r="B1027" s="865" t="s">
        <v>155</v>
      </c>
      <c r="C1027" s="865" t="s">
        <v>191</v>
      </c>
      <c r="D1027" s="738" t="s">
        <v>301</v>
      </c>
      <c r="E1027" s="1165"/>
      <c r="F1027" s="1165">
        <v>0</v>
      </c>
      <c r="G1027" s="1165">
        <v>0</v>
      </c>
      <c r="H1027" s="1133" t="s">
        <v>301</v>
      </c>
      <c r="I1027" s="1165">
        <v>6358015</v>
      </c>
      <c r="J1027" s="1165">
        <v>0</v>
      </c>
      <c r="K1027" s="1165">
        <v>6358015</v>
      </c>
      <c r="L1027" s="1133" t="s">
        <v>301</v>
      </c>
      <c r="M1027" s="1165">
        <v>-6358015</v>
      </c>
      <c r="N1027" s="738" t="s">
        <v>301</v>
      </c>
    </row>
    <row r="1028" spans="1:14" x14ac:dyDescent="0.35">
      <c r="A1028" s="1138">
        <v>43</v>
      </c>
      <c r="B1028" s="868" t="s">
        <v>153</v>
      </c>
      <c r="C1028" s="868" t="s">
        <v>191</v>
      </c>
      <c r="D1028" s="738" t="s">
        <v>301</v>
      </c>
      <c r="E1028" s="1139"/>
      <c r="F1028" s="1139">
        <v>0</v>
      </c>
      <c r="G1028" s="1139">
        <v>0</v>
      </c>
      <c r="H1028" s="1133" t="s">
        <v>301</v>
      </c>
      <c r="I1028" s="1139">
        <v>9537027</v>
      </c>
      <c r="J1028" s="1139">
        <v>0</v>
      </c>
      <c r="K1028" s="1139">
        <v>9537027</v>
      </c>
      <c r="L1028" s="1133" t="s">
        <v>301</v>
      </c>
      <c r="M1028" s="1139">
        <v>-9537027</v>
      </c>
      <c r="N1028" s="738" t="s">
        <v>301</v>
      </c>
    </row>
    <row r="1029" spans="1:14" x14ac:dyDescent="0.35">
      <c r="A1029" s="1164">
        <v>44</v>
      </c>
      <c r="B1029" s="865" t="s">
        <v>512</v>
      </c>
      <c r="C1029" s="865" t="s">
        <v>191</v>
      </c>
      <c r="D1029" s="738" t="s">
        <v>301</v>
      </c>
      <c r="E1029" s="1165"/>
      <c r="F1029" s="1165">
        <v>0</v>
      </c>
      <c r="G1029" s="1165">
        <v>0</v>
      </c>
      <c r="H1029" s="1133" t="s">
        <v>301</v>
      </c>
      <c r="I1029" s="1165"/>
      <c r="J1029" s="1165">
        <v>0</v>
      </c>
      <c r="K1029" s="1165">
        <v>0</v>
      </c>
      <c r="L1029" s="1133" t="s">
        <v>301</v>
      </c>
      <c r="M1029" s="1165">
        <v>0</v>
      </c>
      <c r="N1029" s="738" t="s">
        <v>301</v>
      </c>
    </row>
    <row r="1030" spans="1:14" x14ac:dyDescent="0.35">
      <c r="A1030" s="1138">
        <v>45</v>
      </c>
      <c r="B1030" s="868" t="s">
        <v>152</v>
      </c>
      <c r="C1030" s="868" t="s">
        <v>191</v>
      </c>
      <c r="D1030" s="738" t="s">
        <v>301</v>
      </c>
      <c r="E1030" s="1139"/>
      <c r="F1030" s="1139">
        <v>0</v>
      </c>
      <c r="G1030" s="1139">
        <v>0</v>
      </c>
      <c r="H1030" s="1133" t="s">
        <v>301</v>
      </c>
      <c r="I1030" s="1139"/>
      <c r="J1030" s="1139">
        <v>0</v>
      </c>
      <c r="K1030" s="1139">
        <v>0</v>
      </c>
      <c r="L1030" s="1133" t="s">
        <v>301</v>
      </c>
      <c r="M1030" s="1139">
        <v>0</v>
      </c>
      <c r="N1030" s="738" t="s">
        <v>301</v>
      </c>
    </row>
    <row r="1031" spans="1:14" x14ac:dyDescent="0.35">
      <c r="A1031" s="1164">
        <v>46</v>
      </c>
      <c r="B1031" s="865" t="s">
        <v>513</v>
      </c>
      <c r="C1031" s="865" t="s">
        <v>175</v>
      </c>
      <c r="D1031" s="738" t="s">
        <v>301</v>
      </c>
      <c r="E1031" s="1165"/>
      <c r="F1031" s="1165">
        <v>0</v>
      </c>
      <c r="G1031" s="1165">
        <v>0</v>
      </c>
      <c r="H1031" s="1133" t="s">
        <v>301</v>
      </c>
      <c r="I1031" s="1165"/>
      <c r="J1031" s="1165">
        <v>0</v>
      </c>
      <c r="K1031" s="1165">
        <v>0</v>
      </c>
      <c r="L1031" s="1133" t="s">
        <v>301</v>
      </c>
      <c r="M1031" s="1165">
        <v>0</v>
      </c>
      <c r="N1031" s="738" t="s">
        <v>301</v>
      </c>
    </row>
    <row r="1032" spans="1:14" x14ac:dyDescent="0.35">
      <c r="A1032" s="1138">
        <v>47</v>
      </c>
      <c r="B1032" s="868" t="s">
        <v>204</v>
      </c>
      <c r="C1032" s="868" t="s">
        <v>196</v>
      </c>
      <c r="D1032" s="738" t="s">
        <v>301</v>
      </c>
      <c r="E1032" s="1139"/>
      <c r="F1032" s="1139">
        <v>52856629</v>
      </c>
      <c r="G1032" s="1139">
        <v>52856629</v>
      </c>
      <c r="H1032" s="1133" t="s">
        <v>301</v>
      </c>
      <c r="I1032" s="1139">
        <v>57333258</v>
      </c>
      <c r="J1032" s="1139">
        <v>0</v>
      </c>
      <c r="K1032" s="1139">
        <v>57333258</v>
      </c>
      <c r="L1032" s="1133" t="s">
        <v>301</v>
      </c>
      <c r="M1032" s="1139">
        <v>-4476629</v>
      </c>
      <c r="N1032" s="738" t="s">
        <v>301</v>
      </c>
    </row>
    <row r="1033" spans="1:14" x14ac:dyDescent="0.35">
      <c r="A1033" s="1164">
        <v>48</v>
      </c>
      <c r="B1033" s="865" t="s">
        <v>221</v>
      </c>
      <c r="C1033" s="865" t="s">
        <v>197</v>
      </c>
      <c r="D1033" s="738" t="s">
        <v>301</v>
      </c>
      <c r="E1033" s="1165"/>
      <c r="F1033" s="1165">
        <v>0</v>
      </c>
      <c r="G1033" s="1165">
        <v>0</v>
      </c>
      <c r="H1033" s="1133" t="s">
        <v>301</v>
      </c>
      <c r="I1033" s="1165"/>
      <c r="J1033" s="1165">
        <v>0</v>
      </c>
      <c r="K1033" s="1165">
        <v>0</v>
      </c>
      <c r="L1033" s="1133" t="s">
        <v>301</v>
      </c>
      <c r="M1033" s="1165">
        <v>0</v>
      </c>
      <c r="N1033" s="738" t="s">
        <v>301</v>
      </c>
    </row>
    <row r="1034" spans="1:14" x14ac:dyDescent="0.35">
      <c r="A1034" s="1138">
        <v>49</v>
      </c>
      <c r="B1034" s="868" t="s">
        <v>530</v>
      </c>
      <c r="C1034" s="868" t="s">
        <v>2516</v>
      </c>
      <c r="D1034" s="738" t="s">
        <v>301</v>
      </c>
      <c r="E1034" s="1139"/>
      <c r="F1034" s="1139">
        <v>0</v>
      </c>
      <c r="G1034" s="1139">
        <v>0</v>
      </c>
      <c r="H1034" s="1133" t="s">
        <v>301</v>
      </c>
      <c r="I1034" s="1139"/>
      <c r="J1034" s="1139">
        <v>0</v>
      </c>
      <c r="K1034" s="1139">
        <v>0</v>
      </c>
      <c r="L1034" s="1133" t="s">
        <v>301</v>
      </c>
      <c r="M1034" s="1139">
        <v>0</v>
      </c>
      <c r="N1034" s="738" t="s">
        <v>301</v>
      </c>
    </row>
    <row r="1035" spans="1:14" x14ac:dyDescent="0.35">
      <c r="A1035" s="1164">
        <v>50</v>
      </c>
      <c r="B1035" s="865" t="s">
        <v>2520</v>
      </c>
      <c r="C1035" s="865" t="s">
        <v>2516</v>
      </c>
      <c r="D1035" s="738" t="s">
        <v>301</v>
      </c>
      <c r="E1035" s="1165"/>
      <c r="F1035" s="1165">
        <v>0</v>
      </c>
      <c r="G1035" s="1165">
        <v>0</v>
      </c>
      <c r="H1035" s="1133" t="s">
        <v>301</v>
      </c>
      <c r="I1035" s="1165"/>
      <c r="J1035" s="1165">
        <v>0</v>
      </c>
      <c r="K1035" s="1165">
        <v>0</v>
      </c>
      <c r="L1035" s="1133" t="s">
        <v>301</v>
      </c>
      <c r="M1035" s="1165">
        <v>0</v>
      </c>
      <c r="N1035" s="738" t="s">
        <v>301</v>
      </c>
    </row>
    <row r="1036" spans="1:14" x14ac:dyDescent="0.35">
      <c r="A1036" s="1138">
        <v>51</v>
      </c>
      <c r="B1036" s="868" t="s">
        <v>2517</v>
      </c>
      <c r="C1036" s="868" t="s">
        <v>2516</v>
      </c>
      <c r="D1036" s="738" t="s">
        <v>301</v>
      </c>
      <c r="E1036" s="1139"/>
      <c r="F1036" s="1139">
        <v>0</v>
      </c>
      <c r="G1036" s="1139">
        <v>0</v>
      </c>
      <c r="H1036" s="1133" t="s">
        <v>301</v>
      </c>
      <c r="I1036" s="1139"/>
      <c r="J1036" s="1139">
        <v>0</v>
      </c>
      <c r="K1036" s="1139">
        <v>0</v>
      </c>
      <c r="L1036" s="1133" t="s">
        <v>301</v>
      </c>
      <c r="M1036" s="1139">
        <v>0</v>
      </c>
      <c r="N1036" s="738" t="s">
        <v>301</v>
      </c>
    </row>
    <row r="1037" spans="1:14" x14ac:dyDescent="0.35">
      <c r="A1037" s="1164">
        <v>52</v>
      </c>
      <c r="B1037" s="865" t="s">
        <v>2518</v>
      </c>
      <c r="C1037" s="865" t="s">
        <v>2516</v>
      </c>
      <c r="D1037" s="738" t="s">
        <v>301</v>
      </c>
      <c r="E1037" s="1165"/>
      <c r="F1037" s="1165">
        <v>0</v>
      </c>
      <c r="G1037" s="1165">
        <v>0</v>
      </c>
      <c r="H1037" s="1133" t="s">
        <v>301</v>
      </c>
      <c r="I1037" s="1165"/>
      <c r="J1037" s="1165">
        <v>0</v>
      </c>
      <c r="K1037" s="1165">
        <v>0</v>
      </c>
      <c r="L1037" s="1133" t="s">
        <v>301</v>
      </c>
      <c r="M1037" s="1165">
        <v>0</v>
      </c>
      <c r="N1037" s="738" t="s">
        <v>301</v>
      </c>
    </row>
    <row r="1038" spans="1:14" x14ac:dyDescent="0.35">
      <c r="A1038" s="1138">
        <v>53</v>
      </c>
      <c r="B1038" s="868" t="s">
        <v>2519</v>
      </c>
      <c r="C1038" s="868" t="s">
        <v>2516</v>
      </c>
      <c r="D1038" s="738" t="s">
        <v>301</v>
      </c>
      <c r="E1038" s="1139"/>
      <c r="F1038" s="1139">
        <v>0</v>
      </c>
      <c r="G1038" s="1139">
        <v>0</v>
      </c>
      <c r="H1038" s="1133" t="s">
        <v>301</v>
      </c>
      <c r="I1038" s="1139"/>
      <c r="J1038" s="1139">
        <v>0</v>
      </c>
      <c r="K1038" s="1139">
        <v>0</v>
      </c>
      <c r="L1038" s="1133" t="s">
        <v>301</v>
      </c>
      <c r="M1038" s="1139">
        <v>0</v>
      </c>
      <c r="N1038" s="738" t="s">
        <v>301</v>
      </c>
    </row>
    <row r="1039" spans="1:14" x14ac:dyDescent="0.35">
      <c r="A1039" s="1164">
        <v>54</v>
      </c>
      <c r="B1039" s="865" t="s">
        <v>2521</v>
      </c>
      <c r="C1039" s="865" t="s">
        <v>2516</v>
      </c>
      <c r="D1039" s="738" t="s">
        <v>301</v>
      </c>
      <c r="E1039" s="1165"/>
      <c r="F1039" s="1165">
        <v>0</v>
      </c>
      <c r="G1039" s="1165">
        <v>0</v>
      </c>
      <c r="H1039" s="1133" t="s">
        <v>301</v>
      </c>
      <c r="I1039" s="1165"/>
      <c r="J1039" s="1165">
        <v>0</v>
      </c>
      <c r="K1039" s="1165">
        <v>0</v>
      </c>
      <c r="L1039" s="1133" t="s">
        <v>301</v>
      </c>
      <c r="M1039" s="1165">
        <v>0</v>
      </c>
      <c r="N1039" s="738" t="s">
        <v>301</v>
      </c>
    </row>
    <row r="1040" spans="1:14" x14ac:dyDescent="0.35">
      <c r="A1040" s="1138">
        <v>55</v>
      </c>
      <c r="B1040" s="868" t="s">
        <v>527</v>
      </c>
      <c r="C1040" s="868" t="s">
        <v>505</v>
      </c>
      <c r="D1040" s="738" t="s">
        <v>301</v>
      </c>
      <c r="E1040" s="1139"/>
      <c r="F1040" s="1139">
        <v>0</v>
      </c>
      <c r="G1040" s="1139">
        <v>0</v>
      </c>
      <c r="H1040" s="1133" t="s">
        <v>301</v>
      </c>
      <c r="I1040" s="1139"/>
      <c r="J1040" s="1139">
        <v>0</v>
      </c>
      <c r="K1040" s="1139">
        <v>0</v>
      </c>
      <c r="L1040" s="1133" t="s">
        <v>301</v>
      </c>
      <c r="M1040" s="1139">
        <v>0</v>
      </c>
      <c r="N1040" s="738" t="s">
        <v>301</v>
      </c>
    </row>
    <row r="1041" spans="1:14" x14ac:dyDescent="0.35">
      <c r="A1041" s="1161"/>
      <c r="B1041" s="1162" t="s">
        <v>3510</v>
      </c>
      <c r="C1041" s="1162"/>
      <c r="D1041" s="738" t="s">
        <v>301</v>
      </c>
      <c r="E1041" s="1163">
        <v>0</v>
      </c>
      <c r="F1041" s="1163">
        <v>0</v>
      </c>
      <c r="G1041" s="1163">
        <v>0</v>
      </c>
      <c r="H1041" s="1133" t="s">
        <v>301</v>
      </c>
      <c r="I1041" s="1163">
        <v>0</v>
      </c>
      <c r="J1041" s="1163">
        <v>0</v>
      </c>
      <c r="K1041" s="1163">
        <v>0</v>
      </c>
      <c r="L1041" s="1133" t="s">
        <v>301</v>
      </c>
      <c r="M1041" s="1163">
        <v>0</v>
      </c>
      <c r="N1041" s="738" t="s">
        <v>301</v>
      </c>
    </row>
    <row r="1042" spans="1:14" x14ac:dyDescent="0.35">
      <c r="A1042" s="1164">
        <v>56</v>
      </c>
      <c r="B1042" s="865" t="s">
        <v>3511</v>
      </c>
      <c r="C1042" s="865" t="s">
        <v>3512</v>
      </c>
      <c r="D1042" s="738" t="s">
        <v>301</v>
      </c>
      <c r="E1042" s="1165"/>
      <c r="F1042" s="1165">
        <v>0</v>
      </c>
      <c r="G1042" s="1165">
        <v>0</v>
      </c>
      <c r="H1042" s="1133" t="s">
        <v>301</v>
      </c>
      <c r="I1042" s="1165"/>
      <c r="J1042" s="1165">
        <v>0</v>
      </c>
      <c r="K1042" s="1165">
        <v>0</v>
      </c>
      <c r="L1042" s="1133" t="s">
        <v>301</v>
      </c>
      <c r="M1042" s="1165">
        <v>0</v>
      </c>
      <c r="N1042" s="738" t="s">
        <v>301</v>
      </c>
    </row>
    <row r="1043" spans="1:14" x14ac:dyDescent="0.35">
      <c r="A1043" s="1138">
        <v>57</v>
      </c>
      <c r="B1043" s="868" t="s">
        <v>3513</v>
      </c>
      <c r="C1043" s="868" t="s">
        <v>3512</v>
      </c>
      <c r="D1043" s="738" t="s">
        <v>301</v>
      </c>
      <c r="E1043" s="1139"/>
      <c r="F1043" s="1139">
        <v>0</v>
      </c>
      <c r="G1043" s="1139">
        <v>0</v>
      </c>
      <c r="H1043" s="1133" t="s">
        <v>301</v>
      </c>
      <c r="I1043" s="1139"/>
      <c r="J1043" s="1139">
        <v>0</v>
      </c>
      <c r="K1043" s="1139">
        <v>0</v>
      </c>
      <c r="L1043" s="1133" t="s">
        <v>301</v>
      </c>
      <c r="M1043" s="1139">
        <v>0</v>
      </c>
      <c r="N1043" s="738" t="s">
        <v>301</v>
      </c>
    </row>
    <row r="1044" spans="1:14" x14ac:dyDescent="0.35">
      <c r="A1044" s="1164">
        <v>58</v>
      </c>
      <c r="B1044" s="865" t="s">
        <v>3514</v>
      </c>
      <c r="C1044" s="865" t="s">
        <v>3512</v>
      </c>
      <c r="D1044" s="738" t="s">
        <v>301</v>
      </c>
      <c r="E1044" s="1165"/>
      <c r="F1044" s="1165">
        <v>0</v>
      </c>
      <c r="G1044" s="1165">
        <v>0</v>
      </c>
      <c r="H1044" s="1133" t="s">
        <v>301</v>
      </c>
      <c r="I1044" s="1165"/>
      <c r="J1044" s="1165">
        <v>0</v>
      </c>
      <c r="K1044" s="1165">
        <v>0</v>
      </c>
      <c r="L1044" s="1133" t="s">
        <v>301</v>
      </c>
      <c r="M1044" s="1165">
        <v>0</v>
      </c>
      <c r="N1044" s="738" t="s">
        <v>301</v>
      </c>
    </row>
    <row r="1045" spans="1:14" x14ac:dyDescent="0.35">
      <c r="A1045" s="1138">
        <v>59</v>
      </c>
      <c r="B1045" s="868" t="s">
        <v>3515</v>
      </c>
      <c r="C1045" s="868" t="s">
        <v>3512</v>
      </c>
      <c r="D1045" s="738" t="s">
        <v>301</v>
      </c>
      <c r="E1045" s="1139"/>
      <c r="F1045" s="1139">
        <v>0</v>
      </c>
      <c r="G1045" s="1139">
        <v>0</v>
      </c>
      <c r="H1045" s="1133" t="s">
        <v>301</v>
      </c>
      <c r="I1045" s="1139"/>
      <c r="J1045" s="1139">
        <v>0</v>
      </c>
      <c r="K1045" s="1139">
        <v>0</v>
      </c>
      <c r="L1045" s="1133" t="s">
        <v>301</v>
      </c>
      <c r="M1045" s="1139">
        <v>0</v>
      </c>
      <c r="N1045" s="738" t="s">
        <v>301</v>
      </c>
    </row>
    <row r="1046" spans="1:14" x14ac:dyDescent="0.35">
      <c r="A1046" s="1164">
        <v>60</v>
      </c>
      <c r="B1046" s="865" t="s">
        <v>3516</v>
      </c>
      <c r="C1046" s="865" t="s">
        <v>3512</v>
      </c>
      <c r="D1046" s="738" t="s">
        <v>301</v>
      </c>
      <c r="E1046" s="1165"/>
      <c r="F1046" s="1165">
        <v>0</v>
      </c>
      <c r="G1046" s="1165">
        <v>0</v>
      </c>
      <c r="H1046" s="1133" t="s">
        <v>301</v>
      </c>
      <c r="I1046" s="1165"/>
      <c r="J1046" s="1165">
        <v>0</v>
      </c>
      <c r="K1046" s="1165">
        <v>0</v>
      </c>
      <c r="L1046" s="1133" t="s">
        <v>301</v>
      </c>
      <c r="M1046" s="1165">
        <v>0</v>
      </c>
      <c r="N1046" s="738" t="s">
        <v>301</v>
      </c>
    </row>
    <row r="1047" spans="1:14" x14ac:dyDescent="0.35">
      <c r="A1047" s="1138">
        <v>61</v>
      </c>
      <c r="B1047" s="868" t="s">
        <v>3517</v>
      </c>
      <c r="C1047" s="868" t="s">
        <v>3512</v>
      </c>
      <c r="D1047" s="738" t="s">
        <v>301</v>
      </c>
      <c r="E1047" s="1139"/>
      <c r="F1047" s="1139">
        <v>0</v>
      </c>
      <c r="G1047" s="1139">
        <v>0</v>
      </c>
      <c r="H1047" s="1133" t="s">
        <v>301</v>
      </c>
      <c r="I1047" s="1139"/>
      <c r="J1047" s="1139">
        <v>0</v>
      </c>
      <c r="K1047" s="1139">
        <v>0</v>
      </c>
      <c r="L1047" s="1133" t="s">
        <v>301</v>
      </c>
      <c r="M1047" s="1139">
        <v>0</v>
      </c>
      <c r="N1047" s="738" t="s">
        <v>301</v>
      </c>
    </row>
    <row r="1048" spans="1:14" x14ac:dyDescent="0.35">
      <c r="A1048" s="1167"/>
      <c r="B1048" s="1168" t="s">
        <v>3518</v>
      </c>
      <c r="C1048" s="1168"/>
      <c r="D1048" s="738"/>
      <c r="E1048" s="1169">
        <v>288000</v>
      </c>
      <c r="F1048" s="1169">
        <v>52856629</v>
      </c>
      <c r="G1048" s="1169">
        <v>53144629</v>
      </c>
      <c r="H1048" s="1133"/>
      <c r="I1048" s="1169">
        <v>73228300</v>
      </c>
      <c r="J1048" s="1169">
        <v>0</v>
      </c>
      <c r="K1048" s="1169">
        <v>73228300</v>
      </c>
      <c r="L1048" s="1133"/>
      <c r="M1048" s="1169">
        <v>-20083671</v>
      </c>
      <c r="N1048" s="738"/>
    </row>
    <row r="1049" spans="1:14" x14ac:dyDescent="0.35">
      <c r="A1049" s="1161"/>
      <c r="B1049" s="1162" t="s">
        <v>222</v>
      </c>
      <c r="C1049" s="1162"/>
      <c r="D1049" s="738" t="s">
        <v>301</v>
      </c>
      <c r="E1049" s="1163">
        <v>0</v>
      </c>
      <c r="F1049" s="1163">
        <v>0</v>
      </c>
      <c r="G1049" s="1163">
        <v>0</v>
      </c>
      <c r="H1049" s="1133" t="s">
        <v>301</v>
      </c>
      <c r="I1049" s="1163">
        <v>0</v>
      </c>
      <c r="J1049" s="1163">
        <v>0</v>
      </c>
      <c r="K1049" s="1163">
        <v>0</v>
      </c>
      <c r="L1049" s="1133" t="s">
        <v>301</v>
      </c>
      <c r="M1049" s="1163">
        <v>0</v>
      </c>
      <c r="N1049" s="738" t="s">
        <v>301</v>
      </c>
    </row>
    <row r="1050" spans="1:14" x14ac:dyDescent="0.35">
      <c r="A1050" s="1164">
        <v>62</v>
      </c>
      <c r="B1050" s="865" t="s">
        <v>531</v>
      </c>
      <c r="C1050" s="865" t="s">
        <v>26</v>
      </c>
      <c r="D1050" s="738" t="s">
        <v>301</v>
      </c>
      <c r="E1050" s="1165"/>
      <c r="F1050" s="1165">
        <v>0</v>
      </c>
      <c r="G1050" s="1165">
        <v>0</v>
      </c>
      <c r="H1050" s="1133" t="s">
        <v>301</v>
      </c>
      <c r="I1050" s="1165"/>
      <c r="J1050" s="1165">
        <v>0</v>
      </c>
      <c r="K1050" s="1165">
        <v>0</v>
      </c>
      <c r="L1050" s="1133" t="s">
        <v>301</v>
      </c>
      <c r="M1050" s="1165">
        <v>0</v>
      </c>
      <c r="N1050" s="738" t="s">
        <v>301</v>
      </c>
    </row>
    <row r="1051" spans="1:14" x14ac:dyDescent="0.35">
      <c r="A1051" s="1138">
        <v>63</v>
      </c>
      <c r="B1051" s="868" t="s">
        <v>3519</v>
      </c>
      <c r="C1051" s="868" t="s">
        <v>26</v>
      </c>
      <c r="D1051" s="738" t="s">
        <v>301</v>
      </c>
      <c r="E1051" s="1139"/>
      <c r="F1051" s="1139">
        <v>0</v>
      </c>
      <c r="G1051" s="1139">
        <v>0</v>
      </c>
      <c r="H1051" s="1133" t="s">
        <v>301</v>
      </c>
      <c r="I1051" s="1139"/>
      <c r="J1051" s="1139">
        <v>0</v>
      </c>
      <c r="K1051" s="1139">
        <v>0</v>
      </c>
      <c r="L1051" s="1133" t="s">
        <v>301</v>
      </c>
      <c r="M1051" s="1139">
        <v>0</v>
      </c>
      <c r="N1051" s="738" t="s">
        <v>301</v>
      </c>
    </row>
    <row r="1052" spans="1:14" x14ac:dyDescent="0.35">
      <c r="A1052" s="1164">
        <v>64</v>
      </c>
      <c r="B1052" s="865" t="s">
        <v>533</v>
      </c>
      <c r="C1052" s="865" t="s">
        <v>26</v>
      </c>
      <c r="D1052" s="738" t="s">
        <v>301</v>
      </c>
      <c r="E1052" s="1165"/>
      <c r="F1052" s="1165">
        <v>0</v>
      </c>
      <c r="G1052" s="1165">
        <v>0</v>
      </c>
      <c r="H1052" s="1133" t="s">
        <v>301</v>
      </c>
      <c r="I1052" s="1165"/>
      <c r="J1052" s="1165">
        <v>0</v>
      </c>
      <c r="K1052" s="1165">
        <v>0</v>
      </c>
      <c r="L1052" s="1133" t="s">
        <v>301</v>
      </c>
      <c r="M1052" s="1165">
        <v>0</v>
      </c>
      <c r="N1052" s="738" t="s">
        <v>301</v>
      </c>
    </row>
    <row r="1053" spans="1:14" x14ac:dyDescent="0.35">
      <c r="A1053" s="1138">
        <v>65</v>
      </c>
      <c r="B1053" s="868" t="s">
        <v>3520</v>
      </c>
      <c r="C1053" s="868" t="s">
        <v>26</v>
      </c>
      <c r="D1053" s="738" t="s">
        <v>301</v>
      </c>
      <c r="E1053" s="1139"/>
      <c r="F1053" s="1139">
        <v>0</v>
      </c>
      <c r="G1053" s="1139">
        <v>0</v>
      </c>
      <c r="H1053" s="1133" t="s">
        <v>301</v>
      </c>
      <c r="I1053" s="1139"/>
      <c r="J1053" s="1139">
        <v>0</v>
      </c>
      <c r="K1053" s="1139">
        <v>0</v>
      </c>
      <c r="L1053" s="1133" t="s">
        <v>301</v>
      </c>
      <c r="M1053" s="1139">
        <v>0</v>
      </c>
      <c r="N1053" s="738" t="s">
        <v>301</v>
      </c>
    </row>
    <row r="1054" spans="1:14" x14ac:dyDescent="0.35">
      <c r="A1054" s="1161"/>
      <c r="B1054" s="1162" t="s">
        <v>223</v>
      </c>
      <c r="C1054" s="1162"/>
      <c r="D1054" s="738" t="s">
        <v>301</v>
      </c>
      <c r="E1054" s="1163">
        <v>0</v>
      </c>
      <c r="F1054" s="1163">
        <v>0</v>
      </c>
      <c r="G1054" s="1163">
        <v>0</v>
      </c>
      <c r="H1054" s="1133" t="s">
        <v>301</v>
      </c>
      <c r="I1054" s="1163">
        <v>0</v>
      </c>
      <c r="J1054" s="1163">
        <v>0</v>
      </c>
      <c r="K1054" s="1163">
        <v>0</v>
      </c>
      <c r="L1054" s="1133" t="s">
        <v>301</v>
      </c>
      <c r="M1054" s="1163">
        <v>0</v>
      </c>
      <c r="N1054" s="738" t="s">
        <v>301</v>
      </c>
    </row>
    <row r="1055" spans="1:14" x14ac:dyDescent="0.35">
      <c r="A1055" s="1164">
        <v>66</v>
      </c>
      <c r="B1055" s="865" t="s">
        <v>672</v>
      </c>
      <c r="C1055" s="865" t="s">
        <v>670</v>
      </c>
      <c r="D1055" s="738" t="s">
        <v>301</v>
      </c>
      <c r="E1055" s="1165"/>
      <c r="F1055" s="1165">
        <v>0</v>
      </c>
      <c r="G1055" s="1165">
        <v>0</v>
      </c>
      <c r="H1055" s="1133" t="s">
        <v>301</v>
      </c>
      <c r="I1055" s="1165"/>
      <c r="J1055" s="1165">
        <v>0</v>
      </c>
      <c r="K1055" s="1165">
        <v>0</v>
      </c>
      <c r="L1055" s="1133" t="s">
        <v>301</v>
      </c>
      <c r="M1055" s="1165">
        <v>0</v>
      </c>
      <c r="N1055" s="738" t="s">
        <v>301</v>
      </c>
    </row>
    <row r="1056" spans="1:14" x14ac:dyDescent="0.35">
      <c r="A1056" s="1138">
        <v>67</v>
      </c>
      <c r="B1056" s="868" t="s">
        <v>673</v>
      </c>
      <c r="C1056" s="868" t="s">
        <v>3521</v>
      </c>
      <c r="D1056" s="738" t="s">
        <v>301</v>
      </c>
      <c r="E1056" s="1139"/>
      <c r="F1056" s="1139">
        <v>0</v>
      </c>
      <c r="G1056" s="1139">
        <v>0</v>
      </c>
      <c r="H1056" s="1133" t="s">
        <v>301</v>
      </c>
      <c r="I1056" s="1139"/>
      <c r="J1056" s="1139">
        <v>0</v>
      </c>
      <c r="K1056" s="1139">
        <v>0</v>
      </c>
      <c r="L1056" s="1133" t="s">
        <v>301</v>
      </c>
      <c r="M1056" s="1139">
        <v>0</v>
      </c>
      <c r="N1056" s="738" t="s">
        <v>301</v>
      </c>
    </row>
    <row r="1057" spans="1:14" x14ac:dyDescent="0.35">
      <c r="A1057" s="1164">
        <v>68</v>
      </c>
      <c r="B1057" s="865" t="s">
        <v>3522</v>
      </c>
      <c r="C1057" s="865" t="s">
        <v>674</v>
      </c>
      <c r="D1057" s="738" t="s">
        <v>301</v>
      </c>
      <c r="E1057" s="1165"/>
      <c r="F1057" s="1165">
        <v>0</v>
      </c>
      <c r="G1057" s="1165">
        <v>0</v>
      </c>
      <c r="H1057" s="1133" t="s">
        <v>301</v>
      </c>
      <c r="I1057" s="1165"/>
      <c r="J1057" s="1165">
        <v>0</v>
      </c>
      <c r="K1057" s="1165">
        <v>0</v>
      </c>
      <c r="L1057" s="1133" t="s">
        <v>301</v>
      </c>
      <c r="M1057" s="1165">
        <v>0</v>
      </c>
      <c r="N1057" s="738" t="s">
        <v>301</v>
      </c>
    </row>
    <row r="1058" spans="1:14" x14ac:dyDescent="0.35">
      <c r="A1058" s="1138">
        <v>69</v>
      </c>
      <c r="B1058" s="868" t="s">
        <v>675</v>
      </c>
      <c r="C1058" s="868" t="s">
        <v>670</v>
      </c>
      <c r="D1058" s="738" t="s">
        <v>301</v>
      </c>
      <c r="E1058" s="1139"/>
      <c r="F1058" s="1139">
        <v>0</v>
      </c>
      <c r="G1058" s="1139">
        <v>0</v>
      </c>
      <c r="H1058" s="1133" t="s">
        <v>301</v>
      </c>
      <c r="I1058" s="1139"/>
      <c r="J1058" s="1139">
        <v>0</v>
      </c>
      <c r="K1058" s="1139">
        <v>0</v>
      </c>
      <c r="L1058" s="1133" t="s">
        <v>301</v>
      </c>
      <c r="M1058" s="1139">
        <v>0</v>
      </c>
      <c r="N1058" s="738" t="s">
        <v>301</v>
      </c>
    </row>
    <row r="1059" spans="1:14" x14ac:dyDescent="0.35">
      <c r="A1059" s="1164">
        <v>70</v>
      </c>
      <c r="B1059" s="865" t="s">
        <v>676</v>
      </c>
      <c r="C1059" s="865" t="s">
        <v>670</v>
      </c>
      <c r="D1059" s="738" t="s">
        <v>301</v>
      </c>
      <c r="E1059" s="1165"/>
      <c r="F1059" s="1165">
        <v>0</v>
      </c>
      <c r="G1059" s="1165">
        <v>0</v>
      </c>
      <c r="H1059" s="1133" t="s">
        <v>301</v>
      </c>
      <c r="I1059" s="1165"/>
      <c r="J1059" s="1165">
        <v>0</v>
      </c>
      <c r="K1059" s="1165">
        <v>0</v>
      </c>
      <c r="L1059" s="1133" t="s">
        <v>301</v>
      </c>
      <c r="M1059" s="1165">
        <v>0</v>
      </c>
      <c r="N1059" s="738" t="s">
        <v>301</v>
      </c>
    </row>
    <row r="1060" spans="1:14" x14ac:dyDescent="0.35">
      <c r="A1060" s="1138">
        <v>71</v>
      </c>
      <c r="B1060" s="868" t="s">
        <v>788</v>
      </c>
      <c r="C1060" s="868" t="s">
        <v>670</v>
      </c>
      <c r="D1060" s="738" t="s">
        <v>301</v>
      </c>
      <c r="E1060" s="1139"/>
      <c r="F1060" s="1139">
        <v>0</v>
      </c>
      <c r="G1060" s="1139">
        <v>0</v>
      </c>
      <c r="H1060" s="1133" t="s">
        <v>301</v>
      </c>
      <c r="I1060" s="1139"/>
      <c r="J1060" s="1139">
        <v>0</v>
      </c>
      <c r="K1060" s="1139">
        <v>0</v>
      </c>
      <c r="L1060" s="1133" t="s">
        <v>301</v>
      </c>
      <c r="M1060" s="1139">
        <v>0</v>
      </c>
      <c r="N1060" s="738" t="s">
        <v>301</v>
      </c>
    </row>
    <row r="1061" spans="1:14" x14ac:dyDescent="0.35">
      <c r="A1061" s="1164">
        <v>72</v>
      </c>
      <c r="B1061" s="865" t="s">
        <v>679</v>
      </c>
      <c r="C1061" s="865" t="s">
        <v>670</v>
      </c>
      <c r="D1061" s="738" t="s">
        <v>301</v>
      </c>
      <c r="E1061" s="1165"/>
      <c r="F1061" s="1165">
        <v>0</v>
      </c>
      <c r="G1061" s="1165">
        <v>0</v>
      </c>
      <c r="H1061" s="1133" t="s">
        <v>301</v>
      </c>
      <c r="I1061" s="1165"/>
      <c r="J1061" s="1165">
        <v>0</v>
      </c>
      <c r="K1061" s="1165">
        <v>0</v>
      </c>
      <c r="L1061" s="1133" t="s">
        <v>301</v>
      </c>
      <c r="M1061" s="1165">
        <v>0</v>
      </c>
      <c r="N1061" s="738" t="s">
        <v>301</v>
      </c>
    </row>
    <row r="1062" spans="1:14" x14ac:dyDescent="0.35">
      <c r="A1062" s="1138">
        <v>73</v>
      </c>
      <c r="B1062" s="868" t="s">
        <v>680</v>
      </c>
      <c r="C1062" s="868" t="s">
        <v>670</v>
      </c>
      <c r="D1062" s="738" t="s">
        <v>301</v>
      </c>
      <c r="E1062" s="1139"/>
      <c r="F1062" s="1139">
        <v>0</v>
      </c>
      <c r="G1062" s="1139">
        <v>0</v>
      </c>
      <c r="H1062" s="1133" t="s">
        <v>301</v>
      </c>
      <c r="I1062" s="1139"/>
      <c r="J1062" s="1139">
        <v>0</v>
      </c>
      <c r="K1062" s="1139">
        <v>0</v>
      </c>
      <c r="L1062" s="1133" t="s">
        <v>301</v>
      </c>
      <c r="M1062" s="1139">
        <v>0</v>
      </c>
      <c r="N1062" s="738" t="s">
        <v>301</v>
      </c>
    </row>
    <row r="1063" spans="1:14" x14ac:dyDescent="0.35">
      <c r="A1063" s="1164">
        <v>74</v>
      </c>
      <c r="B1063" s="865" t="s">
        <v>681</v>
      </c>
      <c r="C1063" s="865" t="s">
        <v>670</v>
      </c>
      <c r="D1063" s="738" t="s">
        <v>301</v>
      </c>
      <c r="E1063" s="1165"/>
      <c r="F1063" s="1165">
        <v>0</v>
      </c>
      <c r="G1063" s="1165">
        <v>0</v>
      </c>
      <c r="H1063" s="1133" t="s">
        <v>301</v>
      </c>
      <c r="I1063" s="1165"/>
      <c r="J1063" s="1165">
        <v>0</v>
      </c>
      <c r="K1063" s="1165">
        <v>0</v>
      </c>
      <c r="L1063" s="1133" t="s">
        <v>301</v>
      </c>
      <c r="M1063" s="1165">
        <v>0</v>
      </c>
      <c r="N1063" s="738" t="s">
        <v>301</v>
      </c>
    </row>
    <row r="1064" spans="1:14" x14ac:dyDescent="0.35">
      <c r="A1064" s="1138">
        <v>75</v>
      </c>
      <c r="B1064" s="868" t="s">
        <v>795</v>
      </c>
      <c r="C1064" s="868" t="s">
        <v>3523</v>
      </c>
      <c r="D1064" s="738" t="s">
        <v>301</v>
      </c>
      <c r="E1064" s="1139"/>
      <c r="F1064" s="1139">
        <v>0</v>
      </c>
      <c r="G1064" s="1139">
        <v>0</v>
      </c>
      <c r="H1064" s="1133" t="s">
        <v>301</v>
      </c>
      <c r="I1064" s="1139"/>
      <c r="J1064" s="1139">
        <v>0</v>
      </c>
      <c r="K1064" s="1139">
        <v>0</v>
      </c>
      <c r="L1064" s="1133" t="s">
        <v>301</v>
      </c>
      <c r="M1064" s="1139">
        <v>0</v>
      </c>
      <c r="N1064" s="738" t="s">
        <v>301</v>
      </c>
    </row>
    <row r="1065" spans="1:14" x14ac:dyDescent="0.35">
      <c r="A1065" s="1164">
        <v>76</v>
      </c>
      <c r="B1065" s="865" t="s">
        <v>682</v>
      </c>
      <c r="C1065" s="865" t="s">
        <v>3523</v>
      </c>
      <c r="D1065" s="738" t="s">
        <v>301</v>
      </c>
      <c r="E1065" s="1165"/>
      <c r="F1065" s="1165">
        <v>0</v>
      </c>
      <c r="G1065" s="1165">
        <v>0</v>
      </c>
      <c r="H1065" s="1133" t="s">
        <v>301</v>
      </c>
      <c r="I1065" s="1165"/>
      <c r="J1065" s="1165">
        <v>0</v>
      </c>
      <c r="K1065" s="1165">
        <v>0</v>
      </c>
      <c r="L1065" s="1133" t="s">
        <v>301</v>
      </c>
      <c r="M1065" s="1165">
        <v>0</v>
      </c>
      <c r="N1065" s="738" t="s">
        <v>301</v>
      </c>
    </row>
    <row r="1066" spans="1:14" x14ac:dyDescent="0.35">
      <c r="A1066" s="1161"/>
      <c r="B1066" s="1162" t="s">
        <v>3524</v>
      </c>
      <c r="C1066" s="1162"/>
      <c r="D1066" s="738" t="s">
        <v>301</v>
      </c>
      <c r="E1066" s="1163">
        <v>0</v>
      </c>
      <c r="F1066" s="1163">
        <v>0</v>
      </c>
      <c r="G1066" s="1163">
        <v>0</v>
      </c>
      <c r="H1066" s="1133" t="s">
        <v>301</v>
      </c>
      <c r="I1066" s="1163">
        <v>0</v>
      </c>
      <c r="J1066" s="1163">
        <v>0</v>
      </c>
      <c r="K1066" s="1163">
        <v>0</v>
      </c>
      <c r="L1066" s="1133" t="s">
        <v>301</v>
      </c>
      <c r="M1066" s="1163">
        <v>0</v>
      </c>
      <c r="N1066" s="738" t="s">
        <v>301</v>
      </c>
    </row>
    <row r="1067" spans="1:14" x14ac:dyDescent="0.35">
      <c r="A1067" s="1164">
        <v>77</v>
      </c>
      <c r="B1067" s="865" t="s">
        <v>3525</v>
      </c>
      <c r="C1067" s="865" t="s">
        <v>3512</v>
      </c>
      <c r="D1067" s="738" t="s">
        <v>301</v>
      </c>
      <c r="E1067" s="1165"/>
      <c r="F1067" s="1165">
        <v>0</v>
      </c>
      <c r="G1067" s="1165">
        <v>0</v>
      </c>
      <c r="H1067" s="1133" t="s">
        <v>301</v>
      </c>
      <c r="I1067" s="1165"/>
      <c r="J1067" s="1165">
        <v>0</v>
      </c>
      <c r="K1067" s="1165">
        <v>0</v>
      </c>
      <c r="L1067" s="1133" t="s">
        <v>301</v>
      </c>
      <c r="M1067" s="1165">
        <v>0</v>
      </c>
      <c r="N1067" s="738" t="s">
        <v>301</v>
      </c>
    </row>
    <row r="1068" spans="1:14" x14ac:dyDescent="0.35">
      <c r="A1068" s="1138">
        <v>78</v>
      </c>
      <c r="B1068" s="868" t="s">
        <v>3526</v>
      </c>
      <c r="C1068" s="868" t="s">
        <v>3512</v>
      </c>
      <c r="D1068" s="738" t="s">
        <v>301</v>
      </c>
      <c r="E1068" s="1139"/>
      <c r="F1068" s="1139">
        <v>0</v>
      </c>
      <c r="G1068" s="1139">
        <v>0</v>
      </c>
      <c r="H1068" s="1133" t="s">
        <v>301</v>
      </c>
      <c r="I1068" s="1139"/>
      <c r="J1068" s="1139">
        <v>0</v>
      </c>
      <c r="K1068" s="1139">
        <v>0</v>
      </c>
      <c r="L1068" s="1133" t="s">
        <v>301</v>
      </c>
      <c r="M1068" s="1139">
        <v>0</v>
      </c>
      <c r="N1068" s="738" t="s">
        <v>301</v>
      </c>
    </row>
    <row r="1069" spans="1:14" x14ac:dyDescent="0.35">
      <c r="A1069" s="1164">
        <v>79</v>
      </c>
      <c r="B1069" s="865" t="s">
        <v>3527</v>
      </c>
      <c r="C1069" s="865" t="s">
        <v>3512</v>
      </c>
      <c r="D1069" s="738" t="s">
        <v>301</v>
      </c>
      <c r="E1069" s="1165"/>
      <c r="F1069" s="1165">
        <v>0</v>
      </c>
      <c r="G1069" s="1165">
        <v>0</v>
      </c>
      <c r="H1069" s="1133" t="s">
        <v>301</v>
      </c>
      <c r="I1069" s="1165"/>
      <c r="J1069" s="1165">
        <v>0</v>
      </c>
      <c r="K1069" s="1165">
        <v>0</v>
      </c>
      <c r="L1069" s="1133" t="s">
        <v>301</v>
      </c>
      <c r="M1069" s="1165">
        <v>0</v>
      </c>
      <c r="N1069" s="738" t="s">
        <v>301</v>
      </c>
    </row>
    <row r="1070" spans="1:14" x14ac:dyDescent="0.35">
      <c r="A1070" s="1138">
        <v>80</v>
      </c>
      <c r="B1070" s="868" t="s">
        <v>3528</v>
      </c>
      <c r="C1070" s="868" t="s">
        <v>3512</v>
      </c>
      <c r="D1070" s="738" t="s">
        <v>301</v>
      </c>
      <c r="E1070" s="1139"/>
      <c r="F1070" s="1139">
        <v>0</v>
      </c>
      <c r="G1070" s="1139">
        <v>0</v>
      </c>
      <c r="H1070" s="1133" t="s">
        <v>301</v>
      </c>
      <c r="I1070" s="1139"/>
      <c r="J1070" s="1139">
        <v>0</v>
      </c>
      <c r="K1070" s="1139">
        <v>0</v>
      </c>
      <c r="L1070" s="1133" t="s">
        <v>301</v>
      </c>
      <c r="M1070" s="1139">
        <v>0</v>
      </c>
      <c r="N1070" s="738" t="s">
        <v>301</v>
      </c>
    </row>
    <row r="1071" spans="1:14" x14ac:dyDescent="0.35">
      <c r="A1071" s="1164">
        <v>81</v>
      </c>
      <c r="B1071" s="865" t="s">
        <v>3529</v>
      </c>
      <c r="C1071" s="865" t="s">
        <v>3512</v>
      </c>
      <c r="D1071" s="738" t="s">
        <v>301</v>
      </c>
      <c r="E1071" s="1165"/>
      <c r="F1071" s="1165">
        <v>0</v>
      </c>
      <c r="G1071" s="1165">
        <v>0</v>
      </c>
      <c r="H1071" s="1133" t="s">
        <v>301</v>
      </c>
      <c r="I1071" s="1165"/>
      <c r="J1071" s="1165">
        <v>0</v>
      </c>
      <c r="K1071" s="1165">
        <v>0</v>
      </c>
      <c r="L1071" s="1133" t="s">
        <v>301</v>
      </c>
      <c r="M1071" s="1165">
        <v>0</v>
      </c>
      <c r="N1071" s="738" t="s">
        <v>301</v>
      </c>
    </row>
    <row r="1072" spans="1:14" x14ac:dyDescent="0.35">
      <c r="A1072" s="1138">
        <v>82</v>
      </c>
      <c r="B1072" s="868" t="s">
        <v>3530</v>
      </c>
      <c r="C1072" s="868" t="s">
        <v>3512</v>
      </c>
      <c r="D1072" s="738" t="s">
        <v>301</v>
      </c>
      <c r="E1072" s="1139"/>
      <c r="F1072" s="1139">
        <v>0</v>
      </c>
      <c r="G1072" s="1139">
        <v>0</v>
      </c>
      <c r="H1072" s="1133" t="s">
        <v>301</v>
      </c>
      <c r="I1072" s="1139"/>
      <c r="J1072" s="1139">
        <v>0</v>
      </c>
      <c r="K1072" s="1139">
        <v>0</v>
      </c>
      <c r="L1072" s="1133" t="s">
        <v>301</v>
      </c>
      <c r="M1072" s="1139">
        <v>0</v>
      </c>
      <c r="N1072" s="738" t="s">
        <v>301</v>
      </c>
    </row>
    <row r="1073" spans="1:14" x14ac:dyDescent="0.35">
      <c r="A1073" s="1161"/>
      <c r="B1073" s="1162" t="s">
        <v>3531</v>
      </c>
      <c r="C1073" s="1162"/>
      <c r="D1073" s="738" t="s">
        <v>301</v>
      </c>
      <c r="E1073" s="1163">
        <v>0</v>
      </c>
      <c r="F1073" s="1163">
        <v>0</v>
      </c>
      <c r="G1073" s="1163">
        <v>0</v>
      </c>
      <c r="H1073" s="1133" t="s">
        <v>301</v>
      </c>
      <c r="I1073" s="1163">
        <v>0</v>
      </c>
      <c r="J1073" s="1163">
        <v>0</v>
      </c>
      <c r="K1073" s="1163">
        <v>0</v>
      </c>
      <c r="L1073" s="1133" t="s">
        <v>301</v>
      </c>
      <c r="M1073" s="1163">
        <v>0</v>
      </c>
      <c r="N1073" s="738" t="s">
        <v>301</v>
      </c>
    </row>
    <row r="1074" spans="1:14" x14ac:dyDescent="0.35">
      <c r="A1074" s="1164">
        <v>83</v>
      </c>
      <c r="B1074" s="865" t="s">
        <v>3532</v>
      </c>
      <c r="C1074" s="865" t="s">
        <v>3533</v>
      </c>
      <c r="D1074" s="738" t="s">
        <v>301</v>
      </c>
      <c r="E1074" s="1165"/>
      <c r="F1074" s="1165">
        <v>0</v>
      </c>
      <c r="G1074" s="1165">
        <v>0</v>
      </c>
      <c r="H1074" s="1133" t="s">
        <v>301</v>
      </c>
      <c r="I1074" s="1165"/>
      <c r="J1074" s="1165">
        <v>0</v>
      </c>
      <c r="K1074" s="1165">
        <v>0</v>
      </c>
      <c r="L1074" s="1133" t="s">
        <v>301</v>
      </c>
      <c r="M1074" s="1165">
        <v>0</v>
      </c>
      <c r="N1074" s="738" t="s">
        <v>301</v>
      </c>
    </row>
    <row r="1075" spans="1:14" x14ac:dyDescent="0.35">
      <c r="A1075" s="1138">
        <v>84</v>
      </c>
      <c r="B1075" s="868" t="s">
        <v>3534</v>
      </c>
      <c r="C1075" s="868" t="s">
        <v>3533</v>
      </c>
      <c r="D1075" s="738" t="s">
        <v>301</v>
      </c>
      <c r="E1075" s="1139"/>
      <c r="F1075" s="1139">
        <v>0</v>
      </c>
      <c r="G1075" s="1139">
        <v>0</v>
      </c>
      <c r="H1075" s="1133" t="s">
        <v>301</v>
      </c>
      <c r="I1075" s="1139"/>
      <c r="J1075" s="1139">
        <v>0</v>
      </c>
      <c r="K1075" s="1139">
        <v>0</v>
      </c>
      <c r="L1075" s="1133" t="s">
        <v>301</v>
      </c>
      <c r="M1075" s="1139">
        <v>0</v>
      </c>
      <c r="N1075" s="738" t="s">
        <v>301</v>
      </c>
    </row>
    <row r="1076" spans="1:14" x14ac:dyDescent="0.35">
      <c r="A1076" s="1161"/>
      <c r="B1076" s="1162" t="s">
        <v>3535</v>
      </c>
      <c r="C1076" s="1162"/>
      <c r="D1076" s="738" t="s">
        <v>301</v>
      </c>
      <c r="E1076" s="1163">
        <v>0</v>
      </c>
      <c r="F1076" s="1163">
        <v>0</v>
      </c>
      <c r="G1076" s="1163">
        <v>0</v>
      </c>
      <c r="H1076" s="1133" t="s">
        <v>301</v>
      </c>
      <c r="I1076" s="1163">
        <v>0</v>
      </c>
      <c r="J1076" s="1163">
        <v>0</v>
      </c>
      <c r="K1076" s="1163">
        <v>0</v>
      </c>
      <c r="L1076" s="1133" t="s">
        <v>301</v>
      </c>
      <c r="M1076" s="1163">
        <v>0</v>
      </c>
      <c r="N1076" s="738" t="s">
        <v>301</v>
      </c>
    </row>
    <row r="1077" spans="1:14" x14ac:dyDescent="0.35">
      <c r="A1077" s="1164">
        <v>85</v>
      </c>
      <c r="B1077" s="865" t="s">
        <v>3536</v>
      </c>
      <c r="C1077" s="865" t="s">
        <v>3537</v>
      </c>
      <c r="D1077" s="738" t="s">
        <v>301</v>
      </c>
      <c r="E1077" s="1165"/>
      <c r="F1077" s="1165">
        <v>0</v>
      </c>
      <c r="G1077" s="1165">
        <v>0</v>
      </c>
      <c r="H1077" s="1133" t="s">
        <v>301</v>
      </c>
      <c r="I1077" s="1165"/>
      <c r="J1077" s="1165">
        <v>0</v>
      </c>
      <c r="K1077" s="1165">
        <v>0</v>
      </c>
      <c r="L1077" s="1133" t="s">
        <v>301</v>
      </c>
      <c r="M1077" s="1165">
        <v>0</v>
      </c>
      <c r="N1077" s="738" t="s">
        <v>301</v>
      </c>
    </row>
    <row r="1078" spans="1:14" x14ac:dyDescent="0.35">
      <c r="A1078" s="1138">
        <v>86</v>
      </c>
      <c r="B1078" s="868" t="s">
        <v>3538</v>
      </c>
      <c r="C1078" s="868" t="s">
        <v>3539</v>
      </c>
      <c r="D1078" s="738" t="s">
        <v>301</v>
      </c>
      <c r="E1078" s="1139"/>
      <c r="F1078" s="1139">
        <v>0</v>
      </c>
      <c r="G1078" s="1139">
        <v>0</v>
      </c>
      <c r="H1078" s="1133" t="s">
        <v>301</v>
      </c>
      <c r="I1078" s="1139"/>
      <c r="J1078" s="1139">
        <v>0</v>
      </c>
      <c r="K1078" s="1139">
        <v>0</v>
      </c>
      <c r="L1078" s="1133" t="s">
        <v>301</v>
      </c>
      <c r="M1078" s="1139">
        <v>0</v>
      </c>
      <c r="N1078" s="738" t="s">
        <v>301</v>
      </c>
    </row>
    <row r="1079" spans="1:14" x14ac:dyDescent="0.35">
      <c r="A1079" s="1164">
        <v>87</v>
      </c>
      <c r="B1079" s="865" t="s">
        <v>3540</v>
      </c>
      <c r="C1079" s="865" t="s">
        <v>3541</v>
      </c>
      <c r="D1079" s="738" t="s">
        <v>301</v>
      </c>
      <c r="E1079" s="1165"/>
      <c r="F1079" s="1165">
        <v>0</v>
      </c>
      <c r="G1079" s="1165">
        <v>0</v>
      </c>
      <c r="H1079" s="1133" t="s">
        <v>301</v>
      </c>
      <c r="I1079" s="1165"/>
      <c r="J1079" s="1165">
        <v>0</v>
      </c>
      <c r="K1079" s="1165">
        <v>0</v>
      </c>
      <c r="L1079" s="1133" t="s">
        <v>301</v>
      </c>
      <c r="M1079" s="1165">
        <v>0</v>
      </c>
      <c r="N1079" s="738" t="s">
        <v>301</v>
      </c>
    </row>
    <row r="1080" spans="1:14" x14ac:dyDescent="0.35">
      <c r="A1080" s="1138">
        <v>88</v>
      </c>
      <c r="B1080" s="868" t="s">
        <v>3542</v>
      </c>
      <c r="C1080" s="868" t="s">
        <v>3523</v>
      </c>
      <c r="D1080" s="738" t="s">
        <v>301</v>
      </c>
      <c r="E1080" s="1139"/>
      <c r="F1080" s="1139">
        <v>0</v>
      </c>
      <c r="G1080" s="1139">
        <v>0</v>
      </c>
      <c r="H1080" s="1133" t="s">
        <v>301</v>
      </c>
      <c r="I1080" s="1139"/>
      <c r="J1080" s="1139">
        <v>0</v>
      </c>
      <c r="K1080" s="1139">
        <v>0</v>
      </c>
      <c r="L1080" s="1133" t="s">
        <v>301</v>
      </c>
      <c r="M1080" s="1139">
        <v>0</v>
      </c>
      <c r="N1080" s="738" t="s">
        <v>301</v>
      </c>
    </row>
    <row r="1081" spans="1:14" x14ac:dyDescent="0.35">
      <c r="A1081" s="1167"/>
      <c r="B1081" s="1168" t="s">
        <v>3543</v>
      </c>
      <c r="C1081" s="1168"/>
      <c r="D1081" s="738"/>
      <c r="E1081" s="1169">
        <v>288000</v>
      </c>
      <c r="F1081" s="1169">
        <v>52856629</v>
      </c>
      <c r="G1081" s="1169">
        <v>53144629</v>
      </c>
      <c r="H1081" s="1133"/>
      <c r="I1081" s="1169">
        <v>73228300</v>
      </c>
      <c r="J1081" s="1169">
        <v>0</v>
      </c>
      <c r="K1081" s="1169">
        <v>73228300</v>
      </c>
      <c r="L1081" s="1133"/>
      <c r="M1081" s="1169">
        <v>-20083671</v>
      </c>
      <c r="N1081" s="738"/>
    </row>
    <row r="1084" spans="1:14" x14ac:dyDescent="0.35">
      <c r="A1084" s="1156" t="s">
        <v>3500</v>
      </c>
      <c r="B1084" s="1172" t="s">
        <v>596</v>
      </c>
      <c r="C1084" s="738"/>
      <c r="D1084" s="738" t="s">
        <v>301</v>
      </c>
      <c r="E1084" s="738"/>
      <c r="F1084" s="1158" t="s">
        <v>3501</v>
      </c>
      <c r="G1084" s="1159">
        <v>604.32574999999997</v>
      </c>
      <c r="H1084" s="738" t="s">
        <v>301</v>
      </c>
      <c r="I1084" s="1158" t="s">
        <v>3502</v>
      </c>
      <c r="J1084" s="1158">
        <v>2022</v>
      </c>
      <c r="K1084" s="738"/>
      <c r="L1084" s="738" t="s">
        <v>301</v>
      </c>
      <c r="M1084" s="738"/>
      <c r="N1084" s="738" t="s">
        <v>301</v>
      </c>
    </row>
    <row r="1085" spans="1:14" x14ac:dyDescent="0.35">
      <c r="A1085" s="787"/>
      <c r="B1085" s="738"/>
      <c r="C1085" s="738"/>
      <c r="D1085" s="738" t="s">
        <v>301</v>
      </c>
      <c r="E1085" s="738"/>
      <c r="F1085" s="738"/>
      <c r="G1085" s="738"/>
      <c r="H1085" s="738" t="s">
        <v>301</v>
      </c>
      <c r="I1085" s="738"/>
      <c r="J1085" s="738"/>
      <c r="K1085" s="738"/>
      <c r="L1085" s="738" t="s">
        <v>301</v>
      </c>
      <c r="M1085" s="738"/>
      <c r="N1085" s="738" t="s">
        <v>301</v>
      </c>
    </row>
    <row r="1086" spans="1:14" x14ac:dyDescent="0.35">
      <c r="A1086" s="1781" t="s">
        <v>0</v>
      </c>
      <c r="B1086" s="1781" t="s">
        <v>378</v>
      </c>
      <c r="C1086" s="1782" t="s">
        <v>671</v>
      </c>
      <c r="D1086" s="738" t="s">
        <v>301</v>
      </c>
      <c r="E1086" s="1284" t="s">
        <v>3503</v>
      </c>
      <c r="F1086" s="1284"/>
      <c r="G1086" s="1284"/>
      <c r="H1086" s="738" t="s">
        <v>301</v>
      </c>
      <c r="I1086" s="1284" t="s">
        <v>3504</v>
      </c>
      <c r="J1086" s="1284"/>
      <c r="K1086" s="1284"/>
      <c r="L1086" s="738" t="s">
        <v>301</v>
      </c>
      <c r="M1086" s="1284" t="s">
        <v>3505</v>
      </c>
      <c r="N1086" s="738" t="s">
        <v>301</v>
      </c>
    </row>
    <row r="1087" spans="1:14" x14ac:dyDescent="0.35">
      <c r="A1087" s="1781"/>
      <c r="B1087" s="1781"/>
      <c r="C1087" s="1781"/>
      <c r="D1087" s="738" t="s">
        <v>301</v>
      </c>
      <c r="E1087" s="1160" t="s">
        <v>3506</v>
      </c>
      <c r="F1087" s="1160" t="s">
        <v>3507</v>
      </c>
      <c r="G1087" s="1160" t="s">
        <v>3508</v>
      </c>
      <c r="H1087" s="738" t="s">
        <v>301</v>
      </c>
      <c r="I1087" s="1160" t="s">
        <v>3506</v>
      </c>
      <c r="J1087" s="1160" t="s">
        <v>3507</v>
      </c>
      <c r="K1087" s="1160" t="s">
        <v>3508</v>
      </c>
      <c r="L1087" s="738" t="s">
        <v>301</v>
      </c>
      <c r="M1087" s="1284"/>
      <c r="N1087" s="738" t="s">
        <v>301</v>
      </c>
    </row>
    <row r="1088" spans="1:14" x14ac:dyDescent="0.35">
      <c r="A1088" s="1161"/>
      <c r="B1088" s="1162" t="s">
        <v>307</v>
      </c>
      <c r="C1088" s="1162"/>
      <c r="D1088" s="738" t="s">
        <v>301</v>
      </c>
      <c r="E1088" s="1163">
        <v>0</v>
      </c>
      <c r="F1088" s="1163">
        <v>0</v>
      </c>
      <c r="G1088" s="1163">
        <v>0</v>
      </c>
      <c r="H1088" s="1133" t="s">
        <v>301</v>
      </c>
      <c r="I1088" s="1163">
        <v>0</v>
      </c>
      <c r="J1088" s="1163">
        <v>0</v>
      </c>
      <c r="K1088" s="1163">
        <v>0</v>
      </c>
      <c r="L1088" s="1133" t="s">
        <v>301</v>
      </c>
      <c r="M1088" s="1163">
        <v>0</v>
      </c>
      <c r="N1088" s="738" t="s">
        <v>301</v>
      </c>
    </row>
    <row r="1089" spans="1:14" x14ac:dyDescent="0.35">
      <c r="A1089" s="1164">
        <v>1</v>
      </c>
      <c r="B1089" s="865" t="s">
        <v>205</v>
      </c>
      <c r="C1089" s="865" t="s">
        <v>179</v>
      </c>
      <c r="D1089" s="738" t="s">
        <v>301</v>
      </c>
      <c r="E1089" s="1165"/>
      <c r="F1089" s="1165">
        <v>0</v>
      </c>
      <c r="G1089" s="1165">
        <v>0</v>
      </c>
      <c r="H1089" s="1133" t="s">
        <v>301</v>
      </c>
      <c r="I1089" s="1165"/>
      <c r="J1089" s="1165">
        <v>0</v>
      </c>
      <c r="K1089" s="1165">
        <v>0</v>
      </c>
      <c r="L1089" s="1133" t="s">
        <v>301</v>
      </c>
      <c r="M1089" s="1165">
        <v>0</v>
      </c>
      <c r="N1089" s="738" t="s">
        <v>301</v>
      </c>
    </row>
    <row r="1090" spans="1:14" x14ac:dyDescent="0.35">
      <c r="A1090" s="1138">
        <v>2</v>
      </c>
      <c r="B1090" s="868" t="s">
        <v>216</v>
      </c>
      <c r="C1090" s="868" t="s">
        <v>179</v>
      </c>
      <c r="D1090" s="738" t="s">
        <v>301</v>
      </c>
      <c r="E1090" s="1139"/>
      <c r="F1090" s="1139">
        <v>0</v>
      </c>
      <c r="G1090" s="1139">
        <v>0</v>
      </c>
      <c r="H1090" s="1133" t="s">
        <v>301</v>
      </c>
      <c r="I1090" s="1139"/>
      <c r="J1090" s="1139">
        <v>0</v>
      </c>
      <c r="K1090" s="1139">
        <v>0</v>
      </c>
      <c r="L1090" s="1133" t="s">
        <v>301</v>
      </c>
      <c r="M1090" s="1139">
        <v>0</v>
      </c>
      <c r="N1090" s="738" t="s">
        <v>301</v>
      </c>
    </row>
    <row r="1091" spans="1:14" x14ac:dyDescent="0.35">
      <c r="A1091" s="1164">
        <v>3</v>
      </c>
      <c r="B1091" s="865" t="s">
        <v>217</v>
      </c>
      <c r="C1091" s="865" t="s">
        <v>179</v>
      </c>
      <c r="D1091" s="738" t="s">
        <v>301</v>
      </c>
      <c r="E1091" s="1165"/>
      <c r="F1091" s="1165">
        <v>0</v>
      </c>
      <c r="G1091" s="1165">
        <v>0</v>
      </c>
      <c r="H1091" s="1133" t="s">
        <v>301</v>
      </c>
      <c r="I1091" s="1165"/>
      <c r="J1091" s="1165">
        <v>0</v>
      </c>
      <c r="K1091" s="1165">
        <v>0</v>
      </c>
      <c r="L1091" s="1133" t="s">
        <v>301</v>
      </c>
      <c r="M1091" s="1165">
        <v>0</v>
      </c>
      <c r="N1091" s="738" t="s">
        <v>301</v>
      </c>
    </row>
    <row r="1092" spans="1:14" x14ac:dyDescent="0.35">
      <c r="A1092" s="1138">
        <v>4</v>
      </c>
      <c r="B1092" s="868" t="s">
        <v>218</v>
      </c>
      <c r="C1092" s="868" t="s">
        <v>208</v>
      </c>
      <c r="D1092" s="738" t="s">
        <v>301</v>
      </c>
      <c r="E1092" s="1139"/>
      <c r="F1092" s="1139">
        <v>0</v>
      </c>
      <c r="G1092" s="1139">
        <v>0</v>
      </c>
      <c r="H1092" s="1133" t="s">
        <v>301</v>
      </c>
      <c r="I1092" s="1139"/>
      <c r="J1092" s="1139">
        <v>0</v>
      </c>
      <c r="K1092" s="1139">
        <v>0</v>
      </c>
      <c r="L1092" s="1133" t="s">
        <v>301</v>
      </c>
      <c r="M1092" s="1139">
        <v>0</v>
      </c>
      <c r="N1092" s="738" t="s">
        <v>301</v>
      </c>
    </row>
    <row r="1093" spans="1:14" x14ac:dyDescent="0.35">
      <c r="A1093" s="1164">
        <v>5</v>
      </c>
      <c r="B1093" s="865" t="s">
        <v>518</v>
      </c>
      <c r="C1093" s="865" t="s">
        <v>208</v>
      </c>
      <c r="D1093" s="738" t="s">
        <v>301</v>
      </c>
      <c r="E1093" s="1165"/>
      <c r="F1093" s="1165">
        <v>0</v>
      </c>
      <c r="G1093" s="1165">
        <v>0</v>
      </c>
      <c r="H1093" s="1133" t="s">
        <v>301</v>
      </c>
      <c r="I1093" s="1165"/>
      <c r="J1093" s="1165">
        <v>0</v>
      </c>
      <c r="K1093" s="1165">
        <v>0</v>
      </c>
      <c r="L1093" s="1133" t="s">
        <v>301</v>
      </c>
      <c r="M1093" s="1165">
        <v>0</v>
      </c>
      <c r="N1093" s="738" t="s">
        <v>301</v>
      </c>
    </row>
    <row r="1094" spans="1:14" x14ac:dyDescent="0.35">
      <c r="A1094" s="1138">
        <v>6</v>
      </c>
      <c r="B1094" s="868" t="s">
        <v>519</v>
      </c>
      <c r="C1094" s="868" t="s">
        <v>208</v>
      </c>
      <c r="D1094" s="738" t="s">
        <v>301</v>
      </c>
      <c r="E1094" s="1139"/>
      <c r="F1094" s="1139">
        <v>0</v>
      </c>
      <c r="G1094" s="1139">
        <v>0</v>
      </c>
      <c r="H1094" s="1133" t="s">
        <v>301</v>
      </c>
      <c r="I1094" s="1139"/>
      <c r="J1094" s="1139">
        <v>0</v>
      </c>
      <c r="K1094" s="1139">
        <v>0</v>
      </c>
      <c r="L1094" s="1133" t="s">
        <v>301</v>
      </c>
      <c r="M1094" s="1139">
        <v>0</v>
      </c>
      <c r="N1094" s="738" t="s">
        <v>301</v>
      </c>
    </row>
    <row r="1095" spans="1:14" x14ac:dyDescent="0.35">
      <c r="A1095" s="1161"/>
      <c r="B1095" s="1162" t="s">
        <v>520</v>
      </c>
      <c r="C1095" s="1162"/>
      <c r="D1095" s="738" t="s">
        <v>301</v>
      </c>
      <c r="E1095" s="1163">
        <v>0</v>
      </c>
      <c r="F1095" s="1163">
        <v>0</v>
      </c>
      <c r="G1095" s="1163">
        <v>0</v>
      </c>
      <c r="H1095" s="1133" t="s">
        <v>301</v>
      </c>
      <c r="I1095" s="1163">
        <v>0</v>
      </c>
      <c r="J1095" s="1163">
        <v>0</v>
      </c>
      <c r="K1095" s="1163">
        <v>0</v>
      </c>
      <c r="L1095" s="1133" t="s">
        <v>301</v>
      </c>
      <c r="M1095" s="1163">
        <v>0</v>
      </c>
      <c r="N1095" s="738" t="s">
        <v>301</v>
      </c>
    </row>
    <row r="1096" spans="1:14" x14ac:dyDescent="0.35">
      <c r="A1096" s="1164">
        <v>7</v>
      </c>
      <c r="B1096" s="865" t="s">
        <v>521</v>
      </c>
      <c r="C1096" s="865" t="s">
        <v>179</v>
      </c>
      <c r="D1096" s="738" t="s">
        <v>301</v>
      </c>
      <c r="E1096" s="1165"/>
      <c r="F1096" s="1165">
        <v>0</v>
      </c>
      <c r="G1096" s="1165">
        <v>0</v>
      </c>
      <c r="H1096" s="1133" t="s">
        <v>301</v>
      </c>
      <c r="I1096" s="1165"/>
      <c r="J1096" s="1165">
        <v>0</v>
      </c>
      <c r="K1096" s="1165">
        <v>0</v>
      </c>
      <c r="L1096" s="1133" t="s">
        <v>301</v>
      </c>
      <c r="M1096" s="1165">
        <v>0</v>
      </c>
      <c r="N1096" s="738" t="s">
        <v>301</v>
      </c>
    </row>
    <row r="1097" spans="1:14" x14ac:dyDescent="0.35">
      <c r="A1097" s="1138">
        <v>8</v>
      </c>
      <c r="B1097" s="868" t="s">
        <v>522</v>
      </c>
      <c r="C1097" s="868" t="s">
        <v>179</v>
      </c>
      <c r="D1097" s="738" t="s">
        <v>301</v>
      </c>
      <c r="E1097" s="1139"/>
      <c r="F1097" s="1139">
        <v>0</v>
      </c>
      <c r="G1097" s="1139">
        <v>0</v>
      </c>
      <c r="H1097" s="1133" t="s">
        <v>301</v>
      </c>
      <c r="I1097" s="1139"/>
      <c r="J1097" s="1139">
        <v>0</v>
      </c>
      <c r="K1097" s="1139">
        <v>0</v>
      </c>
      <c r="L1097" s="1133" t="s">
        <v>301</v>
      </c>
      <c r="M1097" s="1139">
        <v>0</v>
      </c>
      <c r="N1097" s="738" t="s">
        <v>301</v>
      </c>
    </row>
    <row r="1098" spans="1:14" x14ac:dyDescent="0.35">
      <c r="A1098" s="1164">
        <v>9</v>
      </c>
      <c r="B1098" s="865" t="s">
        <v>523</v>
      </c>
      <c r="C1098" s="865" t="s">
        <v>179</v>
      </c>
      <c r="D1098" s="738" t="s">
        <v>301</v>
      </c>
      <c r="E1098" s="1165"/>
      <c r="F1098" s="1165">
        <v>0</v>
      </c>
      <c r="G1098" s="1165">
        <v>0</v>
      </c>
      <c r="H1098" s="1133" t="s">
        <v>301</v>
      </c>
      <c r="I1098" s="1165"/>
      <c r="J1098" s="1165">
        <v>0</v>
      </c>
      <c r="K1098" s="1165">
        <v>0</v>
      </c>
      <c r="L1098" s="1133" t="s">
        <v>301</v>
      </c>
      <c r="M1098" s="1165">
        <v>0</v>
      </c>
      <c r="N1098" s="738" t="s">
        <v>301</v>
      </c>
    </row>
    <row r="1099" spans="1:14" x14ac:dyDescent="0.35">
      <c r="A1099" s="1138">
        <v>10</v>
      </c>
      <c r="B1099" s="868" t="s">
        <v>218</v>
      </c>
      <c r="C1099" s="868" t="s">
        <v>181</v>
      </c>
      <c r="D1099" s="738" t="s">
        <v>301</v>
      </c>
      <c r="E1099" s="1139"/>
      <c r="F1099" s="1139">
        <v>0</v>
      </c>
      <c r="G1099" s="1139">
        <v>0</v>
      </c>
      <c r="H1099" s="1133" t="s">
        <v>301</v>
      </c>
      <c r="I1099" s="1139"/>
      <c r="J1099" s="1139">
        <v>0</v>
      </c>
      <c r="K1099" s="1139">
        <v>0</v>
      </c>
      <c r="L1099" s="1133" t="s">
        <v>301</v>
      </c>
      <c r="M1099" s="1139">
        <v>0</v>
      </c>
      <c r="N1099" s="738" t="s">
        <v>301</v>
      </c>
    </row>
    <row r="1100" spans="1:14" x14ac:dyDescent="0.35">
      <c r="A1100" s="1164">
        <v>11</v>
      </c>
      <c r="B1100" s="865" t="s">
        <v>518</v>
      </c>
      <c r="C1100" s="865" t="s">
        <v>181</v>
      </c>
      <c r="D1100" s="738" t="s">
        <v>301</v>
      </c>
      <c r="E1100" s="1165"/>
      <c r="F1100" s="1165">
        <v>0</v>
      </c>
      <c r="G1100" s="1165">
        <v>0</v>
      </c>
      <c r="H1100" s="1133" t="s">
        <v>301</v>
      </c>
      <c r="I1100" s="1165"/>
      <c r="J1100" s="1165">
        <v>0</v>
      </c>
      <c r="K1100" s="1165">
        <v>0</v>
      </c>
      <c r="L1100" s="1133" t="s">
        <v>301</v>
      </c>
      <c r="M1100" s="1165">
        <v>0</v>
      </c>
      <c r="N1100" s="738" t="s">
        <v>301</v>
      </c>
    </row>
    <row r="1101" spans="1:14" x14ac:dyDescent="0.35">
      <c r="A1101" s="1138">
        <v>12</v>
      </c>
      <c r="B1101" s="868" t="s">
        <v>524</v>
      </c>
      <c r="C1101" s="868" t="s">
        <v>181</v>
      </c>
      <c r="D1101" s="738" t="s">
        <v>301</v>
      </c>
      <c r="E1101" s="1139"/>
      <c r="F1101" s="1139">
        <v>0</v>
      </c>
      <c r="G1101" s="1139">
        <v>0</v>
      </c>
      <c r="H1101" s="1133" t="s">
        <v>301</v>
      </c>
      <c r="I1101" s="1139"/>
      <c r="J1101" s="1139">
        <v>0</v>
      </c>
      <c r="K1101" s="1139">
        <v>0</v>
      </c>
      <c r="L1101" s="1133" t="s">
        <v>301</v>
      </c>
      <c r="M1101" s="1139">
        <v>0</v>
      </c>
      <c r="N1101" s="738" t="s">
        <v>301</v>
      </c>
    </row>
    <row r="1102" spans="1:14" x14ac:dyDescent="0.35">
      <c r="A1102" s="1161"/>
      <c r="B1102" s="1162" t="s">
        <v>381</v>
      </c>
      <c r="C1102" s="1162"/>
      <c r="D1102" s="738" t="s">
        <v>301</v>
      </c>
      <c r="E1102" s="1163">
        <v>0</v>
      </c>
      <c r="F1102" s="1163">
        <v>0</v>
      </c>
      <c r="G1102" s="1163">
        <v>0</v>
      </c>
      <c r="H1102" s="1133" t="s">
        <v>301</v>
      </c>
      <c r="I1102" s="1163">
        <v>0</v>
      </c>
      <c r="J1102" s="1163">
        <v>0</v>
      </c>
      <c r="K1102" s="1163">
        <v>0</v>
      </c>
      <c r="L1102" s="1133" t="s">
        <v>301</v>
      </c>
      <c r="M1102" s="1163">
        <v>0</v>
      </c>
      <c r="N1102" s="738" t="s">
        <v>301</v>
      </c>
    </row>
    <row r="1103" spans="1:14" x14ac:dyDescent="0.35">
      <c r="A1103" s="1164">
        <v>13</v>
      </c>
      <c r="B1103" s="865" t="s">
        <v>525</v>
      </c>
      <c r="C1103" s="865" t="s">
        <v>101</v>
      </c>
      <c r="D1103" s="738" t="s">
        <v>301</v>
      </c>
      <c r="E1103" s="1165"/>
      <c r="F1103" s="1165">
        <v>0</v>
      </c>
      <c r="G1103" s="1165">
        <v>0</v>
      </c>
      <c r="H1103" s="1133" t="s">
        <v>301</v>
      </c>
      <c r="I1103" s="1165"/>
      <c r="J1103" s="1165">
        <v>0</v>
      </c>
      <c r="K1103" s="1165">
        <v>0</v>
      </c>
      <c r="L1103" s="1133" t="s">
        <v>301</v>
      </c>
      <c r="M1103" s="1165">
        <v>0</v>
      </c>
      <c r="N1103" s="738" t="s">
        <v>301</v>
      </c>
    </row>
    <row r="1104" spans="1:14" x14ac:dyDescent="0.35">
      <c r="A1104" s="1138">
        <v>14</v>
      </c>
      <c r="B1104" s="868" t="s">
        <v>526</v>
      </c>
      <c r="C1104" s="868" t="s">
        <v>101</v>
      </c>
      <c r="D1104" s="738" t="s">
        <v>301</v>
      </c>
      <c r="E1104" s="1139"/>
      <c r="F1104" s="1139">
        <v>0</v>
      </c>
      <c r="G1104" s="1139">
        <v>0</v>
      </c>
      <c r="H1104" s="1133" t="s">
        <v>301</v>
      </c>
      <c r="I1104" s="1139"/>
      <c r="J1104" s="1139">
        <v>0</v>
      </c>
      <c r="K1104" s="1139">
        <v>0</v>
      </c>
      <c r="L1104" s="1133" t="s">
        <v>301</v>
      </c>
      <c r="M1104" s="1139">
        <v>0</v>
      </c>
      <c r="N1104" s="738" t="s">
        <v>301</v>
      </c>
    </row>
    <row r="1105" spans="1:14" x14ac:dyDescent="0.35">
      <c r="A1105" s="1164">
        <v>15</v>
      </c>
      <c r="B1105" s="865" t="s">
        <v>506</v>
      </c>
      <c r="C1105" s="865" t="s">
        <v>101</v>
      </c>
      <c r="D1105" s="738" t="s">
        <v>301</v>
      </c>
      <c r="E1105" s="1165"/>
      <c r="F1105" s="1165">
        <v>0</v>
      </c>
      <c r="G1105" s="1165">
        <v>0</v>
      </c>
      <c r="H1105" s="1133" t="s">
        <v>301</v>
      </c>
      <c r="I1105" s="1165"/>
      <c r="J1105" s="1165">
        <v>0</v>
      </c>
      <c r="K1105" s="1165">
        <v>0</v>
      </c>
      <c r="L1105" s="1133" t="s">
        <v>301</v>
      </c>
      <c r="M1105" s="1165">
        <v>0</v>
      </c>
      <c r="N1105" s="738" t="s">
        <v>301</v>
      </c>
    </row>
    <row r="1106" spans="1:14" x14ac:dyDescent="0.35">
      <c r="A1106" s="1161"/>
      <c r="B1106" s="1162" t="s">
        <v>382</v>
      </c>
      <c r="C1106" s="1162"/>
      <c r="D1106" s="738" t="s">
        <v>301</v>
      </c>
      <c r="E1106" s="1163">
        <v>0</v>
      </c>
      <c r="F1106" s="1163">
        <v>0</v>
      </c>
      <c r="G1106" s="1163">
        <v>0</v>
      </c>
      <c r="H1106" s="1133" t="s">
        <v>301</v>
      </c>
      <c r="I1106" s="1163">
        <v>0</v>
      </c>
      <c r="J1106" s="1163">
        <v>0</v>
      </c>
      <c r="K1106" s="1163">
        <v>0</v>
      </c>
      <c r="L1106" s="1133" t="s">
        <v>301</v>
      </c>
      <c r="M1106" s="1163">
        <v>0</v>
      </c>
      <c r="N1106" s="738" t="s">
        <v>301</v>
      </c>
    </row>
    <row r="1107" spans="1:14" x14ac:dyDescent="0.35">
      <c r="A1107" s="1164">
        <v>16</v>
      </c>
      <c r="B1107" s="865" t="s">
        <v>309</v>
      </c>
      <c r="C1107" s="865" t="s">
        <v>185</v>
      </c>
      <c r="D1107" s="738" t="s">
        <v>301</v>
      </c>
      <c r="E1107" s="1165"/>
      <c r="F1107" s="1165">
        <v>0</v>
      </c>
      <c r="G1107" s="1165">
        <v>0</v>
      </c>
      <c r="H1107" s="1133" t="s">
        <v>301</v>
      </c>
      <c r="I1107" s="1165"/>
      <c r="J1107" s="1165">
        <v>0</v>
      </c>
      <c r="K1107" s="1165">
        <v>0</v>
      </c>
      <c r="L1107" s="1133" t="s">
        <v>301</v>
      </c>
      <c r="M1107" s="1165">
        <v>0</v>
      </c>
      <c r="N1107" s="738" t="s">
        <v>301</v>
      </c>
    </row>
    <row r="1108" spans="1:14" x14ac:dyDescent="0.35">
      <c r="A1108" s="1138">
        <v>17</v>
      </c>
      <c r="B1108" s="868" t="s">
        <v>310</v>
      </c>
      <c r="C1108" s="868" t="s">
        <v>185</v>
      </c>
      <c r="D1108" s="738" t="s">
        <v>301</v>
      </c>
      <c r="E1108" s="1139"/>
      <c r="F1108" s="1139">
        <v>0</v>
      </c>
      <c r="G1108" s="1139">
        <v>0</v>
      </c>
      <c r="H1108" s="1133" t="s">
        <v>301</v>
      </c>
      <c r="I1108" s="1139"/>
      <c r="J1108" s="1139">
        <v>0</v>
      </c>
      <c r="K1108" s="1139">
        <v>0</v>
      </c>
      <c r="L1108" s="1133" t="s">
        <v>301</v>
      </c>
      <c r="M1108" s="1139">
        <v>0</v>
      </c>
      <c r="N1108" s="738" t="s">
        <v>301</v>
      </c>
    </row>
    <row r="1109" spans="1:14" x14ac:dyDescent="0.35">
      <c r="A1109" s="1164">
        <v>18</v>
      </c>
      <c r="B1109" s="865" t="s">
        <v>151</v>
      </c>
      <c r="C1109" s="865" t="s">
        <v>185</v>
      </c>
      <c r="D1109" s="738" t="s">
        <v>301</v>
      </c>
      <c r="E1109" s="1165"/>
      <c r="F1109" s="1165">
        <v>0</v>
      </c>
      <c r="G1109" s="1165">
        <v>0</v>
      </c>
      <c r="H1109" s="1133" t="s">
        <v>301</v>
      </c>
      <c r="I1109" s="1165"/>
      <c r="J1109" s="1165">
        <v>0</v>
      </c>
      <c r="K1109" s="1165">
        <v>0</v>
      </c>
      <c r="L1109" s="1133" t="s">
        <v>301</v>
      </c>
      <c r="M1109" s="1165">
        <v>0</v>
      </c>
      <c r="N1109" s="738" t="s">
        <v>301</v>
      </c>
    </row>
    <row r="1110" spans="1:14" x14ac:dyDescent="0.35">
      <c r="A1110" s="1161"/>
      <c r="B1110" s="1162" t="s">
        <v>308</v>
      </c>
      <c r="C1110" s="1162"/>
      <c r="D1110" s="738" t="s">
        <v>301</v>
      </c>
      <c r="E1110" s="1163">
        <v>0</v>
      </c>
      <c r="F1110" s="1163">
        <v>0</v>
      </c>
      <c r="G1110" s="1163">
        <v>0</v>
      </c>
      <c r="H1110" s="1133" t="s">
        <v>301</v>
      </c>
      <c r="I1110" s="1163">
        <v>0</v>
      </c>
      <c r="J1110" s="1163">
        <v>0</v>
      </c>
      <c r="K1110" s="1163">
        <v>0</v>
      </c>
      <c r="L1110" s="1133" t="s">
        <v>301</v>
      </c>
      <c r="M1110" s="1163">
        <v>0</v>
      </c>
      <c r="N1110" s="738" t="s">
        <v>301</v>
      </c>
    </row>
    <row r="1111" spans="1:14" x14ac:dyDescent="0.35">
      <c r="A1111" s="1164">
        <v>19</v>
      </c>
      <c r="B1111" s="865" t="s">
        <v>206</v>
      </c>
      <c r="C1111" s="865" t="s">
        <v>179</v>
      </c>
      <c r="D1111" s="738" t="s">
        <v>301</v>
      </c>
      <c r="E1111" s="1165"/>
      <c r="F1111" s="1165">
        <v>0</v>
      </c>
      <c r="G1111" s="1165">
        <v>0</v>
      </c>
      <c r="H1111" s="1133" t="s">
        <v>301</v>
      </c>
      <c r="I1111" s="1165"/>
      <c r="J1111" s="1165">
        <v>0</v>
      </c>
      <c r="K1111" s="1165">
        <v>0</v>
      </c>
      <c r="L1111" s="1133" t="s">
        <v>301</v>
      </c>
      <c r="M1111" s="1165">
        <v>0</v>
      </c>
      <c r="N1111" s="738" t="s">
        <v>301</v>
      </c>
    </row>
    <row r="1112" spans="1:14" x14ac:dyDescent="0.35">
      <c r="A1112" s="1138">
        <v>20</v>
      </c>
      <c r="B1112" s="868" t="s">
        <v>507</v>
      </c>
      <c r="C1112" s="868" t="s">
        <v>179</v>
      </c>
      <c r="D1112" s="738" t="s">
        <v>301</v>
      </c>
      <c r="E1112" s="1139"/>
      <c r="F1112" s="1139">
        <v>0</v>
      </c>
      <c r="G1112" s="1139">
        <v>0</v>
      </c>
      <c r="H1112" s="1133" t="s">
        <v>301</v>
      </c>
      <c r="I1112" s="1139"/>
      <c r="J1112" s="1139">
        <v>0</v>
      </c>
      <c r="K1112" s="1139">
        <v>0</v>
      </c>
      <c r="L1112" s="1133" t="s">
        <v>301</v>
      </c>
      <c r="M1112" s="1139">
        <v>0</v>
      </c>
      <c r="N1112" s="738" t="s">
        <v>301</v>
      </c>
    </row>
    <row r="1113" spans="1:14" x14ac:dyDescent="0.35">
      <c r="A1113" s="1164">
        <v>21</v>
      </c>
      <c r="B1113" s="865" t="s">
        <v>207</v>
      </c>
      <c r="C1113" s="865" t="s">
        <v>179</v>
      </c>
      <c r="D1113" s="738" t="s">
        <v>301</v>
      </c>
      <c r="E1113" s="1165"/>
      <c r="F1113" s="1165">
        <v>0</v>
      </c>
      <c r="G1113" s="1165">
        <v>0</v>
      </c>
      <c r="H1113" s="1133" t="s">
        <v>301</v>
      </c>
      <c r="I1113" s="1165"/>
      <c r="J1113" s="1165">
        <v>0</v>
      </c>
      <c r="K1113" s="1165">
        <v>0</v>
      </c>
      <c r="L1113" s="1133" t="s">
        <v>301</v>
      </c>
      <c r="M1113" s="1165">
        <v>0</v>
      </c>
      <c r="N1113" s="738" t="s">
        <v>301</v>
      </c>
    </row>
    <row r="1114" spans="1:14" x14ac:dyDescent="0.35">
      <c r="A1114" s="1138">
        <v>22</v>
      </c>
      <c r="B1114" s="868" t="s">
        <v>220</v>
      </c>
      <c r="C1114" s="868" t="s">
        <v>179</v>
      </c>
      <c r="D1114" s="738" t="s">
        <v>301</v>
      </c>
      <c r="E1114" s="1139"/>
      <c r="F1114" s="1139">
        <v>0</v>
      </c>
      <c r="G1114" s="1139">
        <v>0</v>
      </c>
      <c r="H1114" s="1133" t="s">
        <v>301</v>
      </c>
      <c r="I1114" s="1139"/>
      <c r="J1114" s="1139">
        <v>0</v>
      </c>
      <c r="K1114" s="1139">
        <v>0</v>
      </c>
      <c r="L1114" s="1133" t="s">
        <v>301</v>
      </c>
      <c r="M1114" s="1139">
        <v>0</v>
      </c>
      <c r="N1114" s="738" t="s">
        <v>301</v>
      </c>
    </row>
    <row r="1115" spans="1:14" x14ac:dyDescent="0.35">
      <c r="A1115" s="1164">
        <v>23</v>
      </c>
      <c r="B1115" s="865" t="s">
        <v>219</v>
      </c>
      <c r="C1115" s="865" t="s">
        <v>179</v>
      </c>
      <c r="D1115" s="738" t="s">
        <v>301</v>
      </c>
      <c r="E1115" s="1165"/>
      <c r="F1115" s="1165">
        <v>0</v>
      </c>
      <c r="G1115" s="1165">
        <v>0</v>
      </c>
      <c r="H1115" s="1133" t="s">
        <v>301</v>
      </c>
      <c r="I1115" s="1165"/>
      <c r="J1115" s="1165">
        <v>0</v>
      </c>
      <c r="K1115" s="1165">
        <v>0</v>
      </c>
      <c r="L1115" s="1133" t="s">
        <v>301</v>
      </c>
      <c r="M1115" s="1165">
        <v>0</v>
      </c>
      <c r="N1115" s="738" t="s">
        <v>301</v>
      </c>
    </row>
    <row r="1116" spans="1:14" x14ac:dyDescent="0.35">
      <c r="A1116" s="1138">
        <v>24</v>
      </c>
      <c r="B1116" s="868" t="s">
        <v>508</v>
      </c>
      <c r="C1116" s="868" t="s">
        <v>179</v>
      </c>
      <c r="D1116" s="738" t="s">
        <v>301</v>
      </c>
      <c r="E1116" s="1139"/>
      <c r="F1116" s="1139">
        <v>0</v>
      </c>
      <c r="G1116" s="1139">
        <v>0</v>
      </c>
      <c r="H1116" s="1133" t="s">
        <v>301</v>
      </c>
      <c r="I1116" s="1139"/>
      <c r="J1116" s="1139">
        <v>0</v>
      </c>
      <c r="K1116" s="1139">
        <v>0</v>
      </c>
      <c r="L1116" s="1133" t="s">
        <v>301</v>
      </c>
      <c r="M1116" s="1139">
        <v>0</v>
      </c>
      <c r="N1116" s="738" t="s">
        <v>301</v>
      </c>
    </row>
    <row r="1117" spans="1:14" x14ac:dyDescent="0.35">
      <c r="A1117" s="1164">
        <v>25</v>
      </c>
      <c r="B1117" s="865" t="s">
        <v>213</v>
      </c>
      <c r="C1117" s="865" t="s">
        <v>179</v>
      </c>
      <c r="D1117" s="738" t="s">
        <v>301</v>
      </c>
      <c r="E1117" s="1165"/>
      <c r="F1117" s="1165">
        <v>0</v>
      </c>
      <c r="G1117" s="1165">
        <v>0</v>
      </c>
      <c r="H1117" s="1133" t="s">
        <v>301</v>
      </c>
      <c r="I1117" s="1165"/>
      <c r="J1117" s="1165">
        <v>0</v>
      </c>
      <c r="K1117" s="1165">
        <v>0</v>
      </c>
      <c r="L1117" s="1133" t="s">
        <v>301</v>
      </c>
      <c r="M1117" s="1165">
        <v>0</v>
      </c>
      <c r="N1117" s="738" t="s">
        <v>301</v>
      </c>
    </row>
    <row r="1118" spans="1:14" x14ac:dyDescent="0.35">
      <c r="A1118" s="1138">
        <v>26</v>
      </c>
      <c r="B1118" s="868" t="s">
        <v>509</v>
      </c>
      <c r="C1118" s="868" t="s">
        <v>179</v>
      </c>
      <c r="D1118" s="738" t="s">
        <v>301</v>
      </c>
      <c r="E1118" s="1139"/>
      <c r="F1118" s="1139">
        <v>0</v>
      </c>
      <c r="G1118" s="1139">
        <v>0</v>
      </c>
      <c r="H1118" s="1133" t="s">
        <v>301</v>
      </c>
      <c r="I1118" s="1139"/>
      <c r="J1118" s="1139">
        <v>0</v>
      </c>
      <c r="K1118" s="1139">
        <v>0</v>
      </c>
      <c r="L1118" s="1133" t="s">
        <v>301</v>
      </c>
      <c r="M1118" s="1139">
        <v>0</v>
      </c>
      <c r="N1118" s="738" t="s">
        <v>301</v>
      </c>
    </row>
    <row r="1119" spans="1:14" x14ac:dyDescent="0.35">
      <c r="A1119" s="1164">
        <v>27</v>
      </c>
      <c r="B1119" s="865" t="s">
        <v>209</v>
      </c>
      <c r="C1119" s="865" t="s">
        <v>208</v>
      </c>
      <c r="D1119" s="738" t="s">
        <v>301</v>
      </c>
      <c r="E1119" s="1165"/>
      <c r="F1119" s="1165">
        <v>0</v>
      </c>
      <c r="G1119" s="1165">
        <v>0</v>
      </c>
      <c r="H1119" s="1133" t="s">
        <v>301</v>
      </c>
      <c r="I1119" s="1165"/>
      <c r="J1119" s="1165">
        <v>0</v>
      </c>
      <c r="K1119" s="1165">
        <v>0</v>
      </c>
      <c r="L1119" s="1133" t="s">
        <v>301</v>
      </c>
      <c r="M1119" s="1165">
        <v>0</v>
      </c>
      <c r="N1119" s="738" t="s">
        <v>301</v>
      </c>
    </row>
    <row r="1120" spans="1:14" x14ac:dyDescent="0.35">
      <c r="A1120" s="1138">
        <v>28</v>
      </c>
      <c r="B1120" s="868" t="s">
        <v>510</v>
      </c>
      <c r="C1120" s="868" t="s">
        <v>179</v>
      </c>
      <c r="D1120" s="738" t="s">
        <v>301</v>
      </c>
      <c r="E1120" s="1139"/>
      <c r="F1120" s="1139">
        <v>0</v>
      </c>
      <c r="G1120" s="1139">
        <v>0</v>
      </c>
      <c r="H1120" s="1133" t="s">
        <v>301</v>
      </c>
      <c r="I1120" s="1139"/>
      <c r="J1120" s="1139">
        <v>0</v>
      </c>
      <c r="K1120" s="1139">
        <v>0</v>
      </c>
      <c r="L1120" s="1133" t="s">
        <v>301</v>
      </c>
      <c r="M1120" s="1139">
        <v>0</v>
      </c>
      <c r="N1120" s="738" t="s">
        <v>301</v>
      </c>
    </row>
    <row r="1121" spans="1:14" x14ac:dyDescent="0.35">
      <c r="A1121" s="1164">
        <v>29</v>
      </c>
      <c r="B1121" s="865" t="s">
        <v>527</v>
      </c>
      <c r="C1121" s="865" t="s">
        <v>11</v>
      </c>
      <c r="D1121" s="738" t="s">
        <v>301</v>
      </c>
      <c r="E1121" s="1165"/>
      <c r="F1121" s="1165">
        <v>0</v>
      </c>
      <c r="G1121" s="1165">
        <v>0</v>
      </c>
      <c r="H1121" s="1133" t="s">
        <v>301</v>
      </c>
      <c r="I1121" s="1165"/>
      <c r="J1121" s="1165">
        <v>0</v>
      </c>
      <c r="K1121" s="1165">
        <v>0</v>
      </c>
      <c r="L1121" s="1133" t="s">
        <v>301</v>
      </c>
      <c r="M1121" s="1165">
        <v>0</v>
      </c>
      <c r="N1121" s="738" t="s">
        <v>301</v>
      </c>
    </row>
    <row r="1122" spans="1:14" x14ac:dyDescent="0.35">
      <c r="A1122" s="1161"/>
      <c r="B1122" s="1162" t="s">
        <v>528</v>
      </c>
      <c r="C1122" s="1162"/>
      <c r="D1122" s="738" t="s">
        <v>301</v>
      </c>
      <c r="E1122" s="1163">
        <v>35112014651.380096</v>
      </c>
      <c r="F1122" s="1163">
        <v>-34469410696.260101</v>
      </c>
      <c r="G1122" s="1163">
        <v>642603955.12</v>
      </c>
      <c r="H1122" s="1133" t="s">
        <v>301</v>
      </c>
      <c r="I1122" s="1163">
        <v>16104153131</v>
      </c>
      <c r="J1122" s="1163">
        <v>-15457339876</v>
      </c>
      <c r="K1122" s="1163">
        <v>646813255</v>
      </c>
      <c r="L1122" s="1133" t="s">
        <v>301</v>
      </c>
      <c r="M1122" s="1163">
        <v>-4209299.8800000027</v>
      </c>
      <c r="N1122" s="738" t="s">
        <v>301</v>
      </c>
    </row>
    <row r="1123" spans="1:14" x14ac:dyDescent="0.35">
      <c r="A1123" s="1164">
        <v>30</v>
      </c>
      <c r="B1123" s="865" t="s">
        <v>3509</v>
      </c>
      <c r="C1123" s="865" t="s">
        <v>191</v>
      </c>
      <c r="D1123" s="738" t="s">
        <v>301</v>
      </c>
      <c r="E1123" s="1165">
        <v>3787014777.3439999</v>
      </c>
      <c r="F1123" s="1165">
        <v>-3787014777.3439999</v>
      </c>
      <c r="G1123" s="1165">
        <v>0</v>
      </c>
      <c r="H1123" s="1133" t="s">
        <v>301</v>
      </c>
      <c r="I1123" s="1165"/>
      <c r="J1123" s="1165">
        <v>0</v>
      </c>
      <c r="K1123" s="1165">
        <v>0</v>
      </c>
      <c r="L1123" s="1133" t="s">
        <v>301</v>
      </c>
      <c r="M1123" s="1165">
        <v>0</v>
      </c>
      <c r="N1123" s="738" t="s">
        <v>301</v>
      </c>
    </row>
    <row r="1124" spans="1:14" x14ac:dyDescent="0.35">
      <c r="A1124" s="1138">
        <v>31</v>
      </c>
      <c r="B1124" s="868" t="s">
        <v>157</v>
      </c>
      <c r="C1124" s="868" t="s">
        <v>191</v>
      </c>
      <c r="D1124" s="738" t="s">
        <v>301</v>
      </c>
      <c r="E1124" s="1139">
        <v>2500000</v>
      </c>
      <c r="F1124" s="1139">
        <v>0</v>
      </c>
      <c r="G1124" s="1139">
        <v>2500000</v>
      </c>
      <c r="H1124" s="1133" t="s">
        <v>301</v>
      </c>
      <c r="I1124" s="1139"/>
      <c r="J1124" s="1139">
        <v>0</v>
      </c>
      <c r="K1124" s="1139">
        <v>0</v>
      </c>
      <c r="L1124" s="1133" t="s">
        <v>301</v>
      </c>
      <c r="M1124" s="1139">
        <v>2500000</v>
      </c>
      <c r="N1124" s="738" t="s">
        <v>301</v>
      </c>
    </row>
    <row r="1125" spans="1:14" x14ac:dyDescent="0.35">
      <c r="A1125" s="1164">
        <v>32</v>
      </c>
      <c r="B1125" s="865" t="s">
        <v>154</v>
      </c>
      <c r="C1125" s="865" t="s">
        <v>191</v>
      </c>
      <c r="D1125" s="738" t="s">
        <v>301</v>
      </c>
      <c r="E1125" s="1165">
        <v>110374641</v>
      </c>
      <c r="F1125" s="1165">
        <v>0</v>
      </c>
      <c r="G1125" s="1165">
        <v>110374641</v>
      </c>
      <c r="H1125" s="1133" t="s">
        <v>301</v>
      </c>
      <c r="I1125" s="1165">
        <v>110374641</v>
      </c>
      <c r="J1125" s="1165">
        <v>0</v>
      </c>
      <c r="K1125" s="1165">
        <v>110374641</v>
      </c>
      <c r="L1125" s="1133" t="s">
        <v>301</v>
      </c>
      <c r="M1125" s="1165">
        <v>0</v>
      </c>
      <c r="N1125" s="738" t="s">
        <v>301</v>
      </c>
    </row>
    <row r="1126" spans="1:14" x14ac:dyDescent="0.35">
      <c r="A1126" s="1138">
        <v>33</v>
      </c>
      <c r="B1126" s="868" t="s">
        <v>159</v>
      </c>
      <c r="C1126" s="868" t="s">
        <v>191</v>
      </c>
      <c r="D1126" s="738" t="s">
        <v>301</v>
      </c>
      <c r="E1126" s="1139">
        <v>99499316.5</v>
      </c>
      <c r="F1126" s="1139">
        <v>0</v>
      </c>
      <c r="G1126" s="1139">
        <v>99499316.5</v>
      </c>
      <c r="H1126" s="1133" t="s">
        <v>301</v>
      </c>
      <c r="I1126" s="1139">
        <v>60868912</v>
      </c>
      <c r="J1126" s="1139">
        <v>45096474</v>
      </c>
      <c r="K1126" s="1139">
        <v>105965386</v>
      </c>
      <c r="L1126" s="1133" t="s">
        <v>301</v>
      </c>
      <c r="M1126" s="1139">
        <v>-6466069.5</v>
      </c>
      <c r="N1126" s="738" t="s">
        <v>301</v>
      </c>
    </row>
    <row r="1127" spans="1:14" x14ac:dyDescent="0.35">
      <c r="A1127" s="1164">
        <v>34</v>
      </c>
      <c r="B1127" s="865" t="s">
        <v>156</v>
      </c>
      <c r="C1127" s="865" t="s">
        <v>191</v>
      </c>
      <c r="D1127" s="738" t="s">
        <v>301</v>
      </c>
      <c r="E1127" s="1165">
        <v>53901837.619999997</v>
      </c>
      <c r="F1127" s="1165">
        <v>0</v>
      </c>
      <c r="G1127" s="1165">
        <v>53901837.619999997</v>
      </c>
      <c r="H1127" s="1133" t="s">
        <v>301</v>
      </c>
      <c r="I1127" s="1165">
        <v>83524854</v>
      </c>
      <c r="J1127" s="1165">
        <v>-29379786</v>
      </c>
      <c r="K1127" s="1165">
        <v>54145068</v>
      </c>
      <c r="L1127" s="1133" t="s">
        <v>301</v>
      </c>
      <c r="M1127" s="1165">
        <v>-243230.38000000268</v>
      </c>
      <c r="N1127" s="738" t="s">
        <v>301</v>
      </c>
    </row>
    <row r="1128" spans="1:14" x14ac:dyDescent="0.35">
      <c r="A1128" s="1138">
        <v>35</v>
      </c>
      <c r="B1128" s="868" t="s">
        <v>147</v>
      </c>
      <c r="C1128" s="868" t="s">
        <v>191</v>
      </c>
      <c r="D1128" s="738" t="s">
        <v>301</v>
      </c>
      <c r="E1128" s="1139">
        <v>271786863</v>
      </c>
      <c r="F1128" s="1139">
        <v>-271786863</v>
      </c>
      <c r="G1128" s="1139">
        <v>0</v>
      </c>
      <c r="H1128" s="1133" t="s">
        <v>301</v>
      </c>
      <c r="I1128" s="1139"/>
      <c r="J1128" s="1139">
        <v>0</v>
      </c>
      <c r="K1128" s="1139">
        <v>0</v>
      </c>
      <c r="L1128" s="1133" t="s">
        <v>301</v>
      </c>
      <c r="M1128" s="1139">
        <v>0</v>
      </c>
      <c r="N1128" s="738" t="s">
        <v>301</v>
      </c>
    </row>
    <row r="1129" spans="1:14" x14ac:dyDescent="0.35">
      <c r="A1129" s="1164">
        <v>36</v>
      </c>
      <c r="B1129" s="865" t="s">
        <v>150</v>
      </c>
      <c r="C1129" s="865" t="s">
        <v>191</v>
      </c>
      <c r="D1129" s="738" t="s">
        <v>301</v>
      </c>
      <c r="E1129" s="1165"/>
      <c r="F1129" s="1165">
        <v>0</v>
      </c>
      <c r="G1129" s="1165">
        <v>0</v>
      </c>
      <c r="H1129" s="1133" t="s">
        <v>301</v>
      </c>
      <c r="I1129" s="1165"/>
      <c r="J1129" s="1165">
        <v>0</v>
      </c>
      <c r="K1129" s="1165">
        <v>0</v>
      </c>
      <c r="L1129" s="1133" t="s">
        <v>301</v>
      </c>
      <c r="M1129" s="1165">
        <v>0</v>
      </c>
      <c r="N1129" s="738" t="s">
        <v>301</v>
      </c>
    </row>
    <row r="1130" spans="1:14" x14ac:dyDescent="0.35">
      <c r="A1130" s="1138">
        <v>37</v>
      </c>
      <c r="B1130" s="868" t="s">
        <v>149</v>
      </c>
      <c r="C1130" s="868" t="s">
        <v>176</v>
      </c>
      <c r="D1130" s="738" t="s">
        <v>301</v>
      </c>
      <c r="E1130" s="1139">
        <v>15100342076</v>
      </c>
      <c r="F1130" s="1139">
        <v>-15100342076</v>
      </c>
      <c r="G1130" s="1139">
        <v>0</v>
      </c>
      <c r="H1130" s="1133" t="s">
        <v>301</v>
      </c>
      <c r="I1130" s="1139">
        <v>14459242836</v>
      </c>
      <c r="J1130" s="1139">
        <v>-14459242836</v>
      </c>
      <c r="K1130" s="1139">
        <v>0</v>
      </c>
      <c r="L1130" s="1133" t="s">
        <v>301</v>
      </c>
      <c r="M1130" s="1139">
        <v>0</v>
      </c>
      <c r="N1130" s="738" t="s">
        <v>301</v>
      </c>
    </row>
    <row r="1131" spans="1:14" x14ac:dyDescent="0.35">
      <c r="A1131" s="1164">
        <v>38</v>
      </c>
      <c r="B1131" s="865" t="s">
        <v>158</v>
      </c>
      <c r="C1131" s="865" t="s">
        <v>176</v>
      </c>
      <c r="D1131" s="738" t="s">
        <v>301</v>
      </c>
      <c r="E1131" s="1165">
        <v>85496825</v>
      </c>
      <c r="F1131" s="1165">
        <v>-85496825</v>
      </c>
      <c r="G1131" s="1165">
        <v>0</v>
      </c>
      <c r="H1131" s="1133" t="s">
        <v>301</v>
      </c>
      <c r="I1131" s="1165">
        <v>76604071</v>
      </c>
      <c r="J1131" s="1165">
        <v>-76604071</v>
      </c>
      <c r="K1131" s="1165">
        <v>0</v>
      </c>
      <c r="L1131" s="1133" t="s">
        <v>301</v>
      </c>
      <c r="M1131" s="1165">
        <v>0</v>
      </c>
      <c r="N1131" s="738" t="s">
        <v>301</v>
      </c>
    </row>
    <row r="1132" spans="1:14" x14ac:dyDescent="0.35">
      <c r="A1132" s="1138">
        <v>39</v>
      </c>
      <c r="B1132" s="868" t="s">
        <v>529</v>
      </c>
      <c r="C1132" s="868" t="s">
        <v>176</v>
      </c>
      <c r="D1132" s="738" t="s">
        <v>301</v>
      </c>
      <c r="E1132" s="1139"/>
      <c r="F1132" s="1139">
        <v>0</v>
      </c>
      <c r="G1132" s="1139">
        <v>0</v>
      </c>
      <c r="H1132" s="1133" t="s">
        <v>301</v>
      </c>
      <c r="I1132" s="1139">
        <v>55011483</v>
      </c>
      <c r="J1132" s="1139">
        <v>-55011483</v>
      </c>
      <c r="K1132" s="1139">
        <v>0</v>
      </c>
      <c r="L1132" s="1133" t="s">
        <v>301</v>
      </c>
      <c r="M1132" s="1139">
        <v>0</v>
      </c>
      <c r="N1132" s="738" t="s">
        <v>301</v>
      </c>
    </row>
    <row r="1133" spans="1:14" x14ac:dyDescent="0.35">
      <c r="A1133" s="1164">
        <v>40</v>
      </c>
      <c r="B1133" s="865" t="s">
        <v>148</v>
      </c>
      <c r="C1133" s="865" t="s">
        <v>176</v>
      </c>
      <c r="D1133" s="738" t="s">
        <v>301</v>
      </c>
      <c r="E1133" s="1165"/>
      <c r="F1133" s="1165">
        <v>0</v>
      </c>
      <c r="G1133" s="1165">
        <v>0</v>
      </c>
      <c r="H1133" s="1133" t="s">
        <v>301</v>
      </c>
      <c r="I1133" s="1165"/>
      <c r="J1133" s="1165">
        <v>0</v>
      </c>
      <c r="K1133" s="1165">
        <v>0</v>
      </c>
      <c r="L1133" s="1133" t="s">
        <v>301</v>
      </c>
      <c r="M1133" s="1165">
        <v>0</v>
      </c>
      <c r="N1133" s="738" t="s">
        <v>301</v>
      </c>
    </row>
    <row r="1134" spans="1:14" x14ac:dyDescent="0.35">
      <c r="A1134" s="1138">
        <v>41</v>
      </c>
      <c r="B1134" s="868" t="s">
        <v>511</v>
      </c>
      <c r="C1134" s="868" t="s">
        <v>185</v>
      </c>
      <c r="D1134" s="738" t="s">
        <v>301</v>
      </c>
      <c r="E1134" s="1139"/>
      <c r="F1134" s="1139">
        <v>0</v>
      </c>
      <c r="G1134" s="1139">
        <v>0</v>
      </c>
      <c r="H1134" s="1133" t="s">
        <v>301</v>
      </c>
      <c r="I1134" s="1139"/>
      <c r="J1134" s="1139">
        <v>0</v>
      </c>
      <c r="K1134" s="1139">
        <v>0</v>
      </c>
      <c r="L1134" s="1133" t="s">
        <v>301</v>
      </c>
      <c r="M1134" s="1139">
        <v>0</v>
      </c>
      <c r="N1134" s="738" t="s">
        <v>301</v>
      </c>
    </row>
    <row r="1135" spans="1:14" x14ac:dyDescent="0.35">
      <c r="A1135" s="1164">
        <v>42</v>
      </c>
      <c r="B1135" s="865" t="s">
        <v>155</v>
      </c>
      <c r="C1135" s="865" t="s">
        <v>191</v>
      </c>
      <c r="D1135" s="738" t="s">
        <v>301</v>
      </c>
      <c r="E1135" s="1165">
        <v>52263431</v>
      </c>
      <c r="F1135" s="1165">
        <v>-52263431</v>
      </c>
      <c r="G1135" s="1165">
        <v>0</v>
      </c>
      <c r="H1135" s="1133" t="s">
        <v>301</v>
      </c>
      <c r="I1135" s="1165"/>
      <c r="J1135" s="1165">
        <v>0</v>
      </c>
      <c r="K1135" s="1165">
        <v>0</v>
      </c>
      <c r="L1135" s="1133" t="s">
        <v>301</v>
      </c>
      <c r="M1135" s="1165">
        <v>0</v>
      </c>
      <c r="N1135" s="738" t="s">
        <v>301</v>
      </c>
    </row>
    <row r="1136" spans="1:14" x14ac:dyDescent="0.35">
      <c r="A1136" s="1138">
        <v>43</v>
      </c>
      <c r="B1136" s="868" t="s">
        <v>153</v>
      </c>
      <c r="C1136" s="868" t="s">
        <v>191</v>
      </c>
      <c r="D1136" s="738" t="s">
        <v>301</v>
      </c>
      <c r="E1136" s="1139">
        <v>77617735</v>
      </c>
      <c r="F1136" s="1139">
        <v>-77617735</v>
      </c>
      <c r="G1136" s="1139">
        <v>0</v>
      </c>
      <c r="H1136" s="1133" t="s">
        <v>301</v>
      </c>
      <c r="I1136" s="1139"/>
      <c r="J1136" s="1139">
        <v>0</v>
      </c>
      <c r="K1136" s="1139">
        <v>0</v>
      </c>
      <c r="L1136" s="1133" t="s">
        <v>301</v>
      </c>
      <c r="M1136" s="1139">
        <v>0</v>
      </c>
      <c r="N1136" s="738" t="s">
        <v>301</v>
      </c>
    </row>
    <row r="1137" spans="1:14" x14ac:dyDescent="0.35">
      <c r="A1137" s="1164">
        <v>44</v>
      </c>
      <c r="B1137" s="865" t="s">
        <v>512</v>
      </c>
      <c r="C1137" s="865" t="s">
        <v>191</v>
      </c>
      <c r="D1137" s="738" t="s">
        <v>301</v>
      </c>
      <c r="E1137" s="1165"/>
      <c r="F1137" s="1165">
        <v>0</v>
      </c>
      <c r="G1137" s="1165">
        <v>0</v>
      </c>
      <c r="H1137" s="1133" t="s">
        <v>301</v>
      </c>
      <c r="I1137" s="1165"/>
      <c r="J1137" s="1165">
        <v>0</v>
      </c>
      <c r="K1137" s="1165">
        <v>0</v>
      </c>
      <c r="L1137" s="1133" t="s">
        <v>301</v>
      </c>
      <c r="M1137" s="1165">
        <v>0</v>
      </c>
      <c r="N1137" s="738" t="s">
        <v>301</v>
      </c>
    </row>
    <row r="1138" spans="1:14" x14ac:dyDescent="0.35">
      <c r="A1138" s="1138">
        <v>45</v>
      </c>
      <c r="B1138" s="868" t="s">
        <v>152</v>
      </c>
      <c r="C1138" s="868" t="s">
        <v>191</v>
      </c>
      <c r="D1138" s="738" t="s">
        <v>301</v>
      </c>
      <c r="E1138" s="1139">
        <v>121160452</v>
      </c>
      <c r="F1138" s="1139">
        <v>-121160452</v>
      </c>
      <c r="G1138" s="1139">
        <v>0</v>
      </c>
      <c r="H1138" s="1133" t="s">
        <v>301</v>
      </c>
      <c r="I1138" s="1139"/>
      <c r="J1138" s="1139">
        <v>0</v>
      </c>
      <c r="K1138" s="1139">
        <v>0</v>
      </c>
      <c r="L1138" s="1133" t="s">
        <v>301</v>
      </c>
      <c r="M1138" s="1139">
        <v>0</v>
      </c>
      <c r="N1138" s="738" t="s">
        <v>301</v>
      </c>
    </row>
    <row r="1139" spans="1:14" x14ac:dyDescent="0.35">
      <c r="A1139" s="1164">
        <v>46</v>
      </c>
      <c r="B1139" s="865" t="s">
        <v>513</v>
      </c>
      <c r="C1139" s="865" t="s">
        <v>175</v>
      </c>
      <c r="D1139" s="738" t="s">
        <v>301</v>
      </c>
      <c r="E1139" s="1165"/>
      <c r="F1139" s="1165">
        <v>0</v>
      </c>
      <c r="G1139" s="1165">
        <v>0</v>
      </c>
      <c r="H1139" s="1133" t="s">
        <v>301</v>
      </c>
      <c r="I1139" s="1165"/>
      <c r="J1139" s="1165">
        <v>0</v>
      </c>
      <c r="K1139" s="1165">
        <v>0</v>
      </c>
      <c r="L1139" s="1133" t="s">
        <v>301</v>
      </c>
      <c r="M1139" s="1165">
        <v>0</v>
      </c>
      <c r="N1139" s="738" t="s">
        <v>301</v>
      </c>
    </row>
    <row r="1140" spans="1:14" x14ac:dyDescent="0.35">
      <c r="A1140" s="1138">
        <v>47</v>
      </c>
      <c r="B1140" s="868" t="s">
        <v>204</v>
      </c>
      <c r="C1140" s="868" t="s">
        <v>196</v>
      </c>
      <c r="D1140" s="738" t="s">
        <v>301</v>
      </c>
      <c r="E1140" s="1139">
        <v>715127486</v>
      </c>
      <c r="F1140" s="1139">
        <v>-715127486</v>
      </c>
      <c r="G1140" s="1139">
        <v>0</v>
      </c>
      <c r="H1140" s="1133" t="s">
        <v>301</v>
      </c>
      <c r="I1140" s="1139">
        <v>882198174</v>
      </c>
      <c r="J1140" s="1139">
        <v>-882198174</v>
      </c>
      <c r="K1140" s="1139">
        <v>0</v>
      </c>
      <c r="L1140" s="1133" t="s">
        <v>301</v>
      </c>
      <c r="M1140" s="1139">
        <v>0</v>
      </c>
      <c r="N1140" s="738" t="s">
        <v>301</v>
      </c>
    </row>
    <row r="1141" spans="1:14" x14ac:dyDescent="0.35">
      <c r="A1141" s="1164">
        <v>48</v>
      </c>
      <c r="B1141" s="865" t="s">
        <v>221</v>
      </c>
      <c r="C1141" s="865" t="s">
        <v>197</v>
      </c>
      <c r="D1141" s="738" t="s">
        <v>301</v>
      </c>
      <c r="E1141" s="1165">
        <v>376328160</v>
      </c>
      <c r="F1141" s="1165">
        <v>0</v>
      </c>
      <c r="G1141" s="1165">
        <v>376328160</v>
      </c>
      <c r="H1141" s="1133" t="s">
        <v>301</v>
      </c>
      <c r="I1141" s="1165">
        <v>376328160</v>
      </c>
      <c r="J1141" s="1165">
        <v>0</v>
      </c>
      <c r="K1141" s="1165">
        <v>376328160</v>
      </c>
      <c r="L1141" s="1133" t="s">
        <v>301</v>
      </c>
      <c r="M1141" s="1165">
        <v>0</v>
      </c>
      <c r="N1141" s="738" t="s">
        <v>301</v>
      </c>
    </row>
    <row r="1142" spans="1:14" x14ac:dyDescent="0.35">
      <c r="A1142" s="1138">
        <v>49</v>
      </c>
      <c r="B1142" s="868" t="s">
        <v>530</v>
      </c>
      <c r="C1142" s="868" t="s">
        <v>2516</v>
      </c>
      <c r="D1142" s="738" t="s">
        <v>301</v>
      </c>
      <c r="E1142" s="1139"/>
      <c r="F1142" s="1139">
        <v>0</v>
      </c>
      <c r="G1142" s="1139">
        <v>0</v>
      </c>
      <c r="H1142" s="1133" t="s">
        <v>301</v>
      </c>
      <c r="I1142" s="1139"/>
      <c r="J1142" s="1139">
        <v>0</v>
      </c>
      <c r="K1142" s="1139">
        <v>0</v>
      </c>
      <c r="L1142" s="1133" t="s">
        <v>301</v>
      </c>
      <c r="M1142" s="1139">
        <v>0</v>
      </c>
      <c r="N1142" s="738" t="s">
        <v>301</v>
      </c>
    </row>
    <row r="1143" spans="1:14" x14ac:dyDescent="0.35">
      <c r="A1143" s="1164">
        <v>50</v>
      </c>
      <c r="B1143" s="865" t="s">
        <v>2520</v>
      </c>
      <c r="C1143" s="865" t="s">
        <v>2516</v>
      </c>
      <c r="D1143" s="738" t="s">
        <v>301</v>
      </c>
      <c r="E1143" s="1165"/>
      <c r="F1143" s="1165">
        <v>0</v>
      </c>
      <c r="G1143" s="1165">
        <v>0</v>
      </c>
      <c r="H1143" s="1133" t="s">
        <v>301</v>
      </c>
      <c r="I1143" s="1165"/>
      <c r="J1143" s="1165">
        <v>0</v>
      </c>
      <c r="K1143" s="1165">
        <v>0</v>
      </c>
      <c r="L1143" s="1133" t="s">
        <v>301</v>
      </c>
      <c r="M1143" s="1165">
        <v>0</v>
      </c>
      <c r="N1143" s="738" t="s">
        <v>301</v>
      </c>
    </row>
    <row r="1144" spans="1:14" x14ac:dyDescent="0.35">
      <c r="A1144" s="1138">
        <v>51</v>
      </c>
      <c r="B1144" s="868" t="s">
        <v>2517</v>
      </c>
      <c r="C1144" s="868" t="s">
        <v>2516</v>
      </c>
      <c r="D1144" s="738" t="s">
        <v>301</v>
      </c>
      <c r="E1144" s="1139"/>
      <c r="F1144" s="1139">
        <v>0</v>
      </c>
      <c r="G1144" s="1139">
        <v>0</v>
      </c>
      <c r="H1144" s="1133" t="s">
        <v>301</v>
      </c>
      <c r="I1144" s="1139"/>
      <c r="J1144" s="1139">
        <v>0</v>
      </c>
      <c r="K1144" s="1139">
        <v>0</v>
      </c>
      <c r="L1144" s="1133" t="s">
        <v>301</v>
      </c>
      <c r="M1144" s="1139">
        <v>0</v>
      </c>
      <c r="N1144" s="738" t="s">
        <v>301</v>
      </c>
    </row>
    <row r="1145" spans="1:14" x14ac:dyDescent="0.35">
      <c r="A1145" s="1164">
        <v>52</v>
      </c>
      <c r="B1145" s="865" t="s">
        <v>2518</v>
      </c>
      <c r="C1145" s="865" t="s">
        <v>2516</v>
      </c>
      <c r="D1145" s="738" t="s">
        <v>301</v>
      </c>
      <c r="E1145" s="1165"/>
      <c r="F1145" s="1165">
        <v>0</v>
      </c>
      <c r="G1145" s="1165">
        <v>0</v>
      </c>
      <c r="H1145" s="1133" t="s">
        <v>301</v>
      </c>
      <c r="I1145" s="1165"/>
      <c r="J1145" s="1165">
        <v>0</v>
      </c>
      <c r="K1145" s="1165">
        <v>0</v>
      </c>
      <c r="L1145" s="1133" t="s">
        <v>301</v>
      </c>
      <c r="M1145" s="1165">
        <v>0</v>
      </c>
      <c r="N1145" s="738" t="s">
        <v>301</v>
      </c>
    </row>
    <row r="1146" spans="1:14" x14ac:dyDescent="0.35">
      <c r="A1146" s="1138">
        <v>53</v>
      </c>
      <c r="B1146" s="868" t="s">
        <v>2519</v>
      </c>
      <c r="C1146" s="868" t="s">
        <v>2516</v>
      </c>
      <c r="D1146" s="738" t="s">
        <v>301</v>
      </c>
      <c r="E1146" s="1139"/>
      <c r="F1146" s="1139">
        <v>0</v>
      </c>
      <c r="G1146" s="1139">
        <v>0</v>
      </c>
      <c r="H1146" s="1133" t="s">
        <v>301</v>
      </c>
      <c r="I1146" s="1139"/>
      <c r="J1146" s="1139">
        <v>0</v>
      </c>
      <c r="K1146" s="1139">
        <v>0</v>
      </c>
      <c r="L1146" s="1133" t="s">
        <v>301</v>
      </c>
      <c r="M1146" s="1139">
        <v>0</v>
      </c>
      <c r="N1146" s="738" t="s">
        <v>301</v>
      </c>
    </row>
    <row r="1147" spans="1:14" x14ac:dyDescent="0.35">
      <c r="A1147" s="1164">
        <v>54</v>
      </c>
      <c r="B1147" s="865" t="s">
        <v>2521</v>
      </c>
      <c r="C1147" s="865" t="s">
        <v>2516</v>
      </c>
      <c r="D1147" s="738" t="s">
        <v>301</v>
      </c>
      <c r="E1147" s="1165"/>
      <c r="F1147" s="1165">
        <v>0</v>
      </c>
      <c r="G1147" s="1165">
        <v>0</v>
      </c>
      <c r="H1147" s="1133" t="s">
        <v>301</v>
      </c>
      <c r="I1147" s="1165"/>
      <c r="J1147" s="1165">
        <v>0</v>
      </c>
      <c r="K1147" s="1165">
        <v>0</v>
      </c>
      <c r="L1147" s="1133" t="s">
        <v>301</v>
      </c>
      <c r="M1147" s="1165">
        <v>0</v>
      </c>
      <c r="N1147" s="738" t="s">
        <v>301</v>
      </c>
    </row>
    <row r="1148" spans="1:14" x14ac:dyDescent="0.35">
      <c r="A1148" s="1138">
        <v>55</v>
      </c>
      <c r="B1148" s="868" t="s">
        <v>527</v>
      </c>
      <c r="C1148" s="868" t="s">
        <v>505</v>
      </c>
      <c r="D1148" s="738" t="s">
        <v>301</v>
      </c>
      <c r="E1148" s="1139">
        <v>14258601050.9161</v>
      </c>
      <c r="F1148" s="1139">
        <v>-14258601050.9161</v>
      </c>
      <c r="G1148" s="1139">
        <v>0</v>
      </c>
      <c r="H1148" s="1133" t="s">
        <v>301</v>
      </c>
      <c r="I1148" s="1139"/>
      <c r="J1148" s="1139">
        <v>0</v>
      </c>
      <c r="K1148" s="1139">
        <v>0</v>
      </c>
      <c r="L1148" s="1133" t="s">
        <v>301</v>
      </c>
      <c r="M1148" s="1139">
        <v>0</v>
      </c>
      <c r="N1148" s="738" t="s">
        <v>301</v>
      </c>
    </row>
    <row r="1149" spans="1:14" x14ac:dyDescent="0.35">
      <c r="A1149" s="1161"/>
      <c r="B1149" s="1162" t="s">
        <v>3510</v>
      </c>
      <c r="C1149" s="1162"/>
      <c r="D1149" s="738" t="s">
        <v>301</v>
      </c>
      <c r="E1149" s="1163">
        <v>0</v>
      </c>
      <c r="F1149" s="1163">
        <v>0</v>
      </c>
      <c r="G1149" s="1163">
        <v>0</v>
      </c>
      <c r="H1149" s="1133" t="s">
        <v>301</v>
      </c>
      <c r="I1149" s="1163">
        <v>0</v>
      </c>
      <c r="J1149" s="1163">
        <v>0</v>
      </c>
      <c r="K1149" s="1163">
        <v>0</v>
      </c>
      <c r="L1149" s="1133" t="s">
        <v>301</v>
      </c>
      <c r="M1149" s="1163">
        <v>0</v>
      </c>
      <c r="N1149" s="738" t="s">
        <v>301</v>
      </c>
    </row>
    <row r="1150" spans="1:14" x14ac:dyDescent="0.35">
      <c r="A1150" s="1164">
        <v>56</v>
      </c>
      <c r="B1150" s="865" t="s">
        <v>3511</v>
      </c>
      <c r="C1150" s="865" t="s">
        <v>3512</v>
      </c>
      <c r="D1150" s="738" t="s">
        <v>301</v>
      </c>
      <c r="E1150" s="1165"/>
      <c r="F1150" s="1165">
        <v>0</v>
      </c>
      <c r="G1150" s="1165">
        <v>0</v>
      </c>
      <c r="H1150" s="1133" t="s">
        <v>301</v>
      </c>
      <c r="I1150" s="1165"/>
      <c r="J1150" s="1165">
        <v>0</v>
      </c>
      <c r="K1150" s="1165">
        <v>0</v>
      </c>
      <c r="L1150" s="1133" t="s">
        <v>301</v>
      </c>
      <c r="M1150" s="1165">
        <v>0</v>
      </c>
      <c r="N1150" s="738" t="s">
        <v>301</v>
      </c>
    </row>
    <row r="1151" spans="1:14" x14ac:dyDescent="0.35">
      <c r="A1151" s="1138">
        <v>57</v>
      </c>
      <c r="B1151" s="868" t="s">
        <v>3513</v>
      </c>
      <c r="C1151" s="868" t="s">
        <v>3512</v>
      </c>
      <c r="D1151" s="738" t="s">
        <v>301</v>
      </c>
      <c r="E1151" s="1139"/>
      <c r="F1151" s="1139">
        <v>0</v>
      </c>
      <c r="G1151" s="1139">
        <v>0</v>
      </c>
      <c r="H1151" s="1133" t="s">
        <v>301</v>
      </c>
      <c r="I1151" s="1139"/>
      <c r="J1151" s="1139">
        <v>0</v>
      </c>
      <c r="K1151" s="1139">
        <v>0</v>
      </c>
      <c r="L1151" s="1133" t="s">
        <v>301</v>
      </c>
      <c r="M1151" s="1139">
        <v>0</v>
      </c>
      <c r="N1151" s="738" t="s">
        <v>301</v>
      </c>
    </row>
    <row r="1152" spans="1:14" x14ac:dyDescent="0.35">
      <c r="A1152" s="1164">
        <v>58</v>
      </c>
      <c r="B1152" s="865" t="s">
        <v>3514</v>
      </c>
      <c r="C1152" s="865" t="s">
        <v>3512</v>
      </c>
      <c r="D1152" s="738" t="s">
        <v>301</v>
      </c>
      <c r="E1152" s="1165"/>
      <c r="F1152" s="1165">
        <v>0</v>
      </c>
      <c r="G1152" s="1165">
        <v>0</v>
      </c>
      <c r="H1152" s="1133" t="s">
        <v>301</v>
      </c>
      <c r="I1152" s="1165"/>
      <c r="J1152" s="1165">
        <v>0</v>
      </c>
      <c r="K1152" s="1165">
        <v>0</v>
      </c>
      <c r="L1152" s="1133" t="s">
        <v>301</v>
      </c>
      <c r="M1152" s="1165">
        <v>0</v>
      </c>
      <c r="N1152" s="738" t="s">
        <v>301</v>
      </c>
    </row>
    <row r="1153" spans="1:14" x14ac:dyDescent="0.35">
      <c r="A1153" s="1138">
        <v>59</v>
      </c>
      <c r="B1153" s="868" t="s">
        <v>3515</v>
      </c>
      <c r="C1153" s="868" t="s">
        <v>3512</v>
      </c>
      <c r="D1153" s="738" t="s">
        <v>301</v>
      </c>
      <c r="E1153" s="1139"/>
      <c r="F1153" s="1139">
        <v>0</v>
      </c>
      <c r="G1153" s="1139">
        <v>0</v>
      </c>
      <c r="H1153" s="1133" t="s">
        <v>301</v>
      </c>
      <c r="I1153" s="1139"/>
      <c r="J1153" s="1139">
        <v>0</v>
      </c>
      <c r="K1153" s="1139">
        <v>0</v>
      </c>
      <c r="L1153" s="1133" t="s">
        <v>301</v>
      </c>
      <c r="M1153" s="1139">
        <v>0</v>
      </c>
      <c r="N1153" s="738" t="s">
        <v>301</v>
      </c>
    </row>
    <row r="1154" spans="1:14" x14ac:dyDescent="0.35">
      <c r="A1154" s="1164">
        <v>60</v>
      </c>
      <c r="B1154" s="865" t="s">
        <v>3516</v>
      </c>
      <c r="C1154" s="865" t="s">
        <v>3512</v>
      </c>
      <c r="D1154" s="738" t="s">
        <v>301</v>
      </c>
      <c r="E1154" s="1165"/>
      <c r="F1154" s="1165">
        <v>0</v>
      </c>
      <c r="G1154" s="1165">
        <v>0</v>
      </c>
      <c r="H1154" s="1133" t="s">
        <v>301</v>
      </c>
      <c r="I1154" s="1165"/>
      <c r="J1154" s="1165">
        <v>0</v>
      </c>
      <c r="K1154" s="1165">
        <v>0</v>
      </c>
      <c r="L1154" s="1133" t="s">
        <v>301</v>
      </c>
      <c r="M1154" s="1165">
        <v>0</v>
      </c>
      <c r="N1154" s="738" t="s">
        <v>301</v>
      </c>
    </row>
    <row r="1155" spans="1:14" x14ac:dyDescent="0.35">
      <c r="A1155" s="1138">
        <v>61</v>
      </c>
      <c r="B1155" s="868" t="s">
        <v>3517</v>
      </c>
      <c r="C1155" s="868" t="s">
        <v>3512</v>
      </c>
      <c r="D1155" s="738" t="s">
        <v>301</v>
      </c>
      <c r="E1155" s="1139"/>
      <c r="F1155" s="1139">
        <v>0</v>
      </c>
      <c r="G1155" s="1139">
        <v>0</v>
      </c>
      <c r="H1155" s="1133" t="s">
        <v>301</v>
      </c>
      <c r="I1155" s="1139"/>
      <c r="J1155" s="1139">
        <v>0</v>
      </c>
      <c r="K1155" s="1139">
        <v>0</v>
      </c>
      <c r="L1155" s="1133" t="s">
        <v>301</v>
      </c>
      <c r="M1155" s="1139">
        <v>0</v>
      </c>
      <c r="N1155" s="738" t="s">
        <v>301</v>
      </c>
    </row>
    <row r="1156" spans="1:14" x14ac:dyDescent="0.35">
      <c r="A1156" s="1167"/>
      <c r="B1156" s="1168" t="s">
        <v>3518</v>
      </c>
      <c r="C1156" s="1168"/>
      <c r="D1156" s="738"/>
      <c r="E1156" s="1169">
        <v>35112014651.380096</v>
      </c>
      <c r="F1156" s="1169">
        <v>-34469410696.260101</v>
      </c>
      <c r="G1156" s="1169">
        <v>642603955.12</v>
      </c>
      <c r="H1156" s="1133"/>
      <c r="I1156" s="1169">
        <v>16104153131</v>
      </c>
      <c r="J1156" s="1169">
        <v>-15457339876</v>
      </c>
      <c r="K1156" s="1169">
        <v>646813255</v>
      </c>
      <c r="L1156" s="1133"/>
      <c r="M1156" s="1169">
        <v>-4209299.8800000027</v>
      </c>
      <c r="N1156" s="738"/>
    </row>
    <row r="1157" spans="1:14" x14ac:dyDescent="0.35">
      <c r="A1157" s="1161"/>
      <c r="B1157" s="1162" t="s">
        <v>222</v>
      </c>
      <c r="C1157" s="1162"/>
      <c r="D1157" s="738" t="s">
        <v>301</v>
      </c>
      <c r="E1157" s="1163">
        <v>0</v>
      </c>
      <c r="F1157" s="1163">
        <v>0</v>
      </c>
      <c r="G1157" s="1163">
        <v>0</v>
      </c>
      <c r="H1157" s="1133" t="s">
        <v>301</v>
      </c>
      <c r="I1157" s="1163">
        <v>0</v>
      </c>
      <c r="J1157" s="1163">
        <v>0</v>
      </c>
      <c r="K1157" s="1163">
        <v>0</v>
      </c>
      <c r="L1157" s="1133" t="s">
        <v>301</v>
      </c>
      <c r="M1157" s="1163">
        <v>0</v>
      </c>
      <c r="N1157" s="738" t="s">
        <v>301</v>
      </c>
    </row>
    <row r="1158" spans="1:14" x14ac:dyDescent="0.35">
      <c r="A1158" s="1164">
        <v>62</v>
      </c>
      <c r="B1158" s="865" t="s">
        <v>531</v>
      </c>
      <c r="C1158" s="865" t="s">
        <v>26</v>
      </c>
      <c r="D1158" s="738" t="s">
        <v>301</v>
      </c>
      <c r="E1158" s="1165"/>
      <c r="F1158" s="1165">
        <v>0</v>
      </c>
      <c r="G1158" s="1165">
        <v>0</v>
      </c>
      <c r="H1158" s="1133" t="s">
        <v>301</v>
      </c>
      <c r="I1158" s="1165"/>
      <c r="J1158" s="1165">
        <v>0</v>
      </c>
      <c r="K1158" s="1165">
        <v>0</v>
      </c>
      <c r="L1158" s="1133" t="s">
        <v>301</v>
      </c>
      <c r="M1158" s="1165">
        <v>0</v>
      </c>
      <c r="N1158" s="738" t="s">
        <v>301</v>
      </c>
    </row>
    <row r="1159" spans="1:14" x14ac:dyDescent="0.35">
      <c r="A1159" s="1138">
        <v>63</v>
      </c>
      <c r="B1159" s="868" t="s">
        <v>3519</v>
      </c>
      <c r="C1159" s="868" t="s">
        <v>26</v>
      </c>
      <c r="D1159" s="738" t="s">
        <v>301</v>
      </c>
      <c r="E1159" s="1139"/>
      <c r="F1159" s="1139">
        <v>0</v>
      </c>
      <c r="G1159" s="1139">
        <v>0</v>
      </c>
      <c r="H1159" s="1133" t="s">
        <v>301</v>
      </c>
      <c r="I1159" s="1139"/>
      <c r="J1159" s="1139">
        <v>0</v>
      </c>
      <c r="K1159" s="1139">
        <v>0</v>
      </c>
      <c r="L1159" s="1133" t="s">
        <v>301</v>
      </c>
      <c r="M1159" s="1139">
        <v>0</v>
      </c>
      <c r="N1159" s="738" t="s">
        <v>301</v>
      </c>
    </row>
    <row r="1160" spans="1:14" x14ac:dyDescent="0.35">
      <c r="A1160" s="1164">
        <v>64</v>
      </c>
      <c r="B1160" s="865" t="s">
        <v>533</v>
      </c>
      <c r="C1160" s="865" t="s">
        <v>26</v>
      </c>
      <c r="D1160" s="738" t="s">
        <v>301</v>
      </c>
      <c r="E1160" s="1165"/>
      <c r="F1160" s="1165">
        <v>0</v>
      </c>
      <c r="G1160" s="1165">
        <v>0</v>
      </c>
      <c r="H1160" s="1133" t="s">
        <v>301</v>
      </c>
      <c r="I1160" s="1165"/>
      <c r="J1160" s="1165">
        <v>0</v>
      </c>
      <c r="K1160" s="1165">
        <v>0</v>
      </c>
      <c r="L1160" s="1133" t="s">
        <v>301</v>
      </c>
      <c r="M1160" s="1165">
        <v>0</v>
      </c>
      <c r="N1160" s="738" t="s">
        <v>301</v>
      </c>
    </row>
    <row r="1161" spans="1:14" x14ac:dyDescent="0.35">
      <c r="A1161" s="1138">
        <v>65</v>
      </c>
      <c r="B1161" s="868" t="s">
        <v>3520</v>
      </c>
      <c r="C1161" s="868" t="s">
        <v>26</v>
      </c>
      <c r="D1161" s="738" t="s">
        <v>301</v>
      </c>
      <c r="E1161" s="1139"/>
      <c r="F1161" s="1139">
        <v>0</v>
      </c>
      <c r="G1161" s="1139">
        <v>0</v>
      </c>
      <c r="H1161" s="1133" t="s">
        <v>301</v>
      </c>
      <c r="I1161" s="1139"/>
      <c r="J1161" s="1139">
        <v>0</v>
      </c>
      <c r="K1161" s="1139">
        <v>0</v>
      </c>
      <c r="L1161" s="1133" t="s">
        <v>301</v>
      </c>
      <c r="M1161" s="1139">
        <v>0</v>
      </c>
      <c r="N1161" s="738" t="s">
        <v>301</v>
      </c>
    </row>
    <row r="1162" spans="1:14" x14ac:dyDescent="0.35">
      <c r="A1162" s="1161"/>
      <c r="B1162" s="1162" t="s">
        <v>223</v>
      </c>
      <c r="C1162" s="1162"/>
      <c r="D1162" s="738" t="s">
        <v>301</v>
      </c>
      <c r="E1162" s="1163">
        <v>0</v>
      </c>
      <c r="F1162" s="1163">
        <v>0</v>
      </c>
      <c r="G1162" s="1163">
        <v>0</v>
      </c>
      <c r="H1162" s="1133" t="s">
        <v>301</v>
      </c>
      <c r="I1162" s="1163">
        <v>0</v>
      </c>
      <c r="J1162" s="1163">
        <v>0</v>
      </c>
      <c r="K1162" s="1163">
        <v>0</v>
      </c>
      <c r="L1162" s="1133" t="s">
        <v>301</v>
      </c>
      <c r="M1162" s="1163">
        <v>0</v>
      </c>
      <c r="N1162" s="738" t="s">
        <v>301</v>
      </c>
    </row>
    <row r="1163" spans="1:14" x14ac:dyDescent="0.35">
      <c r="A1163" s="1164">
        <v>66</v>
      </c>
      <c r="B1163" s="865" t="s">
        <v>672</v>
      </c>
      <c r="C1163" s="865" t="s">
        <v>670</v>
      </c>
      <c r="D1163" s="738" t="s">
        <v>301</v>
      </c>
      <c r="E1163" s="1165"/>
      <c r="F1163" s="1165">
        <v>0</v>
      </c>
      <c r="G1163" s="1165">
        <v>0</v>
      </c>
      <c r="H1163" s="1133" t="s">
        <v>301</v>
      </c>
      <c r="I1163" s="1165"/>
      <c r="J1163" s="1165">
        <v>0</v>
      </c>
      <c r="K1163" s="1165">
        <v>0</v>
      </c>
      <c r="L1163" s="1133" t="s">
        <v>301</v>
      </c>
      <c r="M1163" s="1165">
        <v>0</v>
      </c>
      <c r="N1163" s="738" t="s">
        <v>301</v>
      </c>
    </row>
    <row r="1164" spans="1:14" x14ac:dyDescent="0.35">
      <c r="A1164" s="1138">
        <v>67</v>
      </c>
      <c r="B1164" s="868" t="s">
        <v>673</v>
      </c>
      <c r="C1164" s="868" t="s">
        <v>3521</v>
      </c>
      <c r="D1164" s="738" t="s">
        <v>301</v>
      </c>
      <c r="E1164" s="1139"/>
      <c r="F1164" s="1139">
        <v>0</v>
      </c>
      <c r="G1164" s="1139">
        <v>0</v>
      </c>
      <c r="H1164" s="1133" t="s">
        <v>301</v>
      </c>
      <c r="I1164" s="1139"/>
      <c r="J1164" s="1139">
        <v>0</v>
      </c>
      <c r="K1164" s="1139">
        <v>0</v>
      </c>
      <c r="L1164" s="1133" t="s">
        <v>301</v>
      </c>
      <c r="M1164" s="1139">
        <v>0</v>
      </c>
      <c r="N1164" s="738" t="s">
        <v>301</v>
      </c>
    </row>
    <row r="1165" spans="1:14" x14ac:dyDescent="0.35">
      <c r="A1165" s="1164">
        <v>68</v>
      </c>
      <c r="B1165" s="865" t="s">
        <v>3522</v>
      </c>
      <c r="C1165" s="865" t="s">
        <v>674</v>
      </c>
      <c r="D1165" s="738" t="s">
        <v>301</v>
      </c>
      <c r="E1165" s="1165"/>
      <c r="F1165" s="1165">
        <v>0</v>
      </c>
      <c r="G1165" s="1165">
        <v>0</v>
      </c>
      <c r="H1165" s="1133" t="s">
        <v>301</v>
      </c>
      <c r="I1165" s="1165"/>
      <c r="J1165" s="1165">
        <v>0</v>
      </c>
      <c r="K1165" s="1165">
        <v>0</v>
      </c>
      <c r="L1165" s="1133" t="s">
        <v>301</v>
      </c>
      <c r="M1165" s="1165">
        <v>0</v>
      </c>
      <c r="N1165" s="738" t="s">
        <v>301</v>
      </c>
    </row>
    <row r="1166" spans="1:14" x14ac:dyDescent="0.35">
      <c r="A1166" s="1138">
        <v>69</v>
      </c>
      <c r="B1166" s="868" t="s">
        <v>675</v>
      </c>
      <c r="C1166" s="868" t="s">
        <v>670</v>
      </c>
      <c r="D1166" s="738" t="s">
        <v>301</v>
      </c>
      <c r="E1166" s="1139"/>
      <c r="F1166" s="1139">
        <v>0</v>
      </c>
      <c r="G1166" s="1139">
        <v>0</v>
      </c>
      <c r="H1166" s="1133" t="s">
        <v>301</v>
      </c>
      <c r="I1166" s="1139"/>
      <c r="J1166" s="1139">
        <v>0</v>
      </c>
      <c r="K1166" s="1139">
        <v>0</v>
      </c>
      <c r="L1166" s="1133" t="s">
        <v>301</v>
      </c>
      <c r="M1166" s="1139">
        <v>0</v>
      </c>
      <c r="N1166" s="738" t="s">
        <v>301</v>
      </c>
    </row>
    <row r="1167" spans="1:14" x14ac:dyDescent="0.35">
      <c r="A1167" s="1164">
        <v>70</v>
      </c>
      <c r="B1167" s="865" t="s">
        <v>676</v>
      </c>
      <c r="C1167" s="865" t="s">
        <v>670</v>
      </c>
      <c r="D1167" s="738" t="s">
        <v>301</v>
      </c>
      <c r="E1167" s="1165"/>
      <c r="F1167" s="1165">
        <v>0</v>
      </c>
      <c r="G1167" s="1165">
        <v>0</v>
      </c>
      <c r="H1167" s="1133" t="s">
        <v>301</v>
      </c>
      <c r="I1167" s="1165"/>
      <c r="J1167" s="1165">
        <v>0</v>
      </c>
      <c r="K1167" s="1165">
        <v>0</v>
      </c>
      <c r="L1167" s="1133" t="s">
        <v>301</v>
      </c>
      <c r="M1167" s="1165">
        <v>0</v>
      </c>
      <c r="N1167" s="738" t="s">
        <v>301</v>
      </c>
    </row>
    <row r="1168" spans="1:14" x14ac:dyDescent="0.35">
      <c r="A1168" s="1138">
        <v>71</v>
      </c>
      <c r="B1168" s="868" t="s">
        <v>788</v>
      </c>
      <c r="C1168" s="868" t="s">
        <v>670</v>
      </c>
      <c r="D1168" s="738" t="s">
        <v>301</v>
      </c>
      <c r="E1168" s="1139"/>
      <c r="F1168" s="1139">
        <v>0</v>
      </c>
      <c r="G1168" s="1139">
        <v>0</v>
      </c>
      <c r="H1168" s="1133" t="s">
        <v>301</v>
      </c>
      <c r="I1168" s="1139"/>
      <c r="J1168" s="1139">
        <v>0</v>
      </c>
      <c r="K1168" s="1139">
        <v>0</v>
      </c>
      <c r="L1168" s="1133" t="s">
        <v>301</v>
      </c>
      <c r="M1168" s="1139">
        <v>0</v>
      </c>
      <c r="N1168" s="738" t="s">
        <v>301</v>
      </c>
    </row>
    <row r="1169" spans="1:14" x14ac:dyDescent="0.35">
      <c r="A1169" s="1164">
        <v>72</v>
      </c>
      <c r="B1169" s="865" t="s">
        <v>679</v>
      </c>
      <c r="C1169" s="865" t="s">
        <v>670</v>
      </c>
      <c r="D1169" s="738" t="s">
        <v>301</v>
      </c>
      <c r="E1169" s="1165"/>
      <c r="F1169" s="1165">
        <v>0</v>
      </c>
      <c r="G1169" s="1165">
        <v>0</v>
      </c>
      <c r="H1169" s="1133" t="s">
        <v>301</v>
      </c>
      <c r="I1169" s="1165"/>
      <c r="J1169" s="1165">
        <v>0</v>
      </c>
      <c r="K1169" s="1165">
        <v>0</v>
      </c>
      <c r="L1169" s="1133" t="s">
        <v>301</v>
      </c>
      <c r="M1169" s="1165">
        <v>0</v>
      </c>
      <c r="N1169" s="738" t="s">
        <v>301</v>
      </c>
    </row>
    <row r="1170" spans="1:14" x14ac:dyDescent="0.35">
      <c r="A1170" s="1138">
        <v>73</v>
      </c>
      <c r="B1170" s="868" t="s">
        <v>680</v>
      </c>
      <c r="C1170" s="868" t="s">
        <v>670</v>
      </c>
      <c r="D1170" s="738" t="s">
        <v>301</v>
      </c>
      <c r="E1170" s="1139"/>
      <c r="F1170" s="1139">
        <v>0</v>
      </c>
      <c r="G1170" s="1139">
        <v>0</v>
      </c>
      <c r="H1170" s="1133" t="s">
        <v>301</v>
      </c>
      <c r="I1170" s="1139"/>
      <c r="J1170" s="1139">
        <v>0</v>
      </c>
      <c r="K1170" s="1139">
        <v>0</v>
      </c>
      <c r="L1170" s="1133" t="s">
        <v>301</v>
      </c>
      <c r="M1170" s="1139">
        <v>0</v>
      </c>
      <c r="N1170" s="738" t="s">
        <v>301</v>
      </c>
    </row>
    <row r="1171" spans="1:14" x14ac:dyDescent="0.35">
      <c r="A1171" s="1164">
        <v>74</v>
      </c>
      <c r="B1171" s="865" t="s">
        <v>681</v>
      </c>
      <c r="C1171" s="865" t="s">
        <v>670</v>
      </c>
      <c r="D1171" s="738" t="s">
        <v>301</v>
      </c>
      <c r="E1171" s="1165"/>
      <c r="F1171" s="1165">
        <v>0</v>
      </c>
      <c r="G1171" s="1165">
        <v>0</v>
      </c>
      <c r="H1171" s="1133" t="s">
        <v>301</v>
      </c>
      <c r="I1171" s="1165"/>
      <c r="J1171" s="1165">
        <v>0</v>
      </c>
      <c r="K1171" s="1165">
        <v>0</v>
      </c>
      <c r="L1171" s="1133" t="s">
        <v>301</v>
      </c>
      <c r="M1171" s="1165">
        <v>0</v>
      </c>
      <c r="N1171" s="738" t="s">
        <v>301</v>
      </c>
    </row>
    <row r="1172" spans="1:14" x14ac:dyDescent="0.35">
      <c r="A1172" s="1138">
        <v>75</v>
      </c>
      <c r="B1172" s="868" t="s">
        <v>795</v>
      </c>
      <c r="C1172" s="868" t="s">
        <v>3523</v>
      </c>
      <c r="D1172" s="738" t="s">
        <v>301</v>
      </c>
      <c r="E1172" s="1139"/>
      <c r="F1172" s="1139">
        <v>0</v>
      </c>
      <c r="G1172" s="1139">
        <v>0</v>
      </c>
      <c r="H1172" s="1133" t="s">
        <v>301</v>
      </c>
      <c r="I1172" s="1139"/>
      <c r="J1172" s="1139">
        <v>0</v>
      </c>
      <c r="K1172" s="1139">
        <v>0</v>
      </c>
      <c r="L1172" s="1133" t="s">
        <v>301</v>
      </c>
      <c r="M1172" s="1139">
        <v>0</v>
      </c>
      <c r="N1172" s="738" t="s">
        <v>301</v>
      </c>
    </row>
    <row r="1173" spans="1:14" x14ac:dyDescent="0.35">
      <c r="A1173" s="1164">
        <v>76</v>
      </c>
      <c r="B1173" s="865" t="s">
        <v>682</v>
      </c>
      <c r="C1173" s="865" t="s">
        <v>3523</v>
      </c>
      <c r="D1173" s="738" t="s">
        <v>301</v>
      </c>
      <c r="E1173" s="1165"/>
      <c r="F1173" s="1165">
        <v>0</v>
      </c>
      <c r="G1173" s="1165">
        <v>0</v>
      </c>
      <c r="H1173" s="1133" t="s">
        <v>301</v>
      </c>
      <c r="I1173" s="1165"/>
      <c r="J1173" s="1165">
        <v>0</v>
      </c>
      <c r="K1173" s="1165">
        <v>0</v>
      </c>
      <c r="L1173" s="1133" t="s">
        <v>301</v>
      </c>
      <c r="M1173" s="1165">
        <v>0</v>
      </c>
      <c r="N1173" s="738" t="s">
        <v>301</v>
      </c>
    </row>
    <row r="1174" spans="1:14" x14ac:dyDescent="0.35">
      <c r="A1174" s="1161"/>
      <c r="B1174" s="1162" t="s">
        <v>3524</v>
      </c>
      <c r="C1174" s="1162"/>
      <c r="D1174" s="738" t="s">
        <v>301</v>
      </c>
      <c r="E1174" s="1163">
        <v>0</v>
      </c>
      <c r="F1174" s="1163">
        <v>0</v>
      </c>
      <c r="G1174" s="1163">
        <v>0</v>
      </c>
      <c r="H1174" s="1133" t="s">
        <v>301</v>
      </c>
      <c r="I1174" s="1163">
        <v>0</v>
      </c>
      <c r="J1174" s="1163">
        <v>0</v>
      </c>
      <c r="K1174" s="1163">
        <v>0</v>
      </c>
      <c r="L1174" s="1133" t="s">
        <v>301</v>
      </c>
      <c r="M1174" s="1163">
        <v>0</v>
      </c>
      <c r="N1174" s="738" t="s">
        <v>301</v>
      </c>
    </row>
    <row r="1175" spans="1:14" x14ac:dyDescent="0.35">
      <c r="A1175" s="1164">
        <v>77</v>
      </c>
      <c r="B1175" s="865" t="s">
        <v>3525</v>
      </c>
      <c r="C1175" s="865" t="s">
        <v>3512</v>
      </c>
      <c r="D1175" s="738" t="s">
        <v>301</v>
      </c>
      <c r="E1175" s="1165"/>
      <c r="F1175" s="1165">
        <v>0</v>
      </c>
      <c r="G1175" s="1165">
        <v>0</v>
      </c>
      <c r="H1175" s="1133" t="s">
        <v>301</v>
      </c>
      <c r="I1175" s="1165"/>
      <c r="J1175" s="1165">
        <v>0</v>
      </c>
      <c r="K1175" s="1165">
        <v>0</v>
      </c>
      <c r="L1175" s="1133" t="s">
        <v>301</v>
      </c>
      <c r="M1175" s="1165">
        <v>0</v>
      </c>
      <c r="N1175" s="738" t="s">
        <v>301</v>
      </c>
    </row>
    <row r="1176" spans="1:14" x14ac:dyDescent="0.35">
      <c r="A1176" s="1138">
        <v>78</v>
      </c>
      <c r="B1176" s="868" t="s">
        <v>3526</v>
      </c>
      <c r="C1176" s="868" t="s">
        <v>3512</v>
      </c>
      <c r="D1176" s="738" t="s">
        <v>301</v>
      </c>
      <c r="E1176" s="1139"/>
      <c r="F1176" s="1139">
        <v>0</v>
      </c>
      <c r="G1176" s="1139">
        <v>0</v>
      </c>
      <c r="H1176" s="1133" t="s">
        <v>301</v>
      </c>
      <c r="I1176" s="1139"/>
      <c r="J1176" s="1139">
        <v>0</v>
      </c>
      <c r="K1176" s="1139">
        <v>0</v>
      </c>
      <c r="L1176" s="1133" t="s">
        <v>301</v>
      </c>
      <c r="M1176" s="1139">
        <v>0</v>
      </c>
      <c r="N1176" s="738" t="s">
        <v>301</v>
      </c>
    </row>
    <row r="1177" spans="1:14" x14ac:dyDescent="0.35">
      <c r="A1177" s="1164">
        <v>79</v>
      </c>
      <c r="B1177" s="865" t="s">
        <v>3527</v>
      </c>
      <c r="C1177" s="865" t="s">
        <v>3512</v>
      </c>
      <c r="D1177" s="738" t="s">
        <v>301</v>
      </c>
      <c r="E1177" s="1165"/>
      <c r="F1177" s="1165">
        <v>0</v>
      </c>
      <c r="G1177" s="1165">
        <v>0</v>
      </c>
      <c r="H1177" s="1133" t="s">
        <v>301</v>
      </c>
      <c r="I1177" s="1165"/>
      <c r="J1177" s="1165">
        <v>0</v>
      </c>
      <c r="K1177" s="1165">
        <v>0</v>
      </c>
      <c r="L1177" s="1133" t="s">
        <v>301</v>
      </c>
      <c r="M1177" s="1165">
        <v>0</v>
      </c>
      <c r="N1177" s="738" t="s">
        <v>301</v>
      </c>
    </row>
    <row r="1178" spans="1:14" x14ac:dyDescent="0.35">
      <c r="A1178" s="1138">
        <v>80</v>
      </c>
      <c r="B1178" s="868" t="s">
        <v>3528</v>
      </c>
      <c r="C1178" s="868" t="s">
        <v>3512</v>
      </c>
      <c r="D1178" s="738" t="s">
        <v>301</v>
      </c>
      <c r="E1178" s="1139"/>
      <c r="F1178" s="1139">
        <v>0</v>
      </c>
      <c r="G1178" s="1139">
        <v>0</v>
      </c>
      <c r="H1178" s="1133" t="s">
        <v>301</v>
      </c>
      <c r="I1178" s="1139"/>
      <c r="J1178" s="1139">
        <v>0</v>
      </c>
      <c r="K1178" s="1139">
        <v>0</v>
      </c>
      <c r="L1178" s="1133" t="s">
        <v>301</v>
      </c>
      <c r="M1178" s="1139">
        <v>0</v>
      </c>
      <c r="N1178" s="738" t="s">
        <v>301</v>
      </c>
    </row>
    <row r="1179" spans="1:14" x14ac:dyDescent="0.35">
      <c r="A1179" s="1164">
        <v>81</v>
      </c>
      <c r="B1179" s="865" t="s">
        <v>3529</v>
      </c>
      <c r="C1179" s="865" t="s">
        <v>3512</v>
      </c>
      <c r="D1179" s="738" t="s">
        <v>301</v>
      </c>
      <c r="E1179" s="1165"/>
      <c r="F1179" s="1165">
        <v>0</v>
      </c>
      <c r="G1179" s="1165">
        <v>0</v>
      </c>
      <c r="H1179" s="1133" t="s">
        <v>301</v>
      </c>
      <c r="I1179" s="1165"/>
      <c r="J1179" s="1165">
        <v>0</v>
      </c>
      <c r="K1179" s="1165">
        <v>0</v>
      </c>
      <c r="L1179" s="1133" t="s">
        <v>301</v>
      </c>
      <c r="M1179" s="1165">
        <v>0</v>
      </c>
      <c r="N1179" s="738" t="s">
        <v>301</v>
      </c>
    </row>
    <row r="1180" spans="1:14" x14ac:dyDescent="0.35">
      <c r="A1180" s="1138">
        <v>82</v>
      </c>
      <c r="B1180" s="868" t="s">
        <v>3530</v>
      </c>
      <c r="C1180" s="868" t="s">
        <v>3512</v>
      </c>
      <c r="D1180" s="738" t="s">
        <v>301</v>
      </c>
      <c r="E1180" s="1139"/>
      <c r="F1180" s="1139">
        <v>0</v>
      </c>
      <c r="G1180" s="1139">
        <v>0</v>
      </c>
      <c r="H1180" s="1133" t="s">
        <v>301</v>
      </c>
      <c r="I1180" s="1139"/>
      <c r="J1180" s="1139">
        <v>0</v>
      </c>
      <c r="K1180" s="1139">
        <v>0</v>
      </c>
      <c r="L1180" s="1133" t="s">
        <v>301</v>
      </c>
      <c r="M1180" s="1139">
        <v>0</v>
      </c>
      <c r="N1180" s="738" t="s">
        <v>301</v>
      </c>
    </row>
    <row r="1181" spans="1:14" x14ac:dyDescent="0.35">
      <c r="A1181" s="1161"/>
      <c r="B1181" s="1162" t="s">
        <v>3531</v>
      </c>
      <c r="C1181" s="1162"/>
      <c r="D1181" s="738" t="s">
        <v>301</v>
      </c>
      <c r="E1181" s="1163">
        <v>0</v>
      </c>
      <c r="F1181" s="1163">
        <v>0</v>
      </c>
      <c r="G1181" s="1163">
        <v>0</v>
      </c>
      <c r="H1181" s="1133" t="s">
        <v>301</v>
      </c>
      <c r="I1181" s="1163">
        <v>0</v>
      </c>
      <c r="J1181" s="1163">
        <v>0</v>
      </c>
      <c r="K1181" s="1163">
        <v>0</v>
      </c>
      <c r="L1181" s="1133" t="s">
        <v>301</v>
      </c>
      <c r="M1181" s="1163">
        <v>0</v>
      </c>
      <c r="N1181" s="738" t="s">
        <v>301</v>
      </c>
    </row>
    <row r="1182" spans="1:14" x14ac:dyDescent="0.35">
      <c r="A1182" s="1164">
        <v>83</v>
      </c>
      <c r="B1182" s="865" t="s">
        <v>3532</v>
      </c>
      <c r="C1182" s="865" t="s">
        <v>3533</v>
      </c>
      <c r="D1182" s="738" t="s">
        <v>301</v>
      </c>
      <c r="E1182" s="1165"/>
      <c r="F1182" s="1165">
        <v>0</v>
      </c>
      <c r="G1182" s="1165">
        <v>0</v>
      </c>
      <c r="H1182" s="1133" t="s">
        <v>301</v>
      </c>
      <c r="I1182" s="1165"/>
      <c r="J1182" s="1165">
        <v>0</v>
      </c>
      <c r="K1182" s="1165">
        <v>0</v>
      </c>
      <c r="L1182" s="1133" t="s">
        <v>301</v>
      </c>
      <c r="M1182" s="1165">
        <v>0</v>
      </c>
      <c r="N1182" s="738" t="s">
        <v>301</v>
      </c>
    </row>
    <row r="1183" spans="1:14" x14ac:dyDescent="0.35">
      <c r="A1183" s="1138">
        <v>84</v>
      </c>
      <c r="B1183" s="868" t="s">
        <v>3534</v>
      </c>
      <c r="C1183" s="868" t="s">
        <v>3533</v>
      </c>
      <c r="D1183" s="738" t="s">
        <v>301</v>
      </c>
      <c r="E1183" s="1139"/>
      <c r="F1183" s="1139">
        <v>0</v>
      </c>
      <c r="G1183" s="1139">
        <v>0</v>
      </c>
      <c r="H1183" s="1133" t="s">
        <v>301</v>
      </c>
      <c r="I1183" s="1139"/>
      <c r="J1183" s="1139">
        <v>0</v>
      </c>
      <c r="K1183" s="1139">
        <v>0</v>
      </c>
      <c r="L1183" s="1133" t="s">
        <v>301</v>
      </c>
      <c r="M1183" s="1139">
        <v>0</v>
      </c>
      <c r="N1183" s="738" t="s">
        <v>301</v>
      </c>
    </row>
    <row r="1184" spans="1:14" x14ac:dyDescent="0.35">
      <c r="A1184" s="1161"/>
      <c r="B1184" s="1162" t="s">
        <v>3535</v>
      </c>
      <c r="C1184" s="1162"/>
      <c r="D1184" s="738" t="s">
        <v>301</v>
      </c>
      <c r="E1184" s="1163">
        <v>0</v>
      </c>
      <c r="F1184" s="1163">
        <v>0</v>
      </c>
      <c r="G1184" s="1163">
        <v>0</v>
      </c>
      <c r="H1184" s="1133" t="s">
        <v>301</v>
      </c>
      <c r="I1184" s="1163">
        <v>0</v>
      </c>
      <c r="J1184" s="1163">
        <v>0</v>
      </c>
      <c r="K1184" s="1163">
        <v>0</v>
      </c>
      <c r="L1184" s="1133" t="s">
        <v>301</v>
      </c>
      <c r="M1184" s="1163">
        <v>0</v>
      </c>
      <c r="N1184" s="738" t="s">
        <v>301</v>
      </c>
    </row>
    <row r="1185" spans="1:14" x14ac:dyDescent="0.35">
      <c r="A1185" s="1164">
        <v>85</v>
      </c>
      <c r="B1185" s="865" t="s">
        <v>3536</v>
      </c>
      <c r="C1185" s="865" t="s">
        <v>3537</v>
      </c>
      <c r="D1185" s="738" t="s">
        <v>301</v>
      </c>
      <c r="E1185" s="1165"/>
      <c r="F1185" s="1165">
        <v>0</v>
      </c>
      <c r="G1185" s="1165">
        <v>0</v>
      </c>
      <c r="H1185" s="1133" t="s">
        <v>301</v>
      </c>
      <c r="I1185" s="1165"/>
      <c r="J1185" s="1165">
        <v>0</v>
      </c>
      <c r="K1185" s="1165">
        <v>0</v>
      </c>
      <c r="L1185" s="1133" t="s">
        <v>301</v>
      </c>
      <c r="M1185" s="1165">
        <v>0</v>
      </c>
      <c r="N1185" s="738" t="s">
        <v>301</v>
      </c>
    </row>
    <row r="1186" spans="1:14" x14ac:dyDescent="0.35">
      <c r="A1186" s="1138">
        <v>86</v>
      </c>
      <c r="B1186" s="868" t="s">
        <v>3538</v>
      </c>
      <c r="C1186" s="868" t="s">
        <v>3539</v>
      </c>
      <c r="D1186" s="738" t="s">
        <v>301</v>
      </c>
      <c r="E1186" s="1139"/>
      <c r="F1186" s="1139">
        <v>0</v>
      </c>
      <c r="G1186" s="1139">
        <v>0</v>
      </c>
      <c r="H1186" s="1133" t="s">
        <v>301</v>
      </c>
      <c r="I1186" s="1139"/>
      <c r="J1186" s="1139">
        <v>0</v>
      </c>
      <c r="K1186" s="1139">
        <v>0</v>
      </c>
      <c r="L1186" s="1133" t="s">
        <v>301</v>
      </c>
      <c r="M1186" s="1139">
        <v>0</v>
      </c>
      <c r="N1186" s="738" t="s">
        <v>301</v>
      </c>
    </row>
    <row r="1187" spans="1:14" x14ac:dyDescent="0.35">
      <c r="A1187" s="1164">
        <v>87</v>
      </c>
      <c r="B1187" s="865" t="s">
        <v>3540</v>
      </c>
      <c r="C1187" s="865" t="s">
        <v>3541</v>
      </c>
      <c r="D1187" s="738" t="s">
        <v>301</v>
      </c>
      <c r="E1187" s="1165"/>
      <c r="F1187" s="1165">
        <v>0</v>
      </c>
      <c r="G1187" s="1165">
        <v>0</v>
      </c>
      <c r="H1187" s="1133" t="s">
        <v>301</v>
      </c>
      <c r="I1187" s="1165"/>
      <c r="J1187" s="1165">
        <v>0</v>
      </c>
      <c r="K1187" s="1165">
        <v>0</v>
      </c>
      <c r="L1187" s="1133" t="s">
        <v>301</v>
      </c>
      <c r="M1187" s="1165">
        <v>0</v>
      </c>
      <c r="N1187" s="738" t="s">
        <v>301</v>
      </c>
    </row>
    <row r="1188" spans="1:14" x14ac:dyDescent="0.35">
      <c r="A1188" s="1138">
        <v>88</v>
      </c>
      <c r="B1188" s="868" t="s">
        <v>3542</v>
      </c>
      <c r="C1188" s="868" t="s">
        <v>3523</v>
      </c>
      <c r="D1188" s="738" t="s">
        <v>301</v>
      </c>
      <c r="E1188" s="1139"/>
      <c r="F1188" s="1139">
        <v>0</v>
      </c>
      <c r="G1188" s="1139">
        <v>0</v>
      </c>
      <c r="H1188" s="1133" t="s">
        <v>301</v>
      </c>
      <c r="I1188" s="1139"/>
      <c r="J1188" s="1139">
        <v>0</v>
      </c>
      <c r="K1188" s="1139">
        <v>0</v>
      </c>
      <c r="L1188" s="1133" t="s">
        <v>301</v>
      </c>
      <c r="M1188" s="1139">
        <v>0</v>
      </c>
      <c r="N1188" s="738" t="s">
        <v>301</v>
      </c>
    </row>
    <row r="1189" spans="1:14" x14ac:dyDescent="0.35">
      <c r="A1189" s="1167"/>
      <c r="B1189" s="1168" t="s">
        <v>3543</v>
      </c>
      <c r="C1189" s="1168"/>
      <c r="D1189" s="738"/>
      <c r="E1189" s="1169">
        <v>35112014651.380096</v>
      </c>
      <c r="F1189" s="1169">
        <v>-34469410696.260101</v>
      </c>
      <c r="G1189" s="1169">
        <v>642603955.12</v>
      </c>
      <c r="H1189" s="1133"/>
      <c r="I1189" s="1169">
        <v>16104153131</v>
      </c>
      <c r="J1189" s="1169">
        <v>-15457339876</v>
      </c>
      <c r="K1189" s="1169">
        <v>646813255</v>
      </c>
      <c r="L1189" s="1133"/>
      <c r="M1189" s="1169">
        <v>-4209299.8800000027</v>
      </c>
      <c r="N1189" s="738"/>
    </row>
    <row r="1192" spans="1:14" x14ac:dyDescent="0.35">
      <c r="A1192" s="1156" t="s">
        <v>3500</v>
      </c>
      <c r="B1192" s="1172" t="s">
        <v>624</v>
      </c>
      <c r="C1192" s="738"/>
      <c r="D1192" s="738" t="s">
        <v>301</v>
      </c>
      <c r="E1192" s="738"/>
      <c r="F1192" s="1158" t="s">
        <v>3501</v>
      </c>
      <c r="G1192" s="1159">
        <v>604.32574999999997</v>
      </c>
      <c r="H1192" s="738" t="s">
        <v>301</v>
      </c>
      <c r="I1192" s="1158" t="s">
        <v>3502</v>
      </c>
      <c r="J1192" s="1158">
        <v>2022</v>
      </c>
      <c r="K1192" s="738"/>
      <c r="L1192" s="738" t="s">
        <v>301</v>
      </c>
      <c r="M1192" s="738"/>
      <c r="N1192" s="738" t="s">
        <v>301</v>
      </c>
    </row>
    <row r="1193" spans="1:14" x14ac:dyDescent="0.35">
      <c r="A1193" s="787"/>
      <c r="B1193" s="738"/>
      <c r="C1193" s="738"/>
      <c r="D1193" s="738" t="s">
        <v>301</v>
      </c>
      <c r="E1193" s="738"/>
      <c r="F1193" s="738"/>
      <c r="G1193" s="738"/>
      <c r="H1193" s="738" t="s">
        <v>301</v>
      </c>
      <c r="I1193" s="738"/>
      <c r="J1193" s="738"/>
      <c r="K1193" s="738"/>
      <c r="L1193" s="738" t="s">
        <v>301</v>
      </c>
      <c r="M1193" s="738"/>
      <c r="N1193" s="738" t="s">
        <v>301</v>
      </c>
    </row>
    <row r="1194" spans="1:14" x14ac:dyDescent="0.35">
      <c r="A1194" s="1781" t="s">
        <v>0</v>
      </c>
      <c r="B1194" s="1781" t="s">
        <v>378</v>
      </c>
      <c r="C1194" s="1782" t="s">
        <v>671</v>
      </c>
      <c r="D1194" s="738" t="s">
        <v>301</v>
      </c>
      <c r="E1194" s="1284" t="s">
        <v>3503</v>
      </c>
      <c r="F1194" s="1284"/>
      <c r="G1194" s="1284"/>
      <c r="H1194" s="738" t="s">
        <v>301</v>
      </c>
      <c r="I1194" s="1284" t="s">
        <v>3504</v>
      </c>
      <c r="J1194" s="1284"/>
      <c r="K1194" s="1284"/>
      <c r="L1194" s="738" t="s">
        <v>301</v>
      </c>
      <c r="M1194" s="1284" t="s">
        <v>3505</v>
      </c>
      <c r="N1194" s="738" t="s">
        <v>301</v>
      </c>
    </row>
    <row r="1195" spans="1:14" x14ac:dyDescent="0.35">
      <c r="A1195" s="1781"/>
      <c r="B1195" s="1781"/>
      <c r="C1195" s="1781"/>
      <c r="D1195" s="738" t="s">
        <v>301</v>
      </c>
      <c r="E1195" s="1160" t="s">
        <v>3506</v>
      </c>
      <c r="F1195" s="1160" t="s">
        <v>3507</v>
      </c>
      <c r="G1195" s="1160" t="s">
        <v>3508</v>
      </c>
      <c r="H1195" s="738" t="s">
        <v>301</v>
      </c>
      <c r="I1195" s="1160" t="s">
        <v>3506</v>
      </c>
      <c r="J1195" s="1160" t="s">
        <v>3507</v>
      </c>
      <c r="K1195" s="1160" t="s">
        <v>3508</v>
      </c>
      <c r="L1195" s="738" t="s">
        <v>301</v>
      </c>
      <c r="M1195" s="1284"/>
      <c r="N1195" s="738" t="s">
        <v>301</v>
      </c>
    </row>
    <row r="1196" spans="1:14" x14ac:dyDescent="0.35">
      <c r="A1196" s="1161"/>
      <c r="B1196" s="1162" t="s">
        <v>307</v>
      </c>
      <c r="C1196" s="1162"/>
      <c r="D1196" s="738" t="s">
        <v>301</v>
      </c>
      <c r="E1196" s="1163">
        <v>0</v>
      </c>
      <c r="F1196" s="1163">
        <v>0</v>
      </c>
      <c r="G1196" s="1163">
        <v>0</v>
      </c>
      <c r="H1196" s="1133" t="s">
        <v>301</v>
      </c>
      <c r="I1196" s="1163">
        <v>0</v>
      </c>
      <c r="J1196" s="1163">
        <v>0</v>
      </c>
      <c r="K1196" s="1163">
        <v>0</v>
      </c>
      <c r="L1196" s="1133" t="s">
        <v>301</v>
      </c>
      <c r="M1196" s="1163">
        <v>0</v>
      </c>
      <c r="N1196" s="738" t="s">
        <v>301</v>
      </c>
    </row>
    <row r="1197" spans="1:14" x14ac:dyDescent="0.35">
      <c r="A1197" s="1164">
        <v>1</v>
      </c>
      <c r="B1197" s="865" t="s">
        <v>205</v>
      </c>
      <c r="C1197" s="865" t="s">
        <v>179</v>
      </c>
      <c r="D1197" s="738" t="s">
        <v>301</v>
      </c>
      <c r="E1197" s="1165"/>
      <c r="F1197" s="1165">
        <v>0</v>
      </c>
      <c r="G1197" s="1165">
        <v>0</v>
      </c>
      <c r="H1197" s="1133" t="s">
        <v>301</v>
      </c>
      <c r="I1197" s="1165"/>
      <c r="J1197" s="1165">
        <v>0</v>
      </c>
      <c r="K1197" s="1165">
        <v>0</v>
      </c>
      <c r="L1197" s="1133" t="s">
        <v>301</v>
      </c>
      <c r="M1197" s="1165">
        <v>0</v>
      </c>
      <c r="N1197" s="738" t="s">
        <v>301</v>
      </c>
    </row>
    <row r="1198" spans="1:14" x14ac:dyDescent="0.35">
      <c r="A1198" s="1138">
        <v>2</v>
      </c>
      <c r="B1198" s="868" t="s">
        <v>216</v>
      </c>
      <c r="C1198" s="868" t="s">
        <v>179</v>
      </c>
      <c r="D1198" s="738" t="s">
        <v>301</v>
      </c>
      <c r="E1198" s="1139"/>
      <c r="F1198" s="1139">
        <v>0</v>
      </c>
      <c r="G1198" s="1139">
        <v>0</v>
      </c>
      <c r="H1198" s="1133" t="s">
        <v>301</v>
      </c>
      <c r="I1198" s="1139"/>
      <c r="J1198" s="1139">
        <v>0</v>
      </c>
      <c r="K1198" s="1139">
        <v>0</v>
      </c>
      <c r="L1198" s="1133" t="s">
        <v>301</v>
      </c>
      <c r="M1198" s="1139">
        <v>0</v>
      </c>
      <c r="N1198" s="738" t="s">
        <v>301</v>
      </c>
    </row>
    <row r="1199" spans="1:14" x14ac:dyDescent="0.35">
      <c r="A1199" s="1164">
        <v>3</v>
      </c>
      <c r="B1199" s="865" t="s">
        <v>217</v>
      </c>
      <c r="C1199" s="865" t="s">
        <v>179</v>
      </c>
      <c r="D1199" s="738" t="s">
        <v>301</v>
      </c>
      <c r="E1199" s="1165"/>
      <c r="F1199" s="1165">
        <v>0</v>
      </c>
      <c r="G1199" s="1165">
        <v>0</v>
      </c>
      <c r="H1199" s="1133" t="s">
        <v>301</v>
      </c>
      <c r="I1199" s="1165"/>
      <c r="J1199" s="1165">
        <v>0</v>
      </c>
      <c r="K1199" s="1165">
        <v>0</v>
      </c>
      <c r="L1199" s="1133" t="s">
        <v>301</v>
      </c>
      <c r="M1199" s="1165">
        <v>0</v>
      </c>
      <c r="N1199" s="738" t="s">
        <v>301</v>
      </c>
    </row>
    <row r="1200" spans="1:14" x14ac:dyDescent="0.35">
      <c r="A1200" s="1138">
        <v>4</v>
      </c>
      <c r="B1200" s="868" t="s">
        <v>218</v>
      </c>
      <c r="C1200" s="868" t="s">
        <v>208</v>
      </c>
      <c r="D1200" s="738" t="s">
        <v>301</v>
      </c>
      <c r="E1200" s="1139"/>
      <c r="F1200" s="1139">
        <v>0</v>
      </c>
      <c r="G1200" s="1139">
        <v>0</v>
      </c>
      <c r="H1200" s="1133" t="s">
        <v>301</v>
      </c>
      <c r="I1200" s="1139"/>
      <c r="J1200" s="1139">
        <v>0</v>
      </c>
      <c r="K1200" s="1139">
        <v>0</v>
      </c>
      <c r="L1200" s="1133" t="s">
        <v>301</v>
      </c>
      <c r="M1200" s="1139">
        <v>0</v>
      </c>
      <c r="N1200" s="738" t="s">
        <v>301</v>
      </c>
    </row>
    <row r="1201" spans="1:14" x14ac:dyDescent="0.35">
      <c r="A1201" s="1164">
        <v>5</v>
      </c>
      <c r="B1201" s="865" t="s">
        <v>518</v>
      </c>
      <c r="C1201" s="865" t="s">
        <v>208</v>
      </c>
      <c r="D1201" s="738" t="s">
        <v>301</v>
      </c>
      <c r="E1201" s="1165"/>
      <c r="F1201" s="1165">
        <v>0</v>
      </c>
      <c r="G1201" s="1165">
        <v>0</v>
      </c>
      <c r="H1201" s="1133" t="s">
        <v>301</v>
      </c>
      <c r="I1201" s="1165"/>
      <c r="J1201" s="1165">
        <v>0</v>
      </c>
      <c r="K1201" s="1165">
        <v>0</v>
      </c>
      <c r="L1201" s="1133" t="s">
        <v>301</v>
      </c>
      <c r="M1201" s="1165">
        <v>0</v>
      </c>
      <c r="N1201" s="738" t="s">
        <v>301</v>
      </c>
    </row>
    <row r="1202" spans="1:14" x14ac:dyDescent="0.35">
      <c r="A1202" s="1138">
        <v>6</v>
      </c>
      <c r="B1202" s="868" t="s">
        <v>519</v>
      </c>
      <c r="C1202" s="868" t="s">
        <v>208</v>
      </c>
      <c r="D1202" s="738" t="s">
        <v>301</v>
      </c>
      <c r="E1202" s="1139"/>
      <c r="F1202" s="1139">
        <v>0</v>
      </c>
      <c r="G1202" s="1139">
        <v>0</v>
      </c>
      <c r="H1202" s="1133" t="s">
        <v>301</v>
      </c>
      <c r="I1202" s="1139"/>
      <c r="J1202" s="1139">
        <v>0</v>
      </c>
      <c r="K1202" s="1139">
        <v>0</v>
      </c>
      <c r="L1202" s="1133" t="s">
        <v>301</v>
      </c>
      <c r="M1202" s="1139">
        <v>0</v>
      </c>
      <c r="N1202" s="738" t="s">
        <v>301</v>
      </c>
    </row>
    <row r="1203" spans="1:14" x14ac:dyDescent="0.35">
      <c r="A1203" s="1161"/>
      <c r="B1203" s="1162" t="s">
        <v>520</v>
      </c>
      <c r="C1203" s="1162"/>
      <c r="D1203" s="738" t="s">
        <v>301</v>
      </c>
      <c r="E1203" s="1163">
        <v>0</v>
      </c>
      <c r="F1203" s="1163">
        <v>0</v>
      </c>
      <c r="G1203" s="1163">
        <v>0</v>
      </c>
      <c r="H1203" s="1133" t="s">
        <v>301</v>
      </c>
      <c r="I1203" s="1163">
        <v>0</v>
      </c>
      <c r="J1203" s="1163">
        <v>0</v>
      </c>
      <c r="K1203" s="1163">
        <v>0</v>
      </c>
      <c r="L1203" s="1133" t="s">
        <v>301</v>
      </c>
      <c r="M1203" s="1163">
        <v>0</v>
      </c>
      <c r="N1203" s="738" t="s">
        <v>301</v>
      </c>
    </row>
    <row r="1204" spans="1:14" x14ac:dyDescent="0.35">
      <c r="A1204" s="1164">
        <v>7</v>
      </c>
      <c r="B1204" s="865" t="s">
        <v>521</v>
      </c>
      <c r="C1204" s="865" t="s">
        <v>179</v>
      </c>
      <c r="D1204" s="738" t="s">
        <v>301</v>
      </c>
      <c r="E1204" s="1165"/>
      <c r="F1204" s="1165">
        <v>0</v>
      </c>
      <c r="G1204" s="1165">
        <v>0</v>
      </c>
      <c r="H1204" s="1133" t="s">
        <v>301</v>
      </c>
      <c r="I1204" s="1165"/>
      <c r="J1204" s="1165">
        <v>0</v>
      </c>
      <c r="K1204" s="1165">
        <v>0</v>
      </c>
      <c r="L1204" s="1133" t="s">
        <v>301</v>
      </c>
      <c r="M1204" s="1165">
        <v>0</v>
      </c>
      <c r="N1204" s="738" t="s">
        <v>301</v>
      </c>
    </row>
    <row r="1205" spans="1:14" x14ac:dyDescent="0.35">
      <c r="A1205" s="1138">
        <v>8</v>
      </c>
      <c r="B1205" s="868" t="s">
        <v>522</v>
      </c>
      <c r="C1205" s="868" t="s">
        <v>179</v>
      </c>
      <c r="D1205" s="738" t="s">
        <v>301</v>
      </c>
      <c r="E1205" s="1139"/>
      <c r="F1205" s="1139">
        <v>0</v>
      </c>
      <c r="G1205" s="1139">
        <v>0</v>
      </c>
      <c r="H1205" s="1133" t="s">
        <v>301</v>
      </c>
      <c r="I1205" s="1139"/>
      <c r="J1205" s="1139">
        <v>0</v>
      </c>
      <c r="K1205" s="1139">
        <v>0</v>
      </c>
      <c r="L1205" s="1133" t="s">
        <v>301</v>
      </c>
      <c r="M1205" s="1139">
        <v>0</v>
      </c>
      <c r="N1205" s="738" t="s">
        <v>301</v>
      </c>
    </row>
    <row r="1206" spans="1:14" x14ac:dyDescent="0.35">
      <c r="A1206" s="1164">
        <v>9</v>
      </c>
      <c r="B1206" s="865" t="s">
        <v>523</v>
      </c>
      <c r="C1206" s="865" t="s">
        <v>179</v>
      </c>
      <c r="D1206" s="738" t="s">
        <v>301</v>
      </c>
      <c r="E1206" s="1165"/>
      <c r="F1206" s="1165">
        <v>0</v>
      </c>
      <c r="G1206" s="1165">
        <v>0</v>
      </c>
      <c r="H1206" s="1133" t="s">
        <v>301</v>
      </c>
      <c r="I1206" s="1165"/>
      <c r="J1206" s="1165">
        <v>0</v>
      </c>
      <c r="K1206" s="1165">
        <v>0</v>
      </c>
      <c r="L1206" s="1133" t="s">
        <v>301</v>
      </c>
      <c r="M1206" s="1165">
        <v>0</v>
      </c>
      <c r="N1206" s="738" t="s">
        <v>301</v>
      </c>
    </row>
    <row r="1207" spans="1:14" x14ac:dyDescent="0.35">
      <c r="A1207" s="1138">
        <v>10</v>
      </c>
      <c r="B1207" s="868" t="s">
        <v>218</v>
      </c>
      <c r="C1207" s="868" t="s">
        <v>181</v>
      </c>
      <c r="D1207" s="738" t="s">
        <v>301</v>
      </c>
      <c r="E1207" s="1139"/>
      <c r="F1207" s="1139">
        <v>0</v>
      </c>
      <c r="G1207" s="1139">
        <v>0</v>
      </c>
      <c r="H1207" s="1133" t="s">
        <v>301</v>
      </c>
      <c r="I1207" s="1139"/>
      <c r="J1207" s="1139">
        <v>0</v>
      </c>
      <c r="K1207" s="1139">
        <v>0</v>
      </c>
      <c r="L1207" s="1133" t="s">
        <v>301</v>
      </c>
      <c r="M1207" s="1139">
        <v>0</v>
      </c>
      <c r="N1207" s="738" t="s">
        <v>301</v>
      </c>
    </row>
    <row r="1208" spans="1:14" x14ac:dyDescent="0.35">
      <c r="A1208" s="1164">
        <v>11</v>
      </c>
      <c r="B1208" s="865" t="s">
        <v>518</v>
      </c>
      <c r="C1208" s="865" t="s">
        <v>181</v>
      </c>
      <c r="D1208" s="738" t="s">
        <v>301</v>
      </c>
      <c r="E1208" s="1165"/>
      <c r="F1208" s="1165">
        <v>0</v>
      </c>
      <c r="G1208" s="1165">
        <v>0</v>
      </c>
      <c r="H1208" s="1133" t="s">
        <v>301</v>
      </c>
      <c r="I1208" s="1165"/>
      <c r="J1208" s="1165">
        <v>0</v>
      </c>
      <c r="K1208" s="1165">
        <v>0</v>
      </c>
      <c r="L1208" s="1133" t="s">
        <v>301</v>
      </c>
      <c r="M1208" s="1165">
        <v>0</v>
      </c>
      <c r="N1208" s="738" t="s">
        <v>301</v>
      </c>
    </row>
    <row r="1209" spans="1:14" x14ac:dyDescent="0.35">
      <c r="A1209" s="1138">
        <v>12</v>
      </c>
      <c r="B1209" s="868" t="s">
        <v>524</v>
      </c>
      <c r="C1209" s="868" t="s">
        <v>181</v>
      </c>
      <c r="D1209" s="738" t="s">
        <v>301</v>
      </c>
      <c r="E1209" s="1139"/>
      <c r="F1209" s="1139">
        <v>0</v>
      </c>
      <c r="G1209" s="1139">
        <v>0</v>
      </c>
      <c r="H1209" s="1133" t="s">
        <v>301</v>
      </c>
      <c r="I1209" s="1139"/>
      <c r="J1209" s="1139">
        <v>0</v>
      </c>
      <c r="K1209" s="1139">
        <v>0</v>
      </c>
      <c r="L1209" s="1133" t="s">
        <v>301</v>
      </c>
      <c r="M1209" s="1139">
        <v>0</v>
      </c>
      <c r="N1209" s="738" t="s">
        <v>301</v>
      </c>
    </row>
    <row r="1210" spans="1:14" x14ac:dyDescent="0.35">
      <c r="A1210" s="1161"/>
      <c r="B1210" s="1162" t="s">
        <v>381</v>
      </c>
      <c r="C1210" s="1162"/>
      <c r="D1210" s="738" t="s">
        <v>301</v>
      </c>
      <c r="E1210" s="1163">
        <v>0</v>
      </c>
      <c r="F1210" s="1163">
        <v>0</v>
      </c>
      <c r="G1210" s="1163">
        <v>0</v>
      </c>
      <c r="H1210" s="1133" t="s">
        <v>301</v>
      </c>
      <c r="I1210" s="1163">
        <v>0</v>
      </c>
      <c r="J1210" s="1163">
        <v>0</v>
      </c>
      <c r="K1210" s="1163">
        <v>0</v>
      </c>
      <c r="L1210" s="1133" t="s">
        <v>301</v>
      </c>
      <c r="M1210" s="1163">
        <v>0</v>
      </c>
      <c r="N1210" s="738" t="s">
        <v>301</v>
      </c>
    </row>
    <row r="1211" spans="1:14" x14ac:dyDescent="0.35">
      <c r="A1211" s="1164">
        <v>13</v>
      </c>
      <c r="B1211" s="865" t="s">
        <v>525</v>
      </c>
      <c r="C1211" s="865" t="s">
        <v>101</v>
      </c>
      <c r="D1211" s="738" t="s">
        <v>301</v>
      </c>
      <c r="E1211" s="1165"/>
      <c r="F1211" s="1165">
        <v>0</v>
      </c>
      <c r="G1211" s="1165">
        <v>0</v>
      </c>
      <c r="H1211" s="1133" t="s">
        <v>301</v>
      </c>
      <c r="I1211" s="1165"/>
      <c r="J1211" s="1165">
        <v>0</v>
      </c>
      <c r="K1211" s="1165">
        <v>0</v>
      </c>
      <c r="L1211" s="1133" t="s">
        <v>301</v>
      </c>
      <c r="M1211" s="1165">
        <v>0</v>
      </c>
      <c r="N1211" s="738" t="s">
        <v>301</v>
      </c>
    </row>
    <row r="1212" spans="1:14" x14ac:dyDescent="0.35">
      <c r="A1212" s="1138">
        <v>14</v>
      </c>
      <c r="B1212" s="868" t="s">
        <v>526</v>
      </c>
      <c r="C1212" s="868" t="s">
        <v>101</v>
      </c>
      <c r="D1212" s="738" t="s">
        <v>301</v>
      </c>
      <c r="E1212" s="1139"/>
      <c r="F1212" s="1139">
        <v>0</v>
      </c>
      <c r="G1212" s="1139">
        <v>0</v>
      </c>
      <c r="H1212" s="1133" t="s">
        <v>301</v>
      </c>
      <c r="I1212" s="1139"/>
      <c r="J1212" s="1139">
        <v>0</v>
      </c>
      <c r="K1212" s="1139">
        <v>0</v>
      </c>
      <c r="L1212" s="1133" t="s">
        <v>301</v>
      </c>
      <c r="M1212" s="1139">
        <v>0</v>
      </c>
      <c r="N1212" s="738" t="s">
        <v>301</v>
      </c>
    </row>
    <row r="1213" spans="1:14" x14ac:dyDescent="0.35">
      <c r="A1213" s="1164">
        <v>15</v>
      </c>
      <c r="B1213" s="865" t="s">
        <v>506</v>
      </c>
      <c r="C1213" s="865" t="s">
        <v>101</v>
      </c>
      <c r="D1213" s="738" t="s">
        <v>301</v>
      </c>
      <c r="E1213" s="1165"/>
      <c r="F1213" s="1165">
        <v>0</v>
      </c>
      <c r="G1213" s="1165">
        <v>0</v>
      </c>
      <c r="H1213" s="1133" t="s">
        <v>301</v>
      </c>
      <c r="I1213" s="1165"/>
      <c r="J1213" s="1165">
        <v>0</v>
      </c>
      <c r="K1213" s="1165">
        <v>0</v>
      </c>
      <c r="L1213" s="1133" t="s">
        <v>301</v>
      </c>
      <c r="M1213" s="1165">
        <v>0</v>
      </c>
      <c r="N1213" s="738" t="s">
        <v>301</v>
      </c>
    </row>
    <row r="1214" spans="1:14" x14ac:dyDescent="0.35">
      <c r="A1214" s="1161"/>
      <c r="B1214" s="1162" t="s">
        <v>382</v>
      </c>
      <c r="C1214" s="1162"/>
      <c r="D1214" s="738" t="s">
        <v>301</v>
      </c>
      <c r="E1214" s="1163">
        <v>0</v>
      </c>
      <c r="F1214" s="1163">
        <v>0</v>
      </c>
      <c r="G1214" s="1163">
        <v>0</v>
      </c>
      <c r="H1214" s="1133" t="s">
        <v>301</v>
      </c>
      <c r="I1214" s="1163">
        <v>0</v>
      </c>
      <c r="J1214" s="1163">
        <v>0</v>
      </c>
      <c r="K1214" s="1163">
        <v>0</v>
      </c>
      <c r="L1214" s="1133" t="s">
        <v>301</v>
      </c>
      <c r="M1214" s="1163">
        <v>0</v>
      </c>
      <c r="N1214" s="738" t="s">
        <v>301</v>
      </c>
    </row>
    <row r="1215" spans="1:14" x14ac:dyDescent="0.35">
      <c r="A1215" s="1164">
        <v>16</v>
      </c>
      <c r="B1215" s="865" t="s">
        <v>309</v>
      </c>
      <c r="C1215" s="865" t="s">
        <v>185</v>
      </c>
      <c r="D1215" s="738" t="s">
        <v>301</v>
      </c>
      <c r="E1215" s="1165"/>
      <c r="F1215" s="1165">
        <v>0</v>
      </c>
      <c r="G1215" s="1165">
        <v>0</v>
      </c>
      <c r="H1215" s="1133" t="s">
        <v>301</v>
      </c>
      <c r="I1215" s="1165"/>
      <c r="J1215" s="1165">
        <v>0</v>
      </c>
      <c r="K1215" s="1165">
        <v>0</v>
      </c>
      <c r="L1215" s="1133" t="s">
        <v>301</v>
      </c>
      <c r="M1215" s="1165">
        <v>0</v>
      </c>
      <c r="N1215" s="738" t="s">
        <v>301</v>
      </c>
    </row>
    <row r="1216" spans="1:14" x14ac:dyDescent="0.35">
      <c r="A1216" s="1138">
        <v>17</v>
      </c>
      <c r="B1216" s="868" t="s">
        <v>310</v>
      </c>
      <c r="C1216" s="868" t="s">
        <v>185</v>
      </c>
      <c r="D1216" s="738" t="s">
        <v>301</v>
      </c>
      <c r="E1216" s="1139"/>
      <c r="F1216" s="1139">
        <v>0</v>
      </c>
      <c r="G1216" s="1139">
        <v>0</v>
      </c>
      <c r="H1216" s="1133" t="s">
        <v>301</v>
      </c>
      <c r="I1216" s="1139"/>
      <c r="J1216" s="1139">
        <v>0</v>
      </c>
      <c r="K1216" s="1139">
        <v>0</v>
      </c>
      <c r="L1216" s="1133" t="s">
        <v>301</v>
      </c>
      <c r="M1216" s="1139">
        <v>0</v>
      </c>
      <c r="N1216" s="738" t="s">
        <v>301</v>
      </c>
    </row>
    <row r="1217" spans="1:14" x14ac:dyDescent="0.35">
      <c r="A1217" s="1164">
        <v>18</v>
      </c>
      <c r="B1217" s="865" t="s">
        <v>151</v>
      </c>
      <c r="C1217" s="865" t="s">
        <v>185</v>
      </c>
      <c r="D1217" s="738" t="s">
        <v>301</v>
      </c>
      <c r="E1217" s="1165"/>
      <c r="F1217" s="1165">
        <v>0</v>
      </c>
      <c r="G1217" s="1165">
        <v>0</v>
      </c>
      <c r="H1217" s="1133" t="s">
        <v>301</v>
      </c>
      <c r="I1217" s="1165"/>
      <c r="J1217" s="1165">
        <v>0</v>
      </c>
      <c r="K1217" s="1165">
        <v>0</v>
      </c>
      <c r="L1217" s="1133" t="s">
        <v>301</v>
      </c>
      <c r="M1217" s="1165">
        <v>0</v>
      </c>
      <c r="N1217" s="738" t="s">
        <v>301</v>
      </c>
    </row>
    <row r="1218" spans="1:14" x14ac:dyDescent="0.35">
      <c r="A1218" s="1161"/>
      <c r="B1218" s="1162" t="s">
        <v>308</v>
      </c>
      <c r="C1218" s="1162"/>
      <c r="D1218" s="738" t="s">
        <v>301</v>
      </c>
      <c r="E1218" s="1163">
        <v>0</v>
      </c>
      <c r="F1218" s="1163">
        <v>0</v>
      </c>
      <c r="G1218" s="1163">
        <v>0</v>
      </c>
      <c r="H1218" s="1133" t="s">
        <v>301</v>
      </c>
      <c r="I1218" s="1163">
        <v>0</v>
      </c>
      <c r="J1218" s="1163">
        <v>0</v>
      </c>
      <c r="K1218" s="1163">
        <v>0</v>
      </c>
      <c r="L1218" s="1133" t="s">
        <v>301</v>
      </c>
      <c r="M1218" s="1163">
        <v>0</v>
      </c>
      <c r="N1218" s="738" t="s">
        <v>301</v>
      </c>
    </row>
    <row r="1219" spans="1:14" x14ac:dyDescent="0.35">
      <c r="A1219" s="1164">
        <v>19</v>
      </c>
      <c r="B1219" s="865" t="s">
        <v>206</v>
      </c>
      <c r="C1219" s="865" t="s">
        <v>179</v>
      </c>
      <c r="D1219" s="738" t="s">
        <v>301</v>
      </c>
      <c r="E1219" s="1165"/>
      <c r="F1219" s="1165">
        <v>0</v>
      </c>
      <c r="G1219" s="1165">
        <v>0</v>
      </c>
      <c r="H1219" s="1133" t="s">
        <v>301</v>
      </c>
      <c r="I1219" s="1165"/>
      <c r="J1219" s="1165">
        <v>0</v>
      </c>
      <c r="K1219" s="1165">
        <v>0</v>
      </c>
      <c r="L1219" s="1133" t="s">
        <v>301</v>
      </c>
      <c r="M1219" s="1165">
        <v>0</v>
      </c>
      <c r="N1219" s="738" t="s">
        <v>301</v>
      </c>
    </row>
    <row r="1220" spans="1:14" x14ac:dyDescent="0.35">
      <c r="A1220" s="1138">
        <v>20</v>
      </c>
      <c r="B1220" s="868" t="s">
        <v>507</v>
      </c>
      <c r="C1220" s="868" t="s">
        <v>179</v>
      </c>
      <c r="D1220" s="738" t="s">
        <v>301</v>
      </c>
      <c r="E1220" s="1139"/>
      <c r="F1220" s="1139">
        <v>0</v>
      </c>
      <c r="G1220" s="1139">
        <v>0</v>
      </c>
      <c r="H1220" s="1133" t="s">
        <v>301</v>
      </c>
      <c r="I1220" s="1139"/>
      <c r="J1220" s="1139">
        <v>0</v>
      </c>
      <c r="K1220" s="1139">
        <v>0</v>
      </c>
      <c r="L1220" s="1133" t="s">
        <v>301</v>
      </c>
      <c r="M1220" s="1139">
        <v>0</v>
      </c>
      <c r="N1220" s="738" t="s">
        <v>301</v>
      </c>
    </row>
    <row r="1221" spans="1:14" x14ac:dyDescent="0.35">
      <c r="A1221" s="1164">
        <v>21</v>
      </c>
      <c r="B1221" s="865" t="s">
        <v>207</v>
      </c>
      <c r="C1221" s="865" t="s">
        <v>179</v>
      </c>
      <c r="D1221" s="738" t="s">
        <v>301</v>
      </c>
      <c r="E1221" s="1165"/>
      <c r="F1221" s="1165">
        <v>0</v>
      </c>
      <c r="G1221" s="1165">
        <v>0</v>
      </c>
      <c r="H1221" s="1133" t="s">
        <v>301</v>
      </c>
      <c r="I1221" s="1165"/>
      <c r="J1221" s="1165">
        <v>0</v>
      </c>
      <c r="K1221" s="1165">
        <v>0</v>
      </c>
      <c r="L1221" s="1133" t="s">
        <v>301</v>
      </c>
      <c r="M1221" s="1165">
        <v>0</v>
      </c>
      <c r="N1221" s="738" t="s">
        <v>301</v>
      </c>
    </row>
    <row r="1222" spans="1:14" x14ac:dyDescent="0.35">
      <c r="A1222" s="1138">
        <v>22</v>
      </c>
      <c r="B1222" s="868" t="s">
        <v>220</v>
      </c>
      <c r="C1222" s="868" t="s">
        <v>179</v>
      </c>
      <c r="D1222" s="738" t="s">
        <v>301</v>
      </c>
      <c r="E1222" s="1139"/>
      <c r="F1222" s="1139">
        <v>0</v>
      </c>
      <c r="G1222" s="1139">
        <v>0</v>
      </c>
      <c r="H1222" s="1133" t="s">
        <v>301</v>
      </c>
      <c r="I1222" s="1139"/>
      <c r="J1222" s="1139">
        <v>0</v>
      </c>
      <c r="K1222" s="1139">
        <v>0</v>
      </c>
      <c r="L1222" s="1133" t="s">
        <v>301</v>
      </c>
      <c r="M1222" s="1139">
        <v>0</v>
      </c>
      <c r="N1222" s="738" t="s">
        <v>301</v>
      </c>
    </row>
    <row r="1223" spans="1:14" x14ac:dyDescent="0.35">
      <c r="A1223" s="1164">
        <v>23</v>
      </c>
      <c r="B1223" s="865" t="s">
        <v>219</v>
      </c>
      <c r="C1223" s="865" t="s">
        <v>179</v>
      </c>
      <c r="D1223" s="738" t="s">
        <v>301</v>
      </c>
      <c r="E1223" s="1165"/>
      <c r="F1223" s="1165">
        <v>0</v>
      </c>
      <c r="G1223" s="1165">
        <v>0</v>
      </c>
      <c r="H1223" s="1133" t="s">
        <v>301</v>
      </c>
      <c r="I1223" s="1165"/>
      <c r="J1223" s="1165">
        <v>0</v>
      </c>
      <c r="K1223" s="1165">
        <v>0</v>
      </c>
      <c r="L1223" s="1133" t="s">
        <v>301</v>
      </c>
      <c r="M1223" s="1165">
        <v>0</v>
      </c>
      <c r="N1223" s="738" t="s">
        <v>301</v>
      </c>
    </row>
    <row r="1224" spans="1:14" x14ac:dyDescent="0.35">
      <c r="A1224" s="1138">
        <v>24</v>
      </c>
      <c r="B1224" s="868" t="s">
        <v>508</v>
      </c>
      <c r="C1224" s="868" t="s">
        <v>179</v>
      </c>
      <c r="D1224" s="738" t="s">
        <v>301</v>
      </c>
      <c r="E1224" s="1139"/>
      <c r="F1224" s="1139">
        <v>0</v>
      </c>
      <c r="G1224" s="1139">
        <v>0</v>
      </c>
      <c r="H1224" s="1133" t="s">
        <v>301</v>
      </c>
      <c r="I1224" s="1139"/>
      <c r="J1224" s="1139">
        <v>0</v>
      </c>
      <c r="K1224" s="1139">
        <v>0</v>
      </c>
      <c r="L1224" s="1133" t="s">
        <v>301</v>
      </c>
      <c r="M1224" s="1139">
        <v>0</v>
      </c>
      <c r="N1224" s="738" t="s">
        <v>301</v>
      </c>
    </row>
    <row r="1225" spans="1:14" x14ac:dyDescent="0.35">
      <c r="A1225" s="1164">
        <v>25</v>
      </c>
      <c r="B1225" s="865" t="s">
        <v>213</v>
      </c>
      <c r="C1225" s="865" t="s">
        <v>179</v>
      </c>
      <c r="D1225" s="738" t="s">
        <v>301</v>
      </c>
      <c r="E1225" s="1165"/>
      <c r="F1225" s="1165">
        <v>0</v>
      </c>
      <c r="G1225" s="1165">
        <v>0</v>
      </c>
      <c r="H1225" s="1133" t="s">
        <v>301</v>
      </c>
      <c r="I1225" s="1165"/>
      <c r="J1225" s="1165">
        <v>0</v>
      </c>
      <c r="K1225" s="1165">
        <v>0</v>
      </c>
      <c r="L1225" s="1133" t="s">
        <v>301</v>
      </c>
      <c r="M1225" s="1165">
        <v>0</v>
      </c>
      <c r="N1225" s="738" t="s">
        <v>301</v>
      </c>
    </row>
    <row r="1226" spans="1:14" x14ac:dyDescent="0.35">
      <c r="A1226" s="1138">
        <v>26</v>
      </c>
      <c r="B1226" s="868" t="s">
        <v>509</v>
      </c>
      <c r="C1226" s="868" t="s">
        <v>179</v>
      </c>
      <c r="D1226" s="738" t="s">
        <v>301</v>
      </c>
      <c r="E1226" s="1139"/>
      <c r="F1226" s="1139">
        <v>0</v>
      </c>
      <c r="G1226" s="1139">
        <v>0</v>
      </c>
      <c r="H1226" s="1133" t="s">
        <v>301</v>
      </c>
      <c r="I1226" s="1139"/>
      <c r="J1226" s="1139">
        <v>0</v>
      </c>
      <c r="K1226" s="1139">
        <v>0</v>
      </c>
      <c r="L1226" s="1133" t="s">
        <v>301</v>
      </c>
      <c r="M1226" s="1139">
        <v>0</v>
      </c>
      <c r="N1226" s="738" t="s">
        <v>301</v>
      </c>
    </row>
    <row r="1227" spans="1:14" x14ac:dyDescent="0.35">
      <c r="A1227" s="1164">
        <v>27</v>
      </c>
      <c r="B1227" s="865" t="s">
        <v>209</v>
      </c>
      <c r="C1227" s="865" t="s">
        <v>208</v>
      </c>
      <c r="D1227" s="738" t="s">
        <v>301</v>
      </c>
      <c r="E1227" s="1165"/>
      <c r="F1227" s="1165">
        <v>0</v>
      </c>
      <c r="G1227" s="1165">
        <v>0</v>
      </c>
      <c r="H1227" s="1133" t="s">
        <v>301</v>
      </c>
      <c r="I1227" s="1165"/>
      <c r="J1227" s="1165">
        <v>0</v>
      </c>
      <c r="K1227" s="1165">
        <v>0</v>
      </c>
      <c r="L1227" s="1133" t="s">
        <v>301</v>
      </c>
      <c r="M1227" s="1165">
        <v>0</v>
      </c>
      <c r="N1227" s="738" t="s">
        <v>301</v>
      </c>
    </row>
    <row r="1228" spans="1:14" x14ac:dyDescent="0.35">
      <c r="A1228" s="1138">
        <v>28</v>
      </c>
      <c r="B1228" s="868" t="s">
        <v>510</v>
      </c>
      <c r="C1228" s="868" t="s">
        <v>179</v>
      </c>
      <c r="D1228" s="738" t="s">
        <v>301</v>
      </c>
      <c r="E1228" s="1139"/>
      <c r="F1228" s="1139">
        <v>0</v>
      </c>
      <c r="G1228" s="1139">
        <v>0</v>
      </c>
      <c r="H1228" s="1133" t="s">
        <v>301</v>
      </c>
      <c r="I1228" s="1139"/>
      <c r="J1228" s="1139">
        <v>0</v>
      </c>
      <c r="K1228" s="1139">
        <v>0</v>
      </c>
      <c r="L1228" s="1133" t="s">
        <v>301</v>
      </c>
      <c r="M1228" s="1139">
        <v>0</v>
      </c>
      <c r="N1228" s="738" t="s">
        <v>301</v>
      </c>
    </row>
    <row r="1229" spans="1:14" x14ac:dyDescent="0.35">
      <c r="A1229" s="1164">
        <v>29</v>
      </c>
      <c r="B1229" s="865" t="s">
        <v>527</v>
      </c>
      <c r="C1229" s="865" t="s">
        <v>11</v>
      </c>
      <c r="D1229" s="738" t="s">
        <v>301</v>
      </c>
      <c r="E1229" s="1165"/>
      <c r="F1229" s="1165">
        <v>0</v>
      </c>
      <c r="G1229" s="1165">
        <v>0</v>
      </c>
      <c r="H1229" s="1133" t="s">
        <v>301</v>
      </c>
      <c r="I1229" s="1165"/>
      <c r="J1229" s="1165">
        <v>0</v>
      </c>
      <c r="K1229" s="1165">
        <v>0</v>
      </c>
      <c r="L1229" s="1133" t="s">
        <v>301</v>
      </c>
      <c r="M1229" s="1165">
        <v>0</v>
      </c>
      <c r="N1229" s="738" t="s">
        <v>301</v>
      </c>
    </row>
    <row r="1230" spans="1:14" x14ac:dyDescent="0.35">
      <c r="A1230" s="1161"/>
      <c r="B1230" s="1162" t="s">
        <v>528</v>
      </c>
      <c r="C1230" s="1162"/>
      <c r="D1230" s="738" t="s">
        <v>301</v>
      </c>
      <c r="E1230" s="1163">
        <v>146553945</v>
      </c>
      <c r="F1230" s="1163">
        <v>0</v>
      </c>
      <c r="G1230" s="1163">
        <v>146553945</v>
      </c>
      <c r="H1230" s="1133" t="s">
        <v>301</v>
      </c>
      <c r="I1230" s="1163">
        <v>15256094854</v>
      </c>
      <c r="J1230" s="1163">
        <v>-15095005463</v>
      </c>
      <c r="K1230" s="1163">
        <v>161089391</v>
      </c>
      <c r="L1230" s="1133" t="s">
        <v>301</v>
      </c>
      <c r="M1230" s="1163">
        <v>-14535446</v>
      </c>
      <c r="N1230" s="738" t="s">
        <v>301</v>
      </c>
    </row>
    <row r="1231" spans="1:14" x14ac:dyDescent="0.35">
      <c r="A1231" s="1164">
        <v>30</v>
      </c>
      <c r="B1231" s="865" t="s">
        <v>3509</v>
      </c>
      <c r="C1231" s="865" t="s">
        <v>191</v>
      </c>
      <c r="D1231" s="738" t="s">
        <v>301</v>
      </c>
      <c r="E1231" s="1165"/>
      <c r="F1231" s="1165">
        <v>0</v>
      </c>
      <c r="G1231" s="1165">
        <v>0</v>
      </c>
      <c r="H1231" s="1133" t="s">
        <v>301</v>
      </c>
      <c r="I1231" s="1165"/>
      <c r="J1231" s="1165">
        <v>0</v>
      </c>
      <c r="K1231" s="1165">
        <v>0</v>
      </c>
      <c r="L1231" s="1133" t="s">
        <v>301</v>
      </c>
      <c r="M1231" s="1165">
        <v>0</v>
      </c>
      <c r="N1231" s="738" t="s">
        <v>301</v>
      </c>
    </row>
    <row r="1232" spans="1:14" x14ac:dyDescent="0.35">
      <c r="A1232" s="1138">
        <v>31</v>
      </c>
      <c r="B1232" s="868" t="s">
        <v>157</v>
      </c>
      <c r="C1232" s="868" t="s">
        <v>191</v>
      </c>
      <c r="D1232" s="738" t="s">
        <v>301</v>
      </c>
      <c r="E1232" s="1139"/>
      <c r="F1232" s="1139">
        <v>0</v>
      </c>
      <c r="G1232" s="1139">
        <v>0</v>
      </c>
      <c r="H1232" s="1133" t="s">
        <v>301</v>
      </c>
      <c r="I1232" s="1139"/>
      <c r="J1232" s="1139">
        <v>0</v>
      </c>
      <c r="K1232" s="1139">
        <v>0</v>
      </c>
      <c r="L1232" s="1133" t="s">
        <v>301</v>
      </c>
      <c r="M1232" s="1139">
        <v>0</v>
      </c>
      <c r="N1232" s="738" t="s">
        <v>301</v>
      </c>
    </row>
    <row r="1233" spans="1:14" x14ac:dyDescent="0.35">
      <c r="A1233" s="1164">
        <v>32</v>
      </c>
      <c r="B1233" s="865" t="s">
        <v>154</v>
      </c>
      <c r="C1233" s="865" t="s">
        <v>191</v>
      </c>
      <c r="D1233" s="738" t="s">
        <v>301</v>
      </c>
      <c r="E1233" s="1165">
        <v>22833325</v>
      </c>
      <c r="F1233" s="1165">
        <v>0</v>
      </c>
      <c r="G1233" s="1165">
        <v>22833325</v>
      </c>
      <c r="H1233" s="1133" t="s">
        <v>301</v>
      </c>
      <c r="I1233" s="1165">
        <v>25304551</v>
      </c>
      <c r="J1233" s="1165">
        <v>0</v>
      </c>
      <c r="K1233" s="1165">
        <v>25304551</v>
      </c>
      <c r="L1233" s="1133" t="s">
        <v>301</v>
      </c>
      <c r="M1233" s="1165">
        <v>-2471226</v>
      </c>
      <c r="N1233" s="738" t="s">
        <v>301</v>
      </c>
    </row>
    <row r="1234" spans="1:14" x14ac:dyDescent="0.35">
      <c r="A1234" s="1138">
        <v>33</v>
      </c>
      <c r="B1234" s="868" t="s">
        <v>159</v>
      </c>
      <c r="C1234" s="868" t="s">
        <v>191</v>
      </c>
      <c r="D1234" s="738" t="s">
        <v>301</v>
      </c>
      <c r="E1234" s="1139"/>
      <c r="F1234" s="1139">
        <v>0</v>
      </c>
      <c r="G1234" s="1139">
        <v>0</v>
      </c>
      <c r="H1234" s="1133" t="s">
        <v>301</v>
      </c>
      <c r="I1234" s="1139"/>
      <c r="J1234" s="1139">
        <v>0</v>
      </c>
      <c r="K1234" s="1139">
        <v>0</v>
      </c>
      <c r="L1234" s="1133" t="s">
        <v>301</v>
      </c>
      <c r="M1234" s="1139">
        <v>0</v>
      </c>
      <c r="N1234" s="738" t="s">
        <v>301</v>
      </c>
    </row>
    <row r="1235" spans="1:14" x14ac:dyDescent="0.35">
      <c r="A1235" s="1164">
        <v>34</v>
      </c>
      <c r="B1235" s="865" t="s">
        <v>156</v>
      </c>
      <c r="C1235" s="865" t="s">
        <v>191</v>
      </c>
      <c r="D1235" s="738" t="s">
        <v>301</v>
      </c>
      <c r="E1235" s="1165">
        <v>121835120</v>
      </c>
      <c r="F1235" s="1165">
        <v>0</v>
      </c>
      <c r="G1235" s="1165">
        <v>121835120</v>
      </c>
      <c r="H1235" s="1133" t="s">
        <v>301</v>
      </c>
      <c r="I1235" s="1165">
        <v>135784840</v>
      </c>
      <c r="J1235" s="1165">
        <v>0</v>
      </c>
      <c r="K1235" s="1165">
        <v>135784840</v>
      </c>
      <c r="L1235" s="1133" t="s">
        <v>301</v>
      </c>
      <c r="M1235" s="1165">
        <v>-13949720</v>
      </c>
      <c r="N1235" s="738" t="s">
        <v>301</v>
      </c>
    </row>
    <row r="1236" spans="1:14" x14ac:dyDescent="0.35">
      <c r="A1236" s="1138">
        <v>35</v>
      </c>
      <c r="B1236" s="868" t="s">
        <v>147</v>
      </c>
      <c r="C1236" s="868" t="s">
        <v>191</v>
      </c>
      <c r="D1236" s="738" t="s">
        <v>301</v>
      </c>
      <c r="E1236" s="1139"/>
      <c r="F1236" s="1139">
        <v>0</v>
      </c>
      <c r="G1236" s="1139">
        <v>0</v>
      </c>
      <c r="H1236" s="1133" t="s">
        <v>301</v>
      </c>
      <c r="I1236" s="1139"/>
      <c r="J1236" s="1139">
        <v>0</v>
      </c>
      <c r="K1236" s="1139">
        <v>0</v>
      </c>
      <c r="L1236" s="1133" t="s">
        <v>301</v>
      </c>
      <c r="M1236" s="1139">
        <v>0</v>
      </c>
      <c r="N1236" s="738" t="s">
        <v>301</v>
      </c>
    </row>
    <row r="1237" spans="1:14" x14ac:dyDescent="0.35">
      <c r="A1237" s="1164">
        <v>36</v>
      </c>
      <c r="B1237" s="865" t="s">
        <v>150</v>
      </c>
      <c r="C1237" s="865" t="s">
        <v>191</v>
      </c>
      <c r="D1237" s="738" t="s">
        <v>301</v>
      </c>
      <c r="E1237" s="1165"/>
      <c r="F1237" s="1165">
        <v>0</v>
      </c>
      <c r="G1237" s="1165">
        <v>0</v>
      </c>
      <c r="H1237" s="1133" t="s">
        <v>301</v>
      </c>
      <c r="I1237" s="1165"/>
      <c r="J1237" s="1165">
        <v>0</v>
      </c>
      <c r="K1237" s="1165">
        <v>0</v>
      </c>
      <c r="L1237" s="1133" t="s">
        <v>301</v>
      </c>
      <c r="M1237" s="1165">
        <v>0</v>
      </c>
      <c r="N1237" s="738" t="s">
        <v>301</v>
      </c>
    </row>
    <row r="1238" spans="1:14" x14ac:dyDescent="0.35">
      <c r="A1238" s="1138">
        <v>37</v>
      </c>
      <c r="B1238" s="868" t="s">
        <v>149</v>
      </c>
      <c r="C1238" s="868" t="s">
        <v>176</v>
      </c>
      <c r="D1238" s="738" t="s">
        <v>301</v>
      </c>
      <c r="E1238" s="1139"/>
      <c r="F1238" s="1139">
        <v>0</v>
      </c>
      <c r="G1238" s="1139">
        <v>0</v>
      </c>
      <c r="H1238" s="1133" t="s">
        <v>301</v>
      </c>
      <c r="I1238" s="1139">
        <v>15095005463</v>
      </c>
      <c r="J1238" s="1139">
        <v>-15095005463</v>
      </c>
      <c r="K1238" s="1139">
        <v>0</v>
      </c>
      <c r="L1238" s="1133" t="s">
        <v>301</v>
      </c>
      <c r="M1238" s="1139">
        <v>0</v>
      </c>
      <c r="N1238" s="738" t="s">
        <v>301</v>
      </c>
    </row>
    <row r="1239" spans="1:14" x14ac:dyDescent="0.35">
      <c r="A1239" s="1164">
        <v>38</v>
      </c>
      <c r="B1239" s="865" t="s">
        <v>158</v>
      </c>
      <c r="C1239" s="865" t="s">
        <v>176</v>
      </c>
      <c r="D1239" s="738" t="s">
        <v>301</v>
      </c>
      <c r="E1239" s="1165"/>
      <c r="F1239" s="1165">
        <v>0</v>
      </c>
      <c r="G1239" s="1165">
        <v>0</v>
      </c>
      <c r="H1239" s="1133" t="s">
        <v>301</v>
      </c>
      <c r="I1239" s="1165"/>
      <c r="J1239" s="1165">
        <v>0</v>
      </c>
      <c r="K1239" s="1165">
        <v>0</v>
      </c>
      <c r="L1239" s="1133" t="s">
        <v>301</v>
      </c>
      <c r="M1239" s="1165">
        <v>0</v>
      </c>
      <c r="N1239" s="738" t="s">
        <v>301</v>
      </c>
    </row>
    <row r="1240" spans="1:14" x14ac:dyDescent="0.35">
      <c r="A1240" s="1138">
        <v>39</v>
      </c>
      <c r="B1240" s="868" t="s">
        <v>529</v>
      </c>
      <c r="C1240" s="868" t="s">
        <v>176</v>
      </c>
      <c r="D1240" s="738" t="s">
        <v>301</v>
      </c>
      <c r="E1240" s="1139"/>
      <c r="F1240" s="1139">
        <v>0</v>
      </c>
      <c r="G1240" s="1139">
        <v>0</v>
      </c>
      <c r="H1240" s="1133" t="s">
        <v>301</v>
      </c>
      <c r="I1240" s="1139"/>
      <c r="J1240" s="1139">
        <v>0</v>
      </c>
      <c r="K1240" s="1139">
        <v>0</v>
      </c>
      <c r="L1240" s="1133" t="s">
        <v>301</v>
      </c>
      <c r="M1240" s="1139">
        <v>0</v>
      </c>
      <c r="N1240" s="738" t="s">
        <v>301</v>
      </c>
    </row>
    <row r="1241" spans="1:14" x14ac:dyDescent="0.35">
      <c r="A1241" s="1164">
        <v>40</v>
      </c>
      <c r="B1241" s="865" t="s">
        <v>148</v>
      </c>
      <c r="C1241" s="865" t="s">
        <v>176</v>
      </c>
      <c r="D1241" s="738" t="s">
        <v>301</v>
      </c>
      <c r="E1241" s="1165"/>
      <c r="F1241" s="1165">
        <v>0</v>
      </c>
      <c r="G1241" s="1165">
        <v>0</v>
      </c>
      <c r="H1241" s="1133" t="s">
        <v>301</v>
      </c>
      <c r="I1241" s="1165"/>
      <c r="J1241" s="1165">
        <v>0</v>
      </c>
      <c r="K1241" s="1165">
        <v>0</v>
      </c>
      <c r="L1241" s="1133" t="s">
        <v>301</v>
      </c>
      <c r="M1241" s="1165">
        <v>0</v>
      </c>
      <c r="N1241" s="738" t="s">
        <v>301</v>
      </c>
    </row>
    <row r="1242" spans="1:14" x14ac:dyDescent="0.35">
      <c r="A1242" s="1138">
        <v>41</v>
      </c>
      <c r="B1242" s="868" t="s">
        <v>511</v>
      </c>
      <c r="C1242" s="868" t="s">
        <v>185</v>
      </c>
      <c r="D1242" s="738" t="s">
        <v>301</v>
      </c>
      <c r="E1242" s="1139"/>
      <c r="F1242" s="1139">
        <v>0</v>
      </c>
      <c r="G1242" s="1139">
        <v>0</v>
      </c>
      <c r="H1242" s="1133" t="s">
        <v>301</v>
      </c>
      <c r="I1242" s="1139"/>
      <c r="J1242" s="1139">
        <v>0</v>
      </c>
      <c r="K1242" s="1139">
        <v>0</v>
      </c>
      <c r="L1242" s="1133" t="s">
        <v>301</v>
      </c>
      <c r="M1242" s="1139">
        <v>0</v>
      </c>
      <c r="N1242" s="738" t="s">
        <v>301</v>
      </c>
    </row>
    <row r="1243" spans="1:14" x14ac:dyDescent="0.35">
      <c r="A1243" s="1164">
        <v>42</v>
      </c>
      <c r="B1243" s="865" t="s">
        <v>155</v>
      </c>
      <c r="C1243" s="865" t="s">
        <v>191</v>
      </c>
      <c r="D1243" s="738" t="s">
        <v>301</v>
      </c>
      <c r="E1243" s="1165">
        <v>391651</v>
      </c>
      <c r="F1243" s="1165">
        <v>0</v>
      </c>
      <c r="G1243" s="1165">
        <v>391651</v>
      </c>
      <c r="H1243" s="1133" t="s">
        <v>301</v>
      </c>
      <c r="I1243" s="1165"/>
      <c r="J1243" s="1165">
        <v>0</v>
      </c>
      <c r="K1243" s="1165">
        <v>0</v>
      </c>
      <c r="L1243" s="1133" t="s">
        <v>301</v>
      </c>
      <c r="M1243" s="1165">
        <v>391651</v>
      </c>
      <c r="N1243" s="738" t="s">
        <v>301</v>
      </c>
    </row>
    <row r="1244" spans="1:14" x14ac:dyDescent="0.35">
      <c r="A1244" s="1138">
        <v>43</v>
      </c>
      <c r="B1244" s="868" t="s">
        <v>153</v>
      </c>
      <c r="C1244" s="868" t="s">
        <v>191</v>
      </c>
      <c r="D1244" s="738" t="s">
        <v>301</v>
      </c>
      <c r="E1244" s="1139">
        <v>693849</v>
      </c>
      <c r="F1244" s="1139">
        <v>0</v>
      </c>
      <c r="G1244" s="1139">
        <v>693849</v>
      </c>
      <c r="H1244" s="1133" t="s">
        <v>301</v>
      </c>
      <c r="I1244" s="1139"/>
      <c r="J1244" s="1139">
        <v>0</v>
      </c>
      <c r="K1244" s="1139">
        <v>0</v>
      </c>
      <c r="L1244" s="1133" t="s">
        <v>301</v>
      </c>
      <c r="M1244" s="1139">
        <v>693849</v>
      </c>
      <c r="N1244" s="738" t="s">
        <v>301</v>
      </c>
    </row>
    <row r="1245" spans="1:14" x14ac:dyDescent="0.35">
      <c r="A1245" s="1164">
        <v>44</v>
      </c>
      <c r="B1245" s="865" t="s">
        <v>512</v>
      </c>
      <c r="C1245" s="865" t="s">
        <v>191</v>
      </c>
      <c r="D1245" s="738" t="s">
        <v>301</v>
      </c>
      <c r="E1245" s="1165"/>
      <c r="F1245" s="1165">
        <v>0</v>
      </c>
      <c r="G1245" s="1165">
        <v>0</v>
      </c>
      <c r="H1245" s="1133" t="s">
        <v>301</v>
      </c>
      <c r="I1245" s="1165"/>
      <c r="J1245" s="1165">
        <v>0</v>
      </c>
      <c r="K1245" s="1165">
        <v>0</v>
      </c>
      <c r="L1245" s="1133" t="s">
        <v>301</v>
      </c>
      <c r="M1245" s="1165">
        <v>0</v>
      </c>
      <c r="N1245" s="738" t="s">
        <v>301</v>
      </c>
    </row>
    <row r="1246" spans="1:14" x14ac:dyDescent="0.35">
      <c r="A1246" s="1138">
        <v>45</v>
      </c>
      <c r="B1246" s="868" t="s">
        <v>152</v>
      </c>
      <c r="C1246" s="868" t="s">
        <v>191</v>
      </c>
      <c r="D1246" s="738" t="s">
        <v>301</v>
      </c>
      <c r="E1246" s="1139"/>
      <c r="F1246" s="1139">
        <v>0</v>
      </c>
      <c r="G1246" s="1139">
        <v>0</v>
      </c>
      <c r="H1246" s="1133" t="s">
        <v>301</v>
      </c>
      <c r="I1246" s="1139"/>
      <c r="J1246" s="1139">
        <v>0</v>
      </c>
      <c r="K1246" s="1139">
        <v>0</v>
      </c>
      <c r="L1246" s="1133" t="s">
        <v>301</v>
      </c>
      <c r="M1246" s="1139">
        <v>0</v>
      </c>
      <c r="N1246" s="738" t="s">
        <v>301</v>
      </c>
    </row>
    <row r="1247" spans="1:14" x14ac:dyDescent="0.35">
      <c r="A1247" s="1164">
        <v>46</v>
      </c>
      <c r="B1247" s="865" t="s">
        <v>513</v>
      </c>
      <c r="C1247" s="865" t="s">
        <v>175</v>
      </c>
      <c r="D1247" s="738" t="s">
        <v>301</v>
      </c>
      <c r="E1247" s="1165">
        <v>800000</v>
      </c>
      <c r="F1247" s="1165">
        <v>0</v>
      </c>
      <c r="G1247" s="1165">
        <v>800000</v>
      </c>
      <c r="H1247" s="1133" t="s">
        <v>301</v>
      </c>
      <c r="I1247" s="1165"/>
      <c r="J1247" s="1165">
        <v>0</v>
      </c>
      <c r="K1247" s="1165">
        <v>0</v>
      </c>
      <c r="L1247" s="1133" t="s">
        <v>301</v>
      </c>
      <c r="M1247" s="1165">
        <v>800000</v>
      </c>
      <c r="N1247" s="738" t="s">
        <v>301</v>
      </c>
    </row>
    <row r="1248" spans="1:14" x14ac:dyDescent="0.35">
      <c r="A1248" s="1138">
        <v>47</v>
      </c>
      <c r="B1248" s="868" t="s">
        <v>204</v>
      </c>
      <c r="C1248" s="868" t="s">
        <v>196</v>
      </c>
      <c r="D1248" s="738" t="s">
        <v>301</v>
      </c>
      <c r="E1248" s="1139"/>
      <c r="F1248" s="1139">
        <v>0</v>
      </c>
      <c r="G1248" s="1139">
        <v>0</v>
      </c>
      <c r="H1248" s="1133" t="s">
        <v>301</v>
      </c>
      <c r="I1248" s="1139"/>
      <c r="J1248" s="1139">
        <v>0</v>
      </c>
      <c r="K1248" s="1139">
        <v>0</v>
      </c>
      <c r="L1248" s="1133" t="s">
        <v>301</v>
      </c>
      <c r="M1248" s="1139">
        <v>0</v>
      </c>
      <c r="N1248" s="738" t="s">
        <v>301</v>
      </c>
    </row>
    <row r="1249" spans="1:14" x14ac:dyDescent="0.35">
      <c r="A1249" s="1164">
        <v>48</v>
      </c>
      <c r="B1249" s="865" t="s">
        <v>221</v>
      </c>
      <c r="C1249" s="865" t="s">
        <v>197</v>
      </c>
      <c r="D1249" s="738" t="s">
        <v>301</v>
      </c>
      <c r="E1249" s="1165"/>
      <c r="F1249" s="1165">
        <v>0</v>
      </c>
      <c r="G1249" s="1165">
        <v>0</v>
      </c>
      <c r="H1249" s="1133" t="s">
        <v>301</v>
      </c>
      <c r="I1249" s="1165"/>
      <c r="J1249" s="1165">
        <v>0</v>
      </c>
      <c r="K1249" s="1165">
        <v>0</v>
      </c>
      <c r="L1249" s="1133" t="s">
        <v>301</v>
      </c>
      <c r="M1249" s="1165">
        <v>0</v>
      </c>
      <c r="N1249" s="738" t="s">
        <v>301</v>
      </c>
    </row>
    <row r="1250" spans="1:14" x14ac:dyDescent="0.35">
      <c r="A1250" s="1138">
        <v>49</v>
      </c>
      <c r="B1250" s="868" t="s">
        <v>530</v>
      </c>
      <c r="C1250" s="868" t="s">
        <v>2516</v>
      </c>
      <c r="D1250" s="738" t="s">
        <v>301</v>
      </c>
      <c r="E1250" s="1139"/>
      <c r="F1250" s="1139">
        <v>0</v>
      </c>
      <c r="G1250" s="1139">
        <v>0</v>
      </c>
      <c r="H1250" s="1133" t="s">
        <v>301</v>
      </c>
      <c r="I1250" s="1139"/>
      <c r="J1250" s="1139">
        <v>0</v>
      </c>
      <c r="K1250" s="1139">
        <v>0</v>
      </c>
      <c r="L1250" s="1133" t="s">
        <v>301</v>
      </c>
      <c r="M1250" s="1139">
        <v>0</v>
      </c>
      <c r="N1250" s="738" t="s">
        <v>301</v>
      </c>
    </row>
    <row r="1251" spans="1:14" x14ac:dyDescent="0.35">
      <c r="A1251" s="1164">
        <v>50</v>
      </c>
      <c r="B1251" s="865" t="s">
        <v>2520</v>
      </c>
      <c r="C1251" s="865" t="s">
        <v>2516</v>
      </c>
      <c r="D1251" s="738" t="s">
        <v>301</v>
      </c>
      <c r="E1251" s="1165"/>
      <c r="F1251" s="1165">
        <v>0</v>
      </c>
      <c r="G1251" s="1165">
        <v>0</v>
      </c>
      <c r="H1251" s="1133" t="s">
        <v>301</v>
      </c>
      <c r="I1251" s="1165"/>
      <c r="J1251" s="1165">
        <v>0</v>
      </c>
      <c r="K1251" s="1165">
        <v>0</v>
      </c>
      <c r="L1251" s="1133" t="s">
        <v>301</v>
      </c>
      <c r="M1251" s="1165">
        <v>0</v>
      </c>
      <c r="N1251" s="738" t="s">
        <v>301</v>
      </c>
    </row>
    <row r="1252" spans="1:14" x14ac:dyDescent="0.35">
      <c r="A1252" s="1138">
        <v>51</v>
      </c>
      <c r="B1252" s="868" t="s">
        <v>2517</v>
      </c>
      <c r="C1252" s="868" t="s">
        <v>2516</v>
      </c>
      <c r="D1252" s="738" t="s">
        <v>301</v>
      </c>
      <c r="E1252" s="1139"/>
      <c r="F1252" s="1139">
        <v>0</v>
      </c>
      <c r="G1252" s="1139">
        <v>0</v>
      </c>
      <c r="H1252" s="1133" t="s">
        <v>301</v>
      </c>
      <c r="I1252" s="1139"/>
      <c r="J1252" s="1139">
        <v>0</v>
      </c>
      <c r="K1252" s="1139">
        <v>0</v>
      </c>
      <c r="L1252" s="1133" t="s">
        <v>301</v>
      </c>
      <c r="M1252" s="1139">
        <v>0</v>
      </c>
      <c r="N1252" s="738" t="s">
        <v>301</v>
      </c>
    </row>
    <row r="1253" spans="1:14" x14ac:dyDescent="0.35">
      <c r="A1253" s="1164">
        <v>52</v>
      </c>
      <c r="B1253" s="865" t="s">
        <v>2518</v>
      </c>
      <c r="C1253" s="865" t="s">
        <v>2516</v>
      </c>
      <c r="D1253" s="738" t="s">
        <v>301</v>
      </c>
      <c r="E1253" s="1165"/>
      <c r="F1253" s="1165">
        <v>0</v>
      </c>
      <c r="G1253" s="1165">
        <v>0</v>
      </c>
      <c r="H1253" s="1133" t="s">
        <v>301</v>
      </c>
      <c r="I1253" s="1165"/>
      <c r="J1253" s="1165">
        <v>0</v>
      </c>
      <c r="K1253" s="1165">
        <v>0</v>
      </c>
      <c r="L1253" s="1133" t="s">
        <v>301</v>
      </c>
      <c r="M1253" s="1165">
        <v>0</v>
      </c>
      <c r="N1253" s="738" t="s">
        <v>301</v>
      </c>
    </row>
    <row r="1254" spans="1:14" x14ac:dyDescent="0.35">
      <c r="A1254" s="1138">
        <v>53</v>
      </c>
      <c r="B1254" s="868" t="s">
        <v>2519</v>
      </c>
      <c r="C1254" s="868" t="s">
        <v>2516</v>
      </c>
      <c r="D1254" s="738" t="s">
        <v>301</v>
      </c>
      <c r="E1254" s="1139"/>
      <c r="F1254" s="1139">
        <v>0</v>
      </c>
      <c r="G1254" s="1139">
        <v>0</v>
      </c>
      <c r="H1254" s="1133" t="s">
        <v>301</v>
      </c>
      <c r="I1254" s="1139"/>
      <c r="J1254" s="1139">
        <v>0</v>
      </c>
      <c r="K1254" s="1139">
        <v>0</v>
      </c>
      <c r="L1254" s="1133" t="s">
        <v>301</v>
      </c>
      <c r="M1254" s="1139">
        <v>0</v>
      </c>
      <c r="N1254" s="738" t="s">
        <v>301</v>
      </c>
    </row>
    <row r="1255" spans="1:14" x14ac:dyDescent="0.35">
      <c r="A1255" s="1164">
        <v>54</v>
      </c>
      <c r="B1255" s="865" t="s">
        <v>2521</v>
      </c>
      <c r="C1255" s="865" t="s">
        <v>2516</v>
      </c>
      <c r="D1255" s="738" t="s">
        <v>301</v>
      </c>
      <c r="E1255" s="1165"/>
      <c r="F1255" s="1165">
        <v>0</v>
      </c>
      <c r="G1255" s="1165">
        <v>0</v>
      </c>
      <c r="H1255" s="1133" t="s">
        <v>301</v>
      </c>
      <c r="I1255" s="1165"/>
      <c r="J1255" s="1165">
        <v>0</v>
      </c>
      <c r="K1255" s="1165">
        <v>0</v>
      </c>
      <c r="L1255" s="1133" t="s">
        <v>301</v>
      </c>
      <c r="M1255" s="1165">
        <v>0</v>
      </c>
      <c r="N1255" s="738" t="s">
        <v>301</v>
      </c>
    </row>
    <row r="1256" spans="1:14" x14ac:dyDescent="0.35">
      <c r="A1256" s="1138">
        <v>55</v>
      </c>
      <c r="B1256" s="868" t="s">
        <v>527</v>
      </c>
      <c r="C1256" s="868" t="s">
        <v>505</v>
      </c>
      <c r="D1256" s="738" t="s">
        <v>301</v>
      </c>
      <c r="E1256" s="1139"/>
      <c r="F1256" s="1139">
        <v>0</v>
      </c>
      <c r="G1256" s="1139">
        <v>0</v>
      </c>
      <c r="H1256" s="1133" t="s">
        <v>301</v>
      </c>
      <c r="I1256" s="1139"/>
      <c r="J1256" s="1139">
        <v>0</v>
      </c>
      <c r="K1256" s="1139">
        <v>0</v>
      </c>
      <c r="L1256" s="1133" t="s">
        <v>301</v>
      </c>
      <c r="M1256" s="1139">
        <v>0</v>
      </c>
      <c r="N1256" s="738" t="s">
        <v>301</v>
      </c>
    </row>
    <row r="1257" spans="1:14" x14ac:dyDescent="0.35">
      <c r="A1257" s="1161"/>
      <c r="B1257" s="1162" t="s">
        <v>3510</v>
      </c>
      <c r="C1257" s="1162"/>
      <c r="D1257" s="738" t="s">
        <v>301</v>
      </c>
      <c r="E1257" s="1163">
        <v>0</v>
      </c>
      <c r="F1257" s="1163">
        <v>0</v>
      </c>
      <c r="G1257" s="1163">
        <v>0</v>
      </c>
      <c r="H1257" s="1133" t="s">
        <v>301</v>
      </c>
      <c r="I1257" s="1163">
        <v>0</v>
      </c>
      <c r="J1257" s="1163">
        <v>0</v>
      </c>
      <c r="K1257" s="1163">
        <v>0</v>
      </c>
      <c r="L1257" s="1133" t="s">
        <v>301</v>
      </c>
      <c r="M1257" s="1163">
        <v>0</v>
      </c>
      <c r="N1257" s="738" t="s">
        <v>301</v>
      </c>
    </row>
    <row r="1258" spans="1:14" x14ac:dyDescent="0.35">
      <c r="A1258" s="1164">
        <v>56</v>
      </c>
      <c r="B1258" s="865" t="s">
        <v>3511</v>
      </c>
      <c r="C1258" s="865" t="s">
        <v>3512</v>
      </c>
      <c r="D1258" s="738" t="s">
        <v>301</v>
      </c>
      <c r="E1258" s="1165"/>
      <c r="F1258" s="1165">
        <v>0</v>
      </c>
      <c r="G1258" s="1165">
        <v>0</v>
      </c>
      <c r="H1258" s="1133" t="s">
        <v>301</v>
      </c>
      <c r="I1258" s="1165"/>
      <c r="J1258" s="1165">
        <v>0</v>
      </c>
      <c r="K1258" s="1165">
        <v>0</v>
      </c>
      <c r="L1258" s="1133" t="s">
        <v>301</v>
      </c>
      <c r="M1258" s="1165">
        <v>0</v>
      </c>
      <c r="N1258" s="738" t="s">
        <v>301</v>
      </c>
    </row>
    <row r="1259" spans="1:14" x14ac:dyDescent="0.35">
      <c r="A1259" s="1138">
        <v>57</v>
      </c>
      <c r="B1259" s="868" t="s">
        <v>3513</v>
      </c>
      <c r="C1259" s="868" t="s">
        <v>3512</v>
      </c>
      <c r="D1259" s="738" t="s">
        <v>301</v>
      </c>
      <c r="E1259" s="1139"/>
      <c r="F1259" s="1139">
        <v>0</v>
      </c>
      <c r="G1259" s="1139">
        <v>0</v>
      </c>
      <c r="H1259" s="1133" t="s">
        <v>301</v>
      </c>
      <c r="I1259" s="1139"/>
      <c r="J1259" s="1139">
        <v>0</v>
      </c>
      <c r="K1259" s="1139">
        <v>0</v>
      </c>
      <c r="L1259" s="1133" t="s">
        <v>301</v>
      </c>
      <c r="M1259" s="1139">
        <v>0</v>
      </c>
      <c r="N1259" s="738" t="s">
        <v>301</v>
      </c>
    </row>
    <row r="1260" spans="1:14" x14ac:dyDescent="0.35">
      <c r="A1260" s="1164">
        <v>58</v>
      </c>
      <c r="B1260" s="865" t="s">
        <v>3514</v>
      </c>
      <c r="C1260" s="865" t="s">
        <v>3512</v>
      </c>
      <c r="D1260" s="738" t="s">
        <v>301</v>
      </c>
      <c r="E1260" s="1165"/>
      <c r="F1260" s="1165">
        <v>0</v>
      </c>
      <c r="G1260" s="1165">
        <v>0</v>
      </c>
      <c r="H1260" s="1133" t="s">
        <v>301</v>
      </c>
      <c r="I1260" s="1165"/>
      <c r="J1260" s="1165">
        <v>0</v>
      </c>
      <c r="K1260" s="1165">
        <v>0</v>
      </c>
      <c r="L1260" s="1133" t="s">
        <v>301</v>
      </c>
      <c r="M1260" s="1165">
        <v>0</v>
      </c>
      <c r="N1260" s="738" t="s">
        <v>301</v>
      </c>
    </row>
    <row r="1261" spans="1:14" x14ac:dyDescent="0.35">
      <c r="A1261" s="1138">
        <v>59</v>
      </c>
      <c r="B1261" s="868" t="s">
        <v>3515</v>
      </c>
      <c r="C1261" s="868" t="s">
        <v>3512</v>
      </c>
      <c r="D1261" s="738" t="s">
        <v>301</v>
      </c>
      <c r="E1261" s="1139"/>
      <c r="F1261" s="1139">
        <v>0</v>
      </c>
      <c r="G1261" s="1139">
        <v>0</v>
      </c>
      <c r="H1261" s="1133" t="s">
        <v>301</v>
      </c>
      <c r="I1261" s="1139"/>
      <c r="J1261" s="1139">
        <v>0</v>
      </c>
      <c r="K1261" s="1139">
        <v>0</v>
      </c>
      <c r="L1261" s="1133" t="s">
        <v>301</v>
      </c>
      <c r="M1261" s="1139">
        <v>0</v>
      </c>
      <c r="N1261" s="738" t="s">
        <v>301</v>
      </c>
    </row>
    <row r="1262" spans="1:14" x14ac:dyDescent="0.35">
      <c r="A1262" s="1164">
        <v>60</v>
      </c>
      <c r="B1262" s="865" t="s">
        <v>3516</v>
      </c>
      <c r="C1262" s="865" t="s">
        <v>3512</v>
      </c>
      <c r="D1262" s="738" t="s">
        <v>301</v>
      </c>
      <c r="E1262" s="1165"/>
      <c r="F1262" s="1165">
        <v>0</v>
      </c>
      <c r="G1262" s="1165">
        <v>0</v>
      </c>
      <c r="H1262" s="1133" t="s">
        <v>301</v>
      </c>
      <c r="I1262" s="1165"/>
      <c r="J1262" s="1165">
        <v>0</v>
      </c>
      <c r="K1262" s="1165">
        <v>0</v>
      </c>
      <c r="L1262" s="1133" t="s">
        <v>301</v>
      </c>
      <c r="M1262" s="1165">
        <v>0</v>
      </c>
      <c r="N1262" s="738" t="s">
        <v>301</v>
      </c>
    </row>
    <row r="1263" spans="1:14" x14ac:dyDescent="0.35">
      <c r="A1263" s="1138">
        <v>61</v>
      </c>
      <c r="B1263" s="868" t="s">
        <v>3517</v>
      </c>
      <c r="C1263" s="868" t="s">
        <v>3512</v>
      </c>
      <c r="D1263" s="738" t="s">
        <v>301</v>
      </c>
      <c r="E1263" s="1139"/>
      <c r="F1263" s="1139">
        <v>0</v>
      </c>
      <c r="G1263" s="1139">
        <v>0</v>
      </c>
      <c r="H1263" s="1133" t="s">
        <v>301</v>
      </c>
      <c r="I1263" s="1139"/>
      <c r="J1263" s="1139">
        <v>0</v>
      </c>
      <c r="K1263" s="1139">
        <v>0</v>
      </c>
      <c r="L1263" s="1133" t="s">
        <v>301</v>
      </c>
      <c r="M1263" s="1139">
        <v>0</v>
      </c>
      <c r="N1263" s="738" t="s">
        <v>301</v>
      </c>
    </row>
    <row r="1264" spans="1:14" x14ac:dyDescent="0.35">
      <c r="A1264" s="1167"/>
      <c r="B1264" s="1168" t="s">
        <v>3518</v>
      </c>
      <c r="C1264" s="1168"/>
      <c r="D1264" s="738"/>
      <c r="E1264" s="1169">
        <v>146553945</v>
      </c>
      <c r="F1264" s="1169">
        <v>0</v>
      </c>
      <c r="G1264" s="1169">
        <v>146553945</v>
      </c>
      <c r="H1264" s="1133"/>
      <c r="I1264" s="1169">
        <v>15256094854</v>
      </c>
      <c r="J1264" s="1169">
        <v>-15095005463</v>
      </c>
      <c r="K1264" s="1169">
        <v>161089391</v>
      </c>
      <c r="L1264" s="1133"/>
      <c r="M1264" s="1169">
        <v>-14535446</v>
      </c>
      <c r="N1264" s="738"/>
    </row>
    <row r="1265" spans="1:14" x14ac:dyDescent="0.35">
      <c r="A1265" s="1161"/>
      <c r="B1265" s="1162" t="s">
        <v>222</v>
      </c>
      <c r="C1265" s="1162"/>
      <c r="D1265" s="738" t="s">
        <v>301</v>
      </c>
      <c r="E1265" s="1163">
        <v>67000000</v>
      </c>
      <c r="F1265" s="1163">
        <v>0</v>
      </c>
      <c r="G1265" s="1163">
        <v>67000000</v>
      </c>
      <c r="H1265" s="1133" t="s">
        <v>301</v>
      </c>
      <c r="I1265" s="1163">
        <v>0</v>
      </c>
      <c r="J1265" s="1163">
        <v>0</v>
      </c>
      <c r="K1265" s="1163">
        <v>0</v>
      </c>
      <c r="L1265" s="1133" t="s">
        <v>301</v>
      </c>
      <c r="M1265" s="1163">
        <v>67000000</v>
      </c>
      <c r="N1265" s="738" t="s">
        <v>301</v>
      </c>
    </row>
    <row r="1266" spans="1:14" x14ac:dyDescent="0.35">
      <c r="A1266" s="1164">
        <v>62</v>
      </c>
      <c r="B1266" s="865" t="s">
        <v>531</v>
      </c>
      <c r="C1266" s="865" t="s">
        <v>26</v>
      </c>
      <c r="D1266" s="738" t="s">
        <v>301</v>
      </c>
      <c r="E1266" s="1165">
        <v>67000000</v>
      </c>
      <c r="F1266" s="1165">
        <v>0</v>
      </c>
      <c r="G1266" s="1165">
        <v>67000000</v>
      </c>
      <c r="H1266" s="1133" t="s">
        <v>301</v>
      </c>
      <c r="I1266" s="1165"/>
      <c r="J1266" s="1165">
        <v>0</v>
      </c>
      <c r="K1266" s="1165">
        <v>0</v>
      </c>
      <c r="L1266" s="1133" t="s">
        <v>301</v>
      </c>
      <c r="M1266" s="1165">
        <v>67000000</v>
      </c>
      <c r="N1266" s="738" t="s">
        <v>301</v>
      </c>
    </row>
    <row r="1267" spans="1:14" x14ac:dyDescent="0.35">
      <c r="A1267" s="1138">
        <v>63</v>
      </c>
      <c r="B1267" s="868" t="s">
        <v>3519</v>
      </c>
      <c r="C1267" s="868" t="s">
        <v>26</v>
      </c>
      <c r="D1267" s="738" t="s">
        <v>301</v>
      </c>
      <c r="E1267" s="1139"/>
      <c r="F1267" s="1139">
        <v>0</v>
      </c>
      <c r="G1267" s="1139">
        <v>0</v>
      </c>
      <c r="H1267" s="1133" t="s">
        <v>301</v>
      </c>
      <c r="I1267" s="1139"/>
      <c r="J1267" s="1139">
        <v>0</v>
      </c>
      <c r="K1267" s="1139">
        <v>0</v>
      </c>
      <c r="L1267" s="1133" t="s">
        <v>301</v>
      </c>
      <c r="M1267" s="1139">
        <v>0</v>
      </c>
      <c r="N1267" s="738" t="s">
        <v>301</v>
      </c>
    </row>
    <row r="1268" spans="1:14" x14ac:dyDescent="0.35">
      <c r="A1268" s="1164">
        <v>64</v>
      </c>
      <c r="B1268" s="865" t="s">
        <v>533</v>
      </c>
      <c r="C1268" s="865" t="s">
        <v>26</v>
      </c>
      <c r="D1268" s="738" t="s">
        <v>301</v>
      </c>
      <c r="E1268" s="1165"/>
      <c r="F1268" s="1165">
        <v>0</v>
      </c>
      <c r="G1268" s="1165">
        <v>0</v>
      </c>
      <c r="H1268" s="1133" t="s">
        <v>301</v>
      </c>
      <c r="I1268" s="1165"/>
      <c r="J1268" s="1165">
        <v>0</v>
      </c>
      <c r="K1268" s="1165">
        <v>0</v>
      </c>
      <c r="L1268" s="1133" t="s">
        <v>301</v>
      </c>
      <c r="M1268" s="1165">
        <v>0</v>
      </c>
      <c r="N1268" s="738" t="s">
        <v>301</v>
      </c>
    </row>
    <row r="1269" spans="1:14" x14ac:dyDescent="0.35">
      <c r="A1269" s="1138">
        <v>65</v>
      </c>
      <c r="B1269" s="868" t="s">
        <v>3520</v>
      </c>
      <c r="C1269" s="868" t="s">
        <v>26</v>
      </c>
      <c r="D1269" s="738" t="s">
        <v>301</v>
      </c>
      <c r="E1269" s="1139"/>
      <c r="F1269" s="1139">
        <v>0</v>
      </c>
      <c r="G1269" s="1139">
        <v>0</v>
      </c>
      <c r="H1269" s="1133" t="s">
        <v>301</v>
      </c>
      <c r="I1269" s="1139"/>
      <c r="J1269" s="1139">
        <v>0</v>
      </c>
      <c r="K1269" s="1139">
        <v>0</v>
      </c>
      <c r="L1269" s="1133" t="s">
        <v>301</v>
      </c>
      <c r="M1269" s="1139">
        <v>0</v>
      </c>
      <c r="N1269" s="738" t="s">
        <v>301</v>
      </c>
    </row>
    <row r="1270" spans="1:14" x14ac:dyDescent="0.35">
      <c r="A1270" s="1161"/>
      <c r="B1270" s="1162" t="s">
        <v>223</v>
      </c>
      <c r="C1270" s="1162"/>
      <c r="D1270" s="738" t="s">
        <v>301</v>
      </c>
      <c r="E1270" s="1163">
        <v>0</v>
      </c>
      <c r="F1270" s="1163">
        <v>0</v>
      </c>
      <c r="G1270" s="1163">
        <v>0</v>
      </c>
      <c r="H1270" s="1133" t="s">
        <v>301</v>
      </c>
      <c r="I1270" s="1163">
        <v>0</v>
      </c>
      <c r="J1270" s="1163">
        <v>0</v>
      </c>
      <c r="K1270" s="1163">
        <v>0</v>
      </c>
      <c r="L1270" s="1133" t="s">
        <v>301</v>
      </c>
      <c r="M1270" s="1163">
        <v>0</v>
      </c>
      <c r="N1270" s="738" t="s">
        <v>301</v>
      </c>
    </row>
    <row r="1271" spans="1:14" x14ac:dyDescent="0.35">
      <c r="A1271" s="1164">
        <v>66</v>
      </c>
      <c r="B1271" s="865" t="s">
        <v>672</v>
      </c>
      <c r="C1271" s="865" t="s">
        <v>670</v>
      </c>
      <c r="D1271" s="738" t="s">
        <v>301</v>
      </c>
      <c r="E1271" s="1165"/>
      <c r="F1271" s="1165">
        <v>0</v>
      </c>
      <c r="G1271" s="1165">
        <v>0</v>
      </c>
      <c r="H1271" s="1133" t="s">
        <v>301</v>
      </c>
      <c r="I1271" s="1165"/>
      <c r="J1271" s="1165">
        <v>0</v>
      </c>
      <c r="K1271" s="1165">
        <v>0</v>
      </c>
      <c r="L1271" s="1133" t="s">
        <v>301</v>
      </c>
      <c r="M1271" s="1165">
        <v>0</v>
      </c>
      <c r="N1271" s="738" t="s">
        <v>301</v>
      </c>
    </row>
    <row r="1272" spans="1:14" x14ac:dyDescent="0.35">
      <c r="A1272" s="1138">
        <v>67</v>
      </c>
      <c r="B1272" s="868" t="s">
        <v>673</v>
      </c>
      <c r="C1272" s="868" t="s">
        <v>3521</v>
      </c>
      <c r="D1272" s="738" t="s">
        <v>301</v>
      </c>
      <c r="E1272" s="1139"/>
      <c r="F1272" s="1139">
        <v>0</v>
      </c>
      <c r="G1272" s="1139">
        <v>0</v>
      </c>
      <c r="H1272" s="1133" t="s">
        <v>301</v>
      </c>
      <c r="I1272" s="1139"/>
      <c r="J1272" s="1139">
        <v>0</v>
      </c>
      <c r="K1272" s="1139">
        <v>0</v>
      </c>
      <c r="L1272" s="1133" t="s">
        <v>301</v>
      </c>
      <c r="M1272" s="1139">
        <v>0</v>
      </c>
      <c r="N1272" s="738" t="s">
        <v>301</v>
      </c>
    </row>
    <row r="1273" spans="1:14" x14ac:dyDescent="0.35">
      <c r="A1273" s="1164">
        <v>68</v>
      </c>
      <c r="B1273" s="865" t="s">
        <v>3522</v>
      </c>
      <c r="C1273" s="865" t="s">
        <v>674</v>
      </c>
      <c r="D1273" s="738" t="s">
        <v>301</v>
      </c>
      <c r="E1273" s="1165"/>
      <c r="F1273" s="1165">
        <v>0</v>
      </c>
      <c r="G1273" s="1165">
        <v>0</v>
      </c>
      <c r="H1273" s="1133" t="s">
        <v>301</v>
      </c>
      <c r="I1273" s="1165"/>
      <c r="J1273" s="1165">
        <v>0</v>
      </c>
      <c r="K1273" s="1165">
        <v>0</v>
      </c>
      <c r="L1273" s="1133" t="s">
        <v>301</v>
      </c>
      <c r="M1273" s="1165">
        <v>0</v>
      </c>
      <c r="N1273" s="738" t="s">
        <v>301</v>
      </c>
    </row>
    <row r="1274" spans="1:14" x14ac:dyDescent="0.35">
      <c r="A1274" s="1138">
        <v>69</v>
      </c>
      <c r="B1274" s="868" t="s">
        <v>675</v>
      </c>
      <c r="C1274" s="868" t="s">
        <v>670</v>
      </c>
      <c r="D1274" s="738" t="s">
        <v>301</v>
      </c>
      <c r="E1274" s="1139"/>
      <c r="F1274" s="1139">
        <v>0</v>
      </c>
      <c r="G1274" s="1139">
        <v>0</v>
      </c>
      <c r="H1274" s="1133" t="s">
        <v>301</v>
      </c>
      <c r="I1274" s="1139"/>
      <c r="J1274" s="1139">
        <v>0</v>
      </c>
      <c r="K1274" s="1139">
        <v>0</v>
      </c>
      <c r="L1274" s="1133" t="s">
        <v>301</v>
      </c>
      <c r="M1274" s="1139">
        <v>0</v>
      </c>
      <c r="N1274" s="738" t="s">
        <v>301</v>
      </c>
    </row>
    <row r="1275" spans="1:14" x14ac:dyDescent="0.35">
      <c r="A1275" s="1164">
        <v>70</v>
      </c>
      <c r="B1275" s="865" t="s">
        <v>676</v>
      </c>
      <c r="C1275" s="865" t="s">
        <v>670</v>
      </c>
      <c r="D1275" s="738" t="s">
        <v>301</v>
      </c>
      <c r="E1275" s="1165"/>
      <c r="F1275" s="1165">
        <v>0</v>
      </c>
      <c r="G1275" s="1165">
        <v>0</v>
      </c>
      <c r="H1275" s="1133" t="s">
        <v>301</v>
      </c>
      <c r="I1275" s="1165"/>
      <c r="J1275" s="1165">
        <v>0</v>
      </c>
      <c r="K1275" s="1165">
        <v>0</v>
      </c>
      <c r="L1275" s="1133" t="s">
        <v>301</v>
      </c>
      <c r="M1275" s="1165">
        <v>0</v>
      </c>
      <c r="N1275" s="738" t="s">
        <v>301</v>
      </c>
    </row>
    <row r="1276" spans="1:14" x14ac:dyDescent="0.35">
      <c r="A1276" s="1138">
        <v>71</v>
      </c>
      <c r="B1276" s="868" t="s">
        <v>788</v>
      </c>
      <c r="C1276" s="868" t="s">
        <v>670</v>
      </c>
      <c r="D1276" s="738" t="s">
        <v>301</v>
      </c>
      <c r="E1276" s="1139"/>
      <c r="F1276" s="1139">
        <v>0</v>
      </c>
      <c r="G1276" s="1139">
        <v>0</v>
      </c>
      <c r="H1276" s="1133" t="s">
        <v>301</v>
      </c>
      <c r="I1276" s="1139"/>
      <c r="J1276" s="1139">
        <v>0</v>
      </c>
      <c r="K1276" s="1139">
        <v>0</v>
      </c>
      <c r="L1276" s="1133" t="s">
        <v>301</v>
      </c>
      <c r="M1276" s="1139">
        <v>0</v>
      </c>
      <c r="N1276" s="738" t="s">
        <v>301</v>
      </c>
    </row>
    <row r="1277" spans="1:14" x14ac:dyDescent="0.35">
      <c r="A1277" s="1164">
        <v>72</v>
      </c>
      <c r="B1277" s="865" t="s">
        <v>679</v>
      </c>
      <c r="C1277" s="865" t="s">
        <v>670</v>
      </c>
      <c r="D1277" s="738" t="s">
        <v>301</v>
      </c>
      <c r="E1277" s="1165"/>
      <c r="F1277" s="1165">
        <v>0</v>
      </c>
      <c r="G1277" s="1165">
        <v>0</v>
      </c>
      <c r="H1277" s="1133" t="s">
        <v>301</v>
      </c>
      <c r="I1277" s="1165"/>
      <c r="J1277" s="1165">
        <v>0</v>
      </c>
      <c r="K1277" s="1165">
        <v>0</v>
      </c>
      <c r="L1277" s="1133" t="s">
        <v>301</v>
      </c>
      <c r="M1277" s="1165">
        <v>0</v>
      </c>
      <c r="N1277" s="738" t="s">
        <v>301</v>
      </c>
    </row>
    <row r="1278" spans="1:14" x14ac:dyDescent="0.35">
      <c r="A1278" s="1138">
        <v>73</v>
      </c>
      <c r="B1278" s="868" t="s">
        <v>680</v>
      </c>
      <c r="C1278" s="868" t="s">
        <v>670</v>
      </c>
      <c r="D1278" s="738" t="s">
        <v>301</v>
      </c>
      <c r="E1278" s="1139"/>
      <c r="F1278" s="1139">
        <v>0</v>
      </c>
      <c r="G1278" s="1139">
        <v>0</v>
      </c>
      <c r="H1278" s="1133" t="s">
        <v>301</v>
      </c>
      <c r="I1278" s="1139"/>
      <c r="J1278" s="1139">
        <v>0</v>
      </c>
      <c r="K1278" s="1139">
        <v>0</v>
      </c>
      <c r="L1278" s="1133" t="s">
        <v>301</v>
      </c>
      <c r="M1278" s="1139">
        <v>0</v>
      </c>
      <c r="N1278" s="738" t="s">
        <v>301</v>
      </c>
    </row>
    <row r="1279" spans="1:14" x14ac:dyDescent="0.35">
      <c r="A1279" s="1164">
        <v>74</v>
      </c>
      <c r="B1279" s="865" t="s">
        <v>681</v>
      </c>
      <c r="C1279" s="865" t="s">
        <v>670</v>
      </c>
      <c r="D1279" s="738" t="s">
        <v>301</v>
      </c>
      <c r="E1279" s="1165"/>
      <c r="F1279" s="1165">
        <v>0</v>
      </c>
      <c r="G1279" s="1165">
        <v>0</v>
      </c>
      <c r="H1279" s="1133" t="s">
        <v>301</v>
      </c>
      <c r="I1279" s="1165"/>
      <c r="J1279" s="1165">
        <v>0</v>
      </c>
      <c r="K1279" s="1165">
        <v>0</v>
      </c>
      <c r="L1279" s="1133" t="s">
        <v>301</v>
      </c>
      <c r="M1279" s="1165">
        <v>0</v>
      </c>
      <c r="N1279" s="738" t="s">
        <v>301</v>
      </c>
    </row>
    <row r="1280" spans="1:14" x14ac:dyDescent="0.35">
      <c r="A1280" s="1138">
        <v>75</v>
      </c>
      <c r="B1280" s="868" t="s">
        <v>795</v>
      </c>
      <c r="C1280" s="868" t="s">
        <v>3523</v>
      </c>
      <c r="D1280" s="738" t="s">
        <v>301</v>
      </c>
      <c r="E1280" s="1139"/>
      <c r="F1280" s="1139">
        <v>0</v>
      </c>
      <c r="G1280" s="1139">
        <v>0</v>
      </c>
      <c r="H1280" s="1133" t="s">
        <v>301</v>
      </c>
      <c r="I1280" s="1139"/>
      <c r="J1280" s="1139">
        <v>0</v>
      </c>
      <c r="K1280" s="1139">
        <v>0</v>
      </c>
      <c r="L1280" s="1133" t="s">
        <v>301</v>
      </c>
      <c r="M1280" s="1139">
        <v>0</v>
      </c>
      <c r="N1280" s="738" t="s">
        <v>301</v>
      </c>
    </row>
    <row r="1281" spans="1:14" x14ac:dyDescent="0.35">
      <c r="A1281" s="1164">
        <v>76</v>
      </c>
      <c r="B1281" s="865" t="s">
        <v>682</v>
      </c>
      <c r="C1281" s="865" t="s">
        <v>3523</v>
      </c>
      <c r="D1281" s="738" t="s">
        <v>301</v>
      </c>
      <c r="E1281" s="1165"/>
      <c r="F1281" s="1165">
        <v>0</v>
      </c>
      <c r="G1281" s="1165">
        <v>0</v>
      </c>
      <c r="H1281" s="1133" t="s">
        <v>301</v>
      </c>
      <c r="I1281" s="1165"/>
      <c r="J1281" s="1165">
        <v>0</v>
      </c>
      <c r="K1281" s="1165">
        <v>0</v>
      </c>
      <c r="L1281" s="1133" t="s">
        <v>301</v>
      </c>
      <c r="M1281" s="1165">
        <v>0</v>
      </c>
      <c r="N1281" s="738" t="s">
        <v>301</v>
      </c>
    </row>
    <row r="1282" spans="1:14" x14ac:dyDescent="0.35">
      <c r="A1282" s="1161"/>
      <c r="B1282" s="1162" t="s">
        <v>3524</v>
      </c>
      <c r="C1282" s="1162"/>
      <c r="D1282" s="738" t="s">
        <v>301</v>
      </c>
      <c r="E1282" s="1163">
        <v>0</v>
      </c>
      <c r="F1282" s="1163">
        <v>0</v>
      </c>
      <c r="G1282" s="1163">
        <v>0</v>
      </c>
      <c r="H1282" s="1133" t="s">
        <v>301</v>
      </c>
      <c r="I1282" s="1163">
        <v>0</v>
      </c>
      <c r="J1282" s="1163">
        <v>0</v>
      </c>
      <c r="K1282" s="1163">
        <v>0</v>
      </c>
      <c r="L1282" s="1133" t="s">
        <v>301</v>
      </c>
      <c r="M1282" s="1163">
        <v>0</v>
      </c>
      <c r="N1282" s="738" t="s">
        <v>301</v>
      </c>
    </row>
    <row r="1283" spans="1:14" x14ac:dyDescent="0.35">
      <c r="A1283" s="1164">
        <v>77</v>
      </c>
      <c r="B1283" s="865" t="s">
        <v>3525</v>
      </c>
      <c r="C1283" s="865" t="s">
        <v>3512</v>
      </c>
      <c r="D1283" s="738" t="s">
        <v>301</v>
      </c>
      <c r="E1283" s="1165"/>
      <c r="F1283" s="1165">
        <v>0</v>
      </c>
      <c r="G1283" s="1165">
        <v>0</v>
      </c>
      <c r="H1283" s="1133" t="s">
        <v>301</v>
      </c>
      <c r="I1283" s="1165"/>
      <c r="J1283" s="1165">
        <v>0</v>
      </c>
      <c r="K1283" s="1165">
        <v>0</v>
      </c>
      <c r="L1283" s="1133" t="s">
        <v>301</v>
      </c>
      <c r="M1283" s="1165">
        <v>0</v>
      </c>
      <c r="N1283" s="738" t="s">
        <v>301</v>
      </c>
    </row>
    <row r="1284" spans="1:14" x14ac:dyDescent="0.35">
      <c r="A1284" s="1138">
        <v>78</v>
      </c>
      <c r="B1284" s="868" t="s">
        <v>3526</v>
      </c>
      <c r="C1284" s="868" t="s">
        <v>3512</v>
      </c>
      <c r="D1284" s="738" t="s">
        <v>301</v>
      </c>
      <c r="E1284" s="1139"/>
      <c r="F1284" s="1139">
        <v>0</v>
      </c>
      <c r="G1284" s="1139">
        <v>0</v>
      </c>
      <c r="H1284" s="1133" t="s">
        <v>301</v>
      </c>
      <c r="I1284" s="1139"/>
      <c r="J1284" s="1139">
        <v>0</v>
      </c>
      <c r="K1284" s="1139">
        <v>0</v>
      </c>
      <c r="L1284" s="1133" t="s">
        <v>301</v>
      </c>
      <c r="M1284" s="1139">
        <v>0</v>
      </c>
      <c r="N1284" s="738" t="s">
        <v>301</v>
      </c>
    </row>
    <row r="1285" spans="1:14" x14ac:dyDescent="0.35">
      <c r="A1285" s="1164">
        <v>79</v>
      </c>
      <c r="B1285" s="865" t="s">
        <v>3527</v>
      </c>
      <c r="C1285" s="865" t="s">
        <v>3512</v>
      </c>
      <c r="D1285" s="738" t="s">
        <v>301</v>
      </c>
      <c r="E1285" s="1165"/>
      <c r="F1285" s="1165">
        <v>0</v>
      </c>
      <c r="G1285" s="1165">
        <v>0</v>
      </c>
      <c r="H1285" s="1133" t="s">
        <v>301</v>
      </c>
      <c r="I1285" s="1165"/>
      <c r="J1285" s="1165">
        <v>0</v>
      </c>
      <c r="K1285" s="1165">
        <v>0</v>
      </c>
      <c r="L1285" s="1133" t="s">
        <v>301</v>
      </c>
      <c r="M1285" s="1165">
        <v>0</v>
      </c>
      <c r="N1285" s="738" t="s">
        <v>301</v>
      </c>
    </row>
    <row r="1286" spans="1:14" x14ac:dyDescent="0.35">
      <c r="A1286" s="1138">
        <v>80</v>
      </c>
      <c r="B1286" s="868" t="s">
        <v>3528</v>
      </c>
      <c r="C1286" s="868" t="s">
        <v>3512</v>
      </c>
      <c r="D1286" s="738" t="s">
        <v>301</v>
      </c>
      <c r="E1286" s="1139"/>
      <c r="F1286" s="1139">
        <v>0</v>
      </c>
      <c r="G1286" s="1139">
        <v>0</v>
      </c>
      <c r="H1286" s="1133" t="s">
        <v>301</v>
      </c>
      <c r="I1286" s="1139"/>
      <c r="J1286" s="1139">
        <v>0</v>
      </c>
      <c r="K1286" s="1139">
        <v>0</v>
      </c>
      <c r="L1286" s="1133" t="s">
        <v>301</v>
      </c>
      <c r="M1286" s="1139">
        <v>0</v>
      </c>
      <c r="N1286" s="738" t="s">
        <v>301</v>
      </c>
    </row>
    <row r="1287" spans="1:14" x14ac:dyDescent="0.35">
      <c r="A1287" s="1164">
        <v>81</v>
      </c>
      <c r="B1287" s="865" t="s">
        <v>3529</v>
      </c>
      <c r="C1287" s="865" t="s">
        <v>3512</v>
      </c>
      <c r="D1287" s="738" t="s">
        <v>301</v>
      </c>
      <c r="E1287" s="1165"/>
      <c r="F1287" s="1165">
        <v>0</v>
      </c>
      <c r="G1287" s="1165">
        <v>0</v>
      </c>
      <c r="H1287" s="1133" t="s">
        <v>301</v>
      </c>
      <c r="I1287" s="1165"/>
      <c r="J1287" s="1165">
        <v>0</v>
      </c>
      <c r="K1287" s="1165">
        <v>0</v>
      </c>
      <c r="L1287" s="1133" t="s">
        <v>301</v>
      </c>
      <c r="M1287" s="1165">
        <v>0</v>
      </c>
      <c r="N1287" s="738" t="s">
        <v>301</v>
      </c>
    </row>
    <row r="1288" spans="1:14" x14ac:dyDescent="0.35">
      <c r="A1288" s="1138">
        <v>82</v>
      </c>
      <c r="B1288" s="868" t="s">
        <v>3530</v>
      </c>
      <c r="C1288" s="868" t="s">
        <v>3512</v>
      </c>
      <c r="D1288" s="738" t="s">
        <v>301</v>
      </c>
      <c r="E1288" s="1139"/>
      <c r="F1288" s="1139">
        <v>0</v>
      </c>
      <c r="G1288" s="1139">
        <v>0</v>
      </c>
      <c r="H1288" s="1133" t="s">
        <v>301</v>
      </c>
      <c r="I1288" s="1139"/>
      <c r="J1288" s="1139">
        <v>0</v>
      </c>
      <c r="K1288" s="1139">
        <v>0</v>
      </c>
      <c r="L1288" s="1133" t="s">
        <v>301</v>
      </c>
      <c r="M1288" s="1139">
        <v>0</v>
      </c>
      <c r="N1288" s="738" t="s">
        <v>301</v>
      </c>
    </row>
    <row r="1289" spans="1:14" x14ac:dyDescent="0.35">
      <c r="A1289" s="1161"/>
      <c r="B1289" s="1162" t="s">
        <v>3531</v>
      </c>
      <c r="C1289" s="1162"/>
      <c r="D1289" s="738" t="s">
        <v>301</v>
      </c>
      <c r="E1289" s="1163">
        <v>0</v>
      </c>
      <c r="F1289" s="1163">
        <v>0</v>
      </c>
      <c r="G1289" s="1163">
        <v>0</v>
      </c>
      <c r="H1289" s="1133" t="s">
        <v>301</v>
      </c>
      <c r="I1289" s="1163">
        <v>0</v>
      </c>
      <c r="J1289" s="1163">
        <v>0</v>
      </c>
      <c r="K1289" s="1163">
        <v>0</v>
      </c>
      <c r="L1289" s="1133" t="s">
        <v>301</v>
      </c>
      <c r="M1289" s="1163">
        <v>0</v>
      </c>
      <c r="N1289" s="738" t="s">
        <v>301</v>
      </c>
    </row>
    <row r="1290" spans="1:14" x14ac:dyDescent="0.35">
      <c r="A1290" s="1164">
        <v>83</v>
      </c>
      <c r="B1290" s="865" t="s">
        <v>3532</v>
      </c>
      <c r="C1290" s="865" t="s">
        <v>3533</v>
      </c>
      <c r="D1290" s="738" t="s">
        <v>301</v>
      </c>
      <c r="E1290" s="1165"/>
      <c r="F1290" s="1165">
        <v>0</v>
      </c>
      <c r="G1290" s="1165">
        <v>0</v>
      </c>
      <c r="H1290" s="1133" t="s">
        <v>301</v>
      </c>
      <c r="I1290" s="1165"/>
      <c r="J1290" s="1165">
        <v>0</v>
      </c>
      <c r="K1290" s="1165">
        <v>0</v>
      </c>
      <c r="L1290" s="1133" t="s">
        <v>301</v>
      </c>
      <c r="M1290" s="1165">
        <v>0</v>
      </c>
      <c r="N1290" s="738" t="s">
        <v>301</v>
      </c>
    </row>
    <row r="1291" spans="1:14" x14ac:dyDescent="0.35">
      <c r="A1291" s="1138">
        <v>84</v>
      </c>
      <c r="B1291" s="868" t="s">
        <v>3534</v>
      </c>
      <c r="C1291" s="868" t="s">
        <v>3533</v>
      </c>
      <c r="D1291" s="738" t="s">
        <v>301</v>
      </c>
      <c r="E1291" s="1139"/>
      <c r="F1291" s="1139">
        <v>0</v>
      </c>
      <c r="G1291" s="1139">
        <v>0</v>
      </c>
      <c r="H1291" s="1133" t="s">
        <v>301</v>
      </c>
      <c r="I1291" s="1139"/>
      <c r="J1291" s="1139">
        <v>0</v>
      </c>
      <c r="K1291" s="1139">
        <v>0</v>
      </c>
      <c r="L1291" s="1133" t="s">
        <v>301</v>
      </c>
      <c r="M1291" s="1139">
        <v>0</v>
      </c>
      <c r="N1291" s="738" t="s">
        <v>301</v>
      </c>
    </row>
    <row r="1292" spans="1:14" x14ac:dyDescent="0.35">
      <c r="A1292" s="1161"/>
      <c r="B1292" s="1162" t="s">
        <v>3535</v>
      </c>
      <c r="C1292" s="1162"/>
      <c r="D1292" s="738" t="s">
        <v>301</v>
      </c>
      <c r="E1292" s="1163">
        <v>0</v>
      </c>
      <c r="F1292" s="1163">
        <v>0</v>
      </c>
      <c r="G1292" s="1163">
        <v>0</v>
      </c>
      <c r="H1292" s="1133" t="s">
        <v>301</v>
      </c>
      <c r="I1292" s="1163">
        <v>47677157</v>
      </c>
      <c r="J1292" s="1163">
        <v>0</v>
      </c>
      <c r="K1292" s="1163">
        <v>47677157</v>
      </c>
      <c r="L1292" s="1133" t="s">
        <v>301</v>
      </c>
      <c r="M1292" s="1163">
        <v>-47677157</v>
      </c>
      <c r="N1292" s="738" t="s">
        <v>301</v>
      </c>
    </row>
    <row r="1293" spans="1:14" x14ac:dyDescent="0.35">
      <c r="A1293" s="1164">
        <v>85</v>
      </c>
      <c r="B1293" s="865" t="s">
        <v>3536</v>
      </c>
      <c r="C1293" s="865" t="s">
        <v>3537</v>
      </c>
      <c r="D1293" s="738" t="s">
        <v>301</v>
      </c>
      <c r="E1293" s="1165"/>
      <c r="F1293" s="1165">
        <v>0</v>
      </c>
      <c r="G1293" s="1165">
        <v>0</v>
      </c>
      <c r="H1293" s="1133" t="s">
        <v>301</v>
      </c>
      <c r="I1293" s="1165">
        <v>47677157</v>
      </c>
      <c r="J1293" s="1165">
        <v>0</v>
      </c>
      <c r="K1293" s="1165">
        <v>47677157</v>
      </c>
      <c r="L1293" s="1133" t="s">
        <v>301</v>
      </c>
      <c r="M1293" s="1165">
        <v>-47677157</v>
      </c>
      <c r="N1293" s="738" t="s">
        <v>301</v>
      </c>
    </row>
    <row r="1294" spans="1:14" x14ac:dyDescent="0.35">
      <c r="A1294" s="1138">
        <v>86</v>
      </c>
      <c r="B1294" s="868" t="s">
        <v>3538</v>
      </c>
      <c r="C1294" s="868" t="s">
        <v>3539</v>
      </c>
      <c r="D1294" s="738" t="s">
        <v>301</v>
      </c>
      <c r="E1294" s="1139"/>
      <c r="F1294" s="1139">
        <v>0</v>
      </c>
      <c r="G1294" s="1139">
        <v>0</v>
      </c>
      <c r="H1294" s="1133" t="s">
        <v>301</v>
      </c>
      <c r="I1294" s="1139"/>
      <c r="J1294" s="1139">
        <v>0</v>
      </c>
      <c r="K1294" s="1139">
        <v>0</v>
      </c>
      <c r="L1294" s="1133" t="s">
        <v>301</v>
      </c>
      <c r="M1294" s="1139">
        <v>0</v>
      </c>
      <c r="N1294" s="738" t="s">
        <v>301</v>
      </c>
    </row>
    <row r="1295" spans="1:14" x14ac:dyDescent="0.35">
      <c r="A1295" s="1164">
        <v>87</v>
      </c>
      <c r="B1295" s="865" t="s">
        <v>3540</v>
      </c>
      <c r="C1295" s="865" t="s">
        <v>3541</v>
      </c>
      <c r="D1295" s="738" t="s">
        <v>301</v>
      </c>
      <c r="E1295" s="1165"/>
      <c r="F1295" s="1165">
        <v>0</v>
      </c>
      <c r="G1295" s="1165">
        <v>0</v>
      </c>
      <c r="H1295" s="1133" t="s">
        <v>301</v>
      </c>
      <c r="I1295" s="1165"/>
      <c r="J1295" s="1165">
        <v>0</v>
      </c>
      <c r="K1295" s="1165">
        <v>0</v>
      </c>
      <c r="L1295" s="1133" t="s">
        <v>301</v>
      </c>
      <c r="M1295" s="1165">
        <v>0</v>
      </c>
      <c r="N1295" s="738" t="s">
        <v>301</v>
      </c>
    </row>
    <row r="1296" spans="1:14" x14ac:dyDescent="0.35">
      <c r="A1296" s="1138">
        <v>88</v>
      </c>
      <c r="B1296" s="868" t="s">
        <v>3542</v>
      </c>
      <c r="C1296" s="868" t="s">
        <v>3523</v>
      </c>
      <c r="D1296" s="738" t="s">
        <v>301</v>
      </c>
      <c r="E1296" s="1139"/>
      <c r="F1296" s="1139">
        <v>0</v>
      </c>
      <c r="G1296" s="1139">
        <v>0</v>
      </c>
      <c r="H1296" s="1133" t="s">
        <v>301</v>
      </c>
      <c r="I1296" s="1139"/>
      <c r="J1296" s="1139">
        <v>0</v>
      </c>
      <c r="K1296" s="1139">
        <v>0</v>
      </c>
      <c r="L1296" s="1133" t="s">
        <v>301</v>
      </c>
      <c r="M1296" s="1139">
        <v>0</v>
      </c>
      <c r="N1296" s="738" t="s">
        <v>301</v>
      </c>
    </row>
    <row r="1297" spans="1:14" x14ac:dyDescent="0.35">
      <c r="A1297" s="1167"/>
      <c r="B1297" s="1168" t="s">
        <v>3543</v>
      </c>
      <c r="C1297" s="1168"/>
      <c r="D1297" s="738"/>
      <c r="E1297" s="1169">
        <v>213553945</v>
      </c>
      <c r="F1297" s="1169">
        <v>0</v>
      </c>
      <c r="G1297" s="1169">
        <v>213553945</v>
      </c>
      <c r="H1297" s="1133"/>
      <c r="I1297" s="1169">
        <v>15303772011</v>
      </c>
      <c r="J1297" s="1169">
        <v>-15095005463</v>
      </c>
      <c r="K1297" s="1169">
        <v>208766548</v>
      </c>
      <c r="L1297" s="1133"/>
      <c r="M1297" s="1169">
        <v>4787397</v>
      </c>
      <c r="N1297" s="738"/>
    </row>
    <row r="1300" spans="1:14" x14ac:dyDescent="0.35">
      <c r="A1300" s="1156" t="s">
        <v>3500</v>
      </c>
      <c r="B1300" s="1172" t="s">
        <v>23</v>
      </c>
      <c r="C1300" s="738"/>
      <c r="D1300" s="738" t="s">
        <v>301</v>
      </c>
      <c r="E1300" s="738"/>
      <c r="F1300" s="1158" t="s">
        <v>3501</v>
      </c>
      <c r="G1300" s="1159">
        <v>604.32574999999997</v>
      </c>
      <c r="H1300" s="738" t="s">
        <v>301</v>
      </c>
      <c r="I1300" s="1158" t="s">
        <v>3502</v>
      </c>
      <c r="J1300" s="1158">
        <v>2022</v>
      </c>
      <c r="K1300" s="738"/>
      <c r="L1300" s="738" t="s">
        <v>301</v>
      </c>
      <c r="M1300" s="738"/>
      <c r="N1300" s="738" t="s">
        <v>301</v>
      </c>
    </row>
    <row r="1301" spans="1:14" x14ac:dyDescent="0.35">
      <c r="A1301" s="787"/>
      <c r="B1301" s="738"/>
      <c r="C1301" s="738"/>
      <c r="D1301" s="738" t="s">
        <v>301</v>
      </c>
      <c r="E1301" s="738"/>
      <c r="F1301" s="738"/>
      <c r="G1301" s="738"/>
      <c r="H1301" s="738" t="s">
        <v>301</v>
      </c>
      <c r="I1301" s="738"/>
      <c r="J1301" s="738"/>
      <c r="K1301" s="738"/>
      <c r="L1301" s="738" t="s">
        <v>301</v>
      </c>
      <c r="M1301" s="738"/>
      <c r="N1301" s="738" t="s">
        <v>301</v>
      </c>
    </row>
    <row r="1302" spans="1:14" x14ac:dyDescent="0.35">
      <c r="A1302" s="1781" t="s">
        <v>0</v>
      </c>
      <c r="B1302" s="1781" t="s">
        <v>378</v>
      </c>
      <c r="C1302" s="1782" t="s">
        <v>671</v>
      </c>
      <c r="D1302" s="738" t="s">
        <v>301</v>
      </c>
      <c r="E1302" s="1284" t="s">
        <v>3503</v>
      </c>
      <c r="F1302" s="1284"/>
      <c r="G1302" s="1284"/>
      <c r="H1302" s="738" t="s">
        <v>301</v>
      </c>
      <c r="I1302" s="1284" t="s">
        <v>3504</v>
      </c>
      <c r="J1302" s="1284"/>
      <c r="K1302" s="1284"/>
      <c r="L1302" s="738" t="s">
        <v>301</v>
      </c>
      <c r="M1302" s="1284" t="s">
        <v>3505</v>
      </c>
      <c r="N1302" s="738" t="s">
        <v>301</v>
      </c>
    </row>
    <row r="1303" spans="1:14" x14ac:dyDescent="0.35">
      <c r="A1303" s="1781"/>
      <c r="B1303" s="1781"/>
      <c r="C1303" s="1781"/>
      <c r="D1303" s="738" t="s">
        <v>301</v>
      </c>
      <c r="E1303" s="1160" t="s">
        <v>3506</v>
      </c>
      <c r="F1303" s="1160" t="s">
        <v>3507</v>
      </c>
      <c r="G1303" s="1160" t="s">
        <v>3508</v>
      </c>
      <c r="H1303" s="738" t="s">
        <v>301</v>
      </c>
      <c r="I1303" s="1160" t="s">
        <v>3506</v>
      </c>
      <c r="J1303" s="1160" t="s">
        <v>3507</v>
      </c>
      <c r="K1303" s="1160" t="s">
        <v>3508</v>
      </c>
      <c r="L1303" s="738" t="s">
        <v>301</v>
      </c>
      <c r="M1303" s="1284"/>
      <c r="N1303" s="738" t="s">
        <v>301</v>
      </c>
    </row>
    <row r="1304" spans="1:14" x14ac:dyDescent="0.35">
      <c r="A1304" s="1161"/>
      <c r="B1304" s="1162" t="s">
        <v>307</v>
      </c>
      <c r="C1304" s="1162"/>
      <c r="D1304" s="738" t="s">
        <v>301</v>
      </c>
      <c r="E1304" s="1163">
        <v>0</v>
      </c>
      <c r="F1304" s="1163">
        <v>0</v>
      </c>
      <c r="G1304" s="1163">
        <v>0</v>
      </c>
      <c r="H1304" s="1133" t="s">
        <v>301</v>
      </c>
      <c r="I1304" s="1163">
        <v>0</v>
      </c>
      <c r="J1304" s="1163">
        <v>0</v>
      </c>
      <c r="K1304" s="1163">
        <v>0</v>
      </c>
      <c r="L1304" s="1133" t="s">
        <v>301</v>
      </c>
      <c r="M1304" s="1163">
        <v>0</v>
      </c>
      <c r="N1304" s="738" t="s">
        <v>301</v>
      </c>
    </row>
    <row r="1305" spans="1:14" x14ac:dyDescent="0.35">
      <c r="A1305" s="1164">
        <v>1</v>
      </c>
      <c r="B1305" s="865" t="s">
        <v>205</v>
      </c>
      <c r="C1305" s="865" t="s">
        <v>179</v>
      </c>
      <c r="D1305" s="738" t="s">
        <v>301</v>
      </c>
      <c r="E1305" s="1165"/>
      <c r="F1305" s="1165">
        <v>0</v>
      </c>
      <c r="G1305" s="1165">
        <v>0</v>
      </c>
      <c r="H1305" s="1133" t="s">
        <v>301</v>
      </c>
      <c r="I1305" s="1165"/>
      <c r="J1305" s="1165">
        <v>0</v>
      </c>
      <c r="K1305" s="1165">
        <v>0</v>
      </c>
      <c r="L1305" s="1133" t="s">
        <v>301</v>
      </c>
      <c r="M1305" s="1165">
        <v>0</v>
      </c>
      <c r="N1305" s="738" t="s">
        <v>301</v>
      </c>
    </row>
    <row r="1306" spans="1:14" x14ac:dyDescent="0.35">
      <c r="A1306" s="1138">
        <v>2</v>
      </c>
      <c r="B1306" s="868" t="s">
        <v>216</v>
      </c>
      <c r="C1306" s="868" t="s">
        <v>179</v>
      </c>
      <c r="D1306" s="738" t="s">
        <v>301</v>
      </c>
      <c r="E1306" s="1139"/>
      <c r="F1306" s="1139">
        <v>0</v>
      </c>
      <c r="G1306" s="1139">
        <v>0</v>
      </c>
      <c r="H1306" s="1133" t="s">
        <v>301</v>
      </c>
      <c r="I1306" s="1139"/>
      <c r="J1306" s="1139">
        <v>0</v>
      </c>
      <c r="K1306" s="1139">
        <v>0</v>
      </c>
      <c r="L1306" s="1133" t="s">
        <v>301</v>
      </c>
      <c r="M1306" s="1139">
        <v>0</v>
      </c>
      <c r="N1306" s="738" t="s">
        <v>301</v>
      </c>
    </row>
    <row r="1307" spans="1:14" x14ac:dyDescent="0.35">
      <c r="A1307" s="1164">
        <v>3</v>
      </c>
      <c r="B1307" s="865" t="s">
        <v>217</v>
      </c>
      <c r="C1307" s="865" t="s">
        <v>179</v>
      </c>
      <c r="D1307" s="738" t="s">
        <v>301</v>
      </c>
      <c r="E1307" s="1165"/>
      <c r="F1307" s="1165">
        <v>0</v>
      </c>
      <c r="G1307" s="1165">
        <v>0</v>
      </c>
      <c r="H1307" s="1133" t="s">
        <v>301</v>
      </c>
      <c r="I1307" s="1165"/>
      <c r="J1307" s="1165">
        <v>0</v>
      </c>
      <c r="K1307" s="1165">
        <v>0</v>
      </c>
      <c r="L1307" s="1133" t="s">
        <v>301</v>
      </c>
      <c r="M1307" s="1165">
        <v>0</v>
      </c>
      <c r="N1307" s="738" t="s">
        <v>301</v>
      </c>
    </row>
    <row r="1308" spans="1:14" x14ac:dyDescent="0.35">
      <c r="A1308" s="1138">
        <v>4</v>
      </c>
      <c r="B1308" s="868" t="s">
        <v>218</v>
      </c>
      <c r="C1308" s="868" t="s">
        <v>208</v>
      </c>
      <c r="D1308" s="738" t="s">
        <v>301</v>
      </c>
      <c r="E1308" s="1139"/>
      <c r="F1308" s="1139">
        <v>0</v>
      </c>
      <c r="G1308" s="1139">
        <v>0</v>
      </c>
      <c r="H1308" s="1133" t="s">
        <v>301</v>
      </c>
      <c r="I1308" s="1139"/>
      <c r="J1308" s="1139">
        <v>0</v>
      </c>
      <c r="K1308" s="1139">
        <v>0</v>
      </c>
      <c r="L1308" s="1133" t="s">
        <v>301</v>
      </c>
      <c r="M1308" s="1139">
        <v>0</v>
      </c>
      <c r="N1308" s="738" t="s">
        <v>301</v>
      </c>
    </row>
    <row r="1309" spans="1:14" x14ac:dyDescent="0.35">
      <c r="A1309" s="1164">
        <v>5</v>
      </c>
      <c r="B1309" s="865" t="s">
        <v>518</v>
      </c>
      <c r="C1309" s="865" t="s">
        <v>208</v>
      </c>
      <c r="D1309" s="738" t="s">
        <v>301</v>
      </c>
      <c r="E1309" s="1165"/>
      <c r="F1309" s="1165">
        <v>0</v>
      </c>
      <c r="G1309" s="1165">
        <v>0</v>
      </c>
      <c r="H1309" s="1133" t="s">
        <v>301</v>
      </c>
      <c r="I1309" s="1165"/>
      <c r="J1309" s="1165">
        <v>0</v>
      </c>
      <c r="K1309" s="1165">
        <v>0</v>
      </c>
      <c r="L1309" s="1133" t="s">
        <v>301</v>
      </c>
      <c r="M1309" s="1165">
        <v>0</v>
      </c>
      <c r="N1309" s="738" t="s">
        <v>301</v>
      </c>
    </row>
    <row r="1310" spans="1:14" x14ac:dyDescent="0.35">
      <c r="A1310" s="1138">
        <v>6</v>
      </c>
      <c r="B1310" s="868" t="s">
        <v>519</v>
      </c>
      <c r="C1310" s="868" t="s">
        <v>208</v>
      </c>
      <c r="D1310" s="738" t="s">
        <v>301</v>
      </c>
      <c r="E1310" s="1139"/>
      <c r="F1310" s="1139">
        <v>0</v>
      </c>
      <c r="G1310" s="1139">
        <v>0</v>
      </c>
      <c r="H1310" s="1133" t="s">
        <v>301</v>
      </c>
      <c r="I1310" s="1139"/>
      <c r="J1310" s="1139">
        <v>0</v>
      </c>
      <c r="K1310" s="1139">
        <v>0</v>
      </c>
      <c r="L1310" s="1133" t="s">
        <v>301</v>
      </c>
      <c r="M1310" s="1139">
        <v>0</v>
      </c>
      <c r="N1310" s="738" t="s">
        <v>301</v>
      </c>
    </row>
    <row r="1311" spans="1:14" x14ac:dyDescent="0.35">
      <c r="A1311" s="1161"/>
      <c r="B1311" s="1162" t="s">
        <v>520</v>
      </c>
      <c r="C1311" s="1162"/>
      <c r="D1311" s="738" t="s">
        <v>301</v>
      </c>
      <c r="E1311" s="1163">
        <v>0</v>
      </c>
      <c r="F1311" s="1163">
        <v>0</v>
      </c>
      <c r="G1311" s="1163">
        <v>0</v>
      </c>
      <c r="H1311" s="1133" t="s">
        <v>301</v>
      </c>
      <c r="I1311" s="1163">
        <v>0</v>
      </c>
      <c r="J1311" s="1163">
        <v>0</v>
      </c>
      <c r="K1311" s="1163">
        <v>0</v>
      </c>
      <c r="L1311" s="1133" t="s">
        <v>301</v>
      </c>
      <c r="M1311" s="1163">
        <v>0</v>
      </c>
      <c r="N1311" s="738" t="s">
        <v>301</v>
      </c>
    </row>
    <row r="1312" spans="1:14" x14ac:dyDescent="0.35">
      <c r="A1312" s="1164">
        <v>7</v>
      </c>
      <c r="B1312" s="865" t="s">
        <v>521</v>
      </c>
      <c r="C1312" s="865" t="s">
        <v>179</v>
      </c>
      <c r="D1312" s="738" t="s">
        <v>301</v>
      </c>
      <c r="E1312" s="1165"/>
      <c r="F1312" s="1165">
        <v>0</v>
      </c>
      <c r="G1312" s="1165">
        <v>0</v>
      </c>
      <c r="H1312" s="1133" t="s">
        <v>301</v>
      </c>
      <c r="I1312" s="1165"/>
      <c r="J1312" s="1165">
        <v>0</v>
      </c>
      <c r="K1312" s="1165">
        <v>0</v>
      </c>
      <c r="L1312" s="1133" t="s">
        <v>301</v>
      </c>
      <c r="M1312" s="1165">
        <v>0</v>
      </c>
      <c r="N1312" s="738" t="s">
        <v>301</v>
      </c>
    </row>
    <row r="1313" spans="1:14" x14ac:dyDescent="0.35">
      <c r="A1313" s="1138">
        <v>8</v>
      </c>
      <c r="B1313" s="868" t="s">
        <v>522</v>
      </c>
      <c r="C1313" s="868" t="s">
        <v>179</v>
      </c>
      <c r="D1313" s="738" t="s">
        <v>301</v>
      </c>
      <c r="E1313" s="1139"/>
      <c r="F1313" s="1139">
        <v>0</v>
      </c>
      <c r="G1313" s="1139">
        <v>0</v>
      </c>
      <c r="H1313" s="1133" t="s">
        <v>301</v>
      </c>
      <c r="I1313" s="1139"/>
      <c r="J1313" s="1139">
        <v>0</v>
      </c>
      <c r="K1313" s="1139">
        <v>0</v>
      </c>
      <c r="L1313" s="1133" t="s">
        <v>301</v>
      </c>
      <c r="M1313" s="1139">
        <v>0</v>
      </c>
      <c r="N1313" s="738" t="s">
        <v>301</v>
      </c>
    </row>
    <row r="1314" spans="1:14" x14ac:dyDescent="0.35">
      <c r="A1314" s="1164">
        <v>9</v>
      </c>
      <c r="B1314" s="865" t="s">
        <v>523</v>
      </c>
      <c r="C1314" s="865" t="s">
        <v>179</v>
      </c>
      <c r="D1314" s="738" t="s">
        <v>301</v>
      </c>
      <c r="E1314" s="1165"/>
      <c r="F1314" s="1165">
        <v>0</v>
      </c>
      <c r="G1314" s="1165">
        <v>0</v>
      </c>
      <c r="H1314" s="1133" t="s">
        <v>301</v>
      </c>
      <c r="I1314" s="1165"/>
      <c r="J1314" s="1165">
        <v>0</v>
      </c>
      <c r="K1314" s="1165">
        <v>0</v>
      </c>
      <c r="L1314" s="1133" t="s">
        <v>301</v>
      </c>
      <c r="M1314" s="1165">
        <v>0</v>
      </c>
      <c r="N1314" s="738" t="s">
        <v>301</v>
      </c>
    </row>
    <row r="1315" spans="1:14" x14ac:dyDescent="0.35">
      <c r="A1315" s="1138">
        <v>10</v>
      </c>
      <c r="B1315" s="868" t="s">
        <v>218</v>
      </c>
      <c r="C1315" s="868" t="s">
        <v>181</v>
      </c>
      <c r="D1315" s="738" t="s">
        <v>301</v>
      </c>
      <c r="E1315" s="1139"/>
      <c r="F1315" s="1139">
        <v>0</v>
      </c>
      <c r="G1315" s="1139">
        <v>0</v>
      </c>
      <c r="H1315" s="1133" t="s">
        <v>301</v>
      </c>
      <c r="I1315" s="1139"/>
      <c r="J1315" s="1139">
        <v>0</v>
      </c>
      <c r="K1315" s="1139">
        <v>0</v>
      </c>
      <c r="L1315" s="1133" t="s">
        <v>301</v>
      </c>
      <c r="M1315" s="1139">
        <v>0</v>
      </c>
      <c r="N1315" s="738" t="s">
        <v>301</v>
      </c>
    </row>
    <row r="1316" spans="1:14" x14ac:dyDescent="0.35">
      <c r="A1316" s="1164">
        <v>11</v>
      </c>
      <c r="B1316" s="865" t="s">
        <v>518</v>
      </c>
      <c r="C1316" s="865" t="s">
        <v>181</v>
      </c>
      <c r="D1316" s="738" t="s">
        <v>301</v>
      </c>
      <c r="E1316" s="1165"/>
      <c r="F1316" s="1165">
        <v>0</v>
      </c>
      <c r="G1316" s="1165">
        <v>0</v>
      </c>
      <c r="H1316" s="1133" t="s">
        <v>301</v>
      </c>
      <c r="I1316" s="1165"/>
      <c r="J1316" s="1165">
        <v>0</v>
      </c>
      <c r="K1316" s="1165">
        <v>0</v>
      </c>
      <c r="L1316" s="1133" t="s">
        <v>301</v>
      </c>
      <c r="M1316" s="1165">
        <v>0</v>
      </c>
      <c r="N1316" s="738" t="s">
        <v>301</v>
      </c>
    </row>
    <row r="1317" spans="1:14" x14ac:dyDescent="0.35">
      <c r="A1317" s="1138">
        <v>12</v>
      </c>
      <c r="B1317" s="868" t="s">
        <v>524</v>
      </c>
      <c r="C1317" s="868" t="s">
        <v>181</v>
      </c>
      <c r="D1317" s="738" t="s">
        <v>301</v>
      </c>
      <c r="E1317" s="1139"/>
      <c r="F1317" s="1139">
        <v>0</v>
      </c>
      <c r="G1317" s="1139">
        <v>0</v>
      </c>
      <c r="H1317" s="1133" t="s">
        <v>301</v>
      </c>
      <c r="I1317" s="1139"/>
      <c r="J1317" s="1139">
        <v>0</v>
      </c>
      <c r="K1317" s="1139">
        <v>0</v>
      </c>
      <c r="L1317" s="1133" t="s">
        <v>301</v>
      </c>
      <c r="M1317" s="1139">
        <v>0</v>
      </c>
      <c r="N1317" s="738" t="s">
        <v>301</v>
      </c>
    </row>
    <row r="1318" spans="1:14" x14ac:dyDescent="0.35">
      <c r="A1318" s="1161"/>
      <c r="B1318" s="1162" t="s">
        <v>381</v>
      </c>
      <c r="C1318" s="1162"/>
      <c r="D1318" s="738" t="s">
        <v>301</v>
      </c>
      <c r="E1318" s="1163">
        <v>0</v>
      </c>
      <c r="F1318" s="1163">
        <v>0</v>
      </c>
      <c r="G1318" s="1163">
        <v>0</v>
      </c>
      <c r="H1318" s="1133" t="s">
        <v>301</v>
      </c>
      <c r="I1318" s="1163">
        <v>0</v>
      </c>
      <c r="J1318" s="1163">
        <v>0</v>
      </c>
      <c r="K1318" s="1163">
        <v>0</v>
      </c>
      <c r="L1318" s="1133" t="s">
        <v>301</v>
      </c>
      <c r="M1318" s="1163">
        <v>0</v>
      </c>
      <c r="N1318" s="738" t="s">
        <v>301</v>
      </c>
    </row>
    <row r="1319" spans="1:14" x14ac:dyDescent="0.35">
      <c r="A1319" s="1164">
        <v>13</v>
      </c>
      <c r="B1319" s="865" t="s">
        <v>525</v>
      </c>
      <c r="C1319" s="865" t="s">
        <v>101</v>
      </c>
      <c r="D1319" s="738" t="s">
        <v>301</v>
      </c>
      <c r="E1319" s="1165"/>
      <c r="F1319" s="1165">
        <v>0</v>
      </c>
      <c r="G1319" s="1165">
        <v>0</v>
      </c>
      <c r="H1319" s="1133" t="s">
        <v>301</v>
      </c>
      <c r="I1319" s="1165"/>
      <c r="J1319" s="1165">
        <v>0</v>
      </c>
      <c r="K1319" s="1165">
        <v>0</v>
      </c>
      <c r="L1319" s="1133" t="s">
        <v>301</v>
      </c>
      <c r="M1319" s="1165">
        <v>0</v>
      </c>
      <c r="N1319" s="738" t="s">
        <v>301</v>
      </c>
    </row>
    <row r="1320" spans="1:14" x14ac:dyDescent="0.35">
      <c r="A1320" s="1138">
        <v>14</v>
      </c>
      <c r="B1320" s="868" t="s">
        <v>526</v>
      </c>
      <c r="C1320" s="868" t="s">
        <v>101</v>
      </c>
      <c r="D1320" s="738" t="s">
        <v>301</v>
      </c>
      <c r="E1320" s="1139"/>
      <c r="F1320" s="1139">
        <v>0</v>
      </c>
      <c r="G1320" s="1139">
        <v>0</v>
      </c>
      <c r="H1320" s="1133" t="s">
        <v>301</v>
      </c>
      <c r="I1320" s="1139"/>
      <c r="J1320" s="1139">
        <v>0</v>
      </c>
      <c r="K1320" s="1139">
        <v>0</v>
      </c>
      <c r="L1320" s="1133" t="s">
        <v>301</v>
      </c>
      <c r="M1320" s="1139">
        <v>0</v>
      </c>
      <c r="N1320" s="738" t="s">
        <v>301</v>
      </c>
    </row>
    <row r="1321" spans="1:14" x14ac:dyDescent="0.35">
      <c r="A1321" s="1164">
        <v>15</v>
      </c>
      <c r="B1321" s="865" t="s">
        <v>506</v>
      </c>
      <c r="C1321" s="865" t="s">
        <v>101</v>
      </c>
      <c r="D1321" s="738" t="s">
        <v>301</v>
      </c>
      <c r="E1321" s="1165"/>
      <c r="F1321" s="1165">
        <v>0</v>
      </c>
      <c r="G1321" s="1165">
        <v>0</v>
      </c>
      <c r="H1321" s="1133" t="s">
        <v>301</v>
      </c>
      <c r="I1321" s="1165"/>
      <c r="J1321" s="1165">
        <v>0</v>
      </c>
      <c r="K1321" s="1165">
        <v>0</v>
      </c>
      <c r="L1321" s="1133" t="s">
        <v>301</v>
      </c>
      <c r="M1321" s="1165">
        <v>0</v>
      </c>
      <c r="N1321" s="738" t="s">
        <v>301</v>
      </c>
    </row>
    <row r="1322" spans="1:14" x14ac:dyDescent="0.35">
      <c r="A1322" s="1161"/>
      <c r="B1322" s="1162" t="s">
        <v>382</v>
      </c>
      <c r="C1322" s="1162"/>
      <c r="D1322" s="738" t="s">
        <v>301</v>
      </c>
      <c r="E1322" s="1163">
        <v>0</v>
      </c>
      <c r="F1322" s="1163">
        <v>0</v>
      </c>
      <c r="G1322" s="1163">
        <v>0</v>
      </c>
      <c r="H1322" s="1133" t="s">
        <v>301</v>
      </c>
      <c r="I1322" s="1163">
        <v>0</v>
      </c>
      <c r="J1322" s="1163">
        <v>0</v>
      </c>
      <c r="K1322" s="1163">
        <v>0</v>
      </c>
      <c r="L1322" s="1133" t="s">
        <v>301</v>
      </c>
      <c r="M1322" s="1163">
        <v>0</v>
      </c>
      <c r="N1322" s="738" t="s">
        <v>301</v>
      </c>
    </row>
    <row r="1323" spans="1:14" x14ac:dyDescent="0.35">
      <c r="A1323" s="1164">
        <v>16</v>
      </c>
      <c r="B1323" s="865" t="s">
        <v>309</v>
      </c>
      <c r="C1323" s="865" t="s">
        <v>185</v>
      </c>
      <c r="D1323" s="738" t="s">
        <v>301</v>
      </c>
      <c r="E1323" s="1165"/>
      <c r="F1323" s="1165">
        <v>0</v>
      </c>
      <c r="G1323" s="1165">
        <v>0</v>
      </c>
      <c r="H1323" s="1133" t="s">
        <v>301</v>
      </c>
      <c r="I1323" s="1165"/>
      <c r="J1323" s="1165">
        <v>0</v>
      </c>
      <c r="K1323" s="1165">
        <v>0</v>
      </c>
      <c r="L1323" s="1133" t="s">
        <v>301</v>
      </c>
      <c r="M1323" s="1165">
        <v>0</v>
      </c>
      <c r="N1323" s="738" t="s">
        <v>301</v>
      </c>
    </row>
    <row r="1324" spans="1:14" x14ac:dyDescent="0.35">
      <c r="A1324" s="1138">
        <v>17</v>
      </c>
      <c r="B1324" s="868" t="s">
        <v>310</v>
      </c>
      <c r="C1324" s="868" t="s">
        <v>185</v>
      </c>
      <c r="D1324" s="738" t="s">
        <v>301</v>
      </c>
      <c r="E1324" s="1139"/>
      <c r="F1324" s="1139">
        <v>0</v>
      </c>
      <c r="G1324" s="1139">
        <v>0</v>
      </c>
      <c r="H1324" s="1133" t="s">
        <v>301</v>
      </c>
      <c r="I1324" s="1139"/>
      <c r="J1324" s="1139">
        <v>0</v>
      </c>
      <c r="K1324" s="1139">
        <v>0</v>
      </c>
      <c r="L1324" s="1133" t="s">
        <v>301</v>
      </c>
      <c r="M1324" s="1139">
        <v>0</v>
      </c>
      <c r="N1324" s="738" t="s">
        <v>301</v>
      </c>
    </row>
    <row r="1325" spans="1:14" x14ac:dyDescent="0.35">
      <c r="A1325" s="1164">
        <v>18</v>
      </c>
      <c r="B1325" s="865" t="s">
        <v>151</v>
      </c>
      <c r="C1325" s="865" t="s">
        <v>185</v>
      </c>
      <c r="D1325" s="738" t="s">
        <v>301</v>
      </c>
      <c r="E1325" s="1165"/>
      <c r="F1325" s="1165">
        <v>0</v>
      </c>
      <c r="G1325" s="1165">
        <v>0</v>
      </c>
      <c r="H1325" s="1133" t="s">
        <v>301</v>
      </c>
      <c r="I1325" s="1165"/>
      <c r="J1325" s="1165">
        <v>0</v>
      </c>
      <c r="K1325" s="1165">
        <v>0</v>
      </c>
      <c r="L1325" s="1133" t="s">
        <v>301</v>
      </c>
      <c r="M1325" s="1165">
        <v>0</v>
      </c>
      <c r="N1325" s="738" t="s">
        <v>301</v>
      </c>
    </row>
    <row r="1326" spans="1:14" x14ac:dyDescent="0.35">
      <c r="A1326" s="1161"/>
      <c r="B1326" s="1162" t="s">
        <v>308</v>
      </c>
      <c r="C1326" s="1162"/>
      <c r="D1326" s="738" t="s">
        <v>301</v>
      </c>
      <c r="E1326" s="1163">
        <v>0</v>
      </c>
      <c r="F1326" s="1163">
        <v>0</v>
      </c>
      <c r="G1326" s="1163">
        <v>0</v>
      </c>
      <c r="H1326" s="1133" t="s">
        <v>301</v>
      </c>
      <c r="I1326" s="1163">
        <v>0</v>
      </c>
      <c r="J1326" s="1163">
        <v>0</v>
      </c>
      <c r="K1326" s="1163">
        <v>0</v>
      </c>
      <c r="L1326" s="1133" t="s">
        <v>301</v>
      </c>
      <c r="M1326" s="1163">
        <v>0</v>
      </c>
      <c r="N1326" s="738" t="s">
        <v>301</v>
      </c>
    </row>
    <row r="1327" spans="1:14" x14ac:dyDescent="0.35">
      <c r="A1327" s="1164">
        <v>19</v>
      </c>
      <c r="B1327" s="865" t="s">
        <v>206</v>
      </c>
      <c r="C1327" s="865" t="s">
        <v>179</v>
      </c>
      <c r="D1327" s="738" t="s">
        <v>301</v>
      </c>
      <c r="E1327" s="1165"/>
      <c r="F1327" s="1165">
        <v>0</v>
      </c>
      <c r="G1327" s="1165">
        <v>0</v>
      </c>
      <c r="H1327" s="1133" t="s">
        <v>301</v>
      </c>
      <c r="I1327" s="1165"/>
      <c r="J1327" s="1165">
        <v>0</v>
      </c>
      <c r="K1327" s="1165">
        <v>0</v>
      </c>
      <c r="L1327" s="1133" t="s">
        <v>301</v>
      </c>
      <c r="M1327" s="1165">
        <v>0</v>
      </c>
      <c r="N1327" s="738" t="s">
        <v>301</v>
      </c>
    </row>
    <row r="1328" spans="1:14" x14ac:dyDescent="0.35">
      <c r="A1328" s="1138">
        <v>20</v>
      </c>
      <c r="B1328" s="868" t="s">
        <v>507</v>
      </c>
      <c r="C1328" s="868" t="s">
        <v>179</v>
      </c>
      <c r="D1328" s="738" t="s">
        <v>301</v>
      </c>
      <c r="E1328" s="1139"/>
      <c r="F1328" s="1139">
        <v>0</v>
      </c>
      <c r="G1328" s="1139">
        <v>0</v>
      </c>
      <c r="H1328" s="1133" t="s">
        <v>301</v>
      </c>
      <c r="I1328" s="1139"/>
      <c r="J1328" s="1139">
        <v>0</v>
      </c>
      <c r="K1328" s="1139">
        <v>0</v>
      </c>
      <c r="L1328" s="1133" t="s">
        <v>301</v>
      </c>
      <c r="M1328" s="1139">
        <v>0</v>
      </c>
      <c r="N1328" s="738" t="s">
        <v>301</v>
      </c>
    </row>
    <row r="1329" spans="1:14" x14ac:dyDescent="0.35">
      <c r="A1329" s="1164">
        <v>21</v>
      </c>
      <c r="B1329" s="865" t="s">
        <v>207</v>
      </c>
      <c r="C1329" s="865" t="s">
        <v>179</v>
      </c>
      <c r="D1329" s="738" t="s">
        <v>301</v>
      </c>
      <c r="E1329" s="1165"/>
      <c r="F1329" s="1165">
        <v>0</v>
      </c>
      <c r="G1329" s="1165">
        <v>0</v>
      </c>
      <c r="H1329" s="1133" t="s">
        <v>301</v>
      </c>
      <c r="I1329" s="1165"/>
      <c r="J1329" s="1165">
        <v>0</v>
      </c>
      <c r="K1329" s="1165">
        <v>0</v>
      </c>
      <c r="L1329" s="1133" t="s">
        <v>301</v>
      </c>
      <c r="M1329" s="1165">
        <v>0</v>
      </c>
      <c r="N1329" s="738" t="s">
        <v>301</v>
      </c>
    </row>
    <row r="1330" spans="1:14" x14ac:dyDescent="0.35">
      <c r="A1330" s="1138">
        <v>22</v>
      </c>
      <c r="B1330" s="868" t="s">
        <v>220</v>
      </c>
      <c r="C1330" s="868" t="s">
        <v>179</v>
      </c>
      <c r="D1330" s="738" t="s">
        <v>301</v>
      </c>
      <c r="E1330" s="1139"/>
      <c r="F1330" s="1139">
        <v>0</v>
      </c>
      <c r="G1330" s="1139">
        <v>0</v>
      </c>
      <c r="H1330" s="1133" t="s">
        <v>301</v>
      </c>
      <c r="I1330" s="1139"/>
      <c r="J1330" s="1139">
        <v>0</v>
      </c>
      <c r="K1330" s="1139">
        <v>0</v>
      </c>
      <c r="L1330" s="1133" t="s">
        <v>301</v>
      </c>
      <c r="M1330" s="1139">
        <v>0</v>
      </c>
      <c r="N1330" s="738" t="s">
        <v>301</v>
      </c>
    </row>
    <row r="1331" spans="1:14" x14ac:dyDescent="0.35">
      <c r="A1331" s="1164">
        <v>23</v>
      </c>
      <c r="B1331" s="865" t="s">
        <v>219</v>
      </c>
      <c r="C1331" s="865" t="s">
        <v>179</v>
      </c>
      <c r="D1331" s="738" t="s">
        <v>301</v>
      </c>
      <c r="E1331" s="1165"/>
      <c r="F1331" s="1165">
        <v>0</v>
      </c>
      <c r="G1331" s="1165">
        <v>0</v>
      </c>
      <c r="H1331" s="1133" t="s">
        <v>301</v>
      </c>
      <c r="I1331" s="1165"/>
      <c r="J1331" s="1165">
        <v>0</v>
      </c>
      <c r="K1331" s="1165">
        <v>0</v>
      </c>
      <c r="L1331" s="1133" t="s">
        <v>301</v>
      </c>
      <c r="M1331" s="1165">
        <v>0</v>
      </c>
      <c r="N1331" s="738" t="s">
        <v>301</v>
      </c>
    </row>
    <row r="1332" spans="1:14" x14ac:dyDescent="0.35">
      <c r="A1332" s="1138">
        <v>24</v>
      </c>
      <c r="B1332" s="868" t="s">
        <v>508</v>
      </c>
      <c r="C1332" s="868" t="s">
        <v>179</v>
      </c>
      <c r="D1332" s="738" t="s">
        <v>301</v>
      </c>
      <c r="E1332" s="1139"/>
      <c r="F1332" s="1139">
        <v>0</v>
      </c>
      <c r="G1332" s="1139">
        <v>0</v>
      </c>
      <c r="H1332" s="1133" t="s">
        <v>301</v>
      </c>
      <c r="I1332" s="1139"/>
      <c r="J1332" s="1139">
        <v>0</v>
      </c>
      <c r="K1332" s="1139">
        <v>0</v>
      </c>
      <c r="L1332" s="1133" t="s">
        <v>301</v>
      </c>
      <c r="M1332" s="1139">
        <v>0</v>
      </c>
      <c r="N1332" s="738" t="s">
        <v>301</v>
      </c>
    </row>
    <row r="1333" spans="1:14" x14ac:dyDescent="0.35">
      <c r="A1333" s="1164">
        <v>25</v>
      </c>
      <c r="B1333" s="865" t="s">
        <v>213</v>
      </c>
      <c r="C1333" s="865" t="s">
        <v>179</v>
      </c>
      <c r="D1333" s="738" t="s">
        <v>301</v>
      </c>
      <c r="E1333" s="1165"/>
      <c r="F1333" s="1165">
        <v>0</v>
      </c>
      <c r="G1333" s="1165">
        <v>0</v>
      </c>
      <c r="H1333" s="1133" t="s">
        <v>301</v>
      </c>
      <c r="I1333" s="1165"/>
      <c r="J1333" s="1165">
        <v>0</v>
      </c>
      <c r="K1333" s="1165">
        <v>0</v>
      </c>
      <c r="L1333" s="1133" t="s">
        <v>301</v>
      </c>
      <c r="M1333" s="1165">
        <v>0</v>
      </c>
      <c r="N1333" s="738" t="s">
        <v>301</v>
      </c>
    </row>
    <row r="1334" spans="1:14" x14ac:dyDescent="0.35">
      <c r="A1334" s="1138">
        <v>26</v>
      </c>
      <c r="B1334" s="868" t="s">
        <v>509</v>
      </c>
      <c r="C1334" s="868" t="s">
        <v>179</v>
      </c>
      <c r="D1334" s="738" t="s">
        <v>301</v>
      </c>
      <c r="E1334" s="1139"/>
      <c r="F1334" s="1139">
        <v>0</v>
      </c>
      <c r="G1334" s="1139">
        <v>0</v>
      </c>
      <c r="H1334" s="1133" t="s">
        <v>301</v>
      </c>
      <c r="I1334" s="1139"/>
      <c r="J1334" s="1139">
        <v>0</v>
      </c>
      <c r="K1334" s="1139">
        <v>0</v>
      </c>
      <c r="L1334" s="1133" t="s">
        <v>301</v>
      </c>
      <c r="M1334" s="1139">
        <v>0</v>
      </c>
      <c r="N1334" s="738" t="s">
        <v>301</v>
      </c>
    </row>
    <row r="1335" spans="1:14" x14ac:dyDescent="0.35">
      <c r="A1335" s="1164">
        <v>27</v>
      </c>
      <c r="B1335" s="865" t="s">
        <v>209</v>
      </c>
      <c r="C1335" s="865" t="s">
        <v>208</v>
      </c>
      <c r="D1335" s="738" t="s">
        <v>301</v>
      </c>
      <c r="E1335" s="1165"/>
      <c r="F1335" s="1165">
        <v>0</v>
      </c>
      <c r="G1335" s="1165">
        <v>0</v>
      </c>
      <c r="H1335" s="1133" t="s">
        <v>301</v>
      </c>
      <c r="I1335" s="1165"/>
      <c r="J1335" s="1165">
        <v>0</v>
      </c>
      <c r="K1335" s="1165">
        <v>0</v>
      </c>
      <c r="L1335" s="1133" t="s">
        <v>301</v>
      </c>
      <c r="M1335" s="1165">
        <v>0</v>
      </c>
      <c r="N1335" s="738" t="s">
        <v>301</v>
      </c>
    </row>
    <row r="1336" spans="1:14" x14ac:dyDescent="0.35">
      <c r="A1336" s="1138">
        <v>28</v>
      </c>
      <c r="B1336" s="868" t="s">
        <v>510</v>
      </c>
      <c r="C1336" s="868" t="s">
        <v>179</v>
      </c>
      <c r="D1336" s="738" t="s">
        <v>301</v>
      </c>
      <c r="E1336" s="1139"/>
      <c r="F1336" s="1139">
        <v>0</v>
      </c>
      <c r="G1336" s="1139">
        <v>0</v>
      </c>
      <c r="H1336" s="1133" t="s">
        <v>301</v>
      </c>
      <c r="I1336" s="1139"/>
      <c r="J1336" s="1139">
        <v>0</v>
      </c>
      <c r="K1336" s="1139">
        <v>0</v>
      </c>
      <c r="L1336" s="1133" t="s">
        <v>301</v>
      </c>
      <c r="M1336" s="1139">
        <v>0</v>
      </c>
      <c r="N1336" s="738" t="s">
        <v>301</v>
      </c>
    </row>
    <row r="1337" spans="1:14" x14ac:dyDescent="0.35">
      <c r="A1337" s="1164">
        <v>29</v>
      </c>
      <c r="B1337" s="865" t="s">
        <v>527</v>
      </c>
      <c r="C1337" s="865" t="s">
        <v>11</v>
      </c>
      <c r="D1337" s="738" t="s">
        <v>301</v>
      </c>
      <c r="E1337" s="1165"/>
      <c r="F1337" s="1165">
        <v>0</v>
      </c>
      <c r="G1337" s="1165">
        <v>0</v>
      </c>
      <c r="H1337" s="1133" t="s">
        <v>301</v>
      </c>
      <c r="I1337" s="1165"/>
      <c r="J1337" s="1165">
        <v>0</v>
      </c>
      <c r="K1337" s="1165">
        <v>0</v>
      </c>
      <c r="L1337" s="1133" t="s">
        <v>301</v>
      </c>
      <c r="M1337" s="1165">
        <v>0</v>
      </c>
      <c r="N1337" s="738" t="s">
        <v>301</v>
      </c>
    </row>
    <row r="1338" spans="1:14" x14ac:dyDescent="0.35">
      <c r="A1338" s="1161"/>
      <c r="B1338" s="1162" t="s">
        <v>528</v>
      </c>
      <c r="C1338" s="1162"/>
      <c r="D1338" s="738" t="s">
        <v>301</v>
      </c>
      <c r="E1338" s="1163">
        <v>75677024</v>
      </c>
      <c r="F1338" s="1163">
        <v>0</v>
      </c>
      <c r="G1338" s="1163">
        <v>75677024</v>
      </c>
      <c r="H1338" s="1133" t="s">
        <v>301</v>
      </c>
      <c r="I1338" s="1163">
        <v>2681417874</v>
      </c>
      <c r="J1338" s="1163">
        <v>-2613144357</v>
      </c>
      <c r="K1338" s="1163">
        <v>68273517</v>
      </c>
      <c r="L1338" s="1133" t="s">
        <v>301</v>
      </c>
      <c r="M1338" s="1163">
        <v>7403507</v>
      </c>
      <c r="N1338" s="738" t="s">
        <v>301</v>
      </c>
    </row>
    <row r="1339" spans="1:14" x14ac:dyDescent="0.35">
      <c r="A1339" s="1164">
        <v>30</v>
      </c>
      <c r="B1339" s="865" t="s">
        <v>3509</v>
      </c>
      <c r="C1339" s="865" t="s">
        <v>191</v>
      </c>
      <c r="D1339" s="738" t="s">
        <v>301</v>
      </c>
      <c r="E1339" s="1165"/>
      <c r="F1339" s="1165">
        <v>0</v>
      </c>
      <c r="G1339" s="1165">
        <v>0</v>
      </c>
      <c r="H1339" s="1133" t="s">
        <v>301</v>
      </c>
      <c r="I1339" s="1165"/>
      <c r="J1339" s="1165">
        <v>0</v>
      </c>
      <c r="K1339" s="1165">
        <v>0</v>
      </c>
      <c r="L1339" s="1133" t="s">
        <v>301</v>
      </c>
      <c r="M1339" s="1165">
        <v>0</v>
      </c>
      <c r="N1339" s="738" t="s">
        <v>301</v>
      </c>
    </row>
    <row r="1340" spans="1:14" x14ac:dyDescent="0.35">
      <c r="A1340" s="1138">
        <v>31</v>
      </c>
      <c r="B1340" s="868" t="s">
        <v>157</v>
      </c>
      <c r="C1340" s="868" t="s">
        <v>191</v>
      </c>
      <c r="D1340" s="738" t="s">
        <v>301</v>
      </c>
      <c r="E1340" s="1139"/>
      <c r="F1340" s="1139">
        <v>0</v>
      </c>
      <c r="G1340" s="1139">
        <v>0</v>
      </c>
      <c r="H1340" s="1133" t="s">
        <v>301</v>
      </c>
      <c r="I1340" s="1139"/>
      <c r="J1340" s="1139">
        <v>0</v>
      </c>
      <c r="K1340" s="1139">
        <v>0</v>
      </c>
      <c r="L1340" s="1133" t="s">
        <v>301</v>
      </c>
      <c r="M1340" s="1139">
        <v>0</v>
      </c>
      <c r="N1340" s="738" t="s">
        <v>301</v>
      </c>
    </row>
    <row r="1341" spans="1:14" x14ac:dyDescent="0.35">
      <c r="A1341" s="1164">
        <v>32</v>
      </c>
      <c r="B1341" s="865" t="s">
        <v>154</v>
      </c>
      <c r="C1341" s="865" t="s">
        <v>191</v>
      </c>
      <c r="D1341" s="738" t="s">
        <v>301</v>
      </c>
      <c r="E1341" s="1165">
        <v>24024450</v>
      </c>
      <c r="F1341" s="1165">
        <v>0</v>
      </c>
      <c r="G1341" s="1165">
        <v>24024450</v>
      </c>
      <c r="H1341" s="1133" t="s">
        <v>301</v>
      </c>
      <c r="I1341" s="1165">
        <v>24024450</v>
      </c>
      <c r="J1341" s="1165">
        <v>0</v>
      </c>
      <c r="K1341" s="1165">
        <v>24024450</v>
      </c>
      <c r="L1341" s="1133" t="s">
        <v>301</v>
      </c>
      <c r="M1341" s="1165">
        <v>0</v>
      </c>
      <c r="N1341" s="738" t="s">
        <v>301</v>
      </c>
    </row>
    <row r="1342" spans="1:14" x14ac:dyDescent="0.35">
      <c r="A1342" s="1138">
        <v>33</v>
      </c>
      <c r="B1342" s="868" t="s">
        <v>159</v>
      </c>
      <c r="C1342" s="868" t="s">
        <v>191</v>
      </c>
      <c r="D1342" s="738" t="s">
        <v>301</v>
      </c>
      <c r="E1342" s="1139"/>
      <c r="F1342" s="1139">
        <v>0</v>
      </c>
      <c r="G1342" s="1139">
        <v>0</v>
      </c>
      <c r="H1342" s="1133" t="s">
        <v>301</v>
      </c>
      <c r="I1342" s="1139">
        <v>759480</v>
      </c>
      <c r="J1342" s="1139">
        <v>0</v>
      </c>
      <c r="K1342" s="1139">
        <v>759480</v>
      </c>
      <c r="L1342" s="1133" t="s">
        <v>301</v>
      </c>
      <c r="M1342" s="1139">
        <v>-759480</v>
      </c>
      <c r="N1342" s="738" t="s">
        <v>301</v>
      </c>
    </row>
    <row r="1343" spans="1:14" x14ac:dyDescent="0.35">
      <c r="A1343" s="1164">
        <v>34</v>
      </c>
      <c r="B1343" s="865" t="s">
        <v>156</v>
      </c>
      <c r="C1343" s="865" t="s">
        <v>191</v>
      </c>
      <c r="D1343" s="738" t="s">
        <v>301</v>
      </c>
      <c r="E1343" s="1165">
        <v>51652574</v>
      </c>
      <c r="F1343" s="1165">
        <v>0</v>
      </c>
      <c r="G1343" s="1165">
        <v>51652574</v>
      </c>
      <c r="H1343" s="1133" t="s">
        <v>301</v>
      </c>
      <c r="I1343" s="1165">
        <v>43489587</v>
      </c>
      <c r="J1343" s="1165">
        <v>0</v>
      </c>
      <c r="K1343" s="1165">
        <v>43489587</v>
      </c>
      <c r="L1343" s="1133" t="s">
        <v>301</v>
      </c>
      <c r="M1343" s="1165">
        <v>8162987</v>
      </c>
      <c r="N1343" s="738" t="s">
        <v>301</v>
      </c>
    </row>
    <row r="1344" spans="1:14" x14ac:dyDescent="0.35">
      <c r="A1344" s="1138">
        <v>35</v>
      </c>
      <c r="B1344" s="868" t="s">
        <v>147</v>
      </c>
      <c r="C1344" s="868" t="s">
        <v>191</v>
      </c>
      <c r="D1344" s="738" t="s">
        <v>301</v>
      </c>
      <c r="E1344" s="1139"/>
      <c r="F1344" s="1139">
        <v>0</v>
      </c>
      <c r="G1344" s="1139">
        <v>0</v>
      </c>
      <c r="H1344" s="1133" t="s">
        <v>301</v>
      </c>
      <c r="I1344" s="1139"/>
      <c r="J1344" s="1139">
        <v>0</v>
      </c>
      <c r="K1344" s="1139">
        <v>0</v>
      </c>
      <c r="L1344" s="1133" t="s">
        <v>301</v>
      </c>
      <c r="M1344" s="1139">
        <v>0</v>
      </c>
      <c r="N1344" s="738" t="s">
        <v>301</v>
      </c>
    </row>
    <row r="1345" spans="1:14" x14ac:dyDescent="0.35">
      <c r="A1345" s="1164">
        <v>36</v>
      </c>
      <c r="B1345" s="865" t="s">
        <v>150</v>
      </c>
      <c r="C1345" s="865" t="s">
        <v>191</v>
      </c>
      <c r="D1345" s="738" t="s">
        <v>301</v>
      </c>
      <c r="E1345" s="1165"/>
      <c r="F1345" s="1165">
        <v>0</v>
      </c>
      <c r="G1345" s="1165">
        <v>0</v>
      </c>
      <c r="H1345" s="1133" t="s">
        <v>301</v>
      </c>
      <c r="I1345" s="1165"/>
      <c r="J1345" s="1165">
        <v>0</v>
      </c>
      <c r="K1345" s="1165">
        <v>0</v>
      </c>
      <c r="L1345" s="1133" t="s">
        <v>301</v>
      </c>
      <c r="M1345" s="1165">
        <v>0</v>
      </c>
      <c r="N1345" s="738" t="s">
        <v>301</v>
      </c>
    </row>
    <row r="1346" spans="1:14" x14ac:dyDescent="0.35">
      <c r="A1346" s="1138">
        <v>37</v>
      </c>
      <c r="B1346" s="868" t="s">
        <v>149</v>
      </c>
      <c r="C1346" s="868" t="s">
        <v>176</v>
      </c>
      <c r="D1346" s="738" t="s">
        <v>301</v>
      </c>
      <c r="E1346" s="1139"/>
      <c r="F1346" s="1139">
        <v>0</v>
      </c>
      <c r="G1346" s="1139">
        <v>0</v>
      </c>
      <c r="H1346" s="1133" t="s">
        <v>301</v>
      </c>
      <c r="I1346" s="1139">
        <v>1473343386</v>
      </c>
      <c r="J1346" s="1139">
        <v>-1473343386</v>
      </c>
      <c r="K1346" s="1139">
        <v>0</v>
      </c>
      <c r="L1346" s="1133" t="s">
        <v>301</v>
      </c>
      <c r="M1346" s="1139">
        <v>0</v>
      </c>
      <c r="N1346" s="738" t="s">
        <v>301</v>
      </c>
    </row>
    <row r="1347" spans="1:14" x14ac:dyDescent="0.35">
      <c r="A1347" s="1164">
        <v>38</v>
      </c>
      <c r="B1347" s="865" t="s">
        <v>158</v>
      </c>
      <c r="C1347" s="865" t="s">
        <v>176</v>
      </c>
      <c r="D1347" s="738" t="s">
        <v>301</v>
      </c>
      <c r="E1347" s="1165"/>
      <c r="F1347" s="1165">
        <v>0</v>
      </c>
      <c r="G1347" s="1165">
        <v>0</v>
      </c>
      <c r="H1347" s="1133" t="s">
        <v>301</v>
      </c>
      <c r="I1347" s="1165">
        <v>31587799</v>
      </c>
      <c r="J1347" s="1165">
        <v>-31587799</v>
      </c>
      <c r="K1347" s="1165">
        <v>0</v>
      </c>
      <c r="L1347" s="1133" t="s">
        <v>301</v>
      </c>
      <c r="M1347" s="1165">
        <v>0</v>
      </c>
      <c r="N1347" s="738" t="s">
        <v>301</v>
      </c>
    </row>
    <row r="1348" spans="1:14" x14ac:dyDescent="0.35">
      <c r="A1348" s="1138">
        <v>39</v>
      </c>
      <c r="B1348" s="868" t="s">
        <v>529</v>
      </c>
      <c r="C1348" s="868" t="s">
        <v>176</v>
      </c>
      <c r="D1348" s="738" t="s">
        <v>301</v>
      </c>
      <c r="E1348" s="1139"/>
      <c r="F1348" s="1139">
        <v>0</v>
      </c>
      <c r="G1348" s="1139">
        <v>0</v>
      </c>
      <c r="H1348" s="1133" t="s">
        <v>301</v>
      </c>
      <c r="I1348" s="1139">
        <v>59298606</v>
      </c>
      <c r="J1348" s="1139">
        <v>-59298606</v>
      </c>
      <c r="K1348" s="1139">
        <v>0</v>
      </c>
      <c r="L1348" s="1133" t="s">
        <v>301</v>
      </c>
      <c r="M1348" s="1139">
        <v>0</v>
      </c>
      <c r="N1348" s="738" t="s">
        <v>301</v>
      </c>
    </row>
    <row r="1349" spans="1:14" x14ac:dyDescent="0.35">
      <c r="A1349" s="1164">
        <v>40</v>
      </c>
      <c r="B1349" s="865" t="s">
        <v>148</v>
      </c>
      <c r="C1349" s="865" t="s">
        <v>176</v>
      </c>
      <c r="D1349" s="738" t="s">
        <v>301</v>
      </c>
      <c r="E1349" s="1165"/>
      <c r="F1349" s="1165">
        <v>0</v>
      </c>
      <c r="G1349" s="1165">
        <v>0</v>
      </c>
      <c r="H1349" s="1133" t="s">
        <v>301</v>
      </c>
      <c r="I1349" s="1165"/>
      <c r="J1349" s="1165">
        <v>0</v>
      </c>
      <c r="K1349" s="1165">
        <v>0</v>
      </c>
      <c r="L1349" s="1133" t="s">
        <v>301</v>
      </c>
      <c r="M1349" s="1165">
        <v>0</v>
      </c>
      <c r="N1349" s="738" t="s">
        <v>301</v>
      </c>
    </row>
    <row r="1350" spans="1:14" x14ac:dyDescent="0.35">
      <c r="A1350" s="1138">
        <v>41</v>
      </c>
      <c r="B1350" s="868" t="s">
        <v>511</v>
      </c>
      <c r="C1350" s="868" t="s">
        <v>185</v>
      </c>
      <c r="D1350" s="738" t="s">
        <v>301</v>
      </c>
      <c r="E1350" s="1139"/>
      <c r="F1350" s="1139">
        <v>0</v>
      </c>
      <c r="G1350" s="1139">
        <v>0</v>
      </c>
      <c r="H1350" s="1133" t="s">
        <v>301</v>
      </c>
      <c r="I1350" s="1139"/>
      <c r="J1350" s="1139">
        <v>0</v>
      </c>
      <c r="K1350" s="1139">
        <v>0</v>
      </c>
      <c r="L1350" s="1133" t="s">
        <v>301</v>
      </c>
      <c r="M1350" s="1139">
        <v>0</v>
      </c>
      <c r="N1350" s="738" t="s">
        <v>301</v>
      </c>
    </row>
    <row r="1351" spans="1:14" x14ac:dyDescent="0.35">
      <c r="A1351" s="1164">
        <v>42</v>
      </c>
      <c r="B1351" s="865" t="s">
        <v>155</v>
      </c>
      <c r="C1351" s="865" t="s">
        <v>191</v>
      </c>
      <c r="D1351" s="738" t="s">
        <v>301</v>
      </c>
      <c r="E1351" s="1165"/>
      <c r="F1351" s="1165">
        <v>0</v>
      </c>
      <c r="G1351" s="1165">
        <v>0</v>
      </c>
      <c r="H1351" s="1133" t="s">
        <v>301</v>
      </c>
      <c r="I1351" s="1165"/>
      <c r="J1351" s="1165">
        <v>0</v>
      </c>
      <c r="K1351" s="1165">
        <v>0</v>
      </c>
      <c r="L1351" s="1133" t="s">
        <v>301</v>
      </c>
      <c r="M1351" s="1165">
        <v>0</v>
      </c>
      <c r="N1351" s="738" t="s">
        <v>301</v>
      </c>
    </row>
    <row r="1352" spans="1:14" x14ac:dyDescent="0.35">
      <c r="A1352" s="1138">
        <v>43</v>
      </c>
      <c r="B1352" s="868" t="s">
        <v>153</v>
      </c>
      <c r="C1352" s="868" t="s">
        <v>191</v>
      </c>
      <c r="D1352" s="738" t="s">
        <v>301</v>
      </c>
      <c r="E1352" s="1139"/>
      <c r="F1352" s="1139">
        <v>0</v>
      </c>
      <c r="G1352" s="1139">
        <v>0</v>
      </c>
      <c r="H1352" s="1133" t="s">
        <v>301</v>
      </c>
      <c r="I1352" s="1139"/>
      <c r="J1352" s="1139">
        <v>0</v>
      </c>
      <c r="K1352" s="1139">
        <v>0</v>
      </c>
      <c r="L1352" s="1133" t="s">
        <v>301</v>
      </c>
      <c r="M1352" s="1139">
        <v>0</v>
      </c>
      <c r="N1352" s="738" t="s">
        <v>301</v>
      </c>
    </row>
    <row r="1353" spans="1:14" x14ac:dyDescent="0.35">
      <c r="A1353" s="1164">
        <v>44</v>
      </c>
      <c r="B1353" s="865" t="s">
        <v>512</v>
      </c>
      <c r="C1353" s="865" t="s">
        <v>191</v>
      </c>
      <c r="D1353" s="738" t="s">
        <v>301</v>
      </c>
      <c r="E1353" s="1165"/>
      <c r="F1353" s="1165">
        <v>0</v>
      </c>
      <c r="G1353" s="1165">
        <v>0</v>
      </c>
      <c r="H1353" s="1133" t="s">
        <v>301</v>
      </c>
      <c r="I1353" s="1165"/>
      <c r="J1353" s="1165">
        <v>0</v>
      </c>
      <c r="K1353" s="1165">
        <v>0</v>
      </c>
      <c r="L1353" s="1133" t="s">
        <v>301</v>
      </c>
      <c r="M1353" s="1165">
        <v>0</v>
      </c>
      <c r="N1353" s="738" t="s">
        <v>301</v>
      </c>
    </row>
    <row r="1354" spans="1:14" x14ac:dyDescent="0.35">
      <c r="A1354" s="1138">
        <v>45</v>
      </c>
      <c r="B1354" s="868" t="s">
        <v>152</v>
      </c>
      <c r="C1354" s="868" t="s">
        <v>191</v>
      </c>
      <c r="D1354" s="738" t="s">
        <v>301</v>
      </c>
      <c r="E1354" s="1139"/>
      <c r="F1354" s="1139">
        <v>0</v>
      </c>
      <c r="G1354" s="1139">
        <v>0</v>
      </c>
      <c r="H1354" s="1133" t="s">
        <v>301</v>
      </c>
      <c r="I1354" s="1139"/>
      <c r="J1354" s="1139">
        <v>0</v>
      </c>
      <c r="K1354" s="1139">
        <v>0</v>
      </c>
      <c r="L1354" s="1133" t="s">
        <v>301</v>
      </c>
      <c r="M1354" s="1139">
        <v>0</v>
      </c>
      <c r="N1354" s="738" t="s">
        <v>301</v>
      </c>
    </row>
    <row r="1355" spans="1:14" x14ac:dyDescent="0.35">
      <c r="A1355" s="1164">
        <v>46</v>
      </c>
      <c r="B1355" s="865" t="s">
        <v>513</v>
      </c>
      <c r="C1355" s="865" t="s">
        <v>175</v>
      </c>
      <c r="D1355" s="738" t="s">
        <v>301</v>
      </c>
      <c r="E1355" s="1165"/>
      <c r="F1355" s="1165">
        <v>0</v>
      </c>
      <c r="G1355" s="1165">
        <v>0</v>
      </c>
      <c r="H1355" s="1133" t="s">
        <v>301</v>
      </c>
      <c r="I1355" s="1165"/>
      <c r="J1355" s="1165">
        <v>0</v>
      </c>
      <c r="K1355" s="1165">
        <v>0</v>
      </c>
      <c r="L1355" s="1133" t="s">
        <v>301</v>
      </c>
      <c r="M1355" s="1165">
        <v>0</v>
      </c>
      <c r="N1355" s="738" t="s">
        <v>301</v>
      </c>
    </row>
    <row r="1356" spans="1:14" x14ac:dyDescent="0.35">
      <c r="A1356" s="1138">
        <v>47</v>
      </c>
      <c r="B1356" s="868" t="s">
        <v>204</v>
      </c>
      <c r="C1356" s="868" t="s">
        <v>196</v>
      </c>
      <c r="D1356" s="738" t="s">
        <v>301</v>
      </c>
      <c r="E1356" s="1139"/>
      <c r="F1356" s="1139">
        <v>0</v>
      </c>
      <c r="G1356" s="1139">
        <v>0</v>
      </c>
      <c r="H1356" s="1133" t="s">
        <v>301</v>
      </c>
      <c r="I1356" s="1139">
        <v>1048914566</v>
      </c>
      <c r="J1356" s="1139">
        <v>-1048914566</v>
      </c>
      <c r="K1356" s="1139">
        <v>0</v>
      </c>
      <c r="L1356" s="1133" t="s">
        <v>301</v>
      </c>
      <c r="M1356" s="1139">
        <v>0</v>
      </c>
      <c r="N1356" s="738" t="s">
        <v>301</v>
      </c>
    </row>
    <row r="1357" spans="1:14" x14ac:dyDescent="0.35">
      <c r="A1357" s="1164">
        <v>48</v>
      </c>
      <c r="B1357" s="865" t="s">
        <v>221</v>
      </c>
      <c r="C1357" s="865" t="s">
        <v>197</v>
      </c>
      <c r="D1357" s="738" t="s">
        <v>301</v>
      </c>
      <c r="E1357" s="1165"/>
      <c r="F1357" s="1165">
        <v>0</v>
      </c>
      <c r="G1357" s="1165">
        <v>0</v>
      </c>
      <c r="H1357" s="1133" t="s">
        <v>301</v>
      </c>
      <c r="I1357" s="1165"/>
      <c r="J1357" s="1165">
        <v>0</v>
      </c>
      <c r="K1357" s="1165">
        <v>0</v>
      </c>
      <c r="L1357" s="1133" t="s">
        <v>301</v>
      </c>
      <c r="M1357" s="1165">
        <v>0</v>
      </c>
      <c r="N1357" s="738" t="s">
        <v>301</v>
      </c>
    </row>
    <row r="1358" spans="1:14" x14ac:dyDescent="0.35">
      <c r="A1358" s="1138">
        <v>49</v>
      </c>
      <c r="B1358" s="868" t="s">
        <v>530</v>
      </c>
      <c r="C1358" s="868" t="s">
        <v>2516</v>
      </c>
      <c r="D1358" s="738" t="s">
        <v>301</v>
      </c>
      <c r="E1358" s="1139"/>
      <c r="F1358" s="1139">
        <v>0</v>
      </c>
      <c r="G1358" s="1139">
        <v>0</v>
      </c>
      <c r="H1358" s="1133" t="s">
        <v>301</v>
      </c>
      <c r="I1358" s="1139"/>
      <c r="J1358" s="1139">
        <v>0</v>
      </c>
      <c r="K1358" s="1139">
        <v>0</v>
      </c>
      <c r="L1358" s="1133" t="s">
        <v>301</v>
      </c>
      <c r="M1358" s="1139">
        <v>0</v>
      </c>
      <c r="N1358" s="738" t="s">
        <v>301</v>
      </c>
    </row>
    <row r="1359" spans="1:14" x14ac:dyDescent="0.35">
      <c r="A1359" s="1164">
        <v>50</v>
      </c>
      <c r="B1359" s="865" t="s">
        <v>2520</v>
      </c>
      <c r="C1359" s="865" t="s">
        <v>2516</v>
      </c>
      <c r="D1359" s="738" t="s">
        <v>301</v>
      </c>
      <c r="E1359" s="1165"/>
      <c r="F1359" s="1165">
        <v>0</v>
      </c>
      <c r="G1359" s="1165">
        <v>0</v>
      </c>
      <c r="H1359" s="1133" t="s">
        <v>301</v>
      </c>
      <c r="I1359" s="1165"/>
      <c r="J1359" s="1165">
        <v>0</v>
      </c>
      <c r="K1359" s="1165">
        <v>0</v>
      </c>
      <c r="L1359" s="1133" t="s">
        <v>301</v>
      </c>
      <c r="M1359" s="1165">
        <v>0</v>
      </c>
      <c r="N1359" s="738" t="s">
        <v>301</v>
      </c>
    </row>
    <row r="1360" spans="1:14" x14ac:dyDescent="0.35">
      <c r="A1360" s="1138">
        <v>51</v>
      </c>
      <c r="B1360" s="868" t="s">
        <v>2517</v>
      </c>
      <c r="C1360" s="868" t="s">
        <v>2516</v>
      </c>
      <c r="D1360" s="738" t="s">
        <v>301</v>
      </c>
      <c r="E1360" s="1139"/>
      <c r="F1360" s="1139">
        <v>0</v>
      </c>
      <c r="G1360" s="1139">
        <v>0</v>
      </c>
      <c r="H1360" s="1133" t="s">
        <v>301</v>
      </c>
      <c r="I1360" s="1139"/>
      <c r="J1360" s="1139">
        <v>0</v>
      </c>
      <c r="K1360" s="1139">
        <v>0</v>
      </c>
      <c r="L1360" s="1133" t="s">
        <v>301</v>
      </c>
      <c r="M1360" s="1139">
        <v>0</v>
      </c>
      <c r="N1360" s="738" t="s">
        <v>301</v>
      </c>
    </row>
    <row r="1361" spans="1:14" x14ac:dyDescent="0.35">
      <c r="A1361" s="1164">
        <v>52</v>
      </c>
      <c r="B1361" s="865" t="s">
        <v>2518</v>
      </c>
      <c r="C1361" s="865" t="s">
        <v>2516</v>
      </c>
      <c r="D1361" s="738" t="s">
        <v>301</v>
      </c>
      <c r="E1361" s="1165"/>
      <c r="F1361" s="1165">
        <v>0</v>
      </c>
      <c r="G1361" s="1165">
        <v>0</v>
      </c>
      <c r="H1361" s="1133" t="s">
        <v>301</v>
      </c>
      <c r="I1361" s="1165"/>
      <c r="J1361" s="1165">
        <v>0</v>
      </c>
      <c r="K1361" s="1165">
        <v>0</v>
      </c>
      <c r="L1361" s="1133" t="s">
        <v>301</v>
      </c>
      <c r="M1361" s="1165">
        <v>0</v>
      </c>
      <c r="N1361" s="738" t="s">
        <v>301</v>
      </c>
    </row>
    <row r="1362" spans="1:14" x14ac:dyDescent="0.35">
      <c r="A1362" s="1138">
        <v>53</v>
      </c>
      <c r="B1362" s="868" t="s">
        <v>2519</v>
      </c>
      <c r="C1362" s="868" t="s">
        <v>2516</v>
      </c>
      <c r="D1362" s="738" t="s">
        <v>301</v>
      </c>
      <c r="E1362" s="1139"/>
      <c r="F1362" s="1139">
        <v>0</v>
      </c>
      <c r="G1362" s="1139">
        <v>0</v>
      </c>
      <c r="H1362" s="1133" t="s">
        <v>301</v>
      </c>
      <c r="I1362" s="1139"/>
      <c r="J1362" s="1139">
        <v>0</v>
      </c>
      <c r="K1362" s="1139">
        <v>0</v>
      </c>
      <c r="L1362" s="1133" t="s">
        <v>301</v>
      </c>
      <c r="M1362" s="1139">
        <v>0</v>
      </c>
      <c r="N1362" s="738" t="s">
        <v>301</v>
      </c>
    </row>
    <row r="1363" spans="1:14" x14ac:dyDescent="0.35">
      <c r="A1363" s="1164">
        <v>54</v>
      </c>
      <c r="B1363" s="865" t="s">
        <v>2521</v>
      </c>
      <c r="C1363" s="865" t="s">
        <v>2516</v>
      </c>
      <c r="D1363" s="738" t="s">
        <v>301</v>
      </c>
      <c r="E1363" s="1165"/>
      <c r="F1363" s="1165">
        <v>0</v>
      </c>
      <c r="G1363" s="1165">
        <v>0</v>
      </c>
      <c r="H1363" s="1133" t="s">
        <v>301</v>
      </c>
      <c r="I1363" s="1165"/>
      <c r="J1363" s="1165">
        <v>0</v>
      </c>
      <c r="K1363" s="1165">
        <v>0</v>
      </c>
      <c r="L1363" s="1133" t="s">
        <v>301</v>
      </c>
      <c r="M1363" s="1165">
        <v>0</v>
      </c>
      <c r="N1363" s="738" t="s">
        <v>301</v>
      </c>
    </row>
    <row r="1364" spans="1:14" x14ac:dyDescent="0.35">
      <c r="A1364" s="1138">
        <v>55</v>
      </c>
      <c r="B1364" s="868" t="s">
        <v>527</v>
      </c>
      <c r="C1364" s="868" t="s">
        <v>505</v>
      </c>
      <c r="D1364" s="738" t="s">
        <v>301</v>
      </c>
      <c r="E1364" s="1139"/>
      <c r="F1364" s="1139">
        <v>0</v>
      </c>
      <c r="G1364" s="1139">
        <v>0</v>
      </c>
      <c r="H1364" s="1133" t="s">
        <v>301</v>
      </c>
      <c r="I1364" s="1139"/>
      <c r="J1364" s="1139">
        <v>0</v>
      </c>
      <c r="K1364" s="1139">
        <v>0</v>
      </c>
      <c r="L1364" s="1133" t="s">
        <v>301</v>
      </c>
      <c r="M1364" s="1139">
        <v>0</v>
      </c>
      <c r="N1364" s="738" t="s">
        <v>301</v>
      </c>
    </row>
    <row r="1365" spans="1:14" x14ac:dyDescent="0.35">
      <c r="A1365" s="1161"/>
      <c r="B1365" s="1162" t="s">
        <v>3510</v>
      </c>
      <c r="C1365" s="1162"/>
      <c r="D1365" s="738" t="s">
        <v>301</v>
      </c>
      <c r="E1365" s="1163">
        <v>0</v>
      </c>
      <c r="F1365" s="1163">
        <v>0</v>
      </c>
      <c r="G1365" s="1163">
        <v>0</v>
      </c>
      <c r="H1365" s="1133" t="s">
        <v>301</v>
      </c>
      <c r="I1365" s="1163">
        <v>0</v>
      </c>
      <c r="J1365" s="1163">
        <v>0</v>
      </c>
      <c r="K1365" s="1163">
        <v>0</v>
      </c>
      <c r="L1365" s="1133" t="s">
        <v>301</v>
      </c>
      <c r="M1365" s="1163">
        <v>0</v>
      </c>
      <c r="N1365" s="738" t="s">
        <v>301</v>
      </c>
    </row>
    <row r="1366" spans="1:14" x14ac:dyDescent="0.35">
      <c r="A1366" s="1164">
        <v>56</v>
      </c>
      <c r="B1366" s="865" t="s">
        <v>3511</v>
      </c>
      <c r="C1366" s="865" t="s">
        <v>3512</v>
      </c>
      <c r="D1366" s="738" t="s">
        <v>301</v>
      </c>
      <c r="E1366" s="1165"/>
      <c r="F1366" s="1165">
        <v>0</v>
      </c>
      <c r="G1366" s="1165">
        <v>0</v>
      </c>
      <c r="H1366" s="1133" t="s">
        <v>301</v>
      </c>
      <c r="I1366" s="1165"/>
      <c r="J1366" s="1165">
        <v>0</v>
      </c>
      <c r="K1366" s="1165">
        <v>0</v>
      </c>
      <c r="L1366" s="1133" t="s">
        <v>301</v>
      </c>
      <c r="M1366" s="1165">
        <v>0</v>
      </c>
      <c r="N1366" s="738" t="s">
        <v>301</v>
      </c>
    </row>
    <row r="1367" spans="1:14" x14ac:dyDescent="0.35">
      <c r="A1367" s="1138">
        <v>57</v>
      </c>
      <c r="B1367" s="868" t="s">
        <v>3513</v>
      </c>
      <c r="C1367" s="868" t="s">
        <v>3512</v>
      </c>
      <c r="D1367" s="738" t="s">
        <v>301</v>
      </c>
      <c r="E1367" s="1139"/>
      <c r="F1367" s="1139">
        <v>0</v>
      </c>
      <c r="G1367" s="1139">
        <v>0</v>
      </c>
      <c r="H1367" s="1133" t="s">
        <v>301</v>
      </c>
      <c r="I1367" s="1139"/>
      <c r="J1367" s="1139">
        <v>0</v>
      </c>
      <c r="K1367" s="1139">
        <v>0</v>
      </c>
      <c r="L1367" s="1133" t="s">
        <v>301</v>
      </c>
      <c r="M1367" s="1139">
        <v>0</v>
      </c>
      <c r="N1367" s="738" t="s">
        <v>301</v>
      </c>
    </row>
    <row r="1368" spans="1:14" x14ac:dyDescent="0.35">
      <c r="A1368" s="1164">
        <v>58</v>
      </c>
      <c r="B1368" s="865" t="s">
        <v>3514</v>
      </c>
      <c r="C1368" s="865" t="s">
        <v>3512</v>
      </c>
      <c r="D1368" s="738" t="s">
        <v>301</v>
      </c>
      <c r="E1368" s="1165"/>
      <c r="F1368" s="1165">
        <v>0</v>
      </c>
      <c r="G1368" s="1165">
        <v>0</v>
      </c>
      <c r="H1368" s="1133" t="s">
        <v>301</v>
      </c>
      <c r="I1368" s="1165"/>
      <c r="J1368" s="1165">
        <v>0</v>
      </c>
      <c r="K1368" s="1165">
        <v>0</v>
      </c>
      <c r="L1368" s="1133" t="s">
        <v>301</v>
      </c>
      <c r="M1368" s="1165">
        <v>0</v>
      </c>
      <c r="N1368" s="738" t="s">
        <v>301</v>
      </c>
    </row>
    <row r="1369" spans="1:14" x14ac:dyDescent="0.35">
      <c r="A1369" s="1138">
        <v>59</v>
      </c>
      <c r="B1369" s="868" t="s">
        <v>3515</v>
      </c>
      <c r="C1369" s="868" t="s">
        <v>3512</v>
      </c>
      <c r="D1369" s="738" t="s">
        <v>301</v>
      </c>
      <c r="E1369" s="1139"/>
      <c r="F1369" s="1139">
        <v>0</v>
      </c>
      <c r="G1369" s="1139">
        <v>0</v>
      </c>
      <c r="H1369" s="1133" t="s">
        <v>301</v>
      </c>
      <c r="I1369" s="1139"/>
      <c r="J1369" s="1139">
        <v>0</v>
      </c>
      <c r="K1369" s="1139">
        <v>0</v>
      </c>
      <c r="L1369" s="1133" t="s">
        <v>301</v>
      </c>
      <c r="M1369" s="1139">
        <v>0</v>
      </c>
      <c r="N1369" s="738" t="s">
        <v>301</v>
      </c>
    </row>
    <row r="1370" spans="1:14" x14ac:dyDescent="0.35">
      <c r="A1370" s="1164">
        <v>60</v>
      </c>
      <c r="B1370" s="865" t="s">
        <v>3516</v>
      </c>
      <c r="C1370" s="865" t="s">
        <v>3512</v>
      </c>
      <c r="D1370" s="738" t="s">
        <v>301</v>
      </c>
      <c r="E1370" s="1165"/>
      <c r="F1370" s="1165">
        <v>0</v>
      </c>
      <c r="G1370" s="1165">
        <v>0</v>
      </c>
      <c r="H1370" s="1133" t="s">
        <v>301</v>
      </c>
      <c r="I1370" s="1165"/>
      <c r="J1370" s="1165">
        <v>0</v>
      </c>
      <c r="K1370" s="1165">
        <v>0</v>
      </c>
      <c r="L1370" s="1133" t="s">
        <v>301</v>
      </c>
      <c r="M1370" s="1165">
        <v>0</v>
      </c>
      <c r="N1370" s="738" t="s">
        <v>301</v>
      </c>
    </row>
    <row r="1371" spans="1:14" x14ac:dyDescent="0.35">
      <c r="A1371" s="1138">
        <v>61</v>
      </c>
      <c r="B1371" s="868" t="s">
        <v>3517</v>
      </c>
      <c r="C1371" s="868" t="s">
        <v>3512</v>
      </c>
      <c r="D1371" s="738" t="s">
        <v>301</v>
      </c>
      <c r="E1371" s="1139"/>
      <c r="F1371" s="1139">
        <v>0</v>
      </c>
      <c r="G1371" s="1139">
        <v>0</v>
      </c>
      <c r="H1371" s="1133" t="s">
        <v>301</v>
      </c>
      <c r="I1371" s="1139"/>
      <c r="J1371" s="1139">
        <v>0</v>
      </c>
      <c r="K1371" s="1139">
        <v>0</v>
      </c>
      <c r="L1371" s="1133" t="s">
        <v>301</v>
      </c>
      <c r="M1371" s="1139">
        <v>0</v>
      </c>
      <c r="N1371" s="738" t="s">
        <v>301</v>
      </c>
    </row>
    <row r="1372" spans="1:14" x14ac:dyDescent="0.35">
      <c r="A1372" s="1167"/>
      <c r="B1372" s="1168" t="s">
        <v>3518</v>
      </c>
      <c r="C1372" s="1168"/>
      <c r="D1372" s="738"/>
      <c r="E1372" s="1169">
        <v>75677024</v>
      </c>
      <c r="F1372" s="1169">
        <v>0</v>
      </c>
      <c r="G1372" s="1169">
        <v>75677024</v>
      </c>
      <c r="H1372" s="1133"/>
      <c r="I1372" s="1169">
        <v>2681417874</v>
      </c>
      <c r="J1372" s="1169">
        <v>-2613144357</v>
      </c>
      <c r="K1372" s="1169">
        <v>68273517</v>
      </c>
      <c r="L1372" s="1133"/>
      <c r="M1372" s="1169">
        <v>7403507</v>
      </c>
      <c r="N1372" s="738"/>
    </row>
    <row r="1373" spans="1:14" x14ac:dyDescent="0.35">
      <c r="A1373" s="1161"/>
      <c r="B1373" s="1162" t="s">
        <v>222</v>
      </c>
      <c r="C1373" s="1162"/>
      <c r="D1373" s="738" t="s">
        <v>301</v>
      </c>
      <c r="E1373" s="1163">
        <v>0</v>
      </c>
      <c r="F1373" s="1163">
        <v>0</v>
      </c>
      <c r="G1373" s="1163">
        <v>0</v>
      </c>
      <c r="H1373" s="1133" t="s">
        <v>301</v>
      </c>
      <c r="I1373" s="1163">
        <v>0</v>
      </c>
      <c r="J1373" s="1163">
        <v>0</v>
      </c>
      <c r="K1373" s="1163">
        <v>0</v>
      </c>
      <c r="L1373" s="1133" t="s">
        <v>301</v>
      </c>
      <c r="M1373" s="1163">
        <v>0</v>
      </c>
      <c r="N1373" s="738" t="s">
        <v>301</v>
      </c>
    </row>
    <row r="1374" spans="1:14" x14ac:dyDescent="0.35">
      <c r="A1374" s="1164">
        <v>62</v>
      </c>
      <c r="B1374" s="865" t="s">
        <v>531</v>
      </c>
      <c r="C1374" s="865" t="s">
        <v>26</v>
      </c>
      <c r="D1374" s="738" t="s">
        <v>301</v>
      </c>
      <c r="E1374" s="1165"/>
      <c r="F1374" s="1165">
        <v>0</v>
      </c>
      <c r="G1374" s="1165">
        <v>0</v>
      </c>
      <c r="H1374" s="1133" t="s">
        <v>301</v>
      </c>
      <c r="I1374" s="1165"/>
      <c r="J1374" s="1165">
        <v>0</v>
      </c>
      <c r="K1374" s="1165">
        <v>0</v>
      </c>
      <c r="L1374" s="1133" t="s">
        <v>301</v>
      </c>
      <c r="M1374" s="1165">
        <v>0</v>
      </c>
      <c r="N1374" s="738" t="s">
        <v>301</v>
      </c>
    </row>
    <row r="1375" spans="1:14" x14ac:dyDescent="0.35">
      <c r="A1375" s="1138">
        <v>63</v>
      </c>
      <c r="B1375" s="868" t="s">
        <v>3519</v>
      </c>
      <c r="C1375" s="868" t="s">
        <v>26</v>
      </c>
      <c r="D1375" s="738" t="s">
        <v>301</v>
      </c>
      <c r="E1375" s="1139"/>
      <c r="F1375" s="1139">
        <v>0</v>
      </c>
      <c r="G1375" s="1139">
        <v>0</v>
      </c>
      <c r="H1375" s="1133" t="s">
        <v>301</v>
      </c>
      <c r="I1375" s="1139"/>
      <c r="J1375" s="1139">
        <v>0</v>
      </c>
      <c r="K1375" s="1139">
        <v>0</v>
      </c>
      <c r="L1375" s="1133" t="s">
        <v>301</v>
      </c>
      <c r="M1375" s="1139">
        <v>0</v>
      </c>
      <c r="N1375" s="738" t="s">
        <v>301</v>
      </c>
    </row>
    <row r="1376" spans="1:14" x14ac:dyDescent="0.35">
      <c r="A1376" s="1164">
        <v>64</v>
      </c>
      <c r="B1376" s="865" t="s">
        <v>533</v>
      </c>
      <c r="C1376" s="865" t="s">
        <v>26</v>
      </c>
      <c r="D1376" s="738" t="s">
        <v>301</v>
      </c>
      <c r="E1376" s="1165"/>
      <c r="F1376" s="1165">
        <v>0</v>
      </c>
      <c r="G1376" s="1165">
        <v>0</v>
      </c>
      <c r="H1376" s="1133" t="s">
        <v>301</v>
      </c>
      <c r="I1376" s="1165"/>
      <c r="J1376" s="1165">
        <v>0</v>
      </c>
      <c r="K1376" s="1165">
        <v>0</v>
      </c>
      <c r="L1376" s="1133" t="s">
        <v>301</v>
      </c>
      <c r="M1376" s="1165">
        <v>0</v>
      </c>
      <c r="N1376" s="738" t="s">
        <v>301</v>
      </c>
    </row>
    <row r="1377" spans="1:14" x14ac:dyDescent="0.35">
      <c r="A1377" s="1138">
        <v>65</v>
      </c>
      <c r="B1377" s="868" t="s">
        <v>3520</v>
      </c>
      <c r="C1377" s="868" t="s">
        <v>26</v>
      </c>
      <c r="D1377" s="738" t="s">
        <v>301</v>
      </c>
      <c r="E1377" s="1139"/>
      <c r="F1377" s="1139">
        <v>0</v>
      </c>
      <c r="G1377" s="1139">
        <v>0</v>
      </c>
      <c r="H1377" s="1133" t="s">
        <v>301</v>
      </c>
      <c r="I1377" s="1139"/>
      <c r="J1377" s="1139">
        <v>0</v>
      </c>
      <c r="K1377" s="1139">
        <v>0</v>
      </c>
      <c r="L1377" s="1133" t="s">
        <v>301</v>
      </c>
      <c r="M1377" s="1139">
        <v>0</v>
      </c>
      <c r="N1377" s="738" t="s">
        <v>301</v>
      </c>
    </row>
    <row r="1378" spans="1:14" x14ac:dyDescent="0.35">
      <c r="A1378" s="1161"/>
      <c r="B1378" s="1162" t="s">
        <v>223</v>
      </c>
      <c r="C1378" s="1162"/>
      <c r="D1378" s="738" t="s">
        <v>301</v>
      </c>
      <c r="E1378" s="1163">
        <v>0</v>
      </c>
      <c r="F1378" s="1163">
        <v>0</v>
      </c>
      <c r="G1378" s="1163">
        <v>0</v>
      </c>
      <c r="H1378" s="1133" t="s">
        <v>301</v>
      </c>
      <c r="I1378" s="1163">
        <v>0</v>
      </c>
      <c r="J1378" s="1163">
        <v>0</v>
      </c>
      <c r="K1378" s="1163">
        <v>0</v>
      </c>
      <c r="L1378" s="1133" t="s">
        <v>301</v>
      </c>
      <c r="M1378" s="1163">
        <v>0</v>
      </c>
      <c r="N1378" s="738" t="s">
        <v>301</v>
      </c>
    </row>
    <row r="1379" spans="1:14" x14ac:dyDescent="0.35">
      <c r="A1379" s="1164">
        <v>66</v>
      </c>
      <c r="B1379" s="865" t="s">
        <v>672</v>
      </c>
      <c r="C1379" s="865" t="s">
        <v>670</v>
      </c>
      <c r="D1379" s="738" t="s">
        <v>301</v>
      </c>
      <c r="E1379" s="1165"/>
      <c r="F1379" s="1165">
        <v>0</v>
      </c>
      <c r="G1379" s="1165">
        <v>0</v>
      </c>
      <c r="H1379" s="1133" t="s">
        <v>301</v>
      </c>
      <c r="I1379" s="1165"/>
      <c r="J1379" s="1165">
        <v>0</v>
      </c>
      <c r="K1379" s="1165">
        <v>0</v>
      </c>
      <c r="L1379" s="1133" t="s">
        <v>301</v>
      </c>
      <c r="M1379" s="1165">
        <v>0</v>
      </c>
      <c r="N1379" s="738" t="s">
        <v>301</v>
      </c>
    </row>
    <row r="1380" spans="1:14" x14ac:dyDescent="0.35">
      <c r="A1380" s="1138">
        <v>67</v>
      </c>
      <c r="B1380" s="868" t="s">
        <v>673</v>
      </c>
      <c r="C1380" s="868" t="s">
        <v>3521</v>
      </c>
      <c r="D1380" s="738" t="s">
        <v>301</v>
      </c>
      <c r="E1380" s="1139"/>
      <c r="F1380" s="1139">
        <v>0</v>
      </c>
      <c r="G1380" s="1139">
        <v>0</v>
      </c>
      <c r="H1380" s="1133" t="s">
        <v>301</v>
      </c>
      <c r="I1380" s="1139"/>
      <c r="J1380" s="1139">
        <v>0</v>
      </c>
      <c r="K1380" s="1139">
        <v>0</v>
      </c>
      <c r="L1380" s="1133" t="s">
        <v>301</v>
      </c>
      <c r="M1380" s="1139">
        <v>0</v>
      </c>
      <c r="N1380" s="738" t="s">
        <v>301</v>
      </c>
    </row>
    <row r="1381" spans="1:14" x14ac:dyDescent="0.35">
      <c r="A1381" s="1164">
        <v>68</v>
      </c>
      <c r="B1381" s="865" t="s">
        <v>3522</v>
      </c>
      <c r="C1381" s="865" t="s">
        <v>674</v>
      </c>
      <c r="D1381" s="738" t="s">
        <v>301</v>
      </c>
      <c r="E1381" s="1165"/>
      <c r="F1381" s="1165">
        <v>0</v>
      </c>
      <c r="G1381" s="1165">
        <v>0</v>
      </c>
      <c r="H1381" s="1133" t="s">
        <v>301</v>
      </c>
      <c r="I1381" s="1165"/>
      <c r="J1381" s="1165">
        <v>0</v>
      </c>
      <c r="K1381" s="1165">
        <v>0</v>
      </c>
      <c r="L1381" s="1133" t="s">
        <v>301</v>
      </c>
      <c r="M1381" s="1165">
        <v>0</v>
      </c>
      <c r="N1381" s="738" t="s">
        <v>301</v>
      </c>
    </row>
    <row r="1382" spans="1:14" x14ac:dyDescent="0.35">
      <c r="A1382" s="1138">
        <v>69</v>
      </c>
      <c r="B1382" s="868" t="s">
        <v>675</v>
      </c>
      <c r="C1382" s="868" t="s">
        <v>670</v>
      </c>
      <c r="D1382" s="738" t="s">
        <v>301</v>
      </c>
      <c r="E1382" s="1139"/>
      <c r="F1382" s="1139">
        <v>0</v>
      </c>
      <c r="G1382" s="1139">
        <v>0</v>
      </c>
      <c r="H1382" s="1133" t="s">
        <v>301</v>
      </c>
      <c r="I1382" s="1139"/>
      <c r="J1382" s="1139">
        <v>0</v>
      </c>
      <c r="K1382" s="1139">
        <v>0</v>
      </c>
      <c r="L1382" s="1133" t="s">
        <v>301</v>
      </c>
      <c r="M1382" s="1139">
        <v>0</v>
      </c>
      <c r="N1382" s="738" t="s">
        <v>301</v>
      </c>
    </row>
    <row r="1383" spans="1:14" x14ac:dyDescent="0.35">
      <c r="A1383" s="1164">
        <v>70</v>
      </c>
      <c r="B1383" s="865" t="s">
        <v>676</v>
      </c>
      <c r="C1383" s="865" t="s">
        <v>670</v>
      </c>
      <c r="D1383" s="738" t="s">
        <v>301</v>
      </c>
      <c r="E1383" s="1165"/>
      <c r="F1383" s="1165">
        <v>0</v>
      </c>
      <c r="G1383" s="1165">
        <v>0</v>
      </c>
      <c r="H1383" s="1133" t="s">
        <v>301</v>
      </c>
      <c r="I1383" s="1165"/>
      <c r="J1383" s="1165">
        <v>0</v>
      </c>
      <c r="K1383" s="1165">
        <v>0</v>
      </c>
      <c r="L1383" s="1133" t="s">
        <v>301</v>
      </c>
      <c r="M1383" s="1165">
        <v>0</v>
      </c>
      <c r="N1383" s="738" t="s">
        <v>301</v>
      </c>
    </row>
    <row r="1384" spans="1:14" x14ac:dyDescent="0.35">
      <c r="A1384" s="1138">
        <v>71</v>
      </c>
      <c r="B1384" s="868" t="s">
        <v>788</v>
      </c>
      <c r="C1384" s="868" t="s">
        <v>670</v>
      </c>
      <c r="D1384" s="738" t="s">
        <v>301</v>
      </c>
      <c r="E1384" s="1139"/>
      <c r="F1384" s="1139">
        <v>0</v>
      </c>
      <c r="G1384" s="1139">
        <v>0</v>
      </c>
      <c r="H1384" s="1133" t="s">
        <v>301</v>
      </c>
      <c r="I1384" s="1139"/>
      <c r="J1384" s="1139">
        <v>0</v>
      </c>
      <c r="K1384" s="1139">
        <v>0</v>
      </c>
      <c r="L1384" s="1133" t="s">
        <v>301</v>
      </c>
      <c r="M1384" s="1139">
        <v>0</v>
      </c>
      <c r="N1384" s="738" t="s">
        <v>301</v>
      </c>
    </row>
    <row r="1385" spans="1:14" x14ac:dyDescent="0.35">
      <c r="A1385" s="1164">
        <v>72</v>
      </c>
      <c r="B1385" s="865" t="s">
        <v>679</v>
      </c>
      <c r="C1385" s="865" t="s">
        <v>670</v>
      </c>
      <c r="D1385" s="738" t="s">
        <v>301</v>
      </c>
      <c r="E1385" s="1165"/>
      <c r="F1385" s="1165">
        <v>0</v>
      </c>
      <c r="G1385" s="1165">
        <v>0</v>
      </c>
      <c r="H1385" s="1133" t="s">
        <v>301</v>
      </c>
      <c r="I1385" s="1165"/>
      <c r="J1385" s="1165">
        <v>0</v>
      </c>
      <c r="K1385" s="1165">
        <v>0</v>
      </c>
      <c r="L1385" s="1133" t="s">
        <v>301</v>
      </c>
      <c r="M1385" s="1165">
        <v>0</v>
      </c>
      <c r="N1385" s="738" t="s">
        <v>301</v>
      </c>
    </row>
    <row r="1386" spans="1:14" x14ac:dyDescent="0.35">
      <c r="A1386" s="1138">
        <v>73</v>
      </c>
      <c r="B1386" s="868" t="s">
        <v>680</v>
      </c>
      <c r="C1386" s="868" t="s">
        <v>670</v>
      </c>
      <c r="D1386" s="738" t="s">
        <v>301</v>
      </c>
      <c r="E1386" s="1139"/>
      <c r="F1386" s="1139">
        <v>0</v>
      </c>
      <c r="G1386" s="1139">
        <v>0</v>
      </c>
      <c r="H1386" s="1133" t="s">
        <v>301</v>
      </c>
      <c r="I1386" s="1139"/>
      <c r="J1386" s="1139">
        <v>0</v>
      </c>
      <c r="K1386" s="1139">
        <v>0</v>
      </c>
      <c r="L1386" s="1133" t="s">
        <v>301</v>
      </c>
      <c r="M1386" s="1139">
        <v>0</v>
      </c>
      <c r="N1386" s="738" t="s">
        <v>301</v>
      </c>
    </row>
    <row r="1387" spans="1:14" x14ac:dyDescent="0.35">
      <c r="A1387" s="1164">
        <v>74</v>
      </c>
      <c r="B1387" s="865" t="s">
        <v>681</v>
      </c>
      <c r="C1387" s="865" t="s">
        <v>670</v>
      </c>
      <c r="D1387" s="738" t="s">
        <v>301</v>
      </c>
      <c r="E1387" s="1165"/>
      <c r="F1387" s="1165">
        <v>0</v>
      </c>
      <c r="G1387" s="1165">
        <v>0</v>
      </c>
      <c r="H1387" s="1133" t="s">
        <v>301</v>
      </c>
      <c r="I1387" s="1165"/>
      <c r="J1387" s="1165">
        <v>0</v>
      </c>
      <c r="K1387" s="1165">
        <v>0</v>
      </c>
      <c r="L1387" s="1133" t="s">
        <v>301</v>
      </c>
      <c r="M1387" s="1165">
        <v>0</v>
      </c>
      <c r="N1387" s="738" t="s">
        <v>301</v>
      </c>
    </row>
    <row r="1388" spans="1:14" x14ac:dyDescent="0.35">
      <c r="A1388" s="1138">
        <v>75</v>
      </c>
      <c r="B1388" s="868" t="s">
        <v>795</v>
      </c>
      <c r="C1388" s="868" t="s">
        <v>3523</v>
      </c>
      <c r="D1388" s="738" t="s">
        <v>301</v>
      </c>
      <c r="E1388" s="1139"/>
      <c r="F1388" s="1139">
        <v>0</v>
      </c>
      <c r="G1388" s="1139">
        <v>0</v>
      </c>
      <c r="H1388" s="1133" t="s">
        <v>301</v>
      </c>
      <c r="I1388" s="1139"/>
      <c r="J1388" s="1139">
        <v>0</v>
      </c>
      <c r="K1388" s="1139">
        <v>0</v>
      </c>
      <c r="L1388" s="1133" t="s">
        <v>301</v>
      </c>
      <c r="M1388" s="1139">
        <v>0</v>
      </c>
      <c r="N1388" s="738" t="s">
        <v>301</v>
      </c>
    </row>
    <row r="1389" spans="1:14" x14ac:dyDescent="0.35">
      <c r="A1389" s="1164">
        <v>76</v>
      </c>
      <c r="B1389" s="865" t="s">
        <v>682</v>
      </c>
      <c r="C1389" s="865" t="s">
        <v>3523</v>
      </c>
      <c r="D1389" s="738" t="s">
        <v>301</v>
      </c>
      <c r="E1389" s="1165"/>
      <c r="F1389" s="1165">
        <v>0</v>
      </c>
      <c r="G1389" s="1165">
        <v>0</v>
      </c>
      <c r="H1389" s="1133" t="s">
        <v>301</v>
      </c>
      <c r="I1389" s="1165"/>
      <c r="J1389" s="1165">
        <v>0</v>
      </c>
      <c r="K1389" s="1165">
        <v>0</v>
      </c>
      <c r="L1389" s="1133" t="s">
        <v>301</v>
      </c>
      <c r="M1389" s="1165">
        <v>0</v>
      </c>
      <c r="N1389" s="738" t="s">
        <v>301</v>
      </c>
    </row>
    <row r="1390" spans="1:14" x14ac:dyDescent="0.35">
      <c r="A1390" s="1161"/>
      <c r="B1390" s="1162" t="s">
        <v>3524</v>
      </c>
      <c r="C1390" s="1162"/>
      <c r="D1390" s="738" t="s">
        <v>301</v>
      </c>
      <c r="E1390" s="1163">
        <v>0</v>
      </c>
      <c r="F1390" s="1163">
        <v>0</v>
      </c>
      <c r="G1390" s="1163">
        <v>0</v>
      </c>
      <c r="H1390" s="1133" t="s">
        <v>301</v>
      </c>
      <c r="I1390" s="1163">
        <v>0</v>
      </c>
      <c r="J1390" s="1163">
        <v>0</v>
      </c>
      <c r="K1390" s="1163">
        <v>0</v>
      </c>
      <c r="L1390" s="1133" t="s">
        <v>301</v>
      </c>
      <c r="M1390" s="1163">
        <v>0</v>
      </c>
      <c r="N1390" s="738" t="s">
        <v>301</v>
      </c>
    </row>
    <row r="1391" spans="1:14" x14ac:dyDescent="0.35">
      <c r="A1391" s="1164">
        <v>77</v>
      </c>
      <c r="B1391" s="865" t="s">
        <v>3525</v>
      </c>
      <c r="C1391" s="865" t="s">
        <v>3512</v>
      </c>
      <c r="D1391" s="738" t="s">
        <v>301</v>
      </c>
      <c r="E1391" s="1165"/>
      <c r="F1391" s="1165">
        <v>0</v>
      </c>
      <c r="G1391" s="1165">
        <v>0</v>
      </c>
      <c r="H1391" s="1133" t="s">
        <v>301</v>
      </c>
      <c r="I1391" s="1165"/>
      <c r="J1391" s="1165">
        <v>0</v>
      </c>
      <c r="K1391" s="1165">
        <v>0</v>
      </c>
      <c r="L1391" s="1133" t="s">
        <v>301</v>
      </c>
      <c r="M1391" s="1165">
        <v>0</v>
      </c>
      <c r="N1391" s="738" t="s">
        <v>301</v>
      </c>
    </row>
    <row r="1392" spans="1:14" x14ac:dyDescent="0.35">
      <c r="A1392" s="1138">
        <v>78</v>
      </c>
      <c r="B1392" s="868" t="s">
        <v>3526</v>
      </c>
      <c r="C1392" s="868" t="s">
        <v>3512</v>
      </c>
      <c r="D1392" s="738" t="s">
        <v>301</v>
      </c>
      <c r="E1392" s="1139"/>
      <c r="F1392" s="1139">
        <v>0</v>
      </c>
      <c r="G1392" s="1139">
        <v>0</v>
      </c>
      <c r="H1392" s="1133" t="s">
        <v>301</v>
      </c>
      <c r="I1392" s="1139"/>
      <c r="J1392" s="1139">
        <v>0</v>
      </c>
      <c r="K1392" s="1139">
        <v>0</v>
      </c>
      <c r="L1392" s="1133" t="s">
        <v>301</v>
      </c>
      <c r="M1392" s="1139">
        <v>0</v>
      </c>
      <c r="N1392" s="738" t="s">
        <v>301</v>
      </c>
    </row>
    <row r="1393" spans="1:14" x14ac:dyDescent="0.35">
      <c r="A1393" s="1164">
        <v>79</v>
      </c>
      <c r="B1393" s="865" t="s">
        <v>3527</v>
      </c>
      <c r="C1393" s="865" t="s">
        <v>3512</v>
      </c>
      <c r="D1393" s="738" t="s">
        <v>301</v>
      </c>
      <c r="E1393" s="1165"/>
      <c r="F1393" s="1165">
        <v>0</v>
      </c>
      <c r="G1393" s="1165">
        <v>0</v>
      </c>
      <c r="H1393" s="1133" t="s">
        <v>301</v>
      </c>
      <c r="I1393" s="1165"/>
      <c r="J1393" s="1165">
        <v>0</v>
      </c>
      <c r="K1393" s="1165">
        <v>0</v>
      </c>
      <c r="L1393" s="1133" t="s">
        <v>301</v>
      </c>
      <c r="M1393" s="1165">
        <v>0</v>
      </c>
      <c r="N1393" s="738" t="s">
        <v>301</v>
      </c>
    </row>
    <row r="1394" spans="1:14" x14ac:dyDescent="0.35">
      <c r="A1394" s="1138">
        <v>80</v>
      </c>
      <c r="B1394" s="868" t="s">
        <v>3528</v>
      </c>
      <c r="C1394" s="868" t="s">
        <v>3512</v>
      </c>
      <c r="D1394" s="738" t="s">
        <v>301</v>
      </c>
      <c r="E1394" s="1139"/>
      <c r="F1394" s="1139">
        <v>0</v>
      </c>
      <c r="G1394" s="1139">
        <v>0</v>
      </c>
      <c r="H1394" s="1133" t="s">
        <v>301</v>
      </c>
      <c r="I1394" s="1139"/>
      <c r="J1394" s="1139">
        <v>0</v>
      </c>
      <c r="K1394" s="1139">
        <v>0</v>
      </c>
      <c r="L1394" s="1133" t="s">
        <v>301</v>
      </c>
      <c r="M1394" s="1139">
        <v>0</v>
      </c>
      <c r="N1394" s="738" t="s">
        <v>301</v>
      </c>
    </row>
    <row r="1395" spans="1:14" x14ac:dyDescent="0.35">
      <c r="A1395" s="1164">
        <v>81</v>
      </c>
      <c r="B1395" s="865" t="s">
        <v>3529</v>
      </c>
      <c r="C1395" s="865" t="s">
        <v>3512</v>
      </c>
      <c r="D1395" s="738" t="s">
        <v>301</v>
      </c>
      <c r="E1395" s="1165"/>
      <c r="F1395" s="1165">
        <v>0</v>
      </c>
      <c r="G1395" s="1165">
        <v>0</v>
      </c>
      <c r="H1395" s="1133" t="s">
        <v>301</v>
      </c>
      <c r="I1395" s="1165"/>
      <c r="J1395" s="1165">
        <v>0</v>
      </c>
      <c r="K1395" s="1165">
        <v>0</v>
      </c>
      <c r="L1395" s="1133" t="s">
        <v>301</v>
      </c>
      <c r="M1395" s="1165">
        <v>0</v>
      </c>
      <c r="N1395" s="738" t="s">
        <v>301</v>
      </c>
    </row>
    <row r="1396" spans="1:14" x14ac:dyDescent="0.35">
      <c r="A1396" s="1138">
        <v>82</v>
      </c>
      <c r="B1396" s="868" t="s">
        <v>3530</v>
      </c>
      <c r="C1396" s="868" t="s">
        <v>3512</v>
      </c>
      <c r="D1396" s="738" t="s">
        <v>301</v>
      </c>
      <c r="E1396" s="1139"/>
      <c r="F1396" s="1139">
        <v>0</v>
      </c>
      <c r="G1396" s="1139">
        <v>0</v>
      </c>
      <c r="H1396" s="1133" t="s">
        <v>301</v>
      </c>
      <c r="I1396" s="1139"/>
      <c r="J1396" s="1139">
        <v>0</v>
      </c>
      <c r="K1396" s="1139">
        <v>0</v>
      </c>
      <c r="L1396" s="1133" t="s">
        <v>301</v>
      </c>
      <c r="M1396" s="1139">
        <v>0</v>
      </c>
      <c r="N1396" s="738" t="s">
        <v>301</v>
      </c>
    </row>
    <row r="1397" spans="1:14" x14ac:dyDescent="0.35">
      <c r="A1397" s="1161"/>
      <c r="B1397" s="1162" t="s">
        <v>3531</v>
      </c>
      <c r="C1397" s="1162"/>
      <c r="D1397" s="738" t="s">
        <v>301</v>
      </c>
      <c r="E1397" s="1163">
        <v>0</v>
      </c>
      <c r="F1397" s="1163">
        <v>0</v>
      </c>
      <c r="G1397" s="1163">
        <v>0</v>
      </c>
      <c r="H1397" s="1133" t="s">
        <v>301</v>
      </c>
      <c r="I1397" s="1163">
        <v>0</v>
      </c>
      <c r="J1397" s="1163">
        <v>0</v>
      </c>
      <c r="K1397" s="1163">
        <v>0</v>
      </c>
      <c r="L1397" s="1133" t="s">
        <v>301</v>
      </c>
      <c r="M1397" s="1163">
        <v>0</v>
      </c>
      <c r="N1397" s="738" t="s">
        <v>301</v>
      </c>
    </row>
    <row r="1398" spans="1:14" x14ac:dyDescent="0.35">
      <c r="A1398" s="1164">
        <v>83</v>
      </c>
      <c r="B1398" s="865" t="s">
        <v>3532</v>
      </c>
      <c r="C1398" s="865" t="s">
        <v>3533</v>
      </c>
      <c r="D1398" s="738" t="s">
        <v>301</v>
      </c>
      <c r="E1398" s="1165"/>
      <c r="F1398" s="1165">
        <v>0</v>
      </c>
      <c r="G1398" s="1165">
        <v>0</v>
      </c>
      <c r="H1398" s="1133" t="s">
        <v>301</v>
      </c>
      <c r="I1398" s="1165"/>
      <c r="J1398" s="1165">
        <v>0</v>
      </c>
      <c r="K1398" s="1165">
        <v>0</v>
      </c>
      <c r="L1398" s="1133" t="s">
        <v>301</v>
      </c>
      <c r="M1398" s="1165">
        <v>0</v>
      </c>
      <c r="N1398" s="738" t="s">
        <v>301</v>
      </c>
    </row>
    <row r="1399" spans="1:14" x14ac:dyDescent="0.35">
      <c r="A1399" s="1138">
        <v>84</v>
      </c>
      <c r="B1399" s="868" t="s">
        <v>3534</v>
      </c>
      <c r="C1399" s="868" t="s">
        <v>3533</v>
      </c>
      <c r="D1399" s="738" t="s">
        <v>301</v>
      </c>
      <c r="E1399" s="1139"/>
      <c r="F1399" s="1139">
        <v>0</v>
      </c>
      <c r="G1399" s="1139">
        <v>0</v>
      </c>
      <c r="H1399" s="1133" t="s">
        <v>301</v>
      </c>
      <c r="I1399" s="1139"/>
      <c r="J1399" s="1139">
        <v>0</v>
      </c>
      <c r="K1399" s="1139">
        <v>0</v>
      </c>
      <c r="L1399" s="1133" t="s">
        <v>301</v>
      </c>
      <c r="M1399" s="1139">
        <v>0</v>
      </c>
      <c r="N1399" s="738" t="s">
        <v>301</v>
      </c>
    </row>
    <row r="1400" spans="1:14" x14ac:dyDescent="0.35">
      <c r="A1400" s="1161"/>
      <c r="B1400" s="1162" t="s">
        <v>3535</v>
      </c>
      <c r="C1400" s="1162"/>
      <c r="D1400" s="738" t="s">
        <v>301</v>
      </c>
      <c r="E1400" s="1163">
        <v>0</v>
      </c>
      <c r="F1400" s="1163">
        <v>0</v>
      </c>
      <c r="G1400" s="1163">
        <v>0</v>
      </c>
      <c r="H1400" s="1133" t="s">
        <v>301</v>
      </c>
      <c r="I1400" s="1163">
        <v>0</v>
      </c>
      <c r="J1400" s="1163">
        <v>0</v>
      </c>
      <c r="K1400" s="1163">
        <v>0</v>
      </c>
      <c r="L1400" s="1133" t="s">
        <v>301</v>
      </c>
      <c r="M1400" s="1163">
        <v>0</v>
      </c>
      <c r="N1400" s="738" t="s">
        <v>301</v>
      </c>
    </row>
    <row r="1401" spans="1:14" x14ac:dyDescent="0.35">
      <c r="A1401" s="1164">
        <v>85</v>
      </c>
      <c r="B1401" s="865" t="s">
        <v>3536</v>
      </c>
      <c r="C1401" s="865" t="s">
        <v>3537</v>
      </c>
      <c r="D1401" s="738" t="s">
        <v>301</v>
      </c>
      <c r="E1401" s="1165"/>
      <c r="F1401" s="1165">
        <v>0</v>
      </c>
      <c r="G1401" s="1165">
        <v>0</v>
      </c>
      <c r="H1401" s="1133" t="s">
        <v>301</v>
      </c>
      <c r="I1401" s="1165"/>
      <c r="J1401" s="1165">
        <v>0</v>
      </c>
      <c r="K1401" s="1165">
        <v>0</v>
      </c>
      <c r="L1401" s="1133" t="s">
        <v>301</v>
      </c>
      <c r="M1401" s="1165">
        <v>0</v>
      </c>
      <c r="N1401" s="738" t="s">
        <v>301</v>
      </c>
    </row>
    <row r="1402" spans="1:14" x14ac:dyDescent="0.35">
      <c r="A1402" s="1138">
        <v>86</v>
      </c>
      <c r="B1402" s="868" t="s">
        <v>3538</v>
      </c>
      <c r="C1402" s="868" t="s">
        <v>3539</v>
      </c>
      <c r="D1402" s="738" t="s">
        <v>301</v>
      </c>
      <c r="E1402" s="1139"/>
      <c r="F1402" s="1139">
        <v>0</v>
      </c>
      <c r="G1402" s="1139">
        <v>0</v>
      </c>
      <c r="H1402" s="1133" t="s">
        <v>301</v>
      </c>
      <c r="I1402" s="1139"/>
      <c r="J1402" s="1139">
        <v>0</v>
      </c>
      <c r="K1402" s="1139">
        <v>0</v>
      </c>
      <c r="L1402" s="1133" t="s">
        <v>301</v>
      </c>
      <c r="M1402" s="1139">
        <v>0</v>
      </c>
      <c r="N1402" s="738" t="s">
        <v>301</v>
      </c>
    </row>
    <row r="1403" spans="1:14" x14ac:dyDescent="0.35">
      <c r="A1403" s="1164">
        <v>87</v>
      </c>
      <c r="B1403" s="865" t="s">
        <v>3540</v>
      </c>
      <c r="C1403" s="865" t="s">
        <v>3541</v>
      </c>
      <c r="D1403" s="738" t="s">
        <v>301</v>
      </c>
      <c r="E1403" s="1165"/>
      <c r="F1403" s="1165">
        <v>0</v>
      </c>
      <c r="G1403" s="1165">
        <v>0</v>
      </c>
      <c r="H1403" s="1133" t="s">
        <v>301</v>
      </c>
      <c r="I1403" s="1165"/>
      <c r="J1403" s="1165">
        <v>0</v>
      </c>
      <c r="K1403" s="1165">
        <v>0</v>
      </c>
      <c r="L1403" s="1133" t="s">
        <v>301</v>
      </c>
      <c r="M1403" s="1165">
        <v>0</v>
      </c>
      <c r="N1403" s="738" t="s">
        <v>301</v>
      </c>
    </row>
    <row r="1404" spans="1:14" x14ac:dyDescent="0.35">
      <c r="A1404" s="1138">
        <v>88</v>
      </c>
      <c r="B1404" s="868" t="s">
        <v>3542</v>
      </c>
      <c r="C1404" s="868" t="s">
        <v>3523</v>
      </c>
      <c r="D1404" s="738" t="s">
        <v>301</v>
      </c>
      <c r="E1404" s="1139"/>
      <c r="F1404" s="1139">
        <v>0</v>
      </c>
      <c r="G1404" s="1139">
        <v>0</v>
      </c>
      <c r="H1404" s="1133" t="s">
        <v>301</v>
      </c>
      <c r="I1404" s="1139"/>
      <c r="J1404" s="1139">
        <v>0</v>
      </c>
      <c r="K1404" s="1139">
        <v>0</v>
      </c>
      <c r="L1404" s="1133" t="s">
        <v>301</v>
      </c>
      <c r="M1404" s="1139">
        <v>0</v>
      </c>
      <c r="N1404" s="738" t="s">
        <v>301</v>
      </c>
    </row>
    <row r="1405" spans="1:14" x14ac:dyDescent="0.35">
      <c r="A1405" s="1167"/>
      <c r="B1405" s="1168" t="s">
        <v>3543</v>
      </c>
      <c r="C1405" s="1168"/>
      <c r="D1405" s="738"/>
      <c r="E1405" s="1169">
        <v>75677024</v>
      </c>
      <c r="F1405" s="1169">
        <v>0</v>
      </c>
      <c r="G1405" s="1169">
        <v>75677024</v>
      </c>
      <c r="H1405" s="1133"/>
      <c r="I1405" s="1169">
        <v>2681417874</v>
      </c>
      <c r="J1405" s="1169">
        <v>-2613144357</v>
      </c>
      <c r="K1405" s="1169">
        <v>68273517</v>
      </c>
      <c r="L1405" s="1133"/>
      <c r="M1405" s="1169">
        <v>7403507</v>
      </c>
      <c r="N1405" s="738"/>
    </row>
    <row r="1408" spans="1:14" x14ac:dyDescent="0.35">
      <c r="A1408" s="1156" t="s">
        <v>3500</v>
      </c>
      <c r="B1408" s="1172" t="s">
        <v>720</v>
      </c>
      <c r="C1408" s="738"/>
      <c r="D1408" s="738" t="s">
        <v>301</v>
      </c>
      <c r="E1408" s="738"/>
      <c r="F1408" s="1158" t="s">
        <v>3501</v>
      </c>
      <c r="G1408" s="1159">
        <v>604.32574999999997</v>
      </c>
      <c r="H1408" s="738" t="s">
        <v>301</v>
      </c>
      <c r="I1408" s="1158" t="s">
        <v>3502</v>
      </c>
      <c r="J1408" s="1158">
        <v>2022</v>
      </c>
      <c r="K1408" s="738"/>
      <c r="L1408" s="738" t="s">
        <v>301</v>
      </c>
      <c r="M1408" s="738"/>
      <c r="N1408" s="738" t="s">
        <v>301</v>
      </c>
    </row>
    <row r="1409" spans="1:14" x14ac:dyDescent="0.35">
      <c r="A1409" s="787"/>
      <c r="B1409" s="738"/>
      <c r="C1409" s="738"/>
      <c r="D1409" s="738" t="s">
        <v>301</v>
      </c>
      <c r="E1409" s="738"/>
      <c r="F1409" s="738"/>
      <c r="G1409" s="738"/>
      <c r="H1409" s="738" t="s">
        <v>301</v>
      </c>
      <c r="I1409" s="738"/>
      <c r="J1409" s="738"/>
      <c r="K1409" s="738"/>
      <c r="L1409" s="738" t="s">
        <v>301</v>
      </c>
      <c r="M1409" s="738"/>
      <c r="N1409" s="738" t="s">
        <v>301</v>
      </c>
    </row>
    <row r="1410" spans="1:14" x14ac:dyDescent="0.35">
      <c r="A1410" s="1781" t="s">
        <v>0</v>
      </c>
      <c r="B1410" s="1781" t="s">
        <v>378</v>
      </c>
      <c r="C1410" s="1782" t="s">
        <v>671</v>
      </c>
      <c r="D1410" s="738" t="s">
        <v>301</v>
      </c>
      <c r="E1410" s="1284" t="s">
        <v>3503</v>
      </c>
      <c r="F1410" s="1284"/>
      <c r="G1410" s="1284"/>
      <c r="H1410" s="738" t="s">
        <v>301</v>
      </c>
      <c r="I1410" s="1284" t="s">
        <v>3504</v>
      </c>
      <c r="J1410" s="1284"/>
      <c r="K1410" s="1284"/>
      <c r="L1410" s="738" t="s">
        <v>301</v>
      </c>
      <c r="M1410" s="1284" t="s">
        <v>3505</v>
      </c>
      <c r="N1410" s="738" t="s">
        <v>301</v>
      </c>
    </row>
    <row r="1411" spans="1:14" x14ac:dyDescent="0.35">
      <c r="A1411" s="1781"/>
      <c r="B1411" s="1781"/>
      <c r="C1411" s="1781"/>
      <c r="D1411" s="738" t="s">
        <v>301</v>
      </c>
      <c r="E1411" s="1160" t="s">
        <v>3506</v>
      </c>
      <c r="F1411" s="1160" t="s">
        <v>3507</v>
      </c>
      <c r="G1411" s="1160" t="s">
        <v>3508</v>
      </c>
      <c r="H1411" s="738" t="s">
        <v>301</v>
      </c>
      <c r="I1411" s="1160" t="s">
        <v>3506</v>
      </c>
      <c r="J1411" s="1160" t="s">
        <v>3507</v>
      </c>
      <c r="K1411" s="1160" t="s">
        <v>3508</v>
      </c>
      <c r="L1411" s="738" t="s">
        <v>301</v>
      </c>
      <c r="M1411" s="1284"/>
      <c r="N1411" s="738" t="s">
        <v>301</v>
      </c>
    </row>
    <row r="1412" spans="1:14" x14ac:dyDescent="0.35">
      <c r="A1412" s="1161"/>
      <c r="B1412" s="1162" t="s">
        <v>307</v>
      </c>
      <c r="C1412" s="1162"/>
      <c r="D1412" s="738" t="s">
        <v>301</v>
      </c>
      <c r="E1412" s="1163">
        <v>0</v>
      </c>
      <c r="F1412" s="1163">
        <v>0</v>
      </c>
      <c r="G1412" s="1163">
        <v>0</v>
      </c>
      <c r="H1412" s="1133" t="s">
        <v>301</v>
      </c>
      <c r="I1412" s="1163">
        <v>0</v>
      </c>
      <c r="J1412" s="1163">
        <v>0</v>
      </c>
      <c r="K1412" s="1163">
        <v>0</v>
      </c>
      <c r="L1412" s="1133" t="s">
        <v>301</v>
      </c>
      <c r="M1412" s="1163">
        <v>0</v>
      </c>
      <c r="N1412" s="738" t="s">
        <v>301</v>
      </c>
    </row>
    <row r="1413" spans="1:14" x14ac:dyDescent="0.35">
      <c r="A1413" s="1164">
        <v>1</v>
      </c>
      <c r="B1413" s="865" t="s">
        <v>205</v>
      </c>
      <c r="C1413" s="865" t="s">
        <v>179</v>
      </c>
      <c r="D1413" s="738" t="s">
        <v>301</v>
      </c>
      <c r="E1413" s="1165"/>
      <c r="F1413" s="1165">
        <v>0</v>
      </c>
      <c r="G1413" s="1165">
        <v>0</v>
      </c>
      <c r="H1413" s="1133" t="s">
        <v>301</v>
      </c>
      <c r="I1413" s="1165"/>
      <c r="J1413" s="1165">
        <v>0</v>
      </c>
      <c r="K1413" s="1165">
        <v>0</v>
      </c>
      <c r="L1413" s="1133" t="s">
        <v>301</v>
      </c>
      <c r="M1413" s="1165">
        <v>0</v>
      </c>
      <c r="N1413" s="738" t="s">
        <v>301</v>
      </c>
    </row>
    <row r="1414" spans="1:14" x14ac:dyDescent="0.35">
      <c r="A1414" s="1138">
        <v>2</v>
      </c>
      <c r="B1414" s="868" t="s">
        <v>216</v>
      </c>
      <c r="C1414" s="868" t="s">
        <v>179</v>
      </c>
      <c r="D1414" s="738" t="s">
        <v>301</v>
      </c>
      <c r="E1414" s="1139"/>
      <c r="F1414" s="1139">
        <v>0</v>
      </c>
      <c r="G1414" s="1139">
        <v>0</v>
      </c>
      <c r="H1414" s="1133" t="s">
        <v>301</v>
      </c>
      <c r="I1414" s="1139"/>
      <c r="J1414" s="1139">
        <v>0</v>
      </c>
      <c r="K1414" s="1139">
        <v>0</v>
      </c>
      <c r="L1414" s="1133" t="s">
        <v>301</v>
      </c>
      <c r="M1414" s="1139">
        <v>0</v>
      </c>
      <c r="N1414" s="738" t="s">
        <v>301</v>
      </c>
    </row>
    <row r="1415" spans="1:14" x14ac:dyDescent="0.35">
      <c r="A1415" s="1164">
        <v>3</v>
      </c>
      <c r="B1415" s="865" t="s">
        <v>217</v>
      </c>
      <c r="C1415" s="865" t="s">
        <v>179</v>
      </c>
      <c r="D1415" s="738" t="s">
        <v>301</v>
      </c>
      <c r="E1415" s="1165"/>
      <c r="F1415" s="1165">
        <v>0</v>
      </c>
      <c r="G1415" s="1165">
        <v>0</v>
      </c>
      <c r="H1415" s="1133" t="s">
        <v>301</v>
      </c>
      <c r="I1415" s="1165"/>
      <c r="J1415" s="1165">
        <v>0</v>
      </c>
      <c r="K1415" s="1165">
        <v>0</v>
      </c>
      <c r="L1415" s="1133" t="s">
        <v>301</v>
      </c>
      <c r="M1415" s="1165">
        <v>0</v>
      </c>
      <c r="N1415" s="738" t="s">
        <v>301</v>
      </c>
    </row>
    <row r="1416" spans="1:14" x14ac:dyDescent="0.35">
      <c r="A1416" s="1138">
        <v>4</v>
      </c>
      <c r="B1416" s="868" t="s">
        <v>218</v>
      </c>
      <c r="C1416" s="868" t="s">
        <v>208</v>
      </c>
      <c r="D1416" s="738" t="s">
        <v>301</v>
      </c>
      <c r="E1416" s="1139"/>
      <c r="F1416" s="1139">
        <v>0</v>
      </c>
      <c r="G1416" s="1139">
        <v>0</v>
      </c>
      <c r="H1416" s="1133" t="s">
        <v>301</v>
      </c>
      <c r="I1416" s="1139"/>
      <c r="J1416" s="1139">
        <v>0</v>
      </c>
      <c r="K1416" s="1139">
        <v>0</v>
      </c>
      <c r="L1416" s="1133" t="s">
        <v>301</v>
      </c>
      <c r="M1416" s="1139">
        <v>0</v>
      </c>
      <c r="N1416" s="738" t="s">
        <v>301</v>
      </c>
    </row>
    <row r="1417" spans="1:14" x14ac:dyDescent="0.35">
      <c r="A1417" s="1164">
        <v>5</v>
      </c>
      <c r="B1417" s="865" t="s">
        <v>518</v>
      </c>
      <c r="C1417" s="865" t="s">
        <v>208</v>
      </c>
      <c r="D1417" s="738" t="s">
        <v>301</v>
      </c>
      <c r="E1417" s="1165"/>
      <c r="F1417" s="1165">
        <v>0</v>
      </c>
      <c r="G1417" s="1165">
        <v>0</v>
      </c>
      <c r="H1417" s="1133" t="s">
        <v>301</v>
      </c>
      <c r="I1417" s="1165"/>
      <c r="J1417" s="1165">
        <v>0</v>
      </c>
      <c r="K1417" s="1165">
        <v>0</v>
      </c>
      <c r="L1417" s="1133" t="s">
        <v>301</v>
      </c>
      <c r="M1417" s="1165">
        <v>0</v>
      </c>
      <c r="N1417" s="738" t="s">
        <v>301</v>
      </c>
    </row>
    <row r="1418" spans="1:14" x14ac:dyDescent="0.35">
      <c r="A1418" s="1138">
        <v>6</v>
      </c>
      <c r="B1418" s="868" t="s">
        <v>519</v>
      </c>
      <c r="C1418" s="868" t="s">
        <v>208</v>
      </c>
      <c r="D1418" s="738" t="s">
        <v>301</v>
      </c>
      <c r="E1418" s="1139"/>
      <c r="F1418" s="1139">
        <v>0</v>
      </c>
      <c r="G1418" s="1139">
        <v>0</v>
      </c>
      <c r="H1418" s="1133" t="s">
        <v>301</v>
      </c>
      <c r="I1418" s="1139"/>
      <c r="J1418" s="1139">
        <v>0</v>
      </c>
      <c r="K1418" s="1139">
        <v>0</v>
      </c>
      <c r="L1418" s="1133" t="s">
        <v>301</v>
      </c>
      <c r="M1418" s="1139">
        <v>0</v>
      </c>
      <c r="N1418" s="738" t="s">
        <v>301</v>
      </c>
    </row>
    <row r="1419" spans="1:14" x14ac:dyDescent="0.35">
      <c r="A1419" s="1161"/>
      <c r="B1419" s="1162" t="s">
        <v>520</v>
      </c>
      <c r="C1419" s="1162"/>
      <c r="D1419" s="738" t="s">
        <v>301</v>
      </c>
      <c r="E1419" s="1163">
        <v>0</v>
      </c>
      <c r="F1419" s="1163">
        <v>0</v>
      </c>
      <c r="G1419" s="1163">
        <v>0</v>
      </c>
      <c r="H1419" s="1133" t="s">
        <v>301</v>
      </c>
      <c r="I1419" s="1163">
        <v>0</v>
      </c>
      <c r="J1419" s="1163">
        <v>0</v>
      </c>
      <c r="K1419" s="1163">
        <v>0</v>
      </c>
      <c r="L1419" s="1133" t="s">
        <v>301</v>
      </c>
      <c r="M1419" s="1163">
        <v>0</v>
      </c>
      <c r="N1419" s="738" t="s">
        <v>301</v>
      </c>
    </row>
    <row r="1420" spans="1:14" x14ac:dyDescent="0.35">
      <c r="A1420" s="1164">
        <v>7</v>
      </c>
      <c r="B1420" s="865" t="s">
        <v>521</v>
      </c>
      <c r="C1420" s="865" t="s">
        <v>179</v>
      </c>
      <c r="D1420" s="738" t="s">
        <v>301</v>
      </c>
      <c r="E1420" s="1165"/>
      <c r="F1420" s="1165">
        <v>0</v>
      </c>
      <c r="G1420" s="1165">
        <v>0</v>
      </c>
      <c r="H1420" s="1133" t="s">
        <v>301</v>
      </c>
      <c r="I1420" s="1165"/>
      <c r="J1420" s="1165">
        <v>0</v>
      </c>
      <c r="K1420" s="1165">
        <v>0</v>
      </c>
      <c r="L1420" s="1133" t="s">
        <v>301</v>
      </c>
      <c r="M1420" s="1165">
        <v>0</v>
      </c>
      <c r="N1420" s="738" t="s">
        <v>301</v>
      </c>
    </row>
    <row r="1421" spans="1:14" x14ac:dyDescent="0.35">
      <c r="A1421" s="1138">
        <v>8</v>
      </c>
      <c r="B1421" s="868" t="s">
        <v>522</v>
      </c>
      <c r="C1421" s="868" t="s">
        <v>179</v>
      </c>
      <c r="D1421" s="738" t="s">
        <v>301</v>
      </c>
      <c r="E1421" s="1139"/>
      <c r="F1421" s="1139">
        <v>0</v>
      </c>
      <c r="G1421" s="1139">
        <v>0</v>
      </c>
      <c r="H1421" s="1133" t="s">
        <v>301</v>
      </c>
      <c r="I1421" s="1139"/>
      <c r="J1421" s="1139">
        <v>0</v>
      </c>
      <c r="K1421" s="1139">
        <v>0</v>
      </c>
      <c r="L1421" s="1133" t="s">
        <v>301</v>
      </c>
      <c r="M1421" s="1139">
        <v>0</v>
      </c>
      <c r="N1421" s="738" t="s">
        <v>301</v>
      </c>
    </row>
    <row r="1422" spans="1:14" x14ac:dyDescent="0.35">
      <c r="A1422" s="1164">
        <v>9</v>
      </c>
      <c r="B1422" s="865" t="s">
        <v>523</v>
      </c>
      <c r="C1422" s="865" t="s">
        <v>179</v>
      </c>
      <c r="D1422" s="738" t="s">
        <v>301</v>
      </c>
      <c r="E1422" s="1165"/>
      <c r="F1422" s="1165">
        <v>0</v>
      </c>
      <c r="G1422" s="1165">
        <v>0</v>
      </c>
      <c r="H1422" s="1133" t="s">
        <v>301</v>
      </c>
      <c r="I1422" s="1165"/>
      <c r="J1422" s="1165">
        <v>0</v>
      </c>
      <c r="K1422" s="1165">
        <v>0</v>
      </c>
      <c r="L1422" s="1133" t="s">
        <v>301</v>
      </c>
      <c r="M1422" s="1165">
        <v>0</v>
      </c>
      <c r="N1422" s="738" t="s">
        <v>301</v>
      </c>
    </row>
    <row r="1423" spans="1:14" x14ac:dyDescent="0.35">
      <c r="A1423" s="1138">
        <v>10</v>
      </c>
      <c r="B1423" s="868" t="s">
        <v>218</v>
      </c>
      <c r="C1423" s="868" t="s">
        <v>181</v>
      </c>
      <c r="D1423" s="738" t="s">
        <v>301</v>
      </c>
      <c r="E1423" s="1139"/>
      <c r="F1423" s="1139">
        <v>0</v>
      </c>
      <c r="G1423" s="1139">
        <v>0</v>
      </c>
      <c r="H1423" s="1133" t="s">
        <v>301</v>
      </c>
      <c r="I1423" s="1139"/>
      <c r="J1423" s="1139">
        <v>0</v>
      </c>
      <c r="K1423" s="1139">
        <v>0</v>
      </c>
      <c r="L1423" s="1133" t="s">
        <v>301</v>
      </c>
      <c r="M1423" s="1139">
        <v>0</v>
      </c>
      <c r="N1423" s="738" t="s">
        <v>301</v>
      </c>
    </row>
    <row r="1424" spans="1:14" x14ac:dyDescent="0.35">
      <c r="A1424" s="1164">
        <v>11</v>
      </c>
      <c r="B1424" s="865" t="s">
        <v>518</v>
      </c>
      <c r="C1424" s="865" t="s">
        <v>181</v>
      </c>
      <c r="D1424" s="738" t="s">
        <v>301</v>
      </c>
      <c r="E1424" s="1165"/>
      <c r="F1424" s="1165">
        <v>0</v>
      </c>
      <c r="G1424" s="1165">
        <v>0</v>
      </c>
      <c r="H1424" s="1133" t="s">
        <v>301</v>
      </c>
      <c r="I1424" s="1165"/>
      <c r="J1424" s="1165">
        <v>0</v>
      </c>
      <c r="K1424" s="1165">
        <v>0</v>
      </c>
      <c r="L1424" s="1133" t="s">
        <v>301</v>
      </c>
      <c r="M1424" s="1165">
        <v>0</v>
      </c>
      <c r="N1424" s="738" t="s">
        <v>301</v>
      </c>
    </row>
    <row r="1425" spans="1:14" x14ac:dyDescent="0.35">
      <c r="A1425" s="1138">
        <v>12</v>
      </c>
      <c r="B1425" s="868" t="s">
        <v>524</v>
      </c>
      <c r="C1425" s="868" t="s">
        <v>181</v>
      </c>
      <c r="D1425" s="738" t="s">
        <v>301</v>
      </c>
      <c r="E1425" s="1139"/>
      <c r="F1425" s="1139">
        <v>0</v>
      </c>
      <c r="G1425" s="1139">
        <v>0</v>
      </c>
      <c r="H1425" s="1133" t="s">
        <v>301</v>
      </c>
      <c r="I1425" s="1139"/>
      <c r="J1425" s="1139">
        <v>0</v>
      </c>
      <c r="K1425" s="1139">
        <v>0</v>
      </c>
      <c r="L1425" s="1133" t="s">
        <v>301</v>
      </c>
      <c r="M1425" s="1139">
        <v>0</v>
      </c>
      <c r="N1425" s="738" t="s">
        <v>301</v>
      </c>
    </row>
    <row r="1426" spans="1:14" x14ac:dyDescent="0.35">
      <c r="A1426" s="1161"/>
      <c r="B1426" s="1162" t="s">
        <v>381</v>
      </c>
      <c r="C1426" s="1162"/>
      <c r="D1426" s="738" t="s">
        <v>301</v>
      </c>
      <c r="E1426" s="1163">
        <v>0</v>
      </c>
      <c r="F1426" s="1163">
        <v>0</v>
      </c>
      <c r="G1426" s="1163">
        <v>0</v>
      </c>
      <c r="H1426" s="1133" t="s">
        <v>301</v>
      </c>
      <c r="I1426" s="1163">
        <v>0</v>
      </c>
      <c r="J1426" s="1163">
        <v>0</v>
      </c>
      <c r="K1426" s="1163">
        <v>0</v>
      </c>
      <c r="L1426" s="1133" t="s">
        <v>301</v>
      </c>
      <c r="M1426" s="1163">
        <v>0</v>
      </c>
      <c r="N1426" s="738" t="s">
        <v>301</v>
      </c>
    </row>
    <row r="1427" spans="1:14" x14ac:dyDescent="0.35">
      <c r="A1427" s="1164">
        <v>13</v>
      </c>
      <c r="B1427" s="865" t="s">
        <v>525</v>
      </c>
      <c r="C1427" s="865" t="s">
        <v>101</v>
      </c>
      <c r="D1427" s="738" t="s">
        <v>301</v>
      </c>
      <c r="E1427" s="1165"/>
      <c r="F1427" s="1165">
        <v>0</v>
      </c>
      <c r="G1427" s="1165">
        <v>0</v>
      </c>
      <c r="H1427" s="1133" t="s">
        <v>301</v>
      </c>
      <c r="I1427" s="1165"/>
      <c r="J1427" s="1165">
        <v>0</v>
      </c>
      <c r="K1427" s="1165">
        <v>0</v>
      </c>
      <c r="L1427" s="1133" t="s">
        <v>301</v>
      </c>
      <c r="M1427" s="1165">
        <v>0</v>
      </c>
      <c r="N1427" s="738" t="s">
        <v>301</v>
      </c>
    </row>
    <row r="1428" spans="1:14" x14ac:dyDescent="0.35">
      <c r="A1428" s="1138">
        <v>14</v>
      </c>
      <c r="B1428" s="868" t="s">
        <v>526</v>
      </c>
      <c r="C1428" s="868" t="s">
        <v>101</v>
      </c>
      <c r="D1428" s="738" t="s">
        <v>301</v>
      </c>
      <c r="E1428" s="1139"/>
      <c r="F1428" s="1139">
        <v>0</v>
      </c>
      <c r="G1428" s="1139">
        <v>0</v>
      </c>
      <c r="H1428" s="1133" t="s">
        <v>301</v>
      </c>
      <c r="I1428" s="1139"/>
      <c r="J1428" s="1139">
        <v>0</v>
      </c>
      <c r="K1428" s="1139">
        <v>0</v>
      </c>
      <c r="L1428" s="1133" t="s">
        <v>301</v>
      </c>
      <c r="M1428" s="1139">
        <v>0</v>
      </c>
      <c r="N1428" s="738" t="s">
        <v>301</v>
      </c>
    </row>
    <row r="1429" spans="1:14" x14ac:dyDescent="0.35">
      <c r="A1429" s="1164">
        <v>15</v>
      </c>
      <c r="B1429" s="865" t="s">
        <v>506</v>
      </c>
      <c r="C1429" s="865" t="s">
        <v>101</v>
      </c>
      <c r="D1429" s="738" t="s">
        <v>301</v>
      </c>
      <c r="E1429" s="1165"/>
      <c r="F1429" s="1165">
        <v>0</v>
      </c>
      <c r="G1429" s="1165">
        <v>0</v>
      </c>
      <c r="H1429" s="1133" t="s">
        <v>301</v>
      </c>
      <c r="I1429" s="1165"/>
      <c r="J1429" s="1165">
        <v>0</v>
      </c>
      <c r="K1429" s="1165">
        <v>0</v>
      </c>
      <c r="L1429" s="1133" t="s">
        <v>301</v>
      </c>
      <c r="M1429" s="1165">
        <v>0</v>
      </c>
      <c r="N1429" s="738" t="s">
        <v>301</v>
      </c>
    </row>
    <row r="1430" spans="1:14" x14ac:dyDescent="0.35">
      <c r="A1430" s="1161"/>
      <c r="B1430" s="1162" t="s">
        <v>382</v>
      </c>
      <c r="C1430" s="1162"/>
      <c r="D1430" s="738" t="s">
        <v>301</v>
      </c>
      <c r="E1430" s="1163">
        <v>0</v>
      </c>
      <c r="F1430" s="1163">
        <v>0</v>
      </c>
      <c r="G1430" s="1163">
        <v>0</v>
      </c>
      <c r="H1430" s="1133" t="s">
        <v>301</v>
      </c>
      <c r="I1430" s="1163">
        <v>0</v>
      </c>
      <c r="J1430" s="1163">
        <v>0</v>
      </c>
      <c r="K1430" s="1163">
        <v>0</v>
      </c>
      <c r="L1430" s="1133" t="s">
        <v>301</v>
      </c>
      <c r="M1430" s="1163">
        <v>0</v>
      </c>
      <c r="N1430" s="738" t="s">
        <v>301</v>
      </c>
    </row>
    <row r="1431" spans="1:14" x14ac:dyDescent="0.35">
      <c r="A1431" s="1164">
        <v>16</v>
      </c>
      <c r="B1431" s="865" t="s">
        <v>309</v>
      </c>
      <c r="C1431" s="865" t="s">
        <v>185</v>
      </c>
      <c r="D1431" s="738" t="s">
        <v>301</v>
      </c>
      <c r="E1431" s="1165"/>
      <c r="F1431" s="1165">
        <v>0</v>
      </c>
      <c r="G1431" s="1165">
        <v>0</v>
      </c>
      <c r="H1431" s="1133" t="s">
        <v>301</v>
      </c>
      <c r="I1431" s="1165"/>
      <c r="J1431" s="1165">
        <v>0</v>
      </c>
      <c r="K1431" s="1165">
        <v>0</v>
      </c>
      <c r="L1431" s="1133" t="s">
        <v>301</v>
      </c>
      <c r="M1431" s="1165">
        <v>0</v>
      </c>
      <c r="N1431" s="738" t="s">
        <v>301</v>
      </c>
    </row>
    <row r="1432" spans="1:14" x14ac:dyDescent="0.35">
      <c r="A1432" s="1138">
        <v>17</v>
      </c>
      <c r="B1432" s="868" t="s">
        <v>310</v>
      </c>
      <c r="C1432" s="868" t="s">
        <v>185</v>
      </c>
      <c r="D1432" s="738" t="s">
        <v>301</v>
      </c>
      <c r="E1432" s="1139"/>
      <c r="F1432" s="1139">
        <v>0</v>
      </c>
      <c r="G1432" s="1139">
        <v>0</v>
      </c>
      <c r="H1432" s="1133" t="s">
        <v>301</v>
      </c>
      <c r="I1432" s="1139"/>
      <c r="J1432" s="1139">
        <v>0</v>
      </c>
      <c r="K1432" s="1139">
        <v>0</v>
      </c>
      <c r="L1432" s="1133" t="s">
        <v>301</v>
      </c>
      <c r="M1432" s="1139">
        <v>0</v>
      </c>
      <c r="N1432" s="738" t="s">
        <v>301</v>
      </c>
    </row>
    <row r="1433" spans="1:14" x14ac:dyDescent="0.35">
      <c r="A1433" s="1164">
        <v>18</v>
      </c>
      <c r="B1433" s="865" t="s">
        <v>151</v>
      </c>
      <c r="C1433" s="865" t="s">
        <v>185</v>
      </c>
      <c r="D1433" s="738" t="s">
        <v>301</v>
      </c>
      <c r="E1433" s="1165"/>
      <c r="F1433" s="1165">
        <v>0</v>
      </c>
      <c r="G1433" s="1165">
        <v>0</v>
      </c>
      <c r="H1433" s="1133" t="s">
        <v>301</v>
      </c>
      <c r="I1433" s="1165"/>
      <c r="J1433" s="1165">
        <v>0</v>
      </c>
      <c r="K1433" s="1165">
        <v>0</v>
      </c>
      <c r="L1433" s="1133" t="s">
        <v>301</v>
      </c>
      <c r="M1433" s="1165">
        <v>0</v>
      </c>
      <c r="N1433" s="738" t="s">
        <v>301</v>
      </c>
    </row>
    <row r="1434" spans="1:14" x14ac:dyDescent="0.35">
      <c r="A1434" s="1161"/>
      <c r="B1434" s="1162" t="s">
        <v>308</v>
      </c>
      <c r="C1434" s="1162"/>
      <c r="D1434" s="738" t="s">
        <v>301</v>
      </c>
      <c r="E1434" s="1163">
        <v>0</v>
      </c>
      <c r="F1434" s="1163">
        <v>0</v>
      </c>
      <c r="G1434" s="1163">
        <v>0</v>
      </c>
      <c r="H1434" s="1133" t="s">
        <v>301</v>
      </c>
      <c r="I1434" s="1163">
        <v>0</v>
      </c>
      <c r="J1434" s="1163">
        <v>0</v>
      </c>
      <c r="K1434" s="1163">
        <v>0</v>
      </c>
      <c r="L1434" s="1133" t="s">
        <v>301</v>
      </c>
      <c r="M1434" s="1163">
        <v>0</v>
      </c>
      <c r="N1434" s="738" t="s">
        <v>301</v>
      </c>
    </row>
    <row r="1435" spans="1:14" x14ac:dyDescent="0.35">
      <c r="A1435" s="1164">
        <v>19</v>
      </c>
      <c r="B1435" s="865" t="s">
        <v>206</v>
      </c>
      <c r="C1435" s="865" t="s">
        <v>179</v>
      </c>
      <c r="D1435" s="738" t="s">
        <v>301</v>
      </c>
      <c r="E1435" s="1165"/>
      <c r="F1435" s="1165">
        <v>0</v>
      </c>
      <c r="G1435" s="1165">
        <v>0</v>
      </c>
      <c r="H1435" s="1133" t="s">
        <v>301</v>
      </c>
      <c r="I1435" s="1165"/>
      <c r="J1435" s="1165">
        <v>0</v>
      </c>
      <c r="K1435" s="1165">
        <v>0</v>
      </c>
      <c r="L1435" s="1133" t="s">
        <v>301</v>
      </c>
      <c r="M1435" s="1165">
        <v>0</v>
      </c>
      <c r="N1435" s="738" t="s">
        <v>301</v>
      </c>
    </row>
    <row r="1436" spans="1:14" x14ac:dyDescent="0.35">
      <c r="A1436" s="1138">
        <v>20</v>
      </c>
      <c r="B1436" s="868" t="s">
        <v>507</v>
      </c>
      <c r="C1436" s="868" t="s">
        <v>179</v>
      </c>
      <c r="D1436" s="738" t="s">
        <v>301</v>
      </c>
      <c r="E1436" s="1139"/>
      <c r="F1436" s="1139">
        <v>0</v>
      </c>
      <c r="G1436" s="1139">
        <v>0</v>
      </c>
      <c r="H1436" s="1133" t="s">
        <v>301</v>
      </c>
      <c r="I1436" s="1139"/>
      <c r="J1436" s="1139">
        <v>0</v>
      </c>
      <c r="K1436" s="1139">
        <v>0</v>
      </c>
      <c r="L1436" s="1133" t="s">
        <v>301</v>
      </c>
      <c r="M1436" s="1139">
        <v>0</v>
      </c>
      <c r="N1436" s="738" t="s">
        <v>301</v>
      </c>
    </row>
    <row r="1437" spans="1:14" x14ac:dyDescent="0.35">
      <c r="A1437" s="1164">
        <v>21</v>
      </c>
      <c r="B1437" s="865" t="s">
        <v>207</v>
      </c>
      <c r="C1437" s="865" t="s">
        <v>179</v>
      </c>
      <c r="D1437" s="738" t="s">
        <v>301</v>
      </c>
      <c r="E1437" s="1165"/>
      <c r="F1437" s="1165">
        <v>0</v>
      </c>
      <c r="G1437" s="1165">
        <v>0</v>
      </c>
      <c r="H1437" s="1133" t="s">
        <v>301</v>
      </c>
      <c r="I1437" s="1165"/>
      <c r="J1437" s="1165">
        <v>0</v>
      </c>
      <c r="K1437" s="1165">
        <v>0</v>
      </c>
      <c r="L1437" s="1133" t="s">
        <v>301</v>
      </c>
      <c r="M1437" s="1165">
        <v>0</v>
      </c>
      <c r="N1437" s="738" t="s">
        <v>301</v>
      </c>
    </row>
    <row r="1438" spans="1:14" x14ac:dyDescent="0.35">
      <c r="A1438" s="1138">
        <v>22</v>
      </c>
      <c r="B1438" s="868" t="s">
        <v>220</v>
      </c>
      <c r="C1438" s="868" t="s">
        <v>179</v>
      </c>
      <c r="D1438" s="738" t="s">
        <v>301</v>
      </c>
      <c r="E1438" s="1139"/>
      <c r="F1438" s="1139">
        <v>0</v>
      </c>
      <c r="G1438" s="1139">
        <v>0</v>
      </c>
      <c r="H1438" s="1133" t="s">
        <v>301</v>
      </c>
      <c r="I1438" s="1139"/>
      <c r="J1438" s="1139">
        <v>0</v>
      </c>
      <c r="K1438" s="1139">
        <v>0</v>
      </c>
      <c r="L1438" s="1133" t="s">
        <v>301</v>
      </c>
      <c r="M1438" s="1139">
        <v>0</v>
      </c>
      <c r="N1438" s="738" t="s">
        <v>301</v>
      </c>
    </row>
    <row r="1439" spans="1:14" x14ac:dyDescent="0.35">
      <c r="A1439" s="1164">
        <v>23</v>
      </c>
      <c r="B1439" s="865" t="s">
        <v>219</v>
      </c>
      <c r="C1439" s="865" t="s">
        <v>179</v>
      </c>
      <c r="D1439" s="738" t="s">
        <v>301</v>
      </c>
      <c r="E1439" s="1165"/>
      <c r="F1439" s="1165">
        <v>0</v>
      </c>
      <c r="G1439" s="1165">
        <v>0</v>
      </c>
      <c r="H1439" s="1133" t="s">
        <v>301</v>
      </c>
      <c r="I1439" s="1165"/>
      <c r="J1439" s="1165">
        <v>0</v>
      </c>
      <c r="K1439" s="1165">
        <v>0</v>
      </c>
      <c r="L1439" s="1133" t="s">
        <v>301</v>
      </c>
      <c r="M1439" s="1165">
        <v>0</v>
      </c>
      <c r="N1439" s="738" t="s">
        <v>301</v>
      </c>
    </row>
    <row r="1440" spans="1:14" x14ac:dyDescent="0.35">
      <c r="A1440" s="1138">
        <v>24</v>
      </c>
      <c r="B1440" s="868" t="s">
        <v>508</v>
      </c>
      <c r="C1440" s="868" t="s">
        <v>179</v>
      </c>
      <c r="D1440" s="738" t="s">
        <v>301</v>
      </c>
      <c r="E1440" s="1139"/>
      <c r="F1440" s="1139">
        <v>0</v>
      </c>
      <c r="G1440" s="1139">
        <v>0</v>
      </c>
      <c r="H1440" s="1133" t="s">
        <v>301</v>
      </c>
      <c r="I1440" s="1139"/>
      <c r="J1440" s="1139">
        <v>0</v>
      </c>
      <c r="K1440" s="1139">
        <v>0</v>
      </c>
      <c r="L1440" s="1133" t="s">
        <v>301</v>
      </c>
      <c r="M1440" s="1139">
        <v>0</v>
      </c>
      <c r="N1440" s="738" t="s">
        <v>301</v>
      </c>
    </row>
    <row r="1441" spans="1:14" x14ac:dyDescent="0.35">
      <c r="A1441" s="1164">
        <v>25</v>
      </c>
      <c r="B1441" s="865" t="s">
        <v>213</v>
      </c>
      <c r="C1441" s="865" t="s">
        <v>179</v>
      </c>
      <c r="D1441" s="738" t="s">
        <v>301</v>
      </c>
      <c r="E1441" s="1165"/>
      <c r="F1441" s="1165">
        <v>0</v>
      </c>
      <c r="G1441" s="1165">
        <v>0</v>
      </c>
      <c r="H1441" s="1133" t="s">
        <v>301</v>
      </c>
      <c r="I1441" s="1165"/>
      <c r="J1441" s="1165">
        <v>0</v>
      </c>
      <c r="K1441" s="1165">
        <v>0</v>
      </c>
      <c r="L1441" s="1133" t="s">
        <v>301</v>
      </c>
      <c r="M1441" s="1165">
        <v>0</v>
      </c>
      <c r="N1441" s="738" t="s">
        <v>301</v>
      </c>
    </row>
    <row r="1442" spans="1:14" x14ac:dyDescent="0.35">
      <c r="A1442" s="1138">
        <v>26</v>
      </c>
      <c r="B1442" s="868" t="s">
        <v>509</v>
      </c>
      <c r="C1442" s="868" t="s">
        <v>179</v>
      </c>
      <c r="D1442" s="738" t="s">
        <v>301</v>
      </c>
      <c r="E1442" s="1139"/>
      <c r="F1442" s="1139">
        <v>0</v>
      </c>
      <c r="G1442" s="1139">
        <v>0</v>
      </c>
      <c r="H1442" s="1133" t="s">
        <v>301</v>
      </c>
      <c r="I1442" s="1139"/>
      <c r="J1442" s="1139">
        <v>0</v>
      </c>
      <c r="K1442" s="1139">
        <v>0</v>
      </c>
      <c r="L1442" s="1133" t="s">
        <v>301</v>
      </c>
      <c r="M1442" s="1139">
        <v>0</v>
      </c>
      <c r="N1442" s="738" t="s">
        <v>301</v>
      </c>
    </row>
    <row r="1443" spans="1:14" x14ac:dyDescent="0.35">
      <c r="A1443" s="1164">
        <v>27</v>
      </c>
      <c r="B1443" s="865" t="s">
        <v>209</v>
      </c>
      <c r="C1443" s="865" t="s">
        <v>208</v>
      </c>
      <c r="D1443" s="738" t="s">
        <v>301</v>
      </c>
      <c r="E1443" s="1165"/>
      <c r="F1443" s="1165">
        <v>0</v>
      </c>
      <c r="G1443" s="1165">
        <v>0</v>
      </c>
      <c r="H1443" s="1133" t="s">
        <v>301</v>
      </c>
      <c r="I1443" s="1165"/>
      <c r="J1443" s="1165">
        <v>0</v>
      </c>
      <c r="K1443" s="1165">
        <v>0</v>
      </c>
      <c r="L1443" s="1133" t="s">
        <v>301</v>
      </c>
      <c r="M1443" s="1165">
        <v>0</v>
      </c>
      <c r="N1443" s="738" t="s">
        <v>301</v>
      </c>
    </row>
    <row r="1444" spans="1:14" x14ac:dyDescent="0.35">
      <c r="A1444" s="1138">
        <v>28</v>
      </c>
      <c r="B1444" s="868" t="s">
        <v>510</v>
      </c>
      <c r="C1444" s="868" t="s">
        <v>179</v>
      </c>
      <c r="D1444" s="738" t="s">
        <v>301</v>
      </c>
      <c r="E1444" s="1139"/>
      <c r="F1444" s="1139">
        <v>0</v>
      </c>
      <c r="G1444" s="1139">
        <v>0</v>
      </c>
      <c r="H1444" s="1133" t="s">
        <v>301</v>
      </c>
      <c r="I1444" s="1139"/>
      <c r="J1444" s="1139">
        <v>0</v>
      </c>
      <c r="K1444" s="1139">
        <v>0</v>
      </c>
      <c r="L1444" s="1133" t="s">
        <v>301</v>
      </c>
      <c r="M1444" s="1139">
        <v>0</v>
      </c>
      <c r="N1444" s="738" t="s">
        <v>301</v>
      </c>
    </row>
    <row r="1445" spans="1:14" x14ac:dyDescent="0.35">
      <c r="A1445" s="1164">
        <v>29</v>
      </c>
      <c r="B1445" s="865" t="s">
        <v>527</v>
      </c>
      <c r="C1445" s="865" t="s">
        <v>11</v>
      </c>
      <c r="D1445" s="738" t="s">
        <v>301</v>
      </c>
      <c r="E1445" s="1165"/>
      <c r="F1445" s="1165">
        <v>0</v>
      </c>
      <c r="G1445" s="1165">
        <v>0</v>
      </c>
      <c r="H1445" s="1133" t="s">
        <v>301</v>
      </c>
      <c r="I1445" s="1165"/>
      <c r="J1445" s="1165">
        <v>0</v>
      </c>
      <c r="K1445" s="1165">
        <v>0</v>
      </c>
      <c r="L1445" s="1133" t="s">
        <v>301</v>
      </c>
      <c r="M1445" s="1165">
        <v>0</v>
      </c>
      <c r="N1445" s="738" t="s">
        <v>301</v>
      </c>
    </row>
    <row r="1446" spans="1:14" x14ac:dyDescent="0.35">
      <c r="A1446" s="1161"/>
      <c r="B1446" s="1162" t="s">
        <v>528</v>
      </c>
      <c r="C1446" s="1162"/>
      <c r="D1446" s="738" t="s">
        <v>301</v>
      </c>
      <c r="E1446" s="1163">
        <v>13800000</v>
      </c>
      <c r="F1446" s="1163">
        <v>0</v>
      </c>
      <c r="G1446" s="1163">
        <v>13800000</v>
      </c>
      <c r="H1446" s="1133" t="s">
        <v>301</v>
      </c>
      <c r="I1446" s="1163">
        <v>15829678</v>
      </c>
      <c r="J1446" s="1163">
        <v>0</v>
      </c>
      <c r="K1446" s="1163">
        <v>15829678</v>
      </c>
      <c r="L1446" s="1133" t="s">
        <v>301</v>
      </c>
      <c r="M1446" s="1163">
        <v>-2029678</v>
      </c>
      <c r="N1446" s="738" t="s">
        <v>301</v>
      </c>
    </row>
    <row r="1447" spans="1:14" x14ac:dyDescent="0.35">
      <c r="A1447" s="1164">
        <v>30</v>
      </c>
      <c r="B1447" s="865" t="s">
        <v>3509</v>
      </c>
      <c r="C1447" s="865" t="s">
        <v>191</v>
      </c>
      <c r="D1447" s="738" t="s">
        <v>301</v>
      </c>
      <c r="E1447" s="1165"/>
      <c r="F1447" s="1165">
        <v>0</v>
      </c>
      <c r="G1447" s="1165">
        <v>0</v>
      </c>
      <c r="H1447" s="1133" t="s">
        <v>301</v>
      </c>
      <c r="I1447" s="1165"/>
      <c r="J1447" s="1165">
        <v>0</v>
      </c>
      <c r="K1447" s="1165">
        <v>0</v>
      </c>
      <c r="L1447" s="1133" t="s">
        <v>301</v>
      </c>
      <c r="M1447" s="1165">
        <v>0</v>
      </c>
      <c r="N1447" s="738" t="s">
        <v>301</v>
      </c>
    </row>
    <row r="1448" spans="1:14" x14ac:dyDescent="0.35">
      <c r="A1448" s="1138">
        <v>31</v>
      </c>
      <c r="B1448" s="868" t="s">
        <v>157</v>
      </c>
      <c r="C1448" s="868" t="s">
        <v>191</v>
      </c>
      <c r="D1448" s="738" t="s">
        <v>301</v>
      </c>
      <c r="E1448" s="1139"/>
      <c r="F1448" s="1139">
        <v>0</v>
      </c>
      <c r="G1448" s="1139">
        <v>0</v>
      </c>
      <c r="H1448" s="1133" t="s">
        <v>301</v>
      </c>
      <c r="I1448" s="1139"/>
      <c r="J1448" s="1139">
        <v>0</v>
      </c>
      <c r="K1448" s="1139">
        <v>0</v>
      </c>
      <c r="L1448" s="1133" t="s">
        <v>301</v>
      </c>
      <c r="M1448" s="1139">
        <v>0</v>
      </c>
      <c r="N1448" s="738" t="s">
        <v>301</v>
      </c>
    </row>
    <row r="1449" spans="1:14" x14ac:dyDescent="0.35">
      <c r="A1449" s="1164">
        <v>32</v>
      </c>
      <c r="B1449" s="865" t="s">
        <v>154</v>
      </c>
      <c r="C1449" s="865" t="s">
        <v>191</v>
      </c>
      <c r="D1449" s="738" t="s">
        <v>301</v>
      </c>
      <c r="E1449" s="1165">
        <v>13800000</v>
      </c>
      <c r="F1449" s="1165">
        <v>0</v>
      </c>
      <c r="G1449" s="1165">
        <v>13800000</v>
      </c>
      <c r="H1449" s="1133" t="s">
        <v>301</v>
      </c>
      <c r="I1449" s="1165">
        <v>13800000</v>
      </c>
      <c r="J1449" s="1165">
        <v>0</v>
      </c>
      <c r="K1449" s="1165">
        <v>13800000</v>
      </c>
      <c r="L1449" s="1133" t="s">
        <v>301</v>
      </c>
      <c r="M1449" s="1165">
        <v>0</v>
      </c>
      <c r="N1449" s="738" t="s">
        <v>301</v>
      </c>
    </row>
    <row r="1450" spans="1:14" x14ac:dyDescent="0.35">
      <c r="A1450" s="1138">
        <v>33</v>
      </c>
      <c r="B1450" s="868" t="s">
        <v>159</v>
      </c>
      <c r="C1450" s="868" t="s">
        <v>191</v>
      </c>
      <c r="D1450" s="738" t="s">
        <v>301</v>
      </c>
      <c r="E1450" s="1139"/>
      <c r="F1450" s="1139">
        <v>0</v>
      </c>
      <c r="G1450" s="1139">
        <v>0</v>
      </c>
      <c r="H1450" s="1133" t="s">
        <v>301</v>
      </c>
      <c r="I1450" s="1139"/>
      <c r="J1450" s="1139">
        <v>0</v>
      </c>
      <c r="K1450" s="1139">
        <v>0</v>
      </c>
      <c r="L1450" s="1133" t="s">
        <v>301</v>
      </c>
      <c r="M1450" s="1139">
        <v>0</v>
      </c>
      <c r="N1450" s="738" t="s">
        <v>301</v>
      </c>
    </row>
    <row r="1451" spans="1:14" x14ac:dyDescent="0.35">
      <c r="A1451" s="1164">
        <v>34</v>
      </c>
      <c r="B1451" s="865" t="s">
        <v>156</v>
      </c>
      <c r="C1451" s="865" t="s">
        <v>191</v>
      </c>
      <c r="D1451" s="738" t="s">
        <v>301</v>
      </c>
      <c r="E1451" s="1165"/>
      <c r="F1451" s="1165">
        <v>0</v>
      </c>
      <c r="G1451" s="1165">
        <v>0</v>
      </c>
      <c r="H1451" s="1133" t="s">
        <v>301</v>
      </c>
      <c r="I1451" s="1165"/>
      <c r="J1451" s="1165">
        <v>0</v>
      </c>
      <c r="K1451" s="1165">
        <v>0</v>
      </c>
      <c r="L1451" s="1133" t="s">
        <v>301</v>
      </c>
      <c r="M1451" s="1165">
        <v>0</v>
      </c>
      <c r="N1451" s="738" t="s">
        <v>301</v>
      </c>
    </row>
    <row r="1452" spans="1:14" x14ac:dyDescent="0.35">
      <c r="A1452" s="1138">
        <v>35</v>
      </c>
      <c r="B1452" s="868" t="s">
        <v>147</v>
      </c>
      <c r="C1452" s="868" t="s">
        <v>191</v>
      </c>
      <c r="D1452" s="738" t="s">
        <v>301</v>
      </c>
      <c r="E1452" s="1139"/>
      <c r="F1452" s="1139">
        <v>0</v>
      </c>
      <c r="G1452" s="1139">
        <v>0</v>
      </c>
      <c r="H1452" s="1133" t="s">
        <v>301</v>
      </c>
      <c r="I1452" s="1139"/>
      <c r="J1452" s="1139">
        <v>0</v>
      </c>
      <c r="K1452" s="1139">
        <v>0</v>
      </c>
      <c r="L1452" s="1133" t="s">
        <v>301</v>
      </c>
      <c r="M1452" s="1139">
        <v>0</v>
      </c>
      <c r="N1452" s="738" t="s">
        <v>301</v>
      </c>
    </row>
    <row r="1453" spans="1:14" x14ac:dyDescent="0.35">
      <c r="A1453" s="1164">
        <v>36</v>
      </c>
      <c r="B1453" s="865" t="s">
        <v>150</v>
      </c>
      <c r="C1453" s="865" t="s">
        <v>191</v>
      </c>
      <c r="D1453" s="738" t="s">
        <v>301</v>
      </c>
      <c r="E1453" s="1165"/>
      <c r="F1453" s="1165">
        <v>0</v>
      </c>
      <c r="G1453" s="1165">
        <v>0</v>
      </c>
      <c r="H1453" s="1133" t="s">
        <v>301</v>
      </c>
      <c r="I1453" s="1165"/>
      <c r="J1453" s="1165">
        <v>0</v>
      </c>
      <c r="K1453" s="1165">
        <v>0</v>
      </c>
      <c r="L1453" s="1133" t="s">
        <v>301</v>
      </c>
      <c r="M1453" s="1165">
        <v>0</v>
      </c>
      <c r="N1453" s="738" t="s">
        <v>301</v>
      </c>
    </row>
    <row r="1454" spans="1:14" x14ac:dyDescent="0.35">
      <c r="A1454" s="1138">
        <v>37</v>
      </c>
      <c r="B1454" s="868" t="s">
        <v>149</v>
      </c>
      <c r="C1454" s="868" t="s">
        <v>176</v>
      </c>
      <c r="D1454" s="738" t="s">
        <v>301</v>
      </c>
      <c r="E1454" s="1139"/>
      <c r="F1454" s="1139">
        <v>0</v>
      </c>
      <c r="G1454" s="1139">
        <v>0</v>
      </c>
      <c r="H1454" s="1133" t="s">
        <v>301</v>
      </c>
      <c r="I1454" s="1139">
        <v>292322</v>
      </c>
      <c r="J1454" s="1139">
        <v>0</v>
      </c>
      <c r="K1454" s="1139">
        <v>292322</v>
      </c>
      <c r="L1454" s="1133" t="s">
        <v>301</v>
      </c>
      <c r="M1454" s="1139">
        <v>-292322</v>
      </c>
      <c r="N1454" s="738" t="s">
        <v>301</v>
      </c>
    </row>
    <row r="1455" spans="1:14" x14ac:dyDescent="0.35">
      <c r="A1455" s="1164">
        <v>38</v>
      </c>
      <c r="B1455" s="865" t="s">
        <v>158</v>
      </c>
      <c r="C1455" s="865" t="s">
        <v>176</v>
      </c>
      <c r="D1455" s="738" t="s">
        <v>301</v>
      </c>
      <c r="E1455" s="1165"/>
      <c r="F1455" s="1165">
        <v>0</v>
      </c>
      <c r="G1455" s="1165">
        <v>0</v>
      </c>
      <c r="H1455" s="1133" t="s">
        <v>301</v>
      </c>
      <c r="I1455" s="1165">
        <v>287497</v>
      </c>
      <c r="J1455" s="1165">
        <v>0</v>
      </c>
      <c r="K1455" s="1165">
        <v>287497</v>
      </c>
      <c r="L1455" s="1133" t="s">
        <v>301</v>
      </c>
      <c r="M1455" s="1165">
        <v>-287497</v>
      </c>
      <c r="N1455" s="738" t="s">
        <v>301</v>
      </c>
    </row>
    <row r="1456" spans="1:14" x14ac:dyDescent="0.35">
      <c r="A1456" s="1138">
        <v>39</v>
      </c>
      <c r="B1456" s="868" t="s">
        <v>529</v>
      </c>
      <c r="C1456" s="868" t="s">
        <v>176</v>
      </c>
      <c r="D1456" s="738" t="s">
        <v>301</v>
      </c>
      <c r="E1456" s="1139"/>
      <c r="F1456" s="1139">
        <v>0</v>
      </c>
      <c r="G1456" s="1139">
        <v>0</v>
      </c>
      <c r="H1456" s="1133" t="s">
        <v>301</v>
      </c>
      <c r="I1456" s="1139"/>
      <c r="J1456" s="1139">
        <v>0</v>
      </c>
      <c r="K1456" s="1139">
        <v>0</v>
      </c>
      <c r="L1456" s="1133" t="s">
        <v>301</v>
      </c>
      <c r="M1456" s="1139">
        <v>0</v>
      </c>
      <c r="N1456" s="738" t="s">
        <v>301</v>
      </c>
    </row>
    <row r="1457" spans="1:14" x14ac:dyDescent="0.35">
      <c r="A1457" s="1164">
        <v>40</v>
      </c>
      <c r="B1457" s="865" t="s">
        <v>148</v>
      </c>
      <c r="C1457" s="865" t="s">
        <v>176</v>
      </c>
      <c r="D1457" s="738" t="s">
        <v>301</v>
      </c>
      <c r="E1457" s="1165"/>
      <c r="F1457" s="1165">
        <v>0</v>
      </c>
      <c r="G1457" s="1165">
        <v>0</v>
      </c>
      <c r="H1457" s="1133" t="s">
        <v>301</v>
      </c>
      <c r="I1457" s="1165"/>
      <c r="J1457" s="1165">
        <v>0</v>
      </c>
      <c r="K1457" s="1165">
        <v>0</v>
      </c>
      <c r="L1457" s="1133" t="s">
        <v>301</v>
      </c>
      <c r="M1457" s="1165">
        <v>0</v>
      </c>
      <c r="N1457" s="738" t="s">
        <v>301</v>
      </c>
    </row>
    <row r="1458" spans="1:14" x14ac:dyDescent="0.35">
      <c r="A1458" s="1138">
        <v>41</v>
      </c>
      <c r="B1458" s="868" t="s">
        <v>511</v>
      </c>
      <c r="C1458" s="868" t="s">
        <v>185</v>
      </c>
      <c r="D1458" s="738" t="s">
        <v>301</v>
      </c>
      <c r="E1458" s="1139"/>
      <c r="F1458" s="1139">
        <v>0</v>
      </c>
      <c r="G1458" s="1139">
        <v>0</v>
      </c>
      <c r="H1458" s="1133" t="s">
        <v>301</v>
      </c>
      <c r="I1458" s="1139"/>
      <c r="J1458" s="1139">
        <v>0</v>
      </c>
      <c r="K1458" s="1139">
        <v>0</v>
      </c>
      <c r="L1458" s="1133" t="s">
        <v>301</v>
      </c>
      <c r="M1458" s="1139">
        <v>0</v>
      </c>
      <c r="N1458" s="738" t="s">
        <v>301</v>
      </c>
    </row>
    <row r="1459" spans="1:14" x14ac:dyDescent="0.35">
      <c r="A1459" s="1164">
        <v>42</v>
      </c>
      <c r="B1459" s="865" t="s">
        <v>155</v>
      </c>
      <c r="C1459" s="865" t="s">
        <v>191</v>
      </c>
      <c r="D1459" s="738" t="s">
        <v>301</v>
      </c>
      <c r="E1459" s="1165"/>
      <c r="F1459" s="1165">
        <v>0</v>
      </c>
      <c r="G1459" s="1165">
        <v>0</v>
      </c>
      <c r="H1459" s="1133" t="s">
        <v>301</v>
      </c>
      <c r="I1459" s="1165">
        <v>160866</v>
      </c>
      <c r="J1459" s="1165">
        <v>0</v>
      </c>
      <c r="K1459" s="1165">
        <v>160866</v>
      </c>
      <c r="L1459" s="1133" t="s">
        <v>301</v>
      </c>
      <c r="M1459" s="1165">
        <v>-160866</v>
      </c>
      <c r="N1459" s="738" t="s">
        <v>301</v>
      </c>
    </row>
    <row r="1460" spans="1:14" x14ac:dyDescent="0.35">
      <c r="A1460" s="1138">
        <v>43</v>
      </c>
      <c r="B1460" s="868" t="s">
        <v>153</v>
      </c>
      <c r="C1460" s="868" t="s">
        <v>191</v>
      </c>
      <c r="D1460" s="738" t="s">
        <v>301</v>
      </c>
      <c r="E1460" s="1139"/>
      <c r="F1460" s="1139">
        <v>0</v>
      </c>
      <c r="G1460" s="1139">
        <v>0</v>
      </c>
      <c r="H1460" s="1133" t="s">
        <v>301</v>
      </c>
      <c r="I1460" s="1139">
        <v>236345</v>
      </c>
      <c r="J1460" s="1139">
        <v>0</v>
      </c>
      <c r="K1460" s="1139">
        <v>236345</v>
      </c>
      <c r="L1460" s="1133" t="s">
        <v>301</v>
      </c>
      <c r="M1460" s="1139">
        <v>-236345</v>
      </c>
      <c r="N1460" s="738" t="s">
        <v>301</v>
      </c>
    </row>
    <row r="1461" spans="1:14" x14ac:dyDescent="0.35">
      <c r="A1461" s="1164">
        <v>44</v>
      </c>
      <c r="B1461" s="865" t="s">
        <v>512</v>
      </c>
      <c r="C1461" s="865" t="s">
        <v>191</v>
      </c>
      <c r="D1461" s="738" t="s">
        <v>301</v>
      </c>
      <c r="E1461" s="1165"/>
      <c r="F1461" s="1165">
        <v>0</v>
      </c>
      <c r="G1461" s="1165">
        <v>0</v>
      </c>
      <c r="H1461" s="1133" t="s">
        <v>301</v>
      </c>
      <c r="I1461" s="1165"/>
      <c r="J1461" s="1165">
        <v>0</v>
      </c>
      <c r="K1461" s="1165">
        <v>0</v>
      </c>
      <c r="L1461" s="1133" t="s">
        <v>301</v>
      </c>
      <c r="M1461" s="1165">
        <v>0</v>
      </c>
      <c r="N1461" s="738" t="s">
        <v>301</v>
      </c>
    </row>
    <row r="1462" spans="1:14" x14ac:dyDescent="0.35">
      <c r="A1462" s="1138">
        <v>45</v>
      </c>
      <c r="B1462" s="868" t="s">
        <v>152</v>
      </c>
      <c r="C1462" s="868" t="s">
        <v>191</v>
      </c>
      <c r="D1462" s="738" t="s">
        <v>301</v>
      </c>
      <c r="E1462" s="1139"/>
      <c r="F1462" s="1139">
        <v>0</v>
      </c>
      <c r="G1462" s="1139">
        <v>0</v>
      </c>
      <c r="H1462" s="1133" t="s">
        <v>301</v>
      </c>
      <c r="I1462" s="1139"/>
      <c r="J1462" s="1139">
        <v>0</v>
      </c>
      <c r="K1462" s="1139">
        <v>0</v>
      </c>
      <c r="L1462" s="1133" t="s">
        <v>301</v>
      </c>
      <c r="M1462" s="1139">
        <v>0</v>
      </c>
      <c r="N1462" s="738" t="s">
        <v>301</v>
      </c>
    </row>
    <row r="1463" spans="1:14" x14ac:dyDescent="0.35">
      <c r="A1463" s="1164">
        <v>46</v>
      </c>
      <c r="B1463" s="865" t="s">
        <v>513</v>
      </c>
      <c r="C1463" s="865" t="s">
        <v>175</v>
      </c>
      <c r="D1463" s="738" t="s">
        <v>301</v>
      </c>
      <c r="E1463" s="1165"/>
      <c r="F1463" s="1165">
        <v>0</v>
      </c>
      <c r="G1463" s="1165">
        <v>0</v>
      </c>
      <c r="H1463" s="1133" t="s">
        <v>301</v>
      </c>
      <c r="I1463" s="1165"/>
      <c r="J1463" s="1165">
        <v>0</v>
      </c>
      <c r="K1463" s="1165">
        <v>0</v>
      </c>
      <c r="L1463" s="1133" t="s">
        <v>301</v>
      </c>
      <c r="M1463" s="1165">
        <v>0</v>
      </c>
      <c r="N1463" s="738" t="s">
        <v>301</v>
      </c>
    </row>
    <row r="1464" spans="1:14" x14ac:dyDescent="0.35">
      <c r="A1464" s="1138">
        <v>47</v>
      </c>
      <c r="B1464" s="868" t="s">
        <v>204</v>
      </c>
      <c r="C1464" s="868" t="s">
        <v>196</v>
      </c>
      <c r="D1464" s="738" t="s">
        <v>301</v>
      </c>
      <c r="E1464" s="1139"/>
      <c r="F1464" s="1139">
        <v>0</v>
      </c>
      <c r="G1464" s="1139">
        <v>0</v>
      </c>
      <c r="H1464" s="1133" t="s">
        <v>301</v>
      </c>
      <c r="I1464" s="1139">
        <v>1052648</v>
      </c>
      <c r="J1464" s="1139">
        <v>0</v>
      </c>
      <c r="K1464" s="1139">
        <v>1052648</v>
      </c>
      <c r="L1464" s="1133" t="s">
        <v>301</v>
      </c>
      <c r="M1464" s="1139">
        <v>-1052648</v>
      </c>
      <c r="N1464" s="738" t="s">
        <v>301</v>
      </c>
    </row>
    <row r="1465" spans="1:14" x14ac:dyDescent="0.35">
      <c r="A1465" s="1164">
        <v>48</v>
      </c>
      <c r="B1465" s="865" t="s">
        <v>221</v>
      </c>
      <c r="C1465" s="865" t="s">
        <v>197</v>
      </c>
      <c r="D1465" s="738" t="s">
        <v>301</v>
      </c>
      <c r="E1465" s="1165"/>
      <c r="F1465" s="1165">
        <v>0</v>
      </c>
      <c r="G1465" s="1165">
        <v>0</v>
      </c>
      <c r="H1465" s="1133" t="s">
        <v>301</v>
      </c>
      <c r="I1465" s="1165"/>
      <c r="J1465" s="1165">
        <v>0</v>
      </c>
      <c r="K1465" s="1165">
        <v>0</v>
      </c>
      <c r="L1465" s="1133" t="s">
        <v>301</v>
      </c>
      <c r="M1465" s="1165">
        <v>0</v>
      </c>
      <c r="N1465" s="738" t="s">
        <v>301</v>
      </c>
    </row>
    <row r="1466" spans="1:14" x14ac:dyDescent="0.35">
      <c r="A1466" s="1138">
        <v>49</v>
      </c>
      <c r="B1466" s="868" t="s">
        <v>530</v>
      </c>
      <c r="C1466" s="868" t="s">
        <v>2516</v>
      </c>
      <c r="D1466" s="738" t="s">
        <v>301</v>
      </c>
      <c r="E1466" s="1139"/>
      <c r="F1466" s="1139">
        <v>0</v>
      </c>
      <c r="G1466" s="1139">
        <v>0</v>
      </c>
      <c r="H1466" s="1133" t="s">
        <v>301</v>
      </c>
      <c r="I1466" s="1139"/>
      <c r="J1466" s="1139">
        <v>0</v>
      </c>
      <c r="K1466" s="1139">
        <v>0</v>
      </c>
      <c r="L1466" s="1133" t="s">
        <v>301</v>
      </c>
      <c r="M1466" s="1139">
        <v>0</v>
      </c>
      <c r="N1466" s="738" t="s">
        <v>301</v>
      </c>
    </row>
    <row r="1467" spans="1:14" x14ac:dyDescent="0.35">
      <c r="A1467" s="1164">
        <v>50</v>
      </c>
      <c r="B1467" s="865" t="s">
        <v>2520</v>
      </c>
      <c r="C1467" s="865" t="s">
        <v>2516</v>
      </c>
      <c r="D1467" s="738" t="s">
        <v>301</v>
      </c>
      <c r="E1467" s="1165"/>
      <c r="F1467" s="1165">
        <v>0</v>
      </c>
      <c r="G1467" s="1165">
        <v>0</v>
      </c>
      <c r="H1467" s="1133" t="s">
        <v>301</v>
      </c>
      <c r="I1467" s="1165"/>
      <c r="J1467" s="1165">
        <v>0</v>
      </c>
      <c r="K1467" s="1165">
        <v>0</v>
      </c>
      <c r="L1467" s="1133" t="s">
        <v>301</v>
      </c>
      <c r="M1467" s="1165">
        <v>0</v>
      </c>
      <c r="N1467" s="738" t="s">
        <v>301</v>
      </c>
    </row>
    <row r="1468" spans="1:14" x14ac:dyDescent="0.35">
      <c r="A1468" s="1138">
        <v>51</v>
      </c>
      <c r="B1468" s="868" t="s">
        <v>2517</v>
      </c>
      <c r="C1468" s="868" t="s">
        <v>2516</v>
      </c>
      <c r="D1468" s="738" t="s">
        <v>301</v>
      </c>
      <c r="E1468" s="1139"/>
      <c r="F1468" s="1139">
        <v>0</v>
      </c>
      <c r="G1468" s="1139">
        <v>0</v>
      </c>
      <c r="H1468" s="1133" t="s">
        <v>301</v>
      </c>
      <c r="I1468" s="1139"/>
      <c r="J1468" s="1139">
        <v>0</v>
      </c>
      <c r="K1468" s="1139">
        <v>0</v>
      </c>
      <c r="L1468" s="1133" t="s">
        <v>301</v>
      </c>
      <c r="M1468" s="1139">
        <v>0</v>
      </c>
      <c r="N1468" s="738" t="s">
        <v>301</v>
      </c>
    </row>
    <row r="1469" spans="1:14" x14ac:dyDescent="0.35">
      <c r="A1469" s="1164">
        <v>52</v>
      </c>
      <c r="B1469" s="865" t="s">
        <v>2518</v>
      </c>
      <c r="C1469" s="865" t="s">
        <v>2516</v>
      </c>
      <c r="D1469" s="738" t="s">
        <v>301</v>
      </c>
      <c r="E1469" s="1165"/>
      <c r="F1469" s="1165">
        <v>0</v>
      </c>
      <c r="G1469" s="1165">
        <v>0</v>
      </c>
      <c r="H1469" s="1133" t="s">
        <v>301</v>
      </c>
      <c r="I1469" s="1165"/>
      <c r="J1469" s="1165">
        <v>0</v>
      </c>
      <c r="K1469" s="1165">
        <v>0</v>
      </c>
      <c r="L1469" s="1133" t="s">
        <v>301</v>
      </c>
      <c r="M1469" s="1165">
        <v>0</v>
      </c>
      <c r="N1469" s="738" t="s">
        <v>301</v>
      </c>
    </row>
    <row r="1470" spans="1:14" x14ac:dyDescent="0.35">
      <c r="A1470" s="1138">
        <v>53</v>
      </c>
      <c r="B1470" s="868" t="s">
        <v>2519</v>
      </c>
      <c r="C1470" s="868" t="s">
        <v>2516</v>
      </c>
      <c r="D1470" s="738" t="s">
        <v>301</v>
      </c>
      <c r="E1470" s="1139"/>
      <c r="F1470" s="1139">
        <v>0</v>
      </c>
      <c r="G1470" s="1139">
        <v>0</v>
      </c>
      <c r="H1470" s="1133" t="s">
        <v>301</v>
      </c>
      <c r="I1470" s="1139"/>
      <c r="J1470" s="1139">
        <v>0</v>
      </c>
      <c r="K1470" s="1139">
        <v>0</v>
      </c>
      <c r="L1470" s="1133" t="s">
        <v>301</v>
      </c>
      <c r="M1470" s="1139">
        <v>0</v>
      </c>
      <c r="N1470" s="738" t="s">
        <v>301</v>
      </c>
    </row>
    <row r="1471" spans="1:14" x14ac:dyDescent="0.35">
      <c r="A1471" s="1164">
        <v>54</v>
      </c>
      <c r="B1471" s="865" t="s">
        <v>2521</v>
      </c>
      <c r="C1471" s="865" t="s">
        <v>2516</v>
      </c>
      <c r="D1471" s="738" t="s">
        <v>301</v>
      </c>
      <c r="E1471" s="1165"/>
      <c r="F1471" s="1165">
        <v>0</v>
      </c>
      <c r="G1471" s="1165">
        <v>0</v>
      </c>
      <c r="H1471" s="1133" t="s">
        <v>301</v>
      </c>
      <c r="I1471" s="1165"/>
      <c r="J1471" s="1165">
        <v>0</v>
      </c>
      <c r="K1471" s="1165">
        <v>0</v>
      </c>
      <c r="L1471" s="1133" t="s">
        <v>301</v>
      </c>
      <c r="M1471" s="1165">
        <v>0</v>
      </c>
      <c r="N1471" s="738" t="s">
        <v>301</v>
      </c>
    </row>
    <row r="1472" spans="1:14" x14ac:dyDescent="0.35">
      <c r="A1472" s="1138">
        <v>55</v>
      </c>
      <c r="B1472" s="868" t="s">
        <v>527</v>
      </c>
      <c r="C1472" s="868" t="s">
        <v>505</v>
      </c>
      <c r="D1472" s="738" t="s">
        <v>301</v>
      </c>
      <c r="E1472" s="1139"/>
      <c r="F1472" s="1139">
        <v>0</v>
      </c>
      <c r="G1472" s="1139">
        <v>0</v>
      </c>
      <c r="H1472" s="1133" t="s">
        <v>301</v>
      </c>
      <c r="I1472" s="1139"/>
      <c r="J1472" s="1139">
        <v>0</v>
      </c>
      <c r="K1472" s="1139">
        <v>0</v>
      </c>
      <c r="L1472" s="1133" t="s">
        <v>301</v>
      </c>
      <c r="M1472" s="1139">
        <v>0</v>
      </c>
      <c r="N1472" s="738" t="s">
        <v>301</v>
      </c>
    </row>
    <row r="1473" spans="1:14" x14ac:dyDescent="0.35">
      <c r="A1473" s="1161"/>
      <c r="B1473" s="1162" t="s">
        <v>3510</v>
      </c>
      <c r="C1473" s="1162"/>
      <c r="D1473" s="738" t="s">
        <v>301</v>
      </c>
      <c r="E1473" s="1163">
        <v>0</v>
      </c>
      <c r="F1473" s="1163">
        <v>0</v>
      </c>
      <c r="G1473" s="1163">
        <v>0</v>
      </c>
      <c r="H1473" s="1133" t="s">
        <v>301</v>
      </c>
      <c r="I1473" s="1163">
        <v>0</v>
      </c>
      <c r="J1473" s="1163">
        <v>0</v>
      </c>
      <c r="K1473" s="1163">
        <v>0</v>
      </c>
      <c r="L1473" s="1133" t="s">
        <v>301</v>
      </c>
      <c r="M1473" s="1163">
        <v>0</v>
      </c>
      <c r="N1473" s="738" t="s">
        <v>301</v>
      </c>
    </row>
    <row r="1474" spans="1:14" x14ac:dyDescent="0.35">
      <c r="A1474" s="1164">
        <v>56</v>
      </c>
      <c r="B1474" s="865" t="s">
        <v>3511</v>
      </c>
      <c r="C1474" s="865" t="s">
        <v>3512</v>
      </c>
      <c r="D1474" s="738" t="s">
        <v>301</v>
      </c>
      <c r="E1474" s="1165"/>
      <c r="F1474" s="1165">
        <v>0</v>
      </c>
      <c r="G1474" s="1165">
        <v>0</v>
      </c>
      <c r="H1474" s="1133" t="s">
        <v>301</v>
      </c>
      <c r="I1474" s="1165"/>
      <c r="J1474" s="1165">
        <v>0</v>
      </c>
      <c r="K1474" s="1165">
        <v>0</v>
      </c>
      <c r="L1474" s="1133" t="s">
        <v>301</v>
      </c>
      <c r="M1474" s="1165">
        <v>0</v>
      </c>
      <c r="N1474" s="738" t="s">
        <v>301</v>
      </c>
    </row>
    <row r="1475" spans="1:14" x14ac:dyDescent="0.35">
      <c r="A1475" s="1138">
        <v>57</v>
      </c>
      <c r="B1475" s="868" t="s">
        <v>3513</v>
      </c>
      <c r="C1475" s="868" t="s">
        <v>3512</v>
      </c>
      <c r="D1475" s="738" t="s">
        <v>301</v>
      </c>
      <c r="E1475" s="1139"/>
      <c r="F1475" s="1139">
        <v>0</v>
      </c>
      <c r="G1475" s="1139">
        <v>0</v>
      </c>
      <c r="H1475" s="1133" t="s">
        <v>301</v>
      </c>
      <c r="I1475" s="1139"/>
      <c r="J1475" s="1139">
        <v>0</v>
      </c>
      <c r="K1475" s="1139">
        <v>0</v>
      </c>
      <c r="L1475" s="1133" t="s">
        <v>301</v>
      </c>
      <c r="M1475" s="1139">
        <v>0</v>
      </c>
      <c r="N1475" s="738" t="s">
        <v>301</v>
      </c>
    </row>
    <row r="1476" spans="1:14" x14ac:dyDescent="0.35">
      <c r="A1476" s="1164">
        <v>58</v>
      </c>
      <c r="B1476" s="865" t="s">
        <v>3514</v>
      </c>
      <c r="C1476" s="865" t="s">
        <v>3512</v>
      </c>
      <c r="D1476" s="738" t="s">
        <v>301</v>
      </c>
      <c r="E1476" s="1165"/>
      <c r="F1476" s="1165">
        <v>0</v>
      </c>
      <c r="G1476" s="1165">
        <v>0</v>
      </c>
      <c r="H1476" s="1133" t="s">
        <v>301</v>
      </c>
      <c r="I1476" s="1165"/>
      <c r="J1476" s="1165">
        <v>0</v>
      </c>
      <c r="K1476" s="1165">
        <v>0</v>
      </c>
      <c r="L1476" s="1133" t="s">
        <v>301</v>
      </c>
      <c r="M1476" s="1165">
        <v>0</v>
      </c>
      <c r="N1476" s="738" t="s">
        <v>301</v>
      </c>
    </row>
    <row r="1477" spans="1:14" x14ac:dyDescent="0.35">
      <c r="A1477" s="1138">
        <v>59</v>
      </c>
      <c r="B1477" s="868" t="s">
        <v>3515</v>
      </c>
      <c r="C1477" s="868" t="s">
        <v>3512</v>
      </c>
      <c r="D1477" s="738" t="s">
        <v>301</v>
      </c>
      <c r="E1477" s="1139"/>
      <c r="F1477" s="1139">
        <v>0</v>
      </c>
      <c r="G1477" s="1139">
        <v>0</v>
      </c>
      <c r="H1477" s="1133" t="s">
        <v>301</v>
      </c>
      <c r="I1477" s="1139"/>
      <c r="J1477" s="1139">
        <v>0</v>
      </c>
      <c r="K1477" s="1139">
        <v>0</v>
      </c>
      <c r="L1477" s="1133" t="s">
        <v>301</v>
      </c>
      <c r="M1477" s="1139">
        <v>0</v>
      </c>
      <c r="N1477" s="738" t="s">
        <v>301</v>
      </c>
    </row>
    <row r="1478" spans="1:14" x14ac:dyDescent="0.35">
      <c r="A1478" s="1164">
        <v>60</v>
      </c>
      <c r="B1478" s="865" t="s">
        <v>3516</v>
      </c>
      <c r="C1478" s="865" t="s">
        <v>3512</v>
      </c>
      <c r="D1478" s="738" t="s">
        <v>301</v>
      </c>
      <c r="E1478" s="1165"/>
      <c r="F1478" s="1165">
        <v>0</v>
      </c>
      <c r="G1478" s="1165">
        <v>0</v>
      </c>
      <c r="H1478" s="1133" t="s">
        <v>301</v>
      </c>
      <c r="I1478" s="1165"/>
      <c r="J1478" s="1165">
        <v>0</v>
      </c>
      <c r="K1478" s="1165">
        <v>0</v>
      </c>
      <c r="L1478" s="1133" t="s">
        <v>301</v>
      </c>
      <c r="M1478" s="1165">
        <v>0</v>
      </c>
      <c r="N1478" s="738" t="s">
        <v>301</v>
      </c>
    </row>
    <row r="1479" spans="1:14" x14ac:dyDescent="0.35">
      <c r="A1479" s="1138">
        <v>61</v>
      </c>
      <c r="B1479" s="868" t="s">
        <v>3517</v>
      </c>
      <c r="C1479" s="868" t="s">
        <v>3512</v>
      </c>
      <c r="D1479" s="738" t="s">
        <v>301</v>
      </c>
      <c r="E1479" s="1139"/>
      <c r="F1479" s="1139">
        <v>0</v>
      </c>
      <c r="G1479" s="1139">
        <v>0</v>
      </c>
      <c r="H1479" s="1133" t="s">
        <v>301</v>
      </c>
      <c r="I1479" s="1139"/>
      <c r="J1479" s="1139">
        <v>0</v>
      </c>
      <c r="K1479" s="1139">
        <v>0</v>
      </c>
      <c r="L1479" s="1133" t="s">
        <v>301</v>
      </c>
      <c r="M1479" s="1139">
        <v>0</v>
      </c>
      <c r="N1479" s="738" t="s">
        <v>301</v>
      </c>
    </row>
    <row r="1480" spans="1:14" x14ac:dyDescent="0.35">
      <c r="A1480" s="1167"/>
      <c r="B1480" s="1168" t="s">
        <v>3518</v>
      </c>
      <c r="C1480" s="1168"/>
      <c r="D1480" s="738"/>
      <c r="E1480" s="1169">
        <v>13800000</v>
      </c>
      <c r="F1480" s="1169">
        <v>0</v>
      </c>
      <c r="G1480" s="1169">
        <v>13800000</v>
      </c>
      <c r="H1480" s="1133"/>
      <c r="I1480" s="1169">
        <v>15829678</v>
      </c>
      <c r="J1480" s="1169">
        <v>0</v>
      </c>
      <c r="K1480" s="1169">
        <v>15829678</v>
      </c>
      <c r="L1480" s="1133"/>
      <c r="M1480" s="1169">
        <v>-2029678</v>
      </c>
      <c r="N1480" s="738"/>
    </row>
    <row r="1481" spans="1:14" x14ac:dyDescent="0.35">
      <c r="A1481" s="1161"/>
      <c r="B1481" s="1162" t="s">
        <v>222</v>
      </c>
      <c r="C1481" s="1162"/>
      <c r="D1481" s="738" t="s">
        <v>301</v>
      </c>
      <c r="E1481" s="1163">
        <v>0</v>
      </c>
      <c r="F1481" s="1163">
        <v>0</v>
      </c>
      <c r="G1481" s="1163">
        <v>0</v>
      </c>
      <c r="H1481" s="1133" t="s">
        <v>301</v>
      </c>
      <c r="I1481" s="1163">
        <v>0</v>
      </c>
      <c r="J1481" s="1163">
        <v>0</v>
      </c>
      <c r="K1481" s="1163">
        <v>0</v>
      </c>
      <c r="L1481" s="1133" t="s">
        <v>301</v>
      </c>
      <c r="M1481" s="1163">
        <v>0</v>
      </c>
      <c r="N1481" s="738" t="s">
        <v>301</v>
      </c>
    </row>
    <row r="1482" spans="1:14" x14ac:dyDescent="0.35">
      <c r="A1482" s="1164">
        <v>62</v>
      </c>
      <c r="B1482" s="865" t="s">
        <v>531</v>
      </c>
      <c r="C1482" s="865" t="s">
        <v>26</v>
      </c>
      <c r="D1482" s="738" t="s">
        <v>301</v>
      </c>
      <c r="E1482" s="1165"/>
      <c r="F1482" s="1165">
        <v>0</v>
      </c>
      <c r="G1482" s="1165">
        <v>0</v>
      </c>
      <c r="H1482" s="1133" t="s">
        <v>301</v>
      </c>
      <c r="I1482" s="1165"/>
      <c r="J1482" s="1165">
        <v>0</v>
      </c>
      <c r="K1482" s="1165">
        <v>0</v>
      </c>
      <c r="L1482" s="1133" t="s">
        <v>301</v>
      </c>
      <c r="M1482" s="1165">
        <v>0</v>
      </c>
      <c r="N1482" s="738" t="s">
        <v>301</v>
      </c>
    </row>
    <row r="1483" spans="1:14" x14ac:dyDescent="0.35">
      <c r="A1483" s="1138">
        <v>63</v>
      </c>
      <c r="B1483" s="868" t="s">
        <v>3519</v>
      </c>
      <c r="C1483" s="868" t="s">
        <v>26</v>
      </c>
      <c r="D1483" s="738" t="s">
        <v>301</v>
      </c>
      <c r="E1483" s="1139"/>
      <c r="F1483" s="1139">
        <v>0</v>
      </c>
      <c r="G1483" s="1139">
        <v>0</v>
      </c>
      <c r="H1483" s="1133" t="s">
        <v>301</v>
      </c>
      <c r="I1483" s="1139"/>
      <c r="J1483" s="1139">
        <v>0</v>
      </c>
      <c r="K1483" s="1139">
        <v>0</v>
      </c>
      <c r="L1483" s="1133" t="s">
        <v>301</v>
      </c>
      <c r="M1483" s="1139">
        <v>0</v>
      </c>
      <c r="N1483" s="738" t="s">
        <v>301</v>
      </c>
    </row>
    <row r="1484" spans="1:14" x14ac:dyDescent="0.35">
      <c r="A1484" s="1164">
        <v>64</v>
      </c>
      <c r="B1484" s="865" t="s">
        <v>533</v>
      </c>
      <c r="C1484" s="865" t="s">
        <v>26</v>
      </c>
      <c r="D1484" s="738" t="s">
        <v>301</v>
      </c>
      <c r="E1484" s="1165"/>
      <c r="F1484" s="1165">
        <v>0</v>
      </c>
      <c r="G1484" s="1165">
        <v>0</v>
      </c>
      <c r="H1484" s="1133" t="s">
        <v>301</v>
      </c>
      <c r="I1484" s="1165"/>
      <c r="J1484" s="1165">
        <v>0</v>
      </c>
      <c r="K1484" s="1165">
        <v>0</v>
      </c>
      <c r="L1484" s="1133" t="s">
        <v>301</v>
      </c>
      <c r="M1484" s="1165">
        <v>0</v>
      </c>
      <c r="N1484" s="738" t="s">
        <v>301</v>
      </c>
    </row>
    <row r="1485" spans="1:14" x14ac:dyDescent="0.35">
      <c r="A1485" s="1138">
        <v>65</v>
      </c>
      <c r="B1485" s="868" t="s">
        <v>3520</v>
      </c>
      <c r="C1485" s="868" t="s">
        <v>26</v>
      </c>
      <c r="D1485" s="738" t="s">
        <v>301</v>
      </c>
      <c r="E1485" s="1139"/>
      <c r="F1485" s="1139">
        <v>0</v>
      </c>
      <c r="G1485" s="1139">
        <v>0</v>
      </c>
      <c r="H1485" s="1133" t="s">
        <v>301</v>
      </c>
      <c r="I1485" s="1139"/>
      <c r="J1485" s="1139">
        <v>0</v>
      </c>
      <c r="K1485" s="1139">
        <v>0</v>
      </c>
      <c r="L1485" s="1133" t="s">
        <v>301</v>
      </c>
      <c r="M1485" s="1139">
        <v>0</v>
      </c>
      <c r="N1485" s="738" t="s">
        <v>301</v>
      </c>
    </row>
    <row r="1486" spans="1:14" x14ac:dyDescent="0.35">
      <c r="A1486" s="1161"/>
      <c r="B1486" s="1162" t="s">
        <v>223</v>
      </c>
      <c r="C1486" s="1162"/>
      <c r="D1486" s="738" t="s">
        <v>301</v>
      </c>
      <c r="E1486" s="1163">
        <v>0</v>
      </c>
      <c r="F1486" s="1163">
        <v>0</v>
      </c>
      <c r="G1486" s="1163">
        <v>0</v>
      </c>
      <c r="H1486" s="1133" t="s">
        <v>301</v>
      </c>
      <c r="I1486" s="1163">
        <v>0</v>
      </c>
      <c r="J1486" s="1163">
        <v>0</v>
      </c>
      <c r="K1486" s="1163">
        <v>0</v>
      </c>
      <c r="L1486" s="1133" t="s">
        <v>301</v>
      </c>
      <c r="M1486" s="1163">
        <v>0</v>
      </c>
      <c r="N1486" s="738" t="s">
        <v>301</v>
      </c>
    </row>
    <row r="1487" spans="1:14" x14ac:dyDescent="0.35">
      <c r="A1487" s="1164">
        <v>66</v>
      </c>
      <c r="B1487" s="865" t="s">
        <v>672</v>
      </c>
      <c r="C1487" s="865" t="s">
        <v>670</v>
      </c>
      <c r="D1487" s="738" t="s">
        <v>301</v>
      </c>
      <c r="E1487" s="1165"/>
      <c r="F1487" s="1165">
        <v>0</v>
      </c>
      <c r="G1487" s="1165">
        <v>0</v>
      </c>
      <c r="H1487" s="1133" t="s">
        <v>301</v>
      </c>
      <c r="I1487" s="1165"/>
      <c r="J1487" s="1165">
        <v>0</v>
      </c>
      <c r="K1487" s="1165">
        <v>0</v>
      </c>
      <c r="L1487" s="1133" t="s">
        <v>301</v>
      </c>
      <c r="M1487" s="1165">
        <v>0</v>
      </c>
      <c r="N1487" s="738" t="s">
        <v>301</v>
      </c>
    </row>
    <row r="1488" spans="1:14" x14ac:dyDescent="0.35">
      <c r="A1488" s="1138">
        <v>67</v>
      </c>
      <c r="B1488" s="868" t="s">
        <v>673</v>
      </c>
      <c r="C1488" s="868" t="s">
        <v>3521</v>
      </c>
      <c r="D1488" s="738" t="s">
        <v>301</v>
      </c>
      <c r="E1488" s="1139"/>
      <c r="F1488" s="1139">
        <v>0</v>
      </c>
      <c r="G1488" s="1139">
        <v>0</v>
      </c>
      <c r="H1488" s="1133" t="s">
        <v>301</v>
      </c>
      <c r="I1488" s="1139"/>
      <c r="J1488" s="1139">
        <v>0</v>
      </c>
      <c r="K1488" s="1139">
        <v>0</v>
      </c>
      <c r="L1488" s="1133" t="s">
        <v>301</v>
      </c>
      <c r="M1488" s="1139">
        <v>0</v>
      </c>
      <c r="N1488" s="738" t="s">
        <v>301</v>
      </c>
    </row>
    <row r="1489" spans="1:14" x14ac:dyDescent="0.35">
      <c r="A1489" s="1164">
        <v>68</v>
      </c>
      <c r="B1489" s="865" t="s">
        <v>3522</v>
      </c>
      <c r="C1489" s="865" t="s">
        <v>674</v>
      </c>
      <c r="D1489" s="738" t="s">
        <v>301</v>
      </c>
      <c r="E1489" s="1165"/>
      <c r="F1489" s="1165">
        <v>0</v>
      </c>
      <c r="G1489" s="1165">
        <v>0</v>
      </c>
      <c r="H1489" s="1133" t="s">
        <v>301</v>
      </c>
      <c r="I1489" s="1165"/>
      <c r="J1489" s="1165">
        <v>0</v>
      </c>
      <c r="K1489" s="1165">
        <v>0</v>
      </c>
      <c r="L1489" s="1133" t="s">
        <v>301</v>
      </c>
      <c r="M1489" s="1165">
        <v>0</v>
      </c>
      <c r="N1489" s="738" t="s">
        <v>301</v>
      </c>
    </row>
    <row r="1490" spans="1:14" x14ac:dyDescent="0.35">
      <c r="A1490" s="1138">
        <v>69</v>
      </c>
      <c r="B1490" s="868" t="s">
        <v>675</v>
      </c>
      <c r="C1490" s="868" t="s">
        <v>670</v>
      </c>
      <c r="D1490" s="738" t="s">
        <v>301</v>
      </c>
      <c r="E1490" s="1139"/>
      <c r="F1490" s="1139">
        <v>0</v>
      </c>
      <c r="G1490" s="1139">
        <v>0</v>
      </c>
      <c r="H1490" s="1133" t="s">
        <v>301</v>
      </c>
      <c r="I1490" s="1139"/>
      <c r="J1490" s="1139">
        <v>0</v>
      </c>
      <c r="K1490" s="1139">
        <v>0</v>
      </c>
      <c r="L1490" s="1133" t="s">
        <v>301</v>
      </c>
      <c r="M1490" s="1139">
        <v>0</v>
      </c>
      <c r="N1490" s="738" t="s">
        <v>301</v>
      </c>
    </row>
    <row r="1491" spans="1:14" x14ac:dyDescent="0.35">
      <c r="A1491" s="1164">
        <v>70</v>
      </c>
      <c r="B1491" s="865" t="s">
        <v>676</v>
      </c>
      <c r="C1491" s="865" t="s">
        <v>670</v>
      </c>
      <c r="D1491" s="738" t="s">
        <v>301</v>
      </c>
      <c r="E1491" s="1165"/>
      <c r="F1491" s="1165">
        <v>0</v>
      </c>
      <c r="G1491" s="1165">
        <v>0</v>
      </c>
      <c r="H1491" s="1133" t="s">
        <v>301</v>
      </c>
      <c r="I1491" s="1165"/>
      <c r="J1491" s="1165">
        <v>0</v>
      </c>
      <c r="K1491" s="1165">
        <v>0</v>
      </c>
      <c r="L1491" s="1133" t="s">
        <v>301</v>
      </c>
      <c r="M1491" s="1165">
        <v>0</v>
      </c>
      <c r="N1491" s="738" t="s">
        <v>301</v>
      </c>
    </row>
    <row r="1492" spans="1:14" x14ac:dyDescent="0.35">
      <c r="A1492" s="1138">
        <v>71</v>
      </c>
      <c r="B1492" s="868" t="s">
        <v>788</v>
      </c>
      <c r="C1492" s="868" t="s">
        <v>670</v>
      </c>
      <c r="D1492" s="738" t="s">
        <v>301</v>
      </c>
      <c r="E1492" s="1139"/>
      <c r="F1492" s="1139">
        <v>0</v>
      </c>
      <c r="G1492" s="1139">
        <v>0</v>
      </c>
      <c r="H1492" s="1133" t="s">
        <v>301</v>
      </c>
      <c r="I1492" s="1139"/>
      <c r="J1492" s="1139">
        <v>0</v>
      </c>
      <c r="K1492" s="1139">
        <v>0</v>
      </c>
      <c r="L1492" s="1133" t="s">
        <v>301</v>
      </c>
      <c r="M1492" s="1139">
        <v>0</v>
      </c>
      <c r="N1492" s="738" t="s">
        <v>301</v>
      </c>
    </row>
    <row r="1493" spans="1:14" x14ac:dyDescent="0.35">
      <c r="A1493" s="1164">
        <v>72</v>
      </c>
      <c r="B1493" s="865" t="s">
        <v>679</v>
      </c>
      <c r="C1493" s="865" t="s">
        <v>670</v>
      </c>
      <c r="D1493" s="738" t="s">
        <v>301</v>
      </c>
      <c r="E1493" s="1165"/>
      <c r="F1493" s="1165">
        <v>0</v>
      </c>
      <c r="G1493" s="1165">
        <v>0</v>
      </c>
      <c r="H1493" s="1133" t="s">
        <v>301</v>
      </c>
      <c r="I1493" s="1165"/>
      <c r="J1493" s="1165">
        <v>0</v>
      </c>
      <c r="K1493" s="1165">
        <v>0</v>
      </c>
      <c r="L1493" s="1133" t="s">
        <v>301</v>
      </c>
      <c r="M1493" s="1165">
        <v>0</v>
      </c>
      <c r="N1493" s="738" t="s">
        <v>301</v>
      </c>
    </row>
    <row r="1494" spans="1:14" x14ac:dyDescent="0.35">
      <c r="A1494" s="1138">
        <v>73</v>
      </c>
      <c r="B1494" s="868" t="s">
        <v>680</v>
      </c>
      <c r="C1494" s="868" t="s">
        <v>670</v>
      </c>
      <c r="D1494" s="738" t="s">
        <v>301</v>
      </c>
      <c r="E1494" s="1139"/>
      <c r="F1494" s="1139">
        <v>0</v>
      </c>
      <c r="G1494" s="1139">
        <v>0</v>
      </c>
      <c r="H1494" s="1133" t="s">
        <v>301</v>
      </c>
      <c r="I1494" s="1139"/>
      <c r="J1494" s="1139">
        <v>0</v>
      </c>
      <c r="K1494" s="1139">
        <v>0</v>
      </c>
      <c r="L1494" s="1133" t="s">
        <v>301</v>
      </c>
      <c r="M1494" s="1139">
        <v>0</v>
      </c>
      <c r="N1494" s="738" t="s">
        <v>301</v>
      </c>
    </row>
    <row r="1495" spans="1:14" x14ac:dyDescent="0.35">
      <c r="A1495" s="1164">
        <v>74</v>
      </c>
      <c r="B1495" s="865" t="s">
        <v>681</v>
      </c>
      <c r="C1495" s="865" t="s">
        <v>670</v>
      </c>
      <c r="D1495" s="738" t="s">
        <v>301</v>
      </c>
      <c r="E1495" s="1165"/>
      <c r="F1495" s="1165">
        <v>0</v>
      </c>
      <c r="G1495" s="1165">
        <v>0</v>
      </c>
      <c r="H1495" s="1133" t="s">
        <v>301</v>
      </c>
      <c r="I1495" s="1165"/>
      <c r="J1495" s="1165">
        <v>0</v>
      </c>
      <c r="K1495" s="1165">
        <v>0</v>
      </c>
      <c r="L1495" s="1133" t="s">
        <v>301</v>
      </c>
      <c r="M1495" s="1165">
        <v>0</v>
      </c>
      <c r="N1495" s="738" t="s">
        <v>301</v>
      </c>
    </row>
    <row r="1496" spans="1:14" x14ac:dyDescent="0.35">
      <c r="A1496" s="1138">
        <v>75</v>
      </c>
      <c r="B1496" s="868" t="s">
        <v>795</v>
      </c>
      <c r="C1496" s="868" t="s">
        <v>3523</v>
      </c>
      <c r="D1496" s="738" t="s">
        <v>301</v>
      </c>
      <c r="E1496" s="1139"/>
      <c r="F1496" s="1139">
        <v>0</v>
      </c>
      <c r="G1496" s="1139">
        <v>0</v>
      </c>
      <c r="H1496" s="1133" t="s">
        <v>301</v>
      </c>
      <c r="I1496" s="1139"/>
      <c r="J1496" s="1139">
        <v>0</v>
      </c>
      <c r="K1496" s="1139">
        <v>0</v>
      </c>
      <c r="L1496" s="1133" t="s">
        <v>301</v>
      </c>
      <c r="M1496" s="1139">
        <v>0</v>
      </c>
      <c r="N1496" s="738" t="s">
        <v>301</v>
      </c>
    </row>
    <row r="1497" spans="1:14" x14ac:dyDescent="0.35">
      <c r="A1497" s="1164">
        <v>76</v>
      </c>
      <c r="B1497" s="865" t="s">
        <v>682</v>
      </c>
      <c r="C1497" s="865" t="s">
        <v>3523</v>
      </c>
      <c r="D1497" s="738" t="s">
        <v>301</v>
      </c>
      <c r="E1497" s="1165"/>
      <c r="F1497" s="1165">
        <v>0</v>
      </c>
      <c r="G1497" s="1165">
        <v>0</v>
      </c>
      <c r="H1497" s="1133" t="s">
        <v>301</v>
      </c>
      <c r="I1497" s="1165"/>
      <c r="J1497" s="1165">
        <v>0</v>
      </c>
      <c r="K1497" s="1165">
        <v>0</v>
      </c>
      <c r="L1497" s="1133" t="s">
        <v>301</v>
      </c>
      <c r="M1497" s="1165">
        <v>0</v>
      </c>
      <c r="N1497" s="738" t="s">
        <v>301</v>
      </c>
    </row>
    <row r="1498" spans="1:14" x14ac:dyDescent="0.35">
      <c r="A1498" s="1161"/>
      <c r="B1498" s="1162" t="s">
        <v>3524</v>
      </c>
      <c r="C1498" s="1162"/>
      <c r="D1498" s="738" t="s">
        <v>301</v>
      </c>
      <c r="E1498" s="1163">
        <v>0</v>
      </c>
      <c r="F1498" s="1163">
        <v>0</v>
      </c>
      <c r="G1498" s="1163">
        <v>0</v>
      </c>
      <c r="H1498" s="1133" t="s">
        <v>301</v>
      </c>
      <c r="I1498" s="1163">
        <v>0</v>
      </c>
      <c r="J1498" s="1163">
        <v>0</v>
      </c>
      <c r="K1498" s="1163">
        <v>0</v>
      </c>
      <c r="L1498" s="1133" t="s">
        <v>301</v>
      </c>
      <c r="M1498" s="1163">
        <v>0</v>
      </c>
      <c r="N1498" s="738" t="s">
        <v>301</v>
      </c>
    </row>
    <row r="1499" spans="1:14" x14ac:dyDescent="0.35">
      <c r="A1499" s="1164">
        <v>77</v>
      </c>
      <c r="B1499" s="865" t="s">
        <v>3525</v>
      </c>
      <c r="C1499" s="865" t="s">
        <v>3512</v>
      </c>
      <c r="D1499" s="738" t="s">
        <v>301</v>
      </c>
      <c r="E1499" s="1165"/>
      <c r="F1499" s="1165">
        <v>0</v>
      </c>
      <c r="G1499" s="1165">
        <v>0</v>
      </c>
      <c r="H1499" s="1133" t="s">
        <v>301</v>
      </c>
      <c r="I1499" s="1165"/>
      <c r="J1499" s="1165">
        <v>0</v>
      </c>
      <c r="K1499" s="1165">
        <v>0</v>
      </c>
      <c r="L1499" s="1133" t="s">
        <v>301</v>
      </c>
      <c r="M1499" s="1165">
        <v>0</v>
      </c>
      <c r="N1499" s="738" t="s">
        <v>301</v>
      </c>
    </row>
    <row r="1500" spans="1:14" x14ac:dyDescent="0.35">
      <c r="A1500" s="1138">
        <v>78</v>
      </c>
      <c r="B1500" s="868" t="s">
        <v>3526</v>
      </c>
      <c r="C1500" s="868" t="s">
        <v>3512</v>
      </c>
      <c r="D1500" s="738" t="s">
        <v>301</v>
      </c>
      <c r="E1500" s="1139"/>
      <c r="F1500" s="1139">
        <v>0</v>
      </c>
      <c r="G1500" s="1139">
        <v>0</v>
      </c>
      <c r="H1500" s="1133" t="s">
        <v>301</v>
      </c>
      <c r="I1500" s="1139"/>
      <c r="J1500" s="1139">
        <v>0</v>
      </c>
      <c r="K1500" s="1139">
        <v>0</v>
      </c>
      <c r="L1500" s="1133" t="s">
        <v>301</v>
      </c>
      <c r="M1500" s="1139">
        <v>0</v>
      </c>
      <c r="N1500" s="738" t="s">
        <v>301</v>
      </c>
    </row>
    <row r="1501" spans="1:14" x14ac:dyDescent="0.35">
      <c r="A1501" s="1164">
        <v>79</v>
      </c>
      <c r="B1501" s="865" t="s">
        <v>3527</v>
      </c>
      <c r="C1501" s="865" t="s">
        <v>3512</v>
      </c>
      <c r="D1501" s="738" t="s">
        <v>301</v>
      </c>
      <c r="E1501" s="1165"/>
      <c r="F1501" s="1165">
        <v>0</v>
      </c>
      <c r="G1501" s="1165">
        <v>0</v>
      </c>
      <c r="H1501" s="1133" t="s">
        <v>301</v>
      </c>
      <c r="I1501" s="1165"/>
      <c r="J1501" s="1165">
        <v>0</v>
      </c>
      <c r="K1501" s="1165">
        <v>0</v>
      </c>
      <c r="L1501" s="1133" t="s">
        <v>301</v>
      </c>
      <c r="M1501" s="1165">
        <v>0</v>
      </c>
      <c r="N1501" s="738" t="s">
        <v>301</v>
      </c>
    </row>
    <row r="1502" spans="1:14" x14ac:dyDescent="0.35">
      <c r="A1502" s="1138">
        <v>80</v>
      </c>
      <c r="B1502" s="868" t="s">
        <v>3528</v>
      </c>
      <c r="C1502" s="868" t="s">
        <v>3512</v>
      </c>
      <c r="D1502" s="738" t="s">
        <v>301</v>
      </c>
      <c r="E1502" s="1139"/>
      <c r="F1502" s="1139">
        <v>0</v>
      </c>
      <c r="G1502" s="1139">
        <v>0</v>
      </c>
      <c r="H1502" s="1133" t="s">
        <v>301</v>
      </c>
      <c r="I1502" s="1139"/>
      <c r="J1502" s="1139">
        <v>0</v>
      </c>
      <c r="K1502" s="1139">
        <v>0</v>
      </c>
      <c r="L1502" s="1133" t="s">
        <v>301</v>
      </c>
      <c r="M1502" s="1139">
        <v>0</v>
      </c>
      <c r="N1502" s="738" t="s">
        <v>301</v>
      </c>
    </row>
    <row r="1503" spans="1:14" x14ac:dyDescent="0.35">
      <c r="A1503" s="1164">
        <v>81</v>
      </c>
      <c r="B1503" s="865" t="s">
        <v>3529</v>
      </c>
      <c r="C1503" s="865" t="s">
        <v>3512</v>
      </c>
      <c r="D1503" s="738" t="s">
        <v>301</v>
      </c>
      <c r="E1503" s="1165"/>
      <c r="F1503" s="1165">
        <v>0</v>
      </c>
      <c r="G1503" s="1165">
        <v>0</v>
      </c>
      <c r="H1503" s="1133" t="s">
        <v>301</v>
      </c>
      <c r="I1503" s="1165"/>
      <c r="J1503" s="1165">
        <v>0</v>
      </c>
      <c r="K1503" s="1165">
        <v>0</v>
      </c>
      <c r="L1503" s="1133" t="s">
        <v>301</v>
      </c>
      <c r="M1503" s="1165">
        <v>0</v>
      </c>
      <c r="N1503" s="738" t="s">
        <v>301</v>
      </c>
    </row>
    <row r="1504" spans="1:14" x14ac:dyDescent="0.35">
      <c r="A1504" s="1138">
        <v>82</v>
      </c>
      <c r="B1504" s="868" t="s">
        <v>3530</v>
      </c>
      <c r="C1504" s="868" t="s">
        <v>3512</v>
      </c>
      <c r="D1504" s="738" t="s">
        <v>301</v>
      </c>
      <c r="E1504" s="1139"/>
      <c r="F1504" s="1139">
        <v>0</v>
      </c>
      <c r="G1504" s="1139">
        <v>0</v>
      </c>
      <c r="H1504" s="1133" t="s">
        <v>301</v>
      </c>
      <c r="I1504" s="1139"/>
      <c r="J1504" s="1139">
        <v>0</v>
      </c>
      <c r="K1504" s="1139">
        <v>0</v>
      </c>
      <c r="L1504" s="1133" t="s">
        <v>301</v>
      </c>
      <c r="M1504" s="1139">
        <v>0</v>
      </c>
      <c r="N1504" s="738" t="s">
        <v>301</v>
      </c>
    </row>
    <row r="1505" spans="1:14" x14ac:dyDescent="0.35">
      <c r="A1505" s="1161"/>
      <c r="B1505" s="1162" t="s">
        <v>3531</v>
      </c>
      <c r="C1505" s="1162"/>
      <c r="D1505" s="738" t="s">
        <v>301</v>
      </c>
      <c r="E1505" s="1163">
        <v>0</v>
      </c>
      <c r="F1505" s="1163">
        <v>0</v>
      </c>
      <c r="G1505" s="1163">
        <v>0</v>
      </c>
      <c r="H1505" s="1133" t="s">
        <v>301</v>
      </c>
      <c r="I1505" s="1163">
        <v>0</v>
      </c>
      <c r="J1505" s="1163">
        <v>0</v>
      </c>
      <c r="K1505" s="1163">
        <v>0</v>
      </c>
      <c r="L1505" s="1133" t="s">
        <v>301</v>
      </c>
      <c r="M1505" s="1163">
        <v>0</v>
      </c>
      <c r="N1505" s="738" t="s">
        <v>301</v>
      </c>
    </row>
    <row r="1506" spans="1:14" x14ac:dyDescent="0.35">
      <c r="A1506" s="1164">
        <v>83</v>
      </c>
      <c r="B1506" s="865" t="s">
        <v>3532</v>
      </c>
      <c r="C1506" s="865" t="s">
        <v>3533</v>
      </c>
      <c r="D1506" s="738" t="s">
        <v>301</v>
      </c>
      <c r="E1506" s="1165"/>
      <c r="F1506" s="1165">
        <v>0</v>
      </c>
      <c r="G1506" s="1165">
        <v>0</v>
      </c>
      <c r="H1506" s="1133" t="s">
        <v>301</v>
      </c>
      <c r="I1506" s="1165"/>
      <c r="J1506" s="1165">
        <v>0</v>
      </c>
      <c r="K1506" s="1165">
        <v>0</v>
      </c>
      <c r="L1506" s="1133" t="s">
        <v>301</v>
      </c>
      <c r="M1506" s="1165">
        <v>0</v>
      </c>
      <c r="N1506" s="738" t="s">
        <v>301</v>
      </c>
    </row>
    <row r="1507" spans="1:14" x14ac:dyDescent="0.35">
      <c r="A1507" s="1138">
        <v>84</v>
      </c>
      <c r="B1507" s="868" t="s">
        <v>3534</v>
      </c>
      <c r="C1507" s="868" t="s">
        <v>3533</v>
      </c>
      <c r="D1507" s="738" t="s">
        <v>301</v>
      </c>
      <c r="E1507" s="1139"/>
      <c r="F1507" s="1139">
        <v>0</v>
      </c>
      <c r="G1507" s="1139">
        <v>0</v>
      </c>
      <c r="H1507" s="1133" t="s">
        <v>301</v>
      </c>
      <c r="I1507" s="1139"/>
      <c r="J1507" s="1139">
        <v>0</v>
      </c>
      <c r="K1507" s="1139">
        <v>0</v>
      </c>
      <c r="L1507" s="1133" t="s">
        <v>301</v>
      </c>
      <c r="M1507" s="1139">
        <v>0</v>
      </c>
      <c r="N1507" s="738" t="s">
        <v>301</v>
      </c>
    </row>
    <row r="1508" spans="1:14" x14ac:dyDescent="0.35">
      <c r="A1508" s="1161"/>
      <c r="B1508" s="1162" t="s">
        <v>3535</v>
      </c>
      <c r="C1508" s="1162"/>
      <c r="D1508" s="738" t="s">
        <v>301</v>
      </c>
      <c r="E1508" s="1163">
        <v>0</v>
      </c>
      <c r="F1508" s="1163">
        <v>0</v>
      </c>
      <c r="G1508" s="1163">
        <v>0</v>
      </c>
      <c r="H1508" s="1133" t="s">
        <v>301</v>
      </c>
      <c r="I1508" s="1163">
        <v>0</v>
      </c>
      <c r="J1508" s="1163">
        <v>0</v>
      </c>
      <c r="K1508" s="1163">
        <v>0</v>
      </c>
      <c r="L1508" s="1133" t="s">
        <v>301</v>
      </c>
      <c r="M1508" s="1163">
        <v>0</v>
      </c>
      <c r="N1508" s="738" t="s">
        <v>301</v>
      </c>
    </row>
    <row r="1509" spans="1:14" x14ac:dyDescent="0.35">
      <c r="A1509" s="1164">
        <v>85</v>
      </c>
      <c r="B1509" s="865" t="s">
        <v>3536</v>
      </c>
      <c r="C1509" s="865" t="s">
        <v>3537</v>
      </c>
      <c r="D1509" s="738" t="s">
        <v>301</v>
      </c>
      <c r="E1509" s="1165"/>
      <c r="F1509" s="1165">
        <v>0</v>
      </c>
      <c r="G1509" s="1165">
        <v>0</v>
      </c>
      <c r="H1509" s="1133" t="s">
        <v>301</v>
      </c>
      <c r="I1509" s="1165"/>
      <c r="J1509" s="1165">
        <v>0</v>
      </c>
      <c r="K1509" s="1165">
        <v>0</v>
      </c>
      <c r="L1509" s="1133" t="s">
        <v>301</v>
      </c>
      <c r="M1509" s="1165">
        <v>0</v>
      </c>
      <c r="N1509" s="738" t="s">
        <v>301</v>
      </c>
    </row>
    <row r="1510" spans="1:14" x14ac:dyDescent="0.35">
      <c r="A1510" s="1138">
        <v>86</v>
      </c>
      <c r="B1510" s="868" t="s">
        <v>3538</v>
      </c>
      <c r="C1510" s="868" t="s">
        <v>3539</v>
      </c>
      <c r="D1510" s="738" t="s">
        <v>301</v>
      </c>
      <c r="E1510" s="1139"/>
      <c r="F1510" s="1139">
        <v>0</v>
      </c>
      <c r="G1510" s="1139">
        <v>0</v>
      </c>
      <c r="H1510" s="1133" t="s">
        <v>301</v>
      </c>
      <c r="I1510" s="1139"/>
      <c r="J1510" s="1139">
        <v>0</v>
      </c>
      <c r="K1510" s="1139">
        <v>0</v>
      </c>
      <c r="L1510" s="1133" t="s">
        <v>301</v>
      </c>
      <c r="M1510" s="1139">
        <v>0</v>
      </c>
      <c r="N1510" s="738" t="s">
        <v>301</v>
      </c>
    </row>
    <row r="1511" spans="1:14" x14ac:dyDescent="0.35">
      <c r="A1511" s="1164">
        <v>87</v>
      </c>
      <c r="B1511" s="865" t="s">
        <v>3540</v>
      </c>
      <c r="C1511" s="865" t="s">
        <v>3541</v>
      </c>
      <c r="D1511" s="738" t="s">
        <v>301</v>
      </c>
      <c r="E1511" s="1165"/>
      <c r="F1511" s="1165">
        <v>0</v>
      </c>
      <c r="G1511" s="1165">
        <v>0</v>
      </c>
      <c r="H1511" s="1133" t="s">
        <v>301</v>
      </c>
      <c r="I1511" s="1165"/>
      <c r="J1511" s="1165">
        <v>0</v>
      </c>
      <c r="K1511" s="1165">
        <v>0</v>
      </c>
      <c r="L1511" s="1133" t="s">
        <v>301</v>
      </c>
      <c r="M1511" s="1165">
        <v>0</v>
      </c>
      <c r="N1511" s="738" t="s">
        <v>301</v>
      </c>
    </row>
    <row r="1512" spans="1:14" x14ac:dyDescent="0.35">
      <c r="A1512" s="1138">
        <v>88</v>
      </c>
      <c r="B1512" s="868" t="s">
        <v>3542</v>
      </c>
      <c r="C1512" s="868" t="s">
        <v>3523</v>
      </c>
      <c r="D1512" s="738" t="s">
        <v>301</v>
      </c>
      <c r="E1512" s="1139"/>
      <c r="F1512" s="1139">
        <v>0</v>
      </c>
      <c r="G1512" s="1139">
        <v>0</v>
      </c>
      <c r="H1512" s="1133" t="s">
        <v>301</v>
      </c>
      <c r="I1512" s="1139"/>
      <c r="J1512" s="1139">
        <v>0</v>
      </c>
      <c r="K1512" s="1139">
        <v>0</v>
      </c>
      <c r="L1512" s="1133" t="s">
        <v>301</v>
      </c>
      <c r="M1512" s="1139">
        <v>0</v>
      </c>
      <c r="N1512" s="738" t="s">
        <v>301</v>
      </c>
    </row>
    <row r="1513" spans="1:14" x14ac:dyDescent="0.35">
      <c r="A1513" s="1167"/>
      <c r="B1513" s="1168" t="s">
        <v>3543</v>
      </c>
      <c r="C1513" s="1168"/>
      <c r="D1513" s="738"/>
      <c r="E1513" s="1169">
        <v>13800000</v>
      </c>
      <c r="F1513" s="1169">
        <v>0</v>
      </c>
      <c r="G1513" s="1169">
        <v>13800000</v>
      </c>
      <c r="H1513" s="1133"/>
      <c r="I1513" s="1169">
        <v>15829678</v>
      </c>
      <c r="J1513" s="1169">
        <v>0</v>
      </c>
      <c r="K1513" s="1169">
        <v>15829678</v>
      </c>
      <c r="L1513" s="1133"/>
      <c r="M1513" s="1169">
        <v>-2029678</v>
      </c>
      <c r="N1513" s="738"/>
    </row>
    <row r="1516" spans="1:14" x14ac:dyDescent="0.35">
      <c r="A1516" s="1156" t="s">
        <v>3500</v>
      </c>
      <c r="B1516" s="1172" t="s">
        <v>1603</v>
      </c>
      <c r="C1516" s="738"/>
      <c r="D1516" s="738" t="s">
        <v>301</v>
      </c>
      <c r="E1516" s="738"/>
      <c r="F1516" s="1158" t="s">
        <v>3501</v>
      </c>
      <c r="G1516" s="1159">
        <v>604.32574999999997</v>
      </c>
      <c r="H1516" s="738" t="s">
        <v>301</v>
      </c>
      <c r="I1516" s="1158" t="s">
        <v>3502</v>
      </c>
      <c r="J1516" s="1158">
        <v>2022</v>
      </c>
      <c r="K1516" s="738"/>
      <c r="L1516" s="738" t="s">
        <v>301</v>
      </c>
      <c r="M1516" s="738"/>
      <c r="N1516" s="738" t="s">
        <v>301</v>
      </c>
    </row>
    <row r="1517" spans="1:14" x14ac:dyDescent="0.35">
      <c r="A1517" s="787"/>
      <c r="B1517" s="738"/>
      <c r="C1517" s="738"/>
      <c r="D1517" s="738" t="s">
        <v>301</v>
      </c>
      <c r="E1517" s="738"/>
      <c r="F1517" s="738"/>
      <c r="G1517" s="738"/>
      <c r="H1517" s="738" t="s">
        <v>301</v>
      </c>
      <c r="I1517" s="738"/>
      <c r="J1517" s="738"/>
      <c r="K1517" s="738"/>
      <c r="L1517" s="738" t="s">
        <v>301</v>
      </c>
      <c r="M1517" s="738"/>
      <c r="N1517" s="738" t="s">
        <v>301</v>
      </c>
    </row>
    <row r="1518" spans="1:14" x14ac:dyDescent="0.35">
      <c r="A1518" s="1781" t="s">
        <v>0</v>
      </c>
      <c r="B1518" s="1781" t="s">
        <v>378</v>
      </c>
      <c r="C1518" s="1782" t="s">
        <v>671</v>
      </c>
      <c r="D1518" s="738" t="s">
        <v>301</v>
      </c>
      <c r="E1518" s="1284" t="s">
        <v>3503</v>
      </c>
      <c r="F1518" s="1284"/>
      <c r="G1518" s="1284"/>
      <c r="H1518" s="738" t="s">
        <v>301</v>
      </c>
      <c r="I1518" s="1284" t="s">
        <v>3504</v>
      </c>
      <c r="J1518" s="1284"/>
      <c r="K1518" s="1284"/>
      <c r="L1518" s="738" t="s">
        <v>301</v>
      </c>
      <c r="M1518" s="1284" t="s">
        <v>3505</v>
      </c>
      <c r="N1518" s="738" t="s">
        <v>301</v>
      </c>
    </row>
    <row r="1519" spans="1:14" x14ac:dyDescent="0.35">
      <c r="A1519" s="1781"/>
      <c r="B1519" s="1781"/>
      <c r="C1519" s="1781"/>
      <c r="D1519" s="738" t="s">
        <v>301</v>
      </c>
      <c r="E1519" s="1160" t="s">
        <v>3506</v>
      </c>
      <c r="F1519" s="1160" t="s">
        <v>3507</v>
      </c>
      <c r="G1519" s="1160" t="s">
        <v>3508</v>
      </c>
      <c r="H1519" s="738" t="s">
        <v>301</v>
      </c>
      <c r="I1519" s="1160" t="s">
        <v>3506</v>
      </c>
      <c r="J1519" s="1160" t="s">
        <v>3507</v>
      </c>
      <c r="K1519" s="1160" t="s">
        <v>3508</v>
      </c>
      <c r="L1519" s="738" t="s">
        <v>301</v>
      </c>
      <c r="M1519" s="1284"/>
      <c r="N1519" s="738" t="s">
        <v>301</v>
      </c>
    </row>
    <row r="1520" spans="1:14" x14ac:dyDescent="0.35">
      <c r="A1520" s="1161"/>
      <c r="B1520" s="1162" t="s">
        <v>307</v>
      </c>
      <c r="C1520" s="1162"/>
      <c r="D1520" s="738" t="s">
        <v>301</v>
      </c>
      <c r="E1520" s="1163">
        <v>0</v>
      </c>
      <c r="F1520" s="1163">
        <v>0</v>
      </c>
      <c r="G1520" s="1163">
        <v>0</v>
      </c>
      <c r="H1520" s="1133" t="s">
        <v>301</v>
      </c>
      <c r="I1520" s="1163">
        <v>0</v>
      </c>
      <c r="J1520" s="1163">
        <v>0</v>
      </c>
      <c r="K1520" s="1163">
        <v>0</v>
      </c>
      <c r="L1520" s="1133" t="s">
        <v>301</v>
      </c>
      <c r="M1520" s="1163">
        <v>0</v>
      </c>
      <c r="N1520" s="738" t="s">
        <v>301</v>
      </c>
    </row>
    <row r="1521" spans="1:14" x14ac:dyDescent="0.35">
      <c r="A1521" s="1164">
        <v>1</v>
      </c>
      <c r="B1521" s="865" t="s">
        <v>205</v>
      </c>
      <c r="C1521" s="865" t="s">
        <v>179</v>
      </c>
      <c r="D1521" s="738" t="s">
        <v>301</v>
      </c>
      <c r="E1521" s="1165"/>
      <c r="F1521" s="1165">
        <v>0</v>
      </c>
      <c r="G1521" s="1165">
        <v>0</v>
      </c>
      <c r="H1521" s="1133" t="s">
        <v>301</v>
      </c>
      <c r="I1521" s="1165"/>
      <c r="J1521" s="1165">
        <v>0</v>
      </c>
      <c r="K1521" s="1165">
        <v>0</v>
      </c>
      <c r="L1521" s="1133" t="s">
        <v>301</v>
      </c>
      <c r="M1521" s="1165">
        <v>0</v>
      </c>
      <c r="N1521" s="738" t="s">
        <v>301</v>
      </c>
    </row>
    <row r="1522" spans="1:14" x14ac:dyDescent="0.35">
      <c r="A1522" s="1138">
        <v>2</v>
      </c>
      <c r="B1522" s="868" t="s">
        <v>216</v>
      </c>
      <c r="C1522" s="868" t="s">
        <v>179</v>
      </c>
      <c r="D1522" s="738" t="s">
        <v>301</v>
      </c>
      <c r="E1522" s="1139"/>
      <c r="F1522" s="1139">
        <v>0</v>
      </c>
      <c r="G1522" s="1139">
        <v>0</v>
      </c>
      <c r="H1522" s="1133" t="s">
        <v>301</v>
      </c>
      <c r="I1522" s="1139"/>
      <c r="J1522" s="1139">
        <v>0</v>
      </c>
      <c r="K1522" s="1139">
        <v>0</v>
      </c>
      <c r="L1522" s="1133" t="s">
        <v>301</v>
      </c>
      <c r="M1522" s="1139">
        <v>0</v>
      </c>
      <c r="N1522" s="738" t="s">
        <v>301</v>
      </c>
    </row>
    <row r="1523" spans="1:14" x14ac:dyDescent="0.35">
      <c r="A1523" s="1164">
        <v>3</v>
      </c>
      <c r="B1523" s="865" t="s">
        <v>217</v>
      </c>
      <c r="C1523" s="865" t="s">
        <v>179</v>
      </c>
      <c r="D1523" s="738" t="s">
        <v>301</v>
      </c>
      <c r="E1523" s="1165"/>
      <c r="F1523" s="1165">
        <v>0</v>
      </c>
      <c r="G1523" s="1165">
        <v>0</v>
      </c>
      <c r="H1523" s="1133" t="s">
        <v>301</v>
      </c>
      <c r="I1523" s="1165"/>
      <c r="J1523" s="1165">
        <v>0</v>
      </c>
      <c r="K1523" s="1165">
        <v>0</v>
      </c>
      <c r="L1523" s="1133" t="s">
        <v>301</v>
      </c>
      <c r="M1523" s="1165">
        <v>0</v>
      </c>
      <c r="N1523" s="738" t="s">
        <v>301</v>
      </c>
    </row>
    <row r="1524" spans="1:14" x14ac:dyDescent="0.35">
      <c r="A1524" s="1138">
        <v>4</v>
      </c>
      <c r="B1524" s="868" t="s">
        <v>218</v>
      </c>
      <c r="C1524" s="868" t="s">
        <v>208</v>
      </c>
      <c r="D1524" s="738" t="s">
        <v>301</v>
      </c>
      <c r="E1524" s="1139"/>
      <c r="F1524" s="1139">
        <v>0</v>
      </c>
      <c r="G1524" s="1139">
        <v>0</v>
      </c>
      <c r="H1524" s="1133" t="s">
        <v>301</v>
      </c>
      <c r="I1524" s="1139"/>
      <c r="J1524" s="1139">
        <v>0</v>
      </c>
      <c r="K1524" s="1139">
        <v>0</v>
      </c>
      <c r="L1524" s="1133" t="s">
        <v>301</v>
      </c>
      <c r="M1524" s="1139">
        <v>0</v>
      </c>
      <c r="N1524" s="738" t="s">
        <v>301</v>
      </c>
    </row>
    <row r="1525" spans="1:14" x14ac:dyDescent="0.35">
      <c r="A1525" s="1164">
        <v>5</v>
      </c>
      <c r="B1525" s="865" t="s">
        <v>518</v>
      </c>
      <c r="C1525" s="865" t="s">
        <v>208</v>
      </c>
      <c r="D1525" s="738" t="s">
        <v>301</v>
      </c>
      <c r="E1525" s="1165"/>
      <c r="F1525" s="1165">
        <v>0</v>
      </c>
      <c r="G1525" s="1165">
        <v>0</v>
      </c>
      <c r="H1525" s="1133" t="s">
        <v>301</v>
      </c>
      <c r="I1525" s="1165"/>
      <c r="J1525" s="1165">
        <v>0</v>
      </c>
      <c r="K1525" s="1165">
        <v>0</v>
      </c>
      <c r="L1525" s="1133" t="s">
        <v>301</v>
      </c>
      <c r="M1525" s="1165">
        <v>0</v>
      </c>
      <c r="N1525" s="738" t="s">
        <v>301</v>
      </c>
    </row>
    <row r="1526" spans="1:14" x14ac:dyDescent="0.35">
      <c r="A1526" s="1138">
        <v>6</v>
      </c>
      <c r="B1526" s="868" t="s">
        <v>519</v>
      </c>
      <c r="C1526" s="868" t="s">
        <v>208</v>
      </c>
      <c r="D1526" s="738" t="s">
        <v>301</v>
      </c>
      <c r="E1526" s="1139"/>
      <c r="F1526" s="1139">
        <v>0</v>
      </c>
      <c r="G1526" s="1139">
        <v>0</v>
      </c>
      <c r="H1526" s="1133" t="s">
        <v>301</v>
      </c>
      <c r="I1526" s="1139"/>
      <c r="J1526" s="1139">
        <v>0</v>
      </c>
      <c r="K1526" s="1139">
        <v>0</v>
      </c>
      <c r="L1526" s="1133" t="s">
        <v>301</v>
      </c>
      <c r="M1526" s="1139">
        <v>0</v>
      </c>
      <c r="N1526" s="738" t="s">
        <v>301</v>
      </c>
    </row>
    <row r="1527" spans="1:14" x14ac:dyDescent="0.35">
      <c r="A1527" s="1161"/>
      <c r="B1527" s="1162" t="s">
        <v>520</v>
      </c>
      <c r="C1527" s="1162"/>
      <c r="D1527" s="738" t="s">
        <v>301</v>
      </c>
      <c r="E1527" s="1163">
        <v>0</v>
      </c>
      <c r="F1527" s="1163">
        <v>0</v>
      </c>
      <c r="G1527" s="1163">
        <v>0</v>
      </c>
      <c r="H1527" s="1133" t="s">
        <v>301</v>
      </c>
      <c r="I1527" s="1163">
        <v>0</v>
      </c>
      <c r="J1527" s="1163">
        <v>0</v>
      </c>
      <c r="K1527" s="1163">
        <v>0</v>
      </c>
      <c r="L1527" s="1133" t="s">
        <v>301</v>
      </c>
      <c r="M1527" s="1163">
        <v>0</v>
      </c>
      <c r="N1527" s="738" t="s">
        <v>301</v>
      </c>
    </row>
    <row r="1528" spans="1:14" x14ac:dyDescent="0.35">
      <c r="A1528" s="1164">
        <v>7</v>
      </c>
      <c r="B1528" s="865" t="s">
        <v>521</v>
      </c>
      <c r="C1528" s="865" t="s">
        <v>179</v>
      </c>
      <c r="D1528" s="738" t="s">
        <v>301</v>
      </c>
      <c r="E1528" s="1165"/>
      <c r="F1528" s="1165">
        <v>0</v>
      </c>
      <c r="G1528" s="1165">
        <v>0</v>
      </c>
      <c r="H1528" s="1133" t="s">
        <v>301</v>
      </c>
      <c r="I1528" s="1165"/>
      <c r="J1528" s="1165">
        <v>0</v>
      </c>
      <c r="K1528" s="1165">
        <v>0</v>
      </c>
      <c r="L1528" s="1133" t="s">
        <v>301</v>
      </c>
      <c r="M1528" s="1165">
        <v>0</v>
      </c>
      <c r="N1528" s="738" t="s">
        <v>301</v>
      </c>
    </row>
    <row r="1529" spans="1:14" x14ac:dyDescent="0.35">
      <c r="A1529" s="1138">
        <v>8</v>
      </c>
      <c r="B1529" s="868" t="s">
        <v>522</v>
      </c>
      <c r="C1529" s="868" t="s">
        <v>179</v>
      </c>
      <c r="D1529" s="738" t="s">
        <v>301</v>
      </c>
      <c r="E1529" s="1139"/>
      <c r="F1529" s="1139">
        <v>0</v>
      </c>
      <c r="G1529" s="1139">
        <v>0</v>
      </c>
      <c r="H1529" s="1133" t="s">
        <v>301</v>
      </c>
      <c r="I1529" s="1139"/>
      <c r="J1529" s="1139">
        <v>0</v>
      </c>
      <c r="K1529" s="1139">
        <v>0</v>
      </c>
      <c r="L1529" s="1133" t="s">
        <v>301</v>
      </c>
      <c r="M1529" s="1139">
        <v>0</v>
      </c>
      <c r="N1529" s="738" t="s">
        <v>301</v>
      </c>
    </row>
    <row r="1530" spans="1:14" x14ac:dyDescent="0.35">
      <c r="A1530" s="1164">
        <v>9</v>
      </c>
      <c r="B1530" s="865" t="s">
        <v>523</v>
      </c>
      <c r="C1530" s="865" t="s">
        <v>179</v>
      </c>
      <c r="D1530" s="738" t="s">
        <v>301</v>
      </c>
      <c r="E1530" s="1165"/>
      <c r="F1530" s="1165">
        <v>0</v>
      </c>
      <c r="G1530" s="1165">
        <v>0</v>
      </c>
      <c r="H1530" s="1133" t="s">
        <v>301</v>
      </c>
      <c r="I1530" s="1165"/>
      <c r="J1530" s="1165">
        <v>0</v>
      </c>
      <c r="K1530" s="1165">
        <v>0</v>
      </c>
      <c r="L1530" s="1133" t="s">
        <v>301</v>
      </c>
      <c r="M1530" s="1165">
        <v>0</v>
      </c>
      <c r="N1530" s="738" t="s">
        <v>301</v>
      </c>
    </row>
    <row r="1531" spans="1:14" x14ac:dyDescent="0.35">
      <c r="A1531" s="1138">
        <v>10</v>
      </c>
      <c r="B1531" s="868" t="s">
        <v>218</v>
      </c>
      <c r="C1531" s="868" t="s">
        <v>181</v>
      </c>
      <c r="D1531" s="738" t="s">
        <v>301</v>
      </c>
      <c r="E1531" s="1139"/>
      <c r="F1531" s="1139">
        <v>0</v>
      </c>
      <c r="G1531" s="1139">
        <v>0</v>
      </c>
      <c r="H1531" s="1133" t="s">
        <v>301</v>
      </c>
      <c r="I1531" s="1139"/>
      <c r="J1531" s="1139">
        <v>0</v>
      </c>
      <c r="K1531" s="1139">
        <v>0</v>
      </c>
      <c r="L1531" s="1133" t="s">
        <v>301</v>
      </c>
      <c r="M1531" s="1139">
        <v>0</v>
      </c>
      <c r="N1531" s="738" t="s">
        <v>301</v>
      </c>
    </row>
    <row r="1532" spans="1:14" x14ac:dyDescent="0.35">
      <c r="A1532" s="1164">
        <v>11</v>
      </c>
      <c r="B1532" s="865" t="s">
        <v>518</v>
      </c>
      <c r="C1532" s="865" t="s">
        <v>181</v>
      </c>
      <c r="D1532" s="738" t="s">
        <v>301</v>
      </c>
      <c r="E1532" s="1165"/>
      <c r="F1532" s="1165">
        <v>0</v>
      </c>
      <c r="G1532" s="1165">
        <v>0</v>
      </c>
      <c r="H1532" s="1133" t="s">
        <v>301</v>
      </c>
      <c r="I1532" s="1165"/>
      <c r="J1532" s="1165">
        <v>0</v>
      </c>
      <c r="K1532" s="1165">
        <v>0</v>
      </c>
      <c r="L1532" s="1133" t="s">
        <v>301</v>
      </c>
      <c r="M1532" s="1165">
        <v>0</v>
      </c>
      <c r="N1532" s="738" t="s">
        <v>301</v>
      </c>
    </row>
    <row r="1533" spans="1:14" x14ac:dyDescent="0.35">
      <c r="A1533" s="1138">
        <v>12</v>
      </c>
      <c r="B1533" s="868" t="s">
        <v>524</v>
      </c>
      <c r="C1533" s="868" t="s">
        <v>181</v>
      </c>
      <c r="D1533" s="738" t="s">
        <v>301</v>
      </c>
      <c r="E1533" s="1139"/>
      <c r="F1533" s="1139">
        <v>0</v>
      </c>
      <c r="G1533" s="1139">
        <v>0</v>
      </c>
      <c r="H1533" s="1133" t="s">
        <v>301</v>
      </c>
      <c r="I1533" s="1139"/>
      <c r="J1533" s="1139">
        <v>0</v>
      </c>
      <c r="K1533" s="1139">
        <v>0</v>
      </c>
      <c r="L1533" s="1133" t="s">
        <v>301</v>
      </c>
      <c r="M1533" s="1139">
        <v>0</v>
      </c>
      <c r="N1533" s="738" t="s">
        <v>301</v>
      </c>
    </row>
    <row r="1534" spans="1:14" x14ac:dyDescent="0.35">
      <c r="A1534" s="1161"/>
      <c r="B1534" s="1162" t="s">
        <v>381</v>
      </c>
      <c r="C1534" s="1162"/>
      <c r="D1534" s="738" t="s">
        <v>301</v>
      </c>
      <c r="E1534" s="1163">
        <v>0</v>
      </c>
      <c r="F1534" s="1163">
        <v>0</v>
      </c>
      <c r="G1534" s="1163">
        <v>0</v>
      </c>
      <c r="H1534" s="1133" t="s">
        <v>301</v>
      </c>
      <c r="I1534" s="1163">
        <v>0</v>
      </c>
      <c r="J1534" s="1163">
        <v>0</v>
      </c>
      <c r="K1534" s="1163">
        <v>0</v>
      </c>
      <c r="L1534" s="1133" t="s">
        <v>301</v>
      </c>
      <c r="M1534" s="1163">
        <v>0</v>
      </c>
      <c r="N1534" s="738" t="s">
        <v>301</v>
      </c>
    </row>
    <row r="1535" spans="1:14" x14ac:dyDescent="0.35">
      <c r="A1535" s="1164">
        <v>13</v>
      </c>
      <c r="B1535" s="865" t="s">
        <v>525</v>
      </c>
      <c r="C1535" s="865" t="s">
        <v>101</v>
      </c>
      <c r="D1535" s="738" t="s">
        <v>301</v>
      </c>
      <c r="E1535" s="1165"/>
      <c r="F1535" s="1165">
        <v>0</v>
      </c>
      <c r="G1535" s="1165">
        <v>0</v>
      </c>
      <c r="H1535" s="1133" t="s">
        <v>301</v>
      </c>
      <c r="I1535" s="1165"/>
      <c r="J1535" s="1165">
        <v>0</v>
      </c>
      <c r="K1535" s="1165">
        <v>0</v>
      </c>
      <c r="L1535" s="1133" t="s">
        <v>301</v>
      </c>
      <c r="M1535" s="1165">
        <v>0</v>
      </c>
      <c r="N1535" s="738" t="s">
        <v>301</v>
      </c>
    </row>
    <row r="1536" spans="1:14" x14ac:dyDescent="0.35">
      <c r="A1536" s="1138">
        <v>14</v>
      </c>
      <c r="B1536" s="868" t="s">
        <v>526</v>
      </c>
      <c r="C1536" s="868" t="s">
        <v>101</v>
      </c>
      <c r="D1536" s="738" t="s">
        <v>301</v>
      </c>
      <c r="E1536" s="1139"/>
      <c r="F1536" s="1139">
        <v>0</v>
      </c>
      <c r="G1536" s="1139">
        <v>0</v>
      </c>
      <c r="H1536" s="1133" t="s">
        <v>301</v>
      </c>
      <c r="I1536" s="1139"/>
      <c r="J1536" s="1139">
        <v>0</v>
      </c>
      <c r="K1536" s="1139">
        <v>0</v>
      </c>
      <c r="L1536" s="1133" t="s">
        <v>301</v>
      </c>
      <c r="M1536" s="1139">
        <v>0</v>
      </c>
      <c r="N1536" s="738" t="s">
        <v>301</v>
      </c>
    </row>
    <row r="1537" spans="1:14" x14ac:dyDescent="0.35">
      <c r="A1537" s="1164">
        <v>15</v>
      </c>
      <c r="B1537" s="865" t="s">
        <v>506</v>
      </c>
      <c r="C1537" s="865" t="s">
        <v>101</v>
      </c>
      <c r="D1537" s="738" t="s">
        <v>301</v>
      </c>
      <c r="E1537" s="1165"/>
      <c r="F1537" s="1165">
        <v>0</v>
      </c>
      <c r="G1537" s="1165">
        <v>0</v>
      </c>
      <c r="H1537" s="1133" t="s">
        <v>301</v>
      </c>
      <c r="I1537" s="1165"/>
      <c r="J1537" s="1165">
        <v>0</v>
      </c>
      <c r="K1537" s="1165">
        <v>0</v>
      </c>
      <c r="L1537" s="1133" t="s">
        <v>301</v>
      </c>
      <c r="M1537" s="1165">
        <v>0</v>
      </c>
      <c r="N1537" s="738" t="s">
        <v>301</v>
      </c>
    </row>
    <row r="1538" spans="1:14" x14ac:dyDescent="0.35">
      <c r="A1538" s="1161"/>
      <c r="B1538" s="1162" t="s">
        <v>382</v>
      </c>
      <c r="C1538" s="1162"/>
      <c r="D1538" s="738" t="s">
        <v>301</v>
      </c>
      <c r="E1538" s="1163">
        <v>0</v>
      </c>
      <c r="F1538" s="1163">
        <v>0</v>
      </c>
      <c r="G1538" s="1163">
        <v>0</v>
      </c>
      <c r="H1538" s="1133" t="s">
        <v>301</v>
      </c>
      <c r="I1538" s="1163">
        <v>0</v>
      </c>
      <c r="J1538" s="1163">
        <v>0</v>
      </c>
      <c r="K1538" s="1163">
        <v>0</v>
      </c>
      <c r="L1538" s="1133" t="s">
        <v>301</v>
      </c>
      <c r="M1538" s="1163">
        <v>0</v>
      </c>
      <c r="N1538" s="738" t="s">
        <v>301</v>
      </c>
    </row>
    <row r="1539" spans="1:14" x14ac:dyDescent="0.35">
      <c r="A1539" s="1164">
        <v>16</v>
      </c>
      <c r="B1539" s="865" t="s">
        <v>309</v>
      </c>
      <c r="C1539" s="865" t="s">
        <v>185</v>
      </c>
      <c r="D1539" s="738" t="s">
        <v>301</v>
      </c>
      <c r="E1539" s="1165"/>
      <c r="F1539" s="1165">
        <v>0</v>
      </c>
      <c r="G1539" s="1165">
        <v>0</v>
      </c>
      <c r="H1539" s="1133" t="s">
        <v>301</v>
      </c>
      <c r="I1539" s="1165"/>
      <c r="J1539" s="1165">
        <v>0</v>
      </c>
      <c r="K1539" s="1165">
        <v>0</v>
      </c>
      <c r="L1539" s="1133" t="s">
        <v>301</v>
      </c>
      <c r="M1539" s="1165">
        <v>0</v>
      </c>
      <c r="N1539" s="738" t="s">
        <v>301</v>
      </c>
    </row>
    <row r="1540" spans="1:14" x14ac:dyDescent="0.35">
      <c r="A1540" s="1138">
        <v>17</v>
      </c>
      <c r="B1540" s="868" t="s">
        <v>310</v>
      </c>
      <c r="C1540" s="868" t="s">
        <v>185</v>
      </c>
      <c r="D1540" s="738" t="s">
        <v>301</v>
      </c>
      <c r="E1540" s="1139"/>
      <c r="F1540" s="1139">
        <v>0</v>
      </c>
      <c r="G1540" s="1139">
        <v>0</v>
      </c>
      <c r="H1540" s="1133" t="s">
        <v>301</v>
      </c>
      <c r="I1540" s="1139"/>
      <c r="J1540" s="1139">
        <v>0</v>
      </c>
      <c r="K1540" s="1139">
        <v>0</v>
      </c>
      <c r="L1540" s="1133" t="s">
        <v>301</v>
      </c>
      <c r="M1540" s="1139">
        <v>0</v>
      </c>
      <c r="N1540" s="738" t="s">
        <v>301</v>
      </c>
    </row>
    <row r="1541" spans="1:14" x14ac:dyDescent="0.35">
      <c r="A1541" s="1164">
        <v>18</v>
      </c>
      <c r="B1541" s="865" t="s">
        <v>151</v>
      </c>
      <c r="C1541" s="865" t="s">
        <v>185</v>
      </c>
      <c r="D1541" s="738" t="s">
        <v>301</v>
      </c>
      <c r="E1541" s="1165"/>
      <c r="F1541" s="1165">
        <v>0</v>
      </c>
      <c r="G1541" s="1165">
        <v>0</v>
      </c>
      <c r="H1541" s="1133" t="s">
        <v>301</v>
      </c>
      <c r="I1541" s="1165"/>
      <c r="J1541" s="1165">
        <v>0</v>
      </c>
      <c r="K1541" s="1165">
        <v>0</v>
      </c>
      <c r="L1541" s="1133" t="s">
        <v>301</v>
      </c>
      <c r="M1541" s="1165">
        <v>0</v>
      </c>
      <c r="N1541" s="738" t="s">
        <v>301</v>
      </c>
    </row>
    <row r="1542" spans="1:14" x14ac:dyDescent="0.35">
      <c r="A1542" s="1161"/>
      <c r="B1542" s="1162" t="s">
        <v>308</v>
      </c>
      <c r="C1542" s="1162"/>
      <c r="D1542" s="738" t="s">
        <v>301</v>
      </c>
      <c r="E1542" s="1163">
        <v>0</v>
      </c>
      <c r="F1542" s="1163">
        <v>0</v>
      </c>
      <c r="G1542" s="1163">
        <v>0</v>
      </c>
      <c r="H1542" s="1133" t="s">
        <v>301</v>
      </c>
      <c r="I1542" s="1163">
        <v>0</v>
      </c>
      <c r="J1542" s="1163">
        <v>0</v>
      </c>
      <c r="K1542" s="1163">
        <v>0</v>
      </c>
      <c r="L1542" s="1133" t="s">
        <v>301</v>
      </c>
      <c r="M1542" s="1163">
        <v>0</v>
      </c>
      <c r="N1542" s="738" t="s">
        <v>301</v>
      </c>
    </row>
    <row r="1543" spans="1:14" x14ac:dyDescent="0.35">
      <c r="A1543" s="1164">
        <v>19</v>
      </c>
      <c r="B1543" s="865" t="s">
        <v>206</v>
      </c>
      <c r="C1543" s="865" t="s">
        <v>179</v>
      </c>
      <c r="D1543" s="738" t="s">
        <v>301</v>
      </c>
      <c r="E1543" s="1165"/>
      <c r="F1543" s="1165">
        <v>0</v>
      </c>
      <c r="G1543" s="1165">
        <v>0</v>
      </c>
      <c r="H1543" s="1133" t="s">
        <v>301</v>
      </c>
      <c r="I1543" s="1165"/>
      <c r="J1543" s="1165">
        <v>0</v>
      </c>
      <c r="K1543" s="1165">
        <v>0</v>
      </c>
      <c r="L1543" s="1133" t="s">
        <v>301</v>
      </c>
      <c r="M1543" s="1165">
        <v>0</v>
      </c>
      <c r="N1543" s="738" t="s">
        <v>301</v>
      </c>
    </row>
    <row r="1544" spans="1:14" x14ac:dyDescent="0.35">
      <c r="A1544" s="1138">
        <v>20</v>
      </c>
      <c r="B1544" s="868" t="s">
        <v>507</v>
      </c>
      <c r="C1544" s="868" t="s">
        <v>179</v>
      </c>
      <c r="D1544" s="738" t="s">
        <v>301</v>
      </c>
      <c r="E1544" s="1139"/>
      <c r="F1544" s="1139">
        <v>0</v>
      </c>
      <c r="G1544" s="1139">
        <v>0</v>
      </c>
      <c r="H1544" s="1133" t="s">
        <v>301</v>
      </c>
      <c r="I1544" s="1139"/>
      <c r="J1544" s="1139">
        <v>0</v>
      </c>
      <c r="K1544" s="1139">
        <v>0</v>
      </c>
      <c r="L1544" s="1133" t="s">
        <v>301</v>
      </c>
      <c r="M1544" s="1139">
        <v>0</v>
      </c>
      <c r="N1544" s="738" t="s">
        <v>301</v>
      </c>
    </row>
    <row r="1545" spans="1:14" x14ac:dyDescent="0.35">
      <c r="A1545" s="1164">
        <v>21</v>
      </c>
      <c r="B1545" s="865" t="s">
        <v>207</v>
      </c>
      <c r="C1545" s="865" t="s">
        <v>179</v>
      </c>
      <c r="D1545" s="738" t="s">
        <v>301</v>
      </c>
      <c r="E1545" s="1165"/>
      <c r="F1545" s="1165">
        <v>0</v>
      </c>
      <c r="G1545" s="1165">
        <v>0</v>
      </c>
      <c r="H1545" s="1133" t="s">
        <v>301</v>
      </c>
      <c r="I1545" s="1165"/>
      <c r="J1545" s="1165">
        <v>0</v>
      </c>
      <c r="K1545" s="1165">
        <v>0</v>
      </c>
      <c r="L1545" s="1133" t="s">
        <v>301</v>
      </c>
      <c r="M1545" s="1165">
        <v>0</v>
      </c>
      <c r="N1545" s="738" t="s">
        <v>301</v>
      </c>
    </row>
    <row r="1546" spans="1:14" x14ac:dyDescent="0.35">
      <c r="A1546" s="1138">
        <v>22</v>
      </c>
      <c r="B1546" s="868" t="s">
        <v>220</v>
      </c>
      <c r="C1546" s="868" t="s">
        <v>179</v>
      </c>
      <c r="D1546" s="738" t="s">
        <v>301</v>
      </c>
      <c r="E1546" s="1139"/>
      <c r="F1546" s="1139">
        <v>0</v>
      </c>
      <c r="G1546" s="1139">
        <v>0</v>
      </c>
      <c r="H1546" s="1133" t="s">
        <v>301</v>
      </c>
      <c r="I1546" s="1139"/>
      <c r="J1546" s="1139">
        <v>0</v>
      </c>
      <c r="K1546" s="1139">
        <v>0</v>
      </c>
      <c r="L1546" s="1133" t="s">
        <v>301</v>
      </c>
      <c r="M1546" s="1139">
        <v>0</v>
      </c>
      <c r="N1546" s="738" t="s">
        <v>301</v>
      </c>
    </row>
    <row r="1547" spans="1:14" x14ac:dyDescent="0.35">
      <c r="A1547" s="1164">
        <v>23</v>
      </c>
      <c r="B1547" s="865" t="s">
        <v>219</v>
      </c>
      <c r="C1547" s="865" t="s">
        <v>179</v>
      </c>
      <c r="D1547" s="738" t="s">
        <v>301</v>
      </c>
      <c r="E1547" s="1165"/>
      <c r="F1547" s="1165">
        <v>0</v>
      </c>
      <c r="G1547" s="1165">
        <v>0</v>
      </c>
      <c r="H1547" s="1133" t="s">
        <v>301</v>
      </c>
      <c r="I1547" s="1165"/>
      <c r="J1547" s="1165">
        <v>0</v>
      </c>
      <c r="K1547" s="1165">
        <v>0</v>
      </c>
      <c r="L1547" s="1133" t="s">
        <v>301</v>
      </c>
      <c r="M1547" s="1165">
        <v>0</v>
      </c>
      <c r="N1547" s="738" t="s">
        <v>301</v>
      </c>
    </row>
    <row r="1548" spans="1:14" x14ac:dyDescent="0.35">
      <c r="A1548" s="1138">
        <v>24</v>
      </c>
      <c r="B1548" s="868" t="s">
        <v>508</v>
      </c>
      <c r="C1548" s="868" t="s">
        <v>179</v>
      </c>
      <c r="D1548" s="738" t="s">
        <v>301</v>
      </c>
      <c r="E1548" s="1139"/>
      <c r="F1548" s="1139">
        <v>0</v>
      </c>
      <c r="G1548" s="1139">
        <v>0</v>
      </c>
      <c r="H1548" s="1133" t="s">
        <v>301</v>
      </c>
      <c r="I1548" s="1139"/>
      <c r="J1548" s="1139">
        <v>0</v>
      </c>
      <c r="K1548" s="1139">
        <v>0</v>
      </c>
      <c r="L1548" s="1133" t="s">
        <v>301</v>
      </c>
      <c r="M1548" s="1139">
        <v>0</v>
      </c>
      <c r="N1548" s="738" t="s">
        <v>301</v>
      </c>
    </row>
    <row r="1549" spans="1:14" x14ac:dyDescent="0.35">
      <c r="A1549" s="1164">
        <v>25</v>
      </c>
      <c r="B1549" s="865" t="s">
        <v>213</v>
      </c>
      <c r="C1549" s="865" t="s">
        <v>179</v>
      </c>
      <c r="D1549" s="738" t="s">
        <v>301</v>
      </c>
      <c r="E1549" s="1165"/>
      <c r="F1549" s="1165">
        <v>0</v>
      </c>
      <c r="G1549" s="1165">
        <v>0</v>
      </c>
      <c r="H1549" s="1133" t="s">
        <v>301</v>
      </c>
      <c r="I1549" s="1165"/>
      <c r="J1549" s="1165">
        <v>0</v>
      </c>
      <c r="K1549" s="1165">
        <v>0</v>
      </c>
      <c r="L1549" s="1133" t="s">
        <v>301</v>
      </c>
      <c r="M1549" s="1165">
        <v>0</v>
      </c>
      <c r="N1549" s="738" t="s">
        <v>301</v>
      </c>
    </row>
    <row r="1550" spans="1:14" x14ac:dyDescent="0.35">
      <c r="A1550" s="1138">
        <v>26</v>
      </c>
      <c r="B1550" s="868" t="s">
        <v>509</v>
      </c>
      <c r="C1550" s="868" t="s">
        <v>179</v>
      </c>
      <c r="D1550" s="738" t="s">
        <v>301</v>
      </c>
      <c r="E1550" s="1139"/>
      <c r="F1550" s="1139">
        <v>0</v>
      </c>
      <c r="G1550" s="1139">
        <v>0</v>
      </c>
      <c r="H1550" s="1133" t="s">
        <v>301</v>
      </c>
      <c r="I1550" s="1139"/>
      <c r="J1550" s="1139">
        <v>0</v>
      </c>
      <c r="K1550" s="1139">
        <v>0</v>
      </c>
      <c r="L1550" s="1133" t="s">
        <v>301</v>
      </c>
      <c r="M1550" s="1139">
        <v>0</v>
      </c>
      <c r="N1550" s="738" t="s">
        <v>301</v>
      </c>
    </row>
    <row r="1551" spans="1:14" x14ac:dyDescent="0.35">
      <c r="A1551" s="1164">
        <v>27</v>
      </c>
      <c r="B1551" s="865" t="s">
        <v>209</v>
      </c>
      <c r="C1551" s="865" t="s">
        <v>208</v>
      </c>
      <c r="D1551" s="738" t="s">
        <v>301</v>
      </c>
      <c r="E1551" s="1165"/>
      <c r="F1551" s="1165">
        <v>0</v>
      </c>
      <c r="G1551" s="1165">
        <v>0</v>
      </c>
      <c r="H1551" s="1133" t="s">
        <v>301</v>
      </c>
      <c r="I1551" s="1165"/>
      <c r="J1551" s="1165">
        <v>0</v>
      </c>
      <c r="K1551" s="1165">
        <v>0</v>
      </c>
      <c r="L1551" s="1133" t="s">
        <v>301</v>
      </c>
      <c r="M1551" s="1165">
        <v>0</v>
      </c>
      <c r="N1551" s="738" t="s">
        <v>301</v>
      </c>
    </row>
    <row r="1552" spans="1:14" x14ac:dyDescent="0.35">
      <c r="A1552" s="1138">
        <v>28</v>
      </c>
      <c r="B1552" s="868" t="s">
        <v>510</v>
      </c>
      <c r="C1552" s="868" t="s">
        <v>179</v>
      </c>
      <c r="D1552" s="738" t="s">
        <v>301</v>
      </c>
      <c r="E1552" s="1139"/>
      <c r="F1552" s="1139">
        <v>0</v>
      </c>
      <c r="G1552" s="1139">
        <v>0</v>
      </c>
      <c r="H1552" s="1133" t="s">
        <v>301</v>
      </c>
      <c r="I1552" s="1139"/>
      <c r="J1552" s="1139">
        <v>0</v>
      </c>
      <c r="K1552" s="1139">
        <v>0</v>
      </c>
      <c r="L1552" s="1133" t="s">
        <v>301</v>
      </c>
      <c r="M1552" s="1139">
        <v>0</v>
      </c>
      <c r="N1552" s="738" t="s">
        <v>301</v>
      </c>
    </row>
    <row r="1553" spans="1:14" x14ac:dyDescent="0.35">
      <c r="A1553" s="1164">
        <v>29</v>
      </c>
      <c r="B1553" s="865" t="s">
        <v>527</v>
      </c>
      <c r="C1553" s="865" t="s">
        <v>11</v>
      </c>
      <c r="D1553" s="738" t="s">
        <v>301</v>
      </c>
      <c r="E1553" s="1165"/>
      <c r="F1553" s="1165">
        <v>0</v>
      </c>
      <c r="G1553" s="1165">
        <v>0</v>
      </c>
      <c r="H1553" s="1133" t="s">
        <v>301</v>
      </c>
      <c r="I1553" s="1165"/>
      <c r="J1553" s="1165">
        <v>0</v>
      </c>
      <c r="K1553" s="1165">
        <v>0</v>
      </c>
      <c r="L1553" s="1133" t="s">
        <v>301</v>
      </c>
      <c r="M1553" s="1165">
        <v>0</v>
      </c>
      <c r="N1553" s="738" t="s">
        <v>301</v>
      </c>
    </row>
    <row r="1554" spans="1:14" x14ac:dyDescent="0.35">
      <c r="A1554" s="1161"/>
      <c r="B1554" s="1162" t="s">
        <v>528</v>
      </c>
      <c r="C1554" s="1162"/>
      <c r="D1554" s="738" t="s">
        <v>301</v>
      </c>
      <c r="E1554" s="1163">
        <v>0</v>
      </c>
      <c r="F1554" s="1163">
        <v>0</v>
      </c>
      <c r="G1554" s="1163">
        <v>0</v>
      </c>
      <c r="H1554" s="1133" t="s">
        <v>301</v>
      </c>
      <c r="I1554" s="1163">
        <v>6213662</v>
      </c>
      <c r="J1554" s="1163">
        <v>-6213662</v>
      </c>
      <c r="K1554" s="1163">
        <v>0</v>
      </c>
      <c r="L1554" s="1133" t="s">
        <v>301</v>
      </c>
      <c r="M1554" s="1163">
        <v>0</v>
      </c>
      <c r="N1554" s="738" t="s">
        <v>301</v>
      </c>
    </row>
    <row r="1555" spans="1:14" x14ac:dyDescent="0.35">
      <c r="A1555" s="1164">
        <v>30</v>
      </c>
      <c r="B1555" s="865" t="s">
        <v>3509</v>
      </c>
      <c r="C1555" s="865" t="s">
        <v>191</v>
      </c>
      <c r="D1555" s="738" t="s">
        <v>301</v>
      </c>
      <c r="E1555" s="1165"/>
      <c r="F1555" s="1165">
        <v>0</v>
      </c>
      <c r="G1555" s="1165">
        <v>0</v>
      </c>
      <c r="H1555" s="1133" t="s">
        <v>301</v>
      </c>
      <c r="I1555" s="1165"/>
      <c r="J1555" s="1165">
        <v>0</v>
      </c>
      <c r="K1555" s="1165">
        <v>0</v>
      </c>
      <c r="L1555" s="1133" t="s">
        <v>301</v>
      </c>
      <c r="M1555" s="1165">
        <v>0</v>
      </c>
      <c r="N1555" s="738" t="s">
        <v>301</v>
      </c>
    </row>
    <row r="1556" spans="1:14" x14ac:dyDescent="0.35">
      <c r="A1556" s="1138">
        <v>31</v>
      </c>
      <c r="B1556" s="868" t="s">
        <v>157</v>
      </c>
      <c r="C1556" s="868" t="s">
        <v>191</v>
      </c>
      <c r="D1556" s="738" t="s">
        <v>301</v>
      </c>
      <c r="E1556" s="1139"/>
      <c r="F1556" s="1139">
        <v>0</v>
      </c>
      <c r="G1556" s="1139">
        <v>0</v>
      </c>
      <c r="H1556" s="1133" t="s">
        <v>301</v>
      </c>
      <c r="I1556" s="1139"/>
      <c r="J1556" s="1139">
        <v>0</v>
      </c>
      <c r="K1556" s="1139">
        <v>0</v>
      </c>
      <c r="L1556" s="1133" t="s">
        <v>301</v>
      </c>
      <c r="M1556" s="1139">
        <v>0</v>
      </c>
      <c r="N1556" s="738" t="s">
        <v>301</v>
      </c>
    </row>
    <row r="1557" spans="1:14" x14ac:dyDescent="0.35">
      <c r="A1557" s="1164">
        <v>32</v>
      </c>
      <c r="B1557" s="865" t="s">
        <v>154</v>
      </c>
      <c r="C1557" s="865" t="s">
        <v>191</v>
      </c>
      <c r="D1557" s="738" t="s">
        <v>301</v>
      </c>
      <c r="E1557" s="1165"/>
      <c r="F1557" s="1165">
        <v>0</v>
      </c>
      <c r="G1557" s="1165">
        <v>0</v>
      </c>
      <c r="H1557" s="1133" t="s">
        <v>301</v>
      </c>
      <c r="I1557" s="1165"/>
      <c r="J1557" s="1165">
        <v>0</v>
      </c>
      <c r="K1557" s="1165">
        <v>0</v>
      </c>
      <c r="L1557" s="1133" t="s">
        <v>301</v>
      </c>
      <c r="M1557" s="1165">
        <v>0</v>
      </c>
      <c r="N1557" s="738" t="s">
        <v>301</v>
      </c>
    </row>
    <row r="1558" spans="1:14" x14ac:dyDescent="0.35">
      <c r="A1558" s="1138">
        <v>33</v>
      </c>
      <c r="B1558" s="868" t="s">
        <v>159</v>
      </c>
      <c r="C1558" s="868" t="s">
        <v>191</v>
      </c>
      <c r="D1558" s="738" t="s">
        <v>301</v>
      </c>
      <c r="E1558" s="1139"/>
      <c r="F1558" s="1139">
        <v>0</v>
      </c>
      <c r="G1558" s="1139">
        <v>0</v>
      </c>
      <c r="H1558" s="1133" t="s">
        <v>301</v>
      </c>
      <c r="I1558" s="1139"/>
      <c r="J1558" s="1139">
        <v>0</v>
      </c>
      <c r="K1558" s="1139">
        <v>0</v>
      </c>
      <c r="L1558" s="1133" t="s">
        <v>301</v>
      </c>
      <c r="M1558" s="1139">
        <v>0</v>
      </c>
      <c r="N1558" s="738" t="s">
        <v>301</v>
      </c>
    </row>
    <row r="1559" spans="1:14" x14ac:dyDescent="0.35">
      <c r="A1559" s="1164">
        <v>34</v>
      </c>
      <c r="B1559" s="865" t="s">
        <v>156</v>
      </c>
      <c r="C1559" s="865" t="s">
        <v>191</v>
      </c>
      <c r="D1559" s="738" t="s">
        <v>301</v>
      </c>
      <c r="E1559" s="1165"/>
      <c r="F1559" s="1165">
        <v>0</v>
      </c>
      <c r="G1559" s="1165">
        <v>0</v>
      </c>
      <c r="H1559" s="1133" t="s">
        <v>301</v>
      </c>
      <c r="I1559" s="1165"/>
      <c r="J1559" s="1165">
        <v>0</v>
      </c>
      <c r="K1559" s="1165">
        <v>0</v>
      </c>
      <c r="L1559" s="1133" t="s">
        <v>301</v>
      </c>
      <c r="M1559" s="1165">
        <v>0</v>
      </c>
      <c r="N1559" s="738" t="s">
        <v>301</v>
      </c>
    </row>
    <row r="1560" spans="1:14" x14ac:dyDescent="0.35">
      <c r="A1560" s="1138">
        <v>35</v>
      </c>
      <c r="B1560" s="868" t="s">
        <v>147</v>
      </c>
      <c r="C1560" s="868" t="s">
        <v>191</v>
      </c>
      <c r="D1560" s="738" t="s">
        <v>301</v>
      </c>
      <c r="E1560" s="1139"/>
      <c r="F1560" s="1139">
        <v>0</v>
      </c>
      <c r="G1560" s="1139">
        <v>0</v>
      </c>
      <c r="H1560" s="1133" t="s">
        <v>301</v>
      </c>
      <c r="I1560" s="1139"/>
      <c r="J1560" s="1139">
        <v>0</v>
      </c>
      <c r="K1560" s="1139">
        <v>0</v>
      </c>
      <c r="L1560" s="1133" t="s">
        <v>301</v>
      </c>
      <c r="M1560" s="1139">
        <v>0</v>
      </c>
      <c r="N1560" s="738" t="s">
        <v>301</v>
      </c>
    </row>
    <row r="1561" spans="1:14" x14ac:dyDescent="0.35">
      <c r="A1561" s="1164">
        <v>36</v>
      </c>
      <c r="B1561" s="865" t="s">
        <v>150</v>
      </c>
      <c r="C1561" s="865" t="s">
        <v>191</v>
      </c>
      <c r="D1561" s="738" t="s">
        <v>301</v>
      </c>
      <c r="E1561" s="1165"/>
      <c r="F1561" s="1165">
        <v>0</v>
      </c>
      <c r="G1561" s="1165">
        <v>0</v>
      </c>
      <c r="H1561" s="1133" t="s">
        <v>301</v>
      </c>
      <c r="I1561" s="1165"/>
      <c r="J1561" s="1165">
        <v>0</v>
      </c>
      <c r="K1561" s="1165">
        <v>0</v>
      </c>
      <c r="L1561" s="1133" t="s">
        <v>301</v>
      </c>
      <c r="M1561" s="1165">
        <v>0</v>
      </c>
      <c r="N1561" s="738" t="s">
        <v>301</v>
      </c>
    </row>
    <row r="1562" spans="1:14" x14ac:dyDescent="0.35">
      <c r="A1562" s="1138">
        <v>37</v>
      </c>
      <c r="B1562" s="868" t="s">
        <v>149</v>
      </c>
      <c r="C1562" s="868" t="s">
        <v>176</v>
      </c>
      <c r="D1562" s="738" t="s">
        <v>301</v>
      </c>
      <c r="E1562" s="1139"/>
      <c r="F1562" s="1139">
        <v>0</v>
      </c>
      <c r="G1562" s="1139">
        <v>0</v>
      </c>
      <c r="H1562" s="1133" t="s">
        <v>301</v>
      </c>
      <c r="I1562" s="1139">
        <v>6213662</v>
      </c>
      <c r="J1562" s="1139">
        <v>-6213662</v>
      </c>
      <c r="K1562" s="1139">
        <v>0</v>
      </c>
      <c r="L1562" s="1133" t="s">
        <v>301</v>
      </c>
      <c r="M1562" s="1139">
        <v>0</v>
      </c>
      <c r="N1562" s="738" t="s">
        <v>301</v>
      </c>
    </row>
    <row r="1563" spans="1:14" x14ac:dyDescent="0.35">
      <c r="A1563" s="1164">
        <v>38</v>
      </c>
      <c r="B1563" s="865" t="s">
        <v>158</v>
      </c>
      <c r="C1563" s="865" t="s">
        <v>176</v>
      </c>
      <c r="D1563" s="738" t="s">
        <v>301</v>
      </c>
      <c r="E1563" s="1165"/>
      <c r="F1563" s="1165">
        <v>0</v>
      </c>
      <c r="G1563" s="1165">
        <v>0</v>
      </c>
      <c r="H1563" s="1133" t="s">
        <v>301</v>
      </c>
      <c r="I1563" s="1165"/>
      <c r="J1563" s="1165">
        <v>0</v>
      </c>
      <c r="K1563" s="1165">
        <v>0</v>
      </c>
      <c r="L1563" s="1133" t="s">
        <v>301</v>
      </c>
      <c r="M1563" s="1165">
        <v>0</v>
      </c>
      <c r="N1563" s="738" t="s">
        <v>301</v>
      </c>
    </row>
    <row r="1564" spans="1:14" x14ac:dyDescent="0.35">
      <c r="A1564" s="1138">
        <v>39</v>
      </c>
      <c r="B1564" s="868" t="s">
        <v>529</v>
      </c>
      <c r="C1564" s="868" t="s">
        <v>176</v>
      </c>
      <c r="D1564" s="738" t="s">
        <v>301</v>
      </c>
      <c r="E1564" s="1139"/>
      <c r="F1564" s="1139">
        <v>0</v>
      </c>
      <c r="G1564" s="1139">
        <v>0</v>
      </c>
      <c r="H1564" s="1133" t="s">
        <v>301</v>
      </c>
      <c r="I1564" s="1139"/>
      <c r="J1564" s="1139">
        <v>0</v>
      </c>
      <c r="K1564" s="1139">
        <v>0</v>
      </c>
      <c r="L1564" s="1133" t="s">
        <v>301</v>
      </c>
      <c r="M1564" s="1139">
        <v>0</v>
      </c>
      <c r="N1564" s="738" t="s">
        <v>301</v>
      </c>
    </row>
    <row r="1565" spans="1:14" x14ac:dyDescent="0.35">
      <c r="A1565" s="1164">
        <v>40</v>
      </c>
      <c r="B1565" s="865" t="s">
        <v>148</v>
      </c>
      <c r="C1565" s="865" t="s">
        <v>176</v>
      </c>
      <c r="D1565" s="738" t="s">
        <v>301</v>
      </c>
      <c r="E1565" s="1165"/>
      <c r="F1565" s="1165">
        <v>0</v>
      </c>
      <c r="G1565" s="1165">
        <v>0</v>
      </c>
      <c r="H1565" s="1133" t="s">
        <v>301</v>
      </c>
      <c r="I1565" s="1165"/>
      <c r="J1565" s="1165">
        <v>0</v>
      </c>
      <c r="K1565" s="1165">
        <v>0</v>
      </c>
      <c r="L1565" s="1133" t="s">
        <v>301</v>
      </c>
      <c r="M1565" s="1165">
        <v>0</v>
      </c>
      <c r="N1565" s="738" t="s">
        <v>301</v>
      </c>
    </row>
    <row r="1566" spans="1:14" x14ac:dyDescent="0.35">
      <c r="A1566" s="1138">
        <v>41</v>
      </c>
      <c r="B1566" s="868" t="s">
        <v>511</v>
      </c>
      <c r="C1566" s="868" t="s">
        <v>185</v>
      </c>
      <c r="D1566" s="738" t="s">
        <v>301</v>
      </c>
      <c r="E1566" s="1139"/>
      <c r="F1566" s="1139">
        <v>0</v>
      </c>
      <c r="G1566" s="1139">
        <v>0</v>
      </c>
      <c r="H1566" s="1133" t="s">
        <v>301</v>
      </c>
      <c r="I1566" s="1139"/>
      <c r="J1566" s="1139">
        <v>0</v>
      </c>
      <c r="K1566" s="1139">
        <v>0</v>
      </c>
      <c r="L1566" s="1133" t="s">
        <v>301</v>
      </c>
      <c r="M1566" s="1139">
        <v>0</v>
      </c>
      <c r="N1566" s="738" t="s">
        <v>301</v>
      </c>
    </row>
    <row r="1567" spans="1:14" x14ac:dyDescent="0.35">
      <c r="A1567" s="1164">
        <v>42</v>
      </c>
      <c r="B1567" s="865" t="s">
        <v>155</v>
      </c>
      <c r="C1567" s="865" t="s">
        <v>191</v>
      </c>
      <c r="D1567" s="738" t="s">
        <v>301</v>
      </c>
      <c r="E1567" s="1165"/>
      <c r="F1567" s="1165">
        <v>0</v>
      </c>
      <c r="G1567" s="1165">
        <v>0</v>
      </c>
      <c r="H1567" s="1133" t="s">
        <v>301</v>
      </c>
      <c r="I1567" s="1165"/>
      <c r="J1567" s="1165">
        <v>0</v>
      </c>
      <c r="K1567" s="1165">
        <v>0</v>
      </c>
      <c r="L1567" s="1133" t="s">
        <v>301</v>
      </c>
      <c r="M1567" s="1165">
        <v>0</v>
      </c>
      <c r="N1567" s="738" t="s">
        <v>301</v>
      </c>
    </row>
    <row r="1568" spans="1:14" x14ac:dyDescent="0.35">
      <c r="A1568" s="1138">
        <v>43</v>
      </c>
      <c r="B1568" s="868" t="s">
        <v>153</v>
      </c>
      <c r="C1568" s="868" t="s">
        <v>191</v>
      </c>
      <c r="D1568" s="738" t="s">
        <v>301</v>
      </c>
      <c r="E1568" s="1139"/>
      <c r="F1568" s="1139">
        <v>0</v>
      </c>
      <c r="G1568" s="1139">
        <v>0</v>
      </c>
      <c r="H1568" s="1133" t="s">
        <v>301</v>
      </c>
      <c r="I1568" s="1139"/>
      <c r="J1568" s="1139">
        <v>0</v>
      </c>
      <c r="K1568" s="1139">
        <v>0</v>
      </c>
      <c r="L1568" s="1133" t="s">
        <v>301</v>
      </c>
      <c r="M1568" s="1139">
        <v>0</v>
      </c>
      <c r="N1568" s="738" t="s">
        <v>301</v>
      </c>
    </row>
    <row r="1569" spans="1:14" x14ac:dyDescent="0.35">
      <c r="A1569" s="1164">
        <v>44</v>
      </c>
      <c r="B1569" s="865" t="s">
        <v>512</v>
      </c>
      <c r="C1569" s="865" t="s">
        <v>191</v>
      </c>
      <c r="D1569" s="738" t="s">
        <v>301</v>
      </c>
      <c r="E1569" s="1165"/>
      <c r="F1569" s="1165">
        <v>0</v>
      </c>
      <c r="G1569" s="1165">
        <v>0</v>
      </c>
      <c r="H1569" s="1133" t="s">
        <v>301</v>
      </c>
      <c r="I1569" s="1165"/>
      <c r="J1569" s="1165">
        <v>0</v>
      </c>
      <c r="K1569" s="1165">
        <v>0</v>
      </c>
      <c r="L1569" s="1133" t="s">
        <v>301</v>
      </c>
      <c r="M1569" s="1165">
        <v>0</v>
      </c>
      <c r="N1569" s="738" t="s">
        <v>301</v>
      </c>
    </row>
    <row r="1570" spans="1:14" x14ac:dyDescent="0.35">
      <c r="A1570" s="1138">
        <v>45</v>
      </c>
      <c r="B1570" s="868" t="s">
        <v>152</v>
      </c>
      <c r="C1570" s="868" t="s">
        <v>191</v>
      </c>
      <c r="D1570" s="738" t="s">
        <v>301</v>
      </c>
      <c r="E1570" s="1139"/>
      <c r="F1570" s="1139">
        <v>0</v>
      </c>
      <c r="G1570" s="1139">
        <v>0</v>
      </c>
      <c r="H1570" s="1133" t="s">
        <v>301</v>
      </c>
      <c r="I1570" s="1139"/>
      <c r="J1570" s="1139">
        <v>0</v>
      </c>
      <c r="K1570" s="1139">
        <v>0</v>
      </c>
      <c r="L1570" s="1133" t="s">
        <v>301</v>
      </c>
      <c r="M1570" s="1139">
        <v>0</v>
      </c>
      <c r="N1570" s="738" t="s">
        <v>301</v>
      </c>
    </row>
    <row r="1571" spans="1:14" x14ac:dyDescent="0.35">
      <c r="A1571" s="1164">
        <v>46</v>
      </c>
      <c r="B1571" s="865" t="s">
        <v>513</v>
      </c>
      <c r="C1571" s="865" t="s">
        <v>175</v>
      </c>
      <c r="D1571" s="738" t="s">
        <v>301</v>
      </c>
      <c r="E1571" s="1165"/>
      <c r="F1571" s="1165">
        <v>0</v>
      </c>
      <c r="G1571" s="1165">
        <v>0</v>
      </c>
      <c r="H1571" s="1133" t="s">
        <v>301</v>
      </c>
      <c r="I1571" s="1165"/>
      <c r="J1571" s="1165">
        <v>0</v>
      </c>
      <c r="K1571" s="1165">
        <v>0</v>
      </c>
      <c r="L1571" s="1133" t="s">
        <v>301</v>
      </c>
      <c r="M1571" s="1165">
        <v>0</v>
      </c>
      <c r="N1571" s="738" t="s">
        <v>301</v>
      </c>
    </row>
    <row r="1572" spans="1:14" x14ac:dyDescent="0.35">
      <c r="A1572" s="1138">
        <v>47</v>
      </c>
      <c r="B1572" s="868" t="s">
        <v>204</v>
      </c>
      <c r="C1572" s="868" t="s">
        <v>196</v>
      </c>
      <c r="D1572" s="738" t="s">
        <v>301</v>
      </c>
      <c r="E1572" s="1139"/>
      <c r="F1572" s="1139">
        <v>0</v>
      </c>
      <c r="G1572" s="1139">
        <v>0</v>
      </c>
      <c r="H1572" s="1133" t="s">
        <v>301</v>
      </c>
      <c r="I1572" s="1139"/>
      <c r="J1572" s="1139">
        <v>0</v>
      </c>
      <c r="K1572" s="1139">
        <v>0</v>
      </c>
      <c r="L1572" s="1133" t="s">
        <v>301</v>
      </c>
      <c r="M1572" s="1139">
        <v>0</v>
      </c>
      <c r="N1572" s="738" t="s">
        <v>301</v>
      </c>
    </row>
    <row r="1573" spans="1:14" x14ac:dyDescent="0.35">
      <c r="A1573" s="1164">
        <v>48</v>
      </c>
      <c r="B1573" s="865" t="s">
        <v>221</v>
      </c>
      <c r="C1573" s="865" t="s">
        <v>197</v>
      </c>
      <c r="D1573" s="738" t="s">
        <v>301</v>
      </c>
      <c r="E1573" s="1165"/>
      <c r="F1573" s="1165">
        <v>0</v>
      </c>
      <c r="G1573" s="1165">
        <v>0</v>
      </c>
      <c r="H1573" s="1133" t="s">
        <v>301</v>
      </c>
      <c r="I1573" s="1165"/>
      <c r="J1573" s="1165">
        <v>0</v>
      </c>
      <c r="K1573" s="1165">
        <v>0</v>
      </c>
      <c r="L1573" s="1133" t="s">
        <v>301</v>
      </c>
      <c r="M1573" s="1165">
        <v>0</v>
      </c>
      <c r="N1573" s="738" t="s">
        <v>301</v>
      </c>
    </row>
    <row r="1574" spans="1:14" x14ac:dyDescent="0.35">
      <c r="A1574" s="1138">
        <v>49</v>
      </c>
      <c r="B1574" s="868" t="s">
        <v>530</v>
      </c>
      <c r="C1574" s="868" t="s">
        <v>2516</v>
      </c>
      <c r="D1574" s="738" t="s">
        <v>301</v>
      </c>
      <c r="E1574" s="1139"/>
      <c r="F1574" s="1139">
        <v>0</v>
      </c>
      <c r="G1574" s="1139">
        <v>0</v>
      </c>
      <c r="H1574" s="1133" t="s">
        <v>301</v>
      </c>
      <c r="I1574" s="1139"/>
      <c r="J1574" s="1139">
        <v>0</v>
      </c>
      <c r="K1574" s="1139">
        <v>0</v>
      </c>
      <c r="L1574" s="1133" t="s">
        <v>301</v>
      </c>
      <c r="M1574" s="1139">
        <v>0</v>
      </c>
      <c r="N1574" s="738" t="s">
        <v>301</v>
      </c>
    </row>
    <row r="1575" spans="1:14" x14ac:dyDescent="0.35">
      <c r="A1575" s="1164">
        <v>50</v>
      </c>
      <c r="B1575" s="865" t="s">
        <v>2520</v>
      </c>
      <c r="C1575" s="865" t="s">
        <v>2516</v>
      </c>
      <c r="D1575" s="738" t="s">
        <v>301</v>
      </c>
      <c r="E1575" s="1165"/>
      <c r="F1575" s="1165">
        <v>0</v>
      </c>
      <c r="G1575" s="1165">
        <v>0</v>
      </c>
      <c r="H1575" s="1133" t="s">
        <v>301</v>
      </c>
      <c r="I1575" s="1165"/>
      <c r="J1575" s="1165">
        <v>0</v>
      </c>
      <c r="K1575" s="1165">
        <v>0</v>
      </c>
      <c r="L1575" s="1133" t="s">
        <v>301</v>
      </c>
      <c r="M1575" s="1165">
        <v>0</v>
      </c>
      <c r="N1575" s="738" t="s">
        <v>301</v>
      </c>
    </row>
    <row r="1576" spans="1:14" x14ac:dyDescent="0.35">
      <c r="A1576" s="1138">
        <v>51</v>
      </c>
      <c r="B1576" s="868" t="s">
        <v>2517</v>
      </c>
      <c r="C1576" s="868" t="s">
        <v>2516</v>
      </c>
      <c r="D1576" s="738" t="s">
        <v>301</v>
      </c>
      <c r="E1576" s="1139"/>
      <c r="F1576" s="1139">
        <v>0</v>
      </c>
      <c r="G1576" s="1139">
        <v>0</v>
      </c>
      <c r="H1576" s="1133" t="s">
        <v>301</v>
      </c>
      <c r="I1576" s="1139"/>
      <c r="J1576" s="1139">
        <v>0</v>
      </c>
      <c r="K1576" s="1139">
        <v>0</v>
      </c>
      <c r="L1576" s="1133" t="s">
        <v>301</v>
      </c>
      <c r="M1576" s="1139">
        <v>0</v>
      </c>
      <c r="N1576" s="738" t="s">
        <v>301</v>
      </c>
    </row>
    <row r="1577" spans="1:14" x14ac:dyDescent="0.35">
      <c r="A1577" s="1164">
        <v>52</v>
      </c>
      <c r="B1577" s="865" t="s">
        <v>2518</v>
      </c>
      <c r="C1577" s="865" t="s">
        <v>2516</v>
      </c>
      <c r="D1577" s="738" t="s">
        <v>301</v>
      </c>
      <c r="E1577" s="1165"/>
      <c r="F1577" s="1165">
        <v>0</v>
      </c>
      <c r="G1577" s="1165">
        <v>0</v>
      </c>
      <c r="H1577" s="1133" t="s">
        <v>301</v>
      </c>
      <c r="I1577" s="1165"/>
      <c r="J1577" s="1165">
        <v>0</v>
      </c>
      <c r="K1577" s="1165">
        <v>0</v>
      </c>
      <c r="L1577" s="1133" t="s">
        <v>301</v>
      </c>
      <c r="M1577" s="1165">
        <v>0</v>
      </c>
      <c r="N1577" s="738" t="s">
        <v>301</v>
      </c>
    </row>
    <row r="1578" spans="1:14" x14ac:dyDescent="0.35">
      <c r="A1578" s="1138">
        <v>53</v>
      </c>
      <c r="B1578" s="868" t="s">
        <v>2519</v>
      </c>
      <c r="C1578" s="868" t="s">
        <v>2516</v>
      </c>
      <c r="D1578" s="738" t="s">
        <v>301</v>
      </c>
      <c r="E1578" s="1139"/>
      <c r="F1578" s="1139">
        <v>0</v>
      </c>
      <c r="G1578" s="1139">
        <v>0</v>
      </c>
      <c r="H1578" s="1133" t="s">
        <v>301</v>
      </c>
      <c r="I1578" s="1139"/>
      <c r="J1578" s="1139">
        <v>0</v>
      </c>
      <c r="K1578" s="1139">
        <v>0</v>
      </c>
      <c r="L1578" s="1133" t="s">
        <v>301</v>
      </c>
      <c r="M1578" s="1139">
        <v>0</v>
      </c>
      <c r="N1578" s="738" t="s">
        <v>301</v>
      </c>
    </row>
    <row r="1579" spans="1:14" x14ac:dyDescent="0.35">
      <c r="A1579" s="1164">
        <v>54</v>
      </c>
      <c r="B1579" s="865" t="s">
        <v>2521</v>
      </c>
      <c r="C1579" s="865" t="s">
        <v>2516</v>
      </c>
      <c r="D1579" s="738" t="s">
        <v>301</v>
      </c>
      <c r="E1579" s="1165"/>
      <c r="F1579" s="1165">
        <v>0</v>
      </c>
      <c r="G1579" s="1165">
        <v>0</v>
      </c>
      <c r="H1579" s="1133" t="s">
        <v>301</v>
      </c>
      <c r="I1579" s="1165"/>
      <c r="J1579" s="1165">
        <v>0</v>
      </c>
      <c r="K1579" s="1165">
        <v>0</v>
      </c>
      <c r="L1579" s="1133" t="s">
        <v>301</v>
      </c>
      <c r="M1579" s="1165">
        <v>0</v>
      </c>
      <c r="N1579" s="738" t="s">
        <v>301</v>
      </c>
    </row>
    <row r="1580" spans="1:14" x14ac:dyDescent="0.35">
      <c r="A1580" s="1138">
        <v>55</v>
      </c>
      <c r="B1580" s="868" t="s">
        <v>527</v>
      </c>
      <c r="C1580" s="868" t="s">
        <v>505</v>
      </c>
      <c r="D1580" s="738" t="s">
        <v>301</v>
      </c>
      <c r="E1580" s="1139"/>
      <c r="F1580" s="1139">
        <v>0</v>
      </c>
      <c r="G1580" s="1139">
        <v>0</v>
      </c>
      <c r="H1580" s="1133" t="s">
        <v>301</v>
      </c>
      <c r="I1580" s="1139"/>
      <c r="J1580" s="1139">
        <v>0</v>
      </c>
      <c r="K1580" s="1139">
        <v>0</v>
      </c>
      <c r="L1580" s="1133" t="s">
        <v>301</v>
      </c>
      <c r="M1580" s="1139">
        <v>0</v>
      </c>
      <c r="N1580" s="738" t="s">
        <v>301</v>
      </c>
    </row>
    <row r="1581" spans="1:14" x14ac:dyDescent="0.35">
      <c r="A1581" s="1161"/>
      <c r="B1581" s="1162" t="s">
        <v>3510</v>
      </c>
      <c r="C1581" s="1162"/>
      <c r="D1581" s="738" t="s">
        <v>301</v>
      </c>
      <c r="E1581" s="1163">
        <v>0</v>
      </c>
      <c r="F1581" s="1163">
        <v>0</v>
      </c>
      <c r="G1581" s="1163">
        <v>0</v>
      </c>
      <c r="H1581" s="1133" t="s">
        <v>301</v>
      </c>
      <c r="I1581" s="1163">
        <v>0</v>
      </c>
      <c r="J1581" s="1163">
        <v>0</v>
      </c>
      <c r="K1581" s="1163">
        <v>0</v>
      </c>
      <c r="L1581" s="1133" t="s">
        <v>301</v>
      </c>
      <c r="M1581" s="1163">
        <v>0</v>
      </c>
      <c r="N1581" s="738" t="s">
        <v>301</v>
      </c>
    </row>
    <row r="1582" spans="1:14" x14ac:dyDescent="0.35">
      <c r="A1582" s="1164">
        <v>56</v>
      </c>
      <c r="B1582" s="865" t="s">
        <v>3511</v>
      </c>
      <c r="C1582" s="865" t="s">
        <v>3512</v>
      </c>
      <c r="D1582" s="738" t="s">
        <v>301</v>
      </c>
      <c r="E1582" s="1165"/>
      <c r="F1582" s="1165">
        <v>0</v>
      </c>
      <c r="G1582" s="1165">
        <v>0</v>
      </c>
      <c r="H1582" s="1133" t="s">
        <v>301</v>
      </c>
      <c r="I1582" s="1165"/>
      <c r="J1582" s="1165">
        <v>0</v>
      </c>
      <c r="K1582" s="1165">
        <v>0</v>
      </c>
      <c r="L1582" s="1133" t="s">
        <v>301</v>
      </c>
      <c r="M1582" s="1165">
        <v>0</v>
      </c>
      <c r="N1582" s="738" t="s">
        <v>301</v>
      </c>
    </row>
    <row r="1583" spans="1:14" x14ac:dyDescent="0.35">
      <c r="A1583" s="1138">
        <v>57</v>
      </c>
      <c r="B1583" s="868" t="s">
        <v>3513</v>
      </c>
      <c r="C1583" s="868" t="s">
        <v>3512</v>
      </c>
      <c r="D1583" s="738" t="s">
        <v>301</v>
      </c>
      <c r="E1583" s="1139"/>
      <c r="F1583" s="1139">
        <v>0</v>
      </c>
      <c r="G1583" s="1139">
        <v>0</v>
      </c>
      <c r="H1583" s="1133" t="s">
        <v>301</v>
      </c>
      <c r="I1583" s="1139"/>
      <c r="J1583" s="1139">
        <v>0</v>
      </c>
      <c r="K1583" s="1139">
        <v>0</v>
      </c>
      <c r="L1583" s="1133" t="s">
        <v>301</v>
      </c>
      <c r="M1583" s="1139">
        <v>0</v>
      </c>
      <c r="N1583" s="738" t="s">
        <v>301</v>
      </c>
    </row>
    <row r="1584" spans="1:14" x14ac:dyDescent="0.35">
      <c r="A1584" s="1164">
        <v>58</v>
      </c>
      <c r="B1584" s="865" t="s">
        <v>3514</v>
      </c>
      <c r="C1584" s="865" t="s">
        <v>3512</v>
      </c>
      <c r="D1584" s="738" t="s">
        <v>301</v>
      </c>
      <c r="E1584" s="1165"/>
      <c r="F1584" s="1165">
        <v>0</v>
      </c>
      <c r="G1584" s="1165">
        <v>0</v>
      </c>
      <c r="H1584" s="1133" t="s">
        <v>301</v>
      </c>
      <c r="I1584" s="1165"/>
      <c r="J1584" s="1165">
        <v>0</v>
      </c>
      <c r="K1584" s="1165">
        <v>0</v>
      </c>
      <c r="L1584" s="1133" t="s">
        <v>301</v>
      </c>
      <c r="M1584" s="1165">
        <v>0</v>
      </c>
      <c r="N1584" s="738" t="s">
        <v>301</v>
      </c>
    </row>
    <row r="1585" spans="1:14" x14ac:dyDescent="0.35">
      <c r="A1585" s="1138">
        <v>59</v>
      </c>
      <c r="B1585" s="868" t="s">
        <v>3515</v>
      </c>
      <c r="C1585" s="868" t="s">
        <v>3512</v>
      </c>
      <c r="D1585" s="738" t="s">
        <v>301</v>
      </c>
      <c r="E1585" s="1139"/>
      <c r="F1585" s="1139">
        <v>0</v>
      </c>
      <c r="G1585" s="1139">
        <v>0</v>
      </c>
      <c r="H1585" s="1133" t="s">
        <v>301</v>
      </c>
      <c r="I1585" s="1139"/>
      <c r="J1585" s="1139">
        <v>0</v>
      </c>
      <c r="K1585" s="1139">
        <v>0</v>
      </c>
      <c r="L1585" s="1133" t="s">
        <v>301</v>
      </c>
      <c r="M1585" s="1139">
        <v>0</v>
      </c>
      <c r="N1585" s="738" t="s">
        <v>301</v>
      </c>
    </row>
    <row r="1586" spans="1:14" x14ac:dyDescent="0.35">
      <c r="A1586" s="1164">
        <v>60</v>
      </c>
      <c r="B1586" s="865" t="s">
        <v>3516</v>
      </c>
      <c r="C1586" s="865" t="s">
        <v>3512</v>
      </c>
      <c r="D1586" s="738" t="s">
        <v>301</v>
      </c>
      <c r="E1586" s="1165"/>
      <c r="F1586" s="1165">
        <v>0</v>
      </c>
      <c r="G1586" s="1165">
        <v>0</v>
      </c>
      <c r="H1586" s="1133" t="s">
        <v>301</v>
      </c>
      <c r="I1586" s="1165"/>
      <c r="J1586" s="1165">
        <v>0</v>
      </c>
      <c r="K1586" s="1165">
        <v>0</v>
      </c>
      <c r="L1586" s="1133" t="s">
        <v>301</v>
      </c>
      <c r="M1586" s="1165">
        <v>0</v>
      </c>
      <c r="N1586" s="738" t="s">
        <v>301</v>
      </c>
    </row>
    <row r="1587" spans="1:14" x14ac:dyDescent="0.35">
      <c r="A1587" s="1138">
        <v>61</v>
      </c>
      <c r="B1587" s="868" t="s">
        <v>3517</v>
      </c>
      <c r="C1587" s="868" t="s">
        <v>3512</v>
      </c>
      <c r="D1587" s="738" t="s">
        <v>301</v>
      </c>
      <c r="E1587" s="1139"/>
      <c r="F1587" s="1139">
        <v>0</v>
      </c>
      <c r="G1587" s="1139">
        <v>0</v>
      </c>
      <c r="H1587" s="1133" t="s">
        <v>301</v>
      </c>
      <c r="I1587" s="1139"/>
      <c r="J1587" s="1139">
        <v>0</v>
      </c>
      <c r="K1587" s="1139">
        <v>0</v>
      </c>
      <c r="L1587" s="1133" t="s">
        <v>301</v>
      </c>
      <c r="M1587" s="1139">
        <v>0</v>
      </c>
      <c r="N1587" s="738" t="s">
        <v>301</v>
      </c>
    </row>
    <row r="1588" spans="1:14" x14ac:dyDescent="0.35">
      <c r="A1588" s="1167"/>
      <c r="B1588" s="1168" t="s">
        <v>3518</v>
      </c>
      <c r="C1588" s="1168"/>
      <c r="D1588" s="738"/>
      <c r="E1588" s="1169">
        <v>0</v>
      </c>
      <c r="F1588" s="1169">
        <v>0</v>
      </c>
      <c r="G1588" s="1169">
        <v>0</v>
      </c>
      <c r="H1588" s="1133"/>
      <c r="I1588" s="1169">
        <v>6213662</v>
      </c>
      <c r="J1588" s="1169">
        <v>-6213662</v>
      </c>
      <c r="K1588" s="1169">
        <v>0</v>
      </c>
      <c r="L1588" s="1133"/>
      <c r="M1588" s="1169">
        <v>0</v>
      </c>
      <c r="N1588" s="738"/>
    </row>
    <row r="1589" spans="1:14" x14ac:dyDescent="0.35">
      <c r="A1589" s="1161"/>
      <c r="B1589" s="1162" t="s">
        <v>222</v>
      </c>
      <c r="C1589" s="1162"/>
      <c r="D1589" s="738" t="s">
        <v>301</v>
      </c>
      <c r="E1589" s="1163">
        <v>0</v>
      </c>
      <c r="F1589" s="1163">
        <v>0</v>
      </c>
      <c r="G1589" s="1163">
        <v>0</v>
      </c>
      <c r="H1589" s="1133" t="s">
        <v>301</v>
      </c>
      <c r="I1589" s="1163">
        <v>0</v>
      </c>
      <c r="J1589" s="1163">
        <v>0</v>
      </c>
      <c r="K1589" s="1163">
        <v>0</v>
      </c>
      <c r="L1589" s="1133" t="s">
        <v>301</v>
      </c>
      <c r="M1589" s="1163">
        <v>0</v>
      </c>
      <c r="N1589" s="738" t="s">
        <v>301</v>
      </c>
    </row>
    <row r="1590" spans="1:14" x14ac:dyDescent="0.35">
      <c r="A1590" s="1164">
        <v>62</v>
      </c>
      <c r="B1590" s="865" t="s">
        <v>531</v>
      </c>
      <c r="C1590" s="865" t="s">
        <v>26</v>
      </c>
      <c r="D1590" s="738" t="s">
        <v>301</v>
      </c>
      <c r="E1590" s="1165"/>
      <c r="F1590" s="1165">
        <v>0</v>
      </c>
      <c r="G1590" s="1165">
        <v>0</v>
      </c>
      <c r="H1590" s="1133" t="s">
        <v>301</v>
      </c>
      <c r="I1590" s="1165"/>
      <c r="J1590" s="1165">
        <v>0</v>
      </c>
      <c r="K1590" s="1165">
        <v>0</v>
      </c>
      <c r="L1590" s="1133" t="s">
        <v>301</v>
      </c>
      <c r="M1590" s="1165">
        <v>0</v>
      </c>
      <c r="N1590" s="738" t="s">
        <v>301</v>
      </c>
    </row>
    <row r="1591" spans="1:14" x14ac:dyDescent="0.35">
      <c r="A1591" s="1138">
        <v>63</v>
      </c>
      <c r="B1591" s="868" t="s">
        <v>3519</v>
      </c>
      <c r="C1591" s="868" t="s">
        <v>26</v>
      </c>
      <c r="D1591" s="738" t="s">
        <v>301</v>
      </c>
      <c r="E1591" s="1139"/>
      <c r="F1591" s="1139">
        <v>0</v>
      </c>
      <c r="G1591" s="1139">
        <v>0</v>
      </c>
      <c r="H1591" s="1133" t="s">
        <v>301</v>
      </c>
      <c r="I1591" s="1139"/>
      <c r="J1591" s="1139">
        <v>0</v>
      </c>
      <c r="K1591" s="1139">
        <v>0</v>
      </c>
      <c r="L1591" s="1133" t="s">
        <v>301</v>
      </c>
      <c r="M1591" s="1139">
        <v>0</v>
      </c>
      <c r="N1591" s="738" t="s">
        <v>301</v>
      </c>
    </row>
    <row r="1592" spans="1:14" x14ac:dyDescent="0.35">
      <c r="A1592" s="1164">
        <v>64</v>
      </c>
      <c r="B1592" s="865" t="s">
        <v>533</v>
      </c>
      <c r="C1592" s="865" t="s">
        <v>26</v>
      </c>
      <c r="D1592" s="738" t="s">
        <v>301</v>
      </c>
      <c r="E1592" s="1165"/>
      <c r="F1592" s="1165">
        <v>0</v>
      </c>
      <c r="G1592" s="1165">
        <v>0</v>
      </c>
      <c r="H1592" s="1133" t="s">
        <v>301</v>
      </c>
      <c r="I1592" s="1165"/>
      <c r="J1592" s="1165">
        <v>0</v>
      </c>
      <c r="K1592" s="1165">
        <v>0</v>
      </c>
      <c r="L1592" s="1133" t="s">
        <v>301</v>
      </c>
      <c r="M1592" s="1165">
        <v>0</v>
      </c>
      <c r="N1592" s="738" t="s">
        <v>301</v>
      </c>
    </row>
    <row r="1593" spans="1:14" x14ac:dyDescent="0.35">
      <c r="A1593" s="1138">
        <v>65</v>
      </c>
      <c r="B1593" s="868" t="s">
        <v>3520</v>
      </c>
      <c r="C1593" s="868" t="s">
        <v>26</v>
      </c>
      <c r="D1593" s="738" t="s">
        <v>301</v>
      </c>
      <c r="E1593" s="1139"/>
      <c r="F1593" s="1139">
        <v>0</v>
      </c>
      <c r="G1593" s="1139">
        <v>0</v>
      </c>
      <c r="H1593" s="1133" t="s">
        <v>301</v>
      </c>
      <c r="I1593" s="1139"/>
      <c r="J1593" s="1139">
        <v>0</v>
      </c>
      <c r="K1593" s="1139">
        <v>0</v>
      </c>
      <c r="L1593" s="1133" t="s">
        <v>301</v>
      </c>
      <c r="M1593" s="1139">
        <v>0</v>
      </c>
      <c r="N1593" s="738" t="s">
        <v>301</v>
      </c>
    </row>
    <row r="1594" spans="1:14" x14ac:dyDescent="0.35">
      <c r="A1594" s="1161"/>
      <c r="B1594" s="1162" t="s">
        <v>223</v>
      </c>
      <c r="C1594" s="1162"/>
      <c r="D1594" s="738" t="s">
        <v>301</v>
      </c>
      <c r="E1594" s="1163">
        <v>0</v>
      </c>
      <c r="F1594" s="1163">
        <v>0</v>
      </c>
      <c r="G1594" s="1163">
        <v>0</v>
      </c>
      <c r="H1594" s="1133" t="s">
        <v>301</v>
      </c>
      <c r="I1594" s="1163">
        <v>0</v>
      </c>
      <c r="J1594" s="1163">
        <v>0</v>
      </c>
      <c r="K1594" s="1163">
        <v>0</v>
      </c>
      <c r="L1594" s="1133" t="s">
        <v>301</v>
      </c>
      <c r="M1594" s="1163">
        <v>0</v>
      </c>
      <c r="N1594" s="738" t="s">
        <v>301</v>
      </c>
    </row>
    <row r="1595" spans="1:14" x14ac:dyDescent="0.35">
      <c r="A1595" s="1164">
        <v>66</v>
      </c>
      <c r="B1595" s="865" t="s">
        <v>672</v>
      </c>
      <c r="C1595" s="865" t="s">
        <v>670</v>
      </c>
      <c r="D1595" s="738" t="s">
        <v>301</v>
      </c>
      <c r="E1595" s="1165"/>
      <c r="F1595" s="1165">
        <v>0</v>
      </c>
      <c r="G1595" s="1165">
        <v>0</v>
      </c>
      <c r="H1595" s="1133" t="s">
        <v>301</v>
      </c>
      <c r="I1595" s="1165"/>
      <c r="J1595" s="1165">
        <v>0</v>
      </c>
      <c r="K1595" s="1165">
        <v>0</v>
      </c>
      <c r="L1595" s="1133" t="s">
        <v>301</v>
      </c>
      <c r="M1595" s="1165">
        <v>0</v>
      </c>
      <c r="N1595" s="738" t="s">
        <v>301</v>
      </c>
    </row>
    <row r="1596" spans="1:14" x14ac:dyDescent="0.35">
      <c r="A1596" s="1138">
        <v>67</v>
      </c>
      <c r="B1596" s="868" t="s">
        <v>673</v>
      </c>
      <c r="C1596" s="868" t="s">
        <v>3521</v>
      </c>
      <c r="D1596" s="738" t="s">
        <v>301</v>
      </c>
      <c r="E1596" s="1139"/>
      <c r="F1596" s="1139">
        <v>0</v>
      </c>
      <c r="G1596" s="1139">
        <v>0</v>
      </c>
      <c r="H1596" s="1133" t="s">
        <v>301</v>
      </c>
      <c r="I1596" s="1139"/>
      <c r="J1596" s="1139">
        <v>0</v>
      </c>
      <c r="K1596" s="1139">
        <v>0</v>
      </c>
      <c r="L1596" s="1133" t="s">
        <v>301</v>
      </c>
      <c r="M1596" s="1139">
        <v>0</v>
      </c>
      <c r="N1596" s="738" t="s">
        <v>301</v>
      </c>
    </row>
    <row r="1597" spans="1:14" x14ac:dyDescent="0.35">
      <c r="A1597" s="1164">
        <v>68</v>
      </c>
      <c r="B1597" s="865" t="s">
        <v>3522</v>
      </c>
      <c r="C1597" s="865" t="s">
        <v>674</v>
      </c>
      <c r="D1597" s="738" t="s">
        <v>301</v>
      </c>
      <c r="E1597" s="1165"/>
      <c r="F1597" s="1165">
        <v>0</v>
      </c>
      <c r="G1597" s="1165">
        <v>0</v>
      </c>
      <c r="H1597" s="1133" t="s">
        <v>301</v>
      </c>
      <c r="I1597" s="1165"/>
      <c r="J1597" s="1165">
        <v>0</v>
      </c>
      <c r="K1597" s="1165">
        <v>0</v>
      </c>
      <c r="L1597" s="1133" t="s">
        <v>301</v>
      </c>
      <c r="M1597" s="1165">
        <v>0</v>
      </c>
      <c r="N1597" s="738" t="s">
        <v>301</v>
      </c>
    </row>
    <row r="1598" spans="1:14" x14ac:dyDescent="0.35">
      <c r="A1598" s="1138">
        <v>69</v>
      </c>
      <c r="B1598" s="868" t="s">
        <v>675</v>
      </c>
      <c r="C1598" s="868" t="s">
        <v>670</v>
      </c>
      <c r="D1598" s="738" t="s">
        <v>301</v>
      </c>
      <c r="E1598" s="1139"/>
      <c r="F1598" s="1139">
        <v>0</v>
      </c>
      <c r="G1598" s="1139">
        <v>0</v>
      </c>
      <c r="H1598" s="1133" t="s">
        <v>301</v>
      </c>
      <c r="I1598" s="1139"/>
      <c r="J1598" s="1139">
        <v>0</v>
      </c>
      <c r="K1598" s="1139">
        <v>0</v>
      </c>
      <c r="L1598" s="1133" t="s">
        <v>301</v>
      </c>
      <c r="M1598" s="1139">
        <v>0</v>
      </c>
      <c r="N1598" s="738" t="s">
        <v>301</v>
      </c>
    </row>
    <row r="1599" spans="1:14" x14ac:dyDescent="0.35">
      <c r="A1599" s="1164">
        <v>70</v>
      </c>
      <c r="B1599" s="865" t="s">
        <v>676</v>
      </c>
      <c r="C1599" s="865" t="s">
        <v>670</v>
      </c>
      <c r="D1599" s="738" t="s">
        <v>301</v>
      </c>
      <c r="E1599" s="1165"/>
      <c r="F1599" s="1165">
        <v>0</v>
      </c>
      <c r="G1599" s="1165">
        <v>0</v>
      </c>
      <c r="H1599" s="1133" t="s">
        <v>301</v>
      </c>
      <c r="I1599" s="1165"/>
      <c r="J1599" s="1165">
        <v>0</v>
      </c>
      <c r="K1599" s="1165">
        <v>0</v>
      </c>
      <c r="L1599" s="1133" t="s">
        <v>301</v>
      </c>
      <c r="M1599" s="1165">
        <v>0</v>
      </c>
      <c r="N1599" s="738" t="s">
        <v>301</v>
      </c>
    </row>
    <row r="1600" spans="1:14" x14ac:dyDescent="0.35">
      <c r="A1600" s="1138">
        <v>71</v>
      </c>
      <c r="B1600" s="868" t="s">
        <v>788</v>
      </c>
      <c r="C1600" s="868" t="s">
        <v>670</v>
      </c>
      <c r="D1600" s="738" t="s">
        <v>301</v>
      </c>
      <c r="E1600" s="1139"/>
      <c r="F1600" s="1139">
        <v>0</v>
      </c>
      <c r="G1600" s="1139">
        <v>0</v>
      </c>
      <c r="H1600" s="1133" t="s">
        <v>301</v>
      </c>
      <c r="I1600" s="1139"/>
      <c r="J1600" s="1139">
        <v>0</v>
      </c>
      <c r="K1600" s="1139">
        <v>0</v>
      </c>
      <c r="L1600" s="1133" t="s">
        <v>301</v>
      </c>
      <c r="M1600" s="1139">
        <v>0</v>
      </c>
      <c r="N1600" s="738" t="s">
        <v>301</v>
      </c>
    </row>
    <row r="1601" spans="1:14" x14ac:dyDescent="0.35">
      <c r="A1601" s="1164">
        <v>72</v>
      </c>
      <c r="B1601" s="865" t="s">
        <v>679</v>
      </c>
      <c r="C1601" s="865" t="s">
        <v>670</v>
      </c>
      <c r="D1601" s="738" t="s">
        <v>301</v>
      </c>
      <c r="E1601" s="1165"/>
      <c r="F1601" s="1165">
        <v>0</v>
      </c>
      <c r="G1601" s="1165">
        <v>0</v>
      </c>
      <c r="H1601" s="1133" t="s">
        <v>301</v>
      </c>
      <c r="I1601" s="1165"/>
      <c r="J1601" s="1165">
        <v>0</v>
      </c>
      <c r="K1601" s="1165">
        <v>0</v>
      </c>
      <c r="L1601" s="1133" t="s">
        <v>301</v>
      </c>
      <c r="M1601" s="1165">
        <v>0</v>
      </c>
      <c r="N1601" s="738" t="s">
        <v>301</v>
      </c>
    </row>
    <row r="1602" spans="1:14" x14ac:dyDescent="0.35">
      <c r="A1602" s="1138">
        <v>73</v>
      </c>
      <c r="B1602" s="868" t="s">
        <v>680</v>
      </c>
      <c r="C1602" s="868" t="s">
        <v>670</v>
      </c>
      <c r="D1602" s="738" t="s">
        <v>301</v>
      </c>
      <c r="E1602" s="1139"/>
      <c r="F1602" s="1139">
        <v>0</v>
      </c>
      <c r="G1602" s="1139">
        <v>0</v>
      </c>
      <c r="H1602" s="1133" t="s">
        <v>301</v>
      </c>
      <c r="I1602" s="1139"/>
      <c r="J1602" s="1139">
        <v>0</v>
      </c>
      <c r="K1602" s="1139">
        <v>0</v>
      </c>
      <c r="L1602" s="1133" t="s">
        <v>301</v>
      </c>
      <c r="M1602" s="1139">
        <v>0</v>
      </c>
      <c r="N1602" s="738" t="s">
        <v>301</v>
      </c>
    </row>
    <row r="1603" spans="1:14" x14ac:dyDescent="0.35">
      <c r="A1603" s="1164">
        <v>74</v>
      </c>
      <c r="B1603" s="865" t="s">
        <v>681</v>
      </c>
      <c r="C1603" s="865" t="s">
        <v>670</v>
      </c>
      <c r="D1603" s="738" t="s">
        <v>301</v>
      </c>
      <c r="E1603" s="1165"/>
      <c r="F1603" s="1165">
        <v>0</v>
      </c>
      <c r="G1603" s="1165">
        <v>0</v>
      </c>
      <c r="H1603" s="1133" t="s">
        <v>301</v>
      </c>
      <c r="I1603" s="1165"/>
      <c r="J1603" s="1165">
        <v>0</v>
      </c>
      <c r="K1603" s="1165">
        <v>0</v>
      </c>
      <c r="L1603" s="1133" t="s">
        <v>301</v>
      </c>
      <c r="M1603" s="1165">
        <v>0</v>
      </c>
      <c r="N1603" s="738" t="s">
        <v>301</v>
      </c>
    </row>
    <row r="1604" spans="1:14" x14ac:dyDescent="0.35">
      <c r="A1604" s="1138">
        <v>75</v>
      </c>
      <c r="B1604" s="868" t="s">
        <v>795</v>
      </c>
      <c r="C1604" s="868" t="s">
        <v>3523</v>
      </c>
      <c r="D1604" s="738" t="s">
        <v>301</v>
      </c>
      <c r="E1604" s="1139"/>
      <c r="F1604" s="1139">
        <v>0</v>
      </c>
      <c r="G1604" s="1139">
        <v>0</v>
      </c>
      <c r="H1604" s="1133" t="s">
        <v>301</v>
      </c>
      <c r="I1604" s="1139"/>
      <c r="J1604" s="1139">
        <v>0</v>
      </c>
      <c r="K1604" s="1139">
        <v>0</v>
      </c>
      <c r="L1604" s="1133" t="s">
        <v>301</v>
      </c>
      <c r="M1604" s="1139">
        <v>0</v>
      </c>
      <c r="N1604" s="738" t="s">
        <v>301</v>
      </c>
    </row>
    <row r="1605" spans="1:14" x14ac:dyDescent="0.35">
      <c r="A1605" s="1164">
        <v>76</v>
      </c>
      <c r="B1605" s="865" t="s">
        <v>682</v>
      </c>
      <c r="C1605" s="865" t="s">
        <v>3523</v>
      </c>
      <c r="D1605" s="738" t="s">
        <v>301</v>
      </c>
      <c r="E1605" s="1165"/>
      <c r="F1605" s="1165">
        <v>0</v>
      </c>
      <c r="G1605" s="1165">
        <v>0</v>
      </c>
      <c r="H1605" s="1133" t="s">
        <v>301</v>
      </c>
      <c r="I1605" s="1165"/>
      <c r="J1605" s="1165">
        <v>0</v>
      </c>
      <c r="K1605" s="1165">
        <v>0</v>
      </c>
      <c r="L1605" s="1133" t="s">
        <v>301</v>
      </c>
      <c r="M1605" s="1165">
        <v>0</v>
      </c>
      <c r="N1605" s="738" t="s">
        <v>301</v>
      </c>
    </row>
    <row r="1606" spans="1:14" x14ac:dyDescent="0.35">
      <c r="A1606" s="1161"/>
      <c r="B1606" s="1162" t="s">
        <v>3524</v>
      </c>
      <c r="C1606" s="1162"/>
      <c r="D1606" s="738" t="s">
        <v>301</v>
      </c>
      <c r="E1606" s="1163">
        <v>0</v>
      </c>
      <c r="F1606" s="1163">
        <v>0</v>
      </c>
      <c r="G1606" s="1163">
        <v>0</v>
      </c>
      <c r="H1606" s="1133" t="s">
        <v>301</v>
      </c>
      <c r="I1606" s="1163">
        <v>0</v>
      </c>
      <c r="J1606" s="1163">
        <v>0</v>
      </c>
      <c r="K1606" s="1163">
        <v>0</v>
      </c>
      <c r="L1606" s="1133" t="s">
        <v>301</v>
      </c>
      <c r="M1606" s="1163">
        <v>0</v>
      </c>
      <c r="N1606" s="738" t="s">
        <v>301</v>
      </c>
    </row>
    <row r="1607" spans="1:14" x14ac:dyDescent="0.35">
      <c r="A1607" s="1164">
        <v>77</v>
      </c>
      <c r="B1607" s="865" t="s">
        <v>3525</v>
      </c>
      <c r="C1607" s="865" t="s">
        <v>3512</v>
      </c>
      <c r="D1607" s="738" t="s">
        <v>301</v>
      </c>
      <c r="E1607" s="1165"/>
      <c r="F1607" s="1165">
        <v>0</v>
      </c>
      <c r="G1607" s="1165">
        <v>0</v>
      </c>
      <c r="H1607" s="1133" t="s">
        <v>301</v>
      </c>
      <c r="I1607" s="1165"/>
      <c r="J1607" s="1165">
        <v>0</v>
      </c>
      <c r="K1607" s="1165">
        <v>0</v>
      </c>
      <c r="L1607" s="1133" t="s">
        <v>301</v>
      </c>
      <c r="M1607" s="1165">
        <v>0</v>
      </c>
      <c r="N1607" s="738" t="s">
        <v>301</v>
      </c>
    </row>
    <row r="1608" spans="1:14" x14ac:dyDescent="0.35">
      <c r="A1608" s="1138">
        <v>78</v>
      </c>
      <c r="B1608" s="868" t="s">
        <v>3526</v>
      </c>
      <c r="C1608" s="868" t="s">
        <v>3512</v>
      </c>
      <c r="D1608" s="738" t="s">
        <v>301</v>
      </c>
      <c r="E1608" s="1139"/>
      <c r="F1608" s="1139">
        <v>0</v>
      </c>
      <c r="G1608" s="1139">
        <v>0</v>
      </c>
      <c r="H1608" s="1133" t="s">
        <v>301</v>
      </c>
      <c r="I1608" s="1139"/>
      <c r="J1608" s="1139">
        <v>0</v>
      </c>
      <c r="K1608" s="1139">
        <v>0</v>
      </c>
      <c r="L1608" s="1133" t="s">
        <v>301</v>
      </c>
      <c r="M1608" s="1139">
        <v>0</v>
      </c>
      <c r="N1608" s="738" t="s">
        <v>301</v>
      </c>
    </row>
    <row r="1609" spans="1:14" x14ac:dyDescent="0.35">
      <c r="A1609" s="1164">
        <v>79</v>
      </c>
      <c r="B1609" s="865" t="s">
        <v>3527</v>
      </c>
      <c r="C1609" s="865" t="s">
        <v>3512</v>
      </c>
      <c r="D1609" s="738" t="s">
        <v>301</v>
      </c>
      <c r="E1609" s="1165"/>
      <c r="F1609" s="1165">
        <v>0</v>
      </c>
      <c r="G1609" s="1165">
        <v>0</v>
      </c>
      <c r="H1609" s="1133" t="s">
        <v>301</v>
      </c>
      <c r="I1609" s="1165"/>
      <c r="J1609" s="1165">
        <v>0</v>
      </c>
      <c r="K1609" s="1165">
        <v>0</v>
      </c>
      <c r="L1609" s="1133" t="s">
        <v>301</v>
      </c>
      <c r="M1609" s="1165">
        <v>0</v>
      </c>
      <c r="N1609" s="738" t="s">
        <v>301</v>
      </c>
    </row>
    <row r="1610" spans="1:14" x14ac:dyDescent="0.35">
      <c r="A1610" s="1138">
        <v>80</v>
      </c>
      <c r="B1610" s="868" t="s">
        <v>3528</v>
      </c>
      <c r="C1610" s="868" t="s">
        <v>3512</v>
      </c>
      <c r="D1610" s="738" t="s">
        <v>301</v>
      </c>
      <c r="E1610" s="1139"/>
      <c r="F1610" s="1139">
        <v>0</v>
      </c>
      <c r="G1610" s="1139">
        <v>0</v>
      </c>
      <c r="H1610" s="1133" t="s">
        <v>301</v>
      </c>
      <c r="I1610" s="1139"/>
      <c r="J1610" s="1139">
        <v>0</v>
      </c>
      <c r="K1610" s="1139">
        <v>0</v>
      </c>
      <c r="L1610" s="1133" t="s">
        <v>301</v>
      </c>
      <c r="M1610" s="1139">
        <v>0</v>
      </c>
      <c r="N1610" s="738" t="s">
        <v>301</v>
      </c>
    </row>
    <row r="1611" spans="1:14" x14ac:dyDescent="0.35">
      <c r="A1611" s="1164">
        <v>81</v>
      </c>
      <c r="B1611" s="865" t="s">
        <v>3529</v>
      </c>
      <c r="C1611" s="865" t="s">
        <v>3512</v>
      </c>
      <c r="D1611" s="738" t="s">
        <v>301</v>
      </c>
      <c r="E1611" s="1165"/>
      <c r="F1611" s="1165">
        <v>0</v>
      </c>
      <c r="G1611" s="1165">
        <v>0</v>
      </c>
      <c r="H1611" s="1133" t="s">
        <v>301</v>
      </c>
      <c r="I1611" s="1165"/>
      <c r="J1611" s="1165">
        <v>0</v>
      </c>
      <c r="K1611" s="1165">
        <v>0</v>
      </c>
      <c r="L1611" s="1133" t="s">
        <v>301</v>
      </c>
      <c r="M1611" s="1165">
        <v>0</v>
      </c>
      <c r="N1611" s="738" t="s">
        <v>301</v>
      </c>
    </row>
    <row r="1612" spans="1:14" x14ac:dyDescent="0.35">
      <c r="A1612" s="1138">
        <v>82</v>
      </c>
      <c r="B1612" s="868" t="s">
        <v>3530</v>
      </c>
      <c r="C1612" s="868" t="s">
        <v>3512</v>
      </c>
      <c r="D1612" s="738" t="s">
        <v>301</v>
      </c>
      <c r="E1612" s="1139"/>
      <c r="F1612" s="1139">
        <v>0</v>
      </c>
      <c r="G1612" s="1139">
        <v>0</v>
      </c>
      <c r="H1612" s="1133" t="s">
        <v>301</v>
      </c>
      <c r="I1612" s="1139"/>
      <c r="J1612" s="1139">
        <v>0</v>
      </c>
      <c r="K1612" s="1139">
        <v>0</v>
      </c>
      <c r="L1612" s="1133" t="s">
        <v>301</v>
      </c>
      <c r="M1612" s="1139">
        <v>0</v>
      </c>
      <c r="N1612" s="738" t="s">
        <v>301</v>
      </c>
    </row>
    <row r="1613" spans="1:14" x14ac:dyDescent="0.35">
      <c r="A1613" s="1161"/>
      <c r="B1613" s="1162" t="s">
        <v>3531</v>
      </c>
      <c r="C1613" s="1162"/>
      <c r="D1613" s="738" t="s">
        <v>301</v>
      </c>
      <c r="E1613" s="1163">
        <v>0</v>
      </c>
      <c r="F1613" s="1163">
        <v>0</v>
      </c>
      <c r="G1613" s="1163">
        <v>0</v>
      </c>
      <c r="H1613" s="1133" t="s">
        <v>301</v>
      </c>
      <c r="I1613" s="1163">
        <v>0</v>
      </c>
      <c r="J1613" s="1163">
        <v>0</v>
      </c>
      <c r="K1613" s="1163">
        <v>0</v>
      </c>
      <c r="L1613" s="1133" t="s">
        <v>301</v>
      </c>
      <c r="M1613" s="1163">
        <v>0</v>
      </c>
      <c r="N1613" s="738" t="s">
        <v>301</v>
      </c>
    </row>
    <row r="1614" spans="1:14" x14ac:dyDescent="0.35">
      <c r="A1614" s="1164">
        <v>83</v>
      </c>
      <c r="B1614" s="865" t="s">
        <v>3532</v>
      </c>
      <c r="C1614" s="865" t="s">
        <v>3533</v>
      </c>
      <c r="D1614" s="738" t="s">
        <v>301</v>
      </c>
      <c r="E1614" s="1165"/>
      <c r="F1614" s="1165">
        <v>0</v>
      </c>
      <c r="G1614" s="1165">
        <v>0</v>
      </c>
      <c r="H1614" s="1133" t="s">
        <v>301</v>
      </c>
      <c r="I1614" s="1165"/>
      <c r="J1614" s="1165">
        <v>0</v>
      </c>
      <c r="K1614" s="1165">
        <v>0</v>
      </c>
      <c r="L1614" s="1133" t="s">
        <v>301</v>
      </c>
      <c r="M1614" s="1165">
        <v>0</v>
      </c>
      <c r="N1614" s="738" t="s">
        <v>301</v>
      </c>
    </row>
    <row r="1615" spans="1:14" x14ac:dyDescent="0.35">
      <c r="A1615" s="1138">
        <v>84</v>
      </c>
      <c r="B1615" s="868" t="s">
        <v>3534</v>
      </c>
      <c r="C1615" s="868" t="s">
        <v>3533</v>
      </c>
      <c r="D1615" s="738" t="s">
        <v>301</v>
      </c>
      <c r="E1615" s="1139"/>
      <c r="F1615" s="1139">
        <v>0</v>
      </c>
      <c r="G1615" s="1139">
        <v>0</v>
      </c>
      <c r="H1615" s="1133" t="s">
        <v>301</v>
      </c>
      <c r="I1615" s="1139"/>
      <c r="J1615" s="1139">
        <v>0</v>
      </c>
      <c r="K1615" s="1139">
        <v>0</v>
      </c>
      <c r="L1615" s="1133" t="s">
        <v>301</v>
      </c>
      <c r="M1615" s="1139">
        <v>0</v>
      </c>
      <c r="N1615" s="738" t="s">
        <v>301</v>
      </c>
    </row>
    <row r="1616" spans="1:14" x14ac:dyDescent="0.35">
      <c r="A1616" s="1161"/>
      <c r="B1616" s="1162" t="s">
        <v>3535</v>
      </c>
      <c r="C1616" s="1162"/>
      <c r="D1616" s="738" t="s">
        <v>301</v>
      </c>
      <c r="E1616" s="1163">
        <v>0</v>
      </c>
      <c r="F1616" s="1163">
        <v>0</v>
      </c>
      <c r="G1616" s="1163">
        <v>0</v>
      </c>
      <c r="H1616" s="1133" t="s">
        <v>301</v>
      </c>
      <c r="I1616" s="1163">
        <v>0</v>
      </c>
      <c r="J1616" s="1163">
        <v>0</v>
      </c>
      <c r="K1616" s="1163">
        <v>0</v>
      </c>
      <c r="L1616" s="1133" t="s">
        <v>301</v>
      </c>
      <c r="M1616" s="1163">
        <v>0</v>
      </c>
      <c r="N1616" s="738" t="s">
        <v>301</v>
      </c>
    </row>
    <row r="1617" spans="1:14" x14ac:dyDescent="0.35">
      <c r="A1617" s="1164">
        <v>85</v>
      </c>
      <c r="B1617" s="865" t="s">
        <v>3536</v>
      </c>
      <c r="C1617" s="865" t="s">
        <v>3537</v>
      </c>
      <c r="D1617" s="738" t="s">
        <v>301</v>
      </c>
      <c r="E1617" s="1165"/>
      <c r="F1617" s="1165">
        <v>0</v>
      </c>
      <c r="G1617" s="1165">
        <v>0</v>
      </c>
      <c r="H1617" s="1133" t="s">
        <v>301</v>
      </c>
      <c r="I1617" s="1165"/>
      <c r="J1617" s="1165">
        <v>0</v>
      </c>
      <c r="K1617" s="1165">
        <v>0</v>
      </c>
      <c r="L1617" s="1133" t="s">
        <v>301</v>
      </c>
      <c r="M1617" s="1165">
        <v>0</v>
      </c>
      <c r="N1617" s="738" t="s">
        <v>301</v>
      </c>
    </row>
    <row r="1618" spans="1:14" x14ac:dyDescent="0.35">
      <c r="A1618" s="1138">
        <v>86</v>
      </c>
      <c r="B1618" s="868" t="s">
        <v>3538</v>
      </c>
      <c r="C1618" s="868" t="s">
        <v>3539</v>
      </c>
      <c r="D1618" s="738" t="s">
        <v>301</v>
      </c>
      <c r="E1618" s="1139"/>
      <c r="F1618" s="1139">
        <v>0</v>
      </c>
      <c r="G1618" s="1139">
        <v>0</v>
      </c>
      <c r="H1618" s="1133" t="s">
        <v>301</v>
      </c>
      <c r="I1618" s="1139"/>
      <c r="J1618" s="1139">
        <v>0</v>
      </c>
      <c r="K1618" s="1139">
        <v>0</v>
      </c>
      <c r="L1618" s="1133" t="s">
        <v>301</v>
      </c>
      <c r="M1618" s="1139">
        <v>0</v>
      </c>
      <c r="N1618" s="738" t="s">
        <v>301</v>
      </c>
    </row>
    <row r="1619" spans="1:14" x14ac:dyDescent="0.35">
      <c r="A1619" s="1164">
        <v>87</v>
      </c>
      <c r="B1619" s="865" t="s">
        <v>3540</v>
      </c>
      <c r="C1619" s="865" t="s">
        <v>3541</v>
      </c>
      <c r="D1619" s="738" t="s">
        <v>301</v>
      </c>
      <c r="E1619" s="1165"/>
      <c r="F1619" s="1165">
        <v>0</v>
      </c>
      <c r="G1619" s="1165">
        <v>0</v>
      </c>
      <c r="H1619" s="1133" t="s">
        <v>301</v>
      </c>
      <c r="I1619" s="1165"/>
      <c r="J1619" s="1165">
        <v>0</v>
      </c>
      <c r="K1619" s="1165">
        <v>0</v>
      </c>
      <c r="L1619" s="1133" t="s">
        <v>301</v>
      </c>
      <c r="M1619" s="1165">
        <v>0</v>
      </c>
      <c r="N1619" s="738" t="s">
        <v>301</v>
      </c>
    </row>
    <row r="1620" spans="1:14" x14ac:dyDescent="0.35">
      <c r="A1620" s="1138">
        <v>88</v>
      </c>
      <c r="B1620" s="868" t="s">
        <v>3542</v>
      </c>
      <c r="C1620" s="868" t="s">
        <v>3523</v>
      </c>
      <c r="D1620" s="738" t="s">
        <v>301</v>
      </c>
      <c r="E1620" s="1139"/>
      <c r="F1620" s="1139">
        <v>0</v>
      </c>
      <c r="G1620" s="1139">
        <v>0</v>
      </c>
      <c r="H1620" s="1133" t="s">
        <v>301</v>
      </c>
      <c r="I1620" s="1139"/>
      <c r="J1620" s="1139">
        <v>0</v>
      </c>
      <c r="K1620" s="1139">
        <v>0</v>
      </c>
      <c r="L1620" s="1133" t="s">
        <v>301</v>
      </c>
      <c r="M1620" s="1139">
        <v>0</v>
      </c>
      <c r="N1620" s="738" t="s">
        <v>301</v>
      </c>
    </row>
    <row r="1621" spans="1:14" x14ac:dyDescent="0.35">
      <c r="A1621" s="1167"/>
      <c r="B1621" s="1168" t="s">
        <v>3543</v>
      </c>
      <c r="C1621" s="1168"/>
      <c r="D1621" s="738"/>
      <c r="E1621" s="1169">
        <v>0</v>
      </c>
      <c r="F1621" s="1169">
        <v>0</v>
      </c>
      <c r="G1621" s="1169">
        <v>0</v>
      </c>
      <c r="H1621" s="1133"/>
      <c r="I1621" s="1169">
        <v>6213662</v>
      </c>
      <c r="J1621" s="1169">
        <v>-6213662</v>
      </c>
      <c r="K1621" s="1169">
        <v>0</v>
      </c>
      <c r="L1621" s="1133"/>
      <c r="M1621" s="1169">
        <v>0</v>
      </c>
      <c r="N1621" s="738"/>
    </row>
    <row r="1624" spans="1:14" x14ac:dyDescent="0.35">
      <c r="A1624" s="1156" t="s">
        <v>3500</v>
      </c>
      <c r="B1624" s="1172" t="s">
        <v>1604</v>
      </c>
      <c r="C1624" s="738"/>
      <c r="D1624" s="738" t="s">
        <v>301</v>
      </c>
      <c r="E1624" s="738"/>
      <c r="F1624" s="1158" t="s">
        <v>3501</v>
      </c>
      <c r="G1624" s="1159">
        <v>604.32574999999997</v>
      </c>
      <c r="H1624" s="738" t="s">
        <v>301</v>
      </c>
      <c r="I1624" s="1158" t="s">
        <v>3502</v>
      </c>
      <c r="J1624" s="1158">
        <v>2022</v>
      </c>
      <c r="K1624" s="738"/>
      <c r="L1624" s="738" t="s">
        <v>301</v>
      </c>
      <c r="M1624" s="738"/>
      <c r="N1624" s="738" t="s">
        <v>301</v>
      </c>
    </row>
    <row r="1625" spans="1:14" x14ac:dyDescent="0.35">
      <c r="A1625" s="787"/>
      <c r="B1625" s="738"/>
      <c r="C1625" s="738"/>
      <c r="D1625" s="738" t="s">
        <v>301</v>
      </c>
      <c r="E1625" s="738"/>
      <c r="F1625" s="738"/>
      <c r="G1625" s="738"/>
      <c r="H1625" s="738" t="s">
        <v>301</v>
      </c>
      <c r="I1625" s="738"/>
      <c r="J1625" s="738"/>
      <c r="K1625" s="738"/>
      <c r="L1625" s="738" t="s">
        <v>301</v>
      </c>
      <c r="M1625" s="738"/>
      <c r="N1625" s="738" t="s">
        <v>301</v>
      </c>
    </row>
    <row r="1626" spans="1:14" x14ac:dyDescent="0.35">
      <c r="A1626" s="1781" t="s">
        <v>0</v>
      </c>
      <c r="B1626" s="1781" t="s">
        <v>378</v>
      </c>
      <c r="C1626" s="1782" t="s">
        <v>671</v>
      </c>
      <c r="D1626" s="738" t="s">
        <v>301</v>
      </c>
      <c r="E1626" s="1284" t="s">
        <v>3503</v>
      </c>
      <c r="F1626" s="1284"/>
      <c r="G1626" s="1284"/>
      <c r="H1626" s="738" t="s">
        <v>301</v>
      </c>
      <c r="I1626" s="1284" t="s">
        <v>3504</v>
      </c>
      <c r="J1626" s="1284"/>
      <c r="K1626" s="1284"/>
      <c r="L1626" s="738" t="s">
        <v>301</v>
      </c>
      <c r="M1626" s="1284" t="s">
        <v>3505</v>
      </c>
      <c r="N1626" s="738" t="s">
        <v>301</v>
      </c>
    </row>
    <row r="1627" spans="1:14" x14ac:dyDescent="0.35">
      <c r="A1627" s="1781"/>
      <c r="B1627" s="1781"/>
      <c r="C1627" s="1781"/>
      <c r="D1627" s="738" t="s">
        <v>301</v>
      </c>
      <c r="E1627" s="1160" t="s">
        <v>3506</v>
      </c>
      <c r="F1627" s="1160" t="s">
        <v>3507</v>
      </c>
      <c r="G1627" s="1160" t="s">
        <v>3508</v>
      </c>
      <c r="H1627" s="738" t="s">
        <v>301</v>
      </c>
      <c r="I1627" s="1160" t="s">
        <v>3506</v>
      </c>
      <c r="J1627" s="1160" t="s">
        <v>3507</v>
      </c>
      <c r="K1627" s="1160" t="s">
        <v>3508</v>
      </c>
      <c r="L1627" s="738" t="s">
        <v>301</v>
      </c>
      <c r="M1627" s="1284"/>
      <c r="N1627" s="738" t="s">
        <v>301</v>
      </c>
    </row>
    <row r="1628" spans="1:14" x14ac:dyDescent="0.35">
      <c r="A1628" s="1161"/>
      <c r="B1628" s="1162" t="s">
        <v>307</v>
      </c>
      <c r="C1628" s="1162"/>
      <c r="D1628" s="738" t="s">
        <v>301</v>
      </c>
      <c r="E1628" s="1163">
        <v>0</v>
      </c>
      <c r="F1628" s="1163">
        <v>0</v>
      </c>
      <c r="G1628" s="1163">
        <v>0</v>
      </c>
      <c r="H1628" s="1133" t="s">
        <v>301</v>
      </c>
      <c r="I1628" s="1163">
        <v>0</v>
      </c>
      <c r="J1628" s="1163">
        <v>0</v>
      </c>
      <c r="K1628" s="1163">
        <v>0</v>
      </c>
      <c r="L1628" s="1133" t="s">
        <v>301</v>
      </c>
      <c r="M1628" s="1163">
        <v>0</v>
      </c>
      <c r="N1628" s="738" t="s">
        <v>301</v>
      </c>
    </row>
    <row r="1629" spans="1:14" x14ac:dyDescent="0.35">
      <c r="A1629" s="1164">
        <v>1</v>
      </c>
      <c r="B1629" s="865" t="s">
        <v>205</v>
      </c>
      <c r="C1629" s="865" t="s">
        <v>179</v>
      </c>
      <c r="D1629" s="738" t="s">
        <v>301</v>
      </c>
      <c r="E1629" s="1165"/>
      <c r="F1629" s="1165">
        <v>0</v>
      </c>
      <c r="G1629" s="1165">
        <v>0</v>
      </c>
      <c r="H1629" s="1133" t="s">
        <v>301</v>
      </c>
      <c r="I1629" s="1165"/>
      <c r="J1629" s="1165">
        <v>0</v>
      </c>
      <c r="K1629" s="1165">
        <v>0</v>
      </c>
      <c r="L1629" s="1133" t="s">
        <v>301</v>
      </c>
      <c r="M1629" s="1165">
        <v>0</v>
      </c>
      <c r="N1629" s="738" t="s">
        <v>301</v>
      </c>
    </row>
    <row r="1630" spans="1:14" x14ac:dyDescent="0.35">
      <c r="A1630" s="1138">
        <v>2</v>
      </c>
      <c r="B1630" s="868" t="s">
        <v>216</v>
      </c>
      <c r="C1630" s="868" t="s">
        <v>179</v>
      </c>
      <c r="D1630" s="738" t="s">
        <v>301</v>
      </c>
      <c r="E1630" s="1139"/>
      <c r="F1630" s="1139">
        <v>0</v>
      </c>
      <c r="G1630" s="1139">
        <v>0</v>
      </c>
      <c r="H1630" s="1133" t="s">
        <v>301</v>
      </c>
      <c r="I1630" s="1139"/>
      <c r="J1630" s="1139">
        <v>0</v>
      </c>
      <c r="K1630" s="1139">
        <v>0</v>
      </c>
      <c r="L1630" s="1133" t="s">
        <v>301</v>
      </c>
      <c r="M1630" s="1139">
        <v>0</v>
      </c>
      <c r="N1630" s="738" t="s">
        <v>301</v>
      </c>
    </row>
    <row r="1631" spans="1:14" x14ac:dyDescent="0.35">
      <c r="A1631" s="1164">
        <v>3</v>
      </c>
      <c r="B1631" s="865" t="s">
        <v>217</v>
      </c>
      <c r="C1631" s="865" t="s">
        <v>179</v>
      </c>
      <c r="D1631" s="738" t="s">
        <v>301</v>
      </c>
      <c r="E1631" s="1165"/>
      <c r="F1631" s="1165">
        <v>0</v>
      </c>
      <c r="G1631" s="1165">
        <v>0</v>
      </c>
      <c r="H1631" s="1133" t="s">
        <v>301</v>
      </c>
      <c r="I1631" s="1165"/>
      <c r="J1631" s="1165">
        <v>0</v>
      </c>
      <c r="K1631" s="1165">
        <v>0</v>
      </c>
      <c r="L1631" s="1133" t="s">
        <v>301</v>
      </c>
      <c r="M1631" s="1165">
        <v>0</v>
      </c>
      <c r="N1631" s="738" t="s">
        <v>301</v>
      </c>
    </row>
    <row r="1632" spans="1:14" x14ac:dyDescent="0.35">
      <c r="A1632" s="1138">
        <v>4</v>
      </c>
      <c r="B1632" s="868" t="s">
        <v>218</v>
      </c>
      <c r="C1632" s="868" t="s">
        <v>208</v>
      </c>
      <c r="D1632" s="738" t="s">
        <v>301</v>
      </c>
      <c r="E1632" s="1139"/>
      <c r="F1632" s="1139">
        <v>0</v>
      </c>
      <c r="G1632" s="1139">
        <v>0</v>
      </c>
      <c r="H1632" s="1133" t="s">
        <v>301</v>
      </c>
      <c r="I1632" s="1139"/>
      <c r="J1632" s="1139">
        <v>0</v>
      </c>
      <c r="K1632" s="1139">
        <v>0</v>
      </c>
      <c r="L1632" s="1133" t="s">
        <v>301</v>
      </c>
      <c r="M1632" s="1139">
        <v>0</v>
      </c>
      <c r="N1632" s="738" t="s">
        <v>301</v>
      </c>
    </row>
    <row r="1633" spans="1:14" x14ac:dyDescent="0.35">
      <c r="A1633" s="1164">
        <v>5</v>
      </c>
      <c r="B1633" s="865" t="s">
        <v>518</v>
      </c>
      <c r="C1633" s="865" t="s">
        <v>208</v>
      </c>
      <c r="D1633" s="738" t="s">
        <v>301</v>
      </c>
      <c r="E1633" s="1165"/>
      <c r="F1633" s="1165">
        <v>0</v>
      </c>
      <c r="G1633" s="1165">
        <v>0</v>
      </c>
      <c r="H1633" s="1133" t="s">
        <v>301</v>
      </c>
      <c r="I1633" s="1165"/>
      <c r="J1633" s="1165">
        <v>0</v>
      </c>
      <c r="K1633" s="1165">
        <v>0</v>
      </c>
      <c r="L1633" s="1133" t="s">
        <v>301</v>
      </c>
      <c r="M1633" s="1165">
        <v>0</v>
      </c>
      <c r="N1633" s="738" t="s">
        <v>301</v>
      </c>
    </row>
    <row r="1634" spans="1:14" x14ac:dyDescent="0.35">
      <c r="A1634" s="1138">
        <v>6</v>
      </c>
      <c r="B1634" s="868" t="s">
        <v>519</v>
      </c>
      <c r="C1634" s="868" t="s">
        <v>208</v>
      </c>
      <c r="D1634" s="738" t="s">
        <v>301</v>
      </c>
      <c r="E1634" s="1139"/>
      <c r="F1634" s="1139">
        <v>0</v>
      </c>
      <c r="G1634" s="1139">
        <v>0</v>
      </c>
      <c r="H1634" s="1133" t="s">
        <v>301</v>
      </c>
      <c r="I1634" s="1139"/>
      <c r="J1634" s="1139">
        <v>0</v>
      </c>
      <c r="K1634" s="1139">
        <v>0</v>
      </c>
      <c r="L1634" s="1133" t="s">
        <v>301</v>
      </c>
      <c r="M1634" s="1139">
        <v>0</v>
      </c>
      <c r="N1634" s="738" t="s">
        <v>301</v>
      </c>
    </row>
    <row r="1635" spans="1:14" x14ac:dyDescent="0.35">
      <c r="A1635" s="1161"/>
      <c r="B1635" s="1162" t="s">
        <v>520</v>
      </c>
      <c r="C1635" s="1162"/>
      <c r="D1635" s="738" t="s">
        <v>301</v>
      </c>
      <c r="E1635" s="1163">
        <v>0</v>
      </c>
      <c r="F1635" s="1163">
        <v>0</v>
      </c>
      <c r="G1635" s="1163">
        <v>0</v>
      </c>
      <c r="H1635" s="1133" t="s">
        <v>301</v>
      </c>
      <c r="I1635" s="1163">
        <v>0</v>
      </c>
      <c r="J1635" s="1163">
        <v>0</v>
      </c>
      <c r="K1635" s="1163">
        <v>0</v>
      </c>
      <c r="L1635" s="1133" t="s">
        <v>301</v>
      </c>
      <c r="M1635" s="1163">
        <v>0</v>
      </c>
      <c r="N1635" s="738" t="s">
        <v>301</v>
      </c>
    </row>
    <row r="1636" spans="1:14" x14ac:dyDescent="0.35">
      <c r="A1636" s="1164">
        <v>7</v>
      </c>
      <c r="B1636" s="865" t="s">
        <v>521</v>
      </c>
      <c r="C1636" s="865" t="s">
        <v>179</v>
      </c>
      <c r="D1636" s="738" t="s">
        <v>301</v>
      </c>
      <c r="E1636" s="1165"/>
      <c r="F1636" s="1165">
        <v>0</v>
      </c>
      <c r="G1636" s="1165">
        <v>0</v>
      </c>
      <c r="H1636" s="1133" t="s">
        <v>301</v>
      </c>
      <c r="I1636" s="1165"/>
      <c r="J1636" s="1165">
        <v>0</v>
      </c>
      <c r="K1636" s="1165">
        <v>0</v>
      </c>
      <c r="L1636" s="1133" t="s">
        <v>301</v>
      </c>
      <c r="M1636" s="1165">
        <v>0</v>
      </c>
      <c r="N1636" s="738" t="s">
        <v>301</v>
      </c>
    </row>
    <row r="1637" spans="1:14" x14ac:dyDescent="0.35">
      <c r="A1637" s="1138">
        <v>8</v>
      </c>
      <c r="B1637" s="868" t="s">
        <v>522</v>
      </c>
      <c r="C1637" s="868" t="s">
        <v>179</v>
      </c>
      <c r="D1637" s="738" t="s">
        <v>301</v>
      </c>
      <c r="E1637" s="1139"/>
      <c r="F1637" s="1139">
        <v>0</v>
      </c>
      <c r="G1637" s="1139">
        <v>0</v>
      </c>
      <c r="H1637" s="1133" t="s">
        <v>301</v>
      </c>
      <c r="I1637" s="1139"/>
      <c r="J1637" s="1139">
        <v>0</v>
      </c>
      <c r="K1637" s="1139">
        <v>0</v>
      </c>
      <c r="L1637" s="1133" t="s">
        <v>301</v>
      </c>
      <c r="M1637" s="1139">
        <v>0</v>
      </c>
      <c r="N1637" s="738" t="s">
        <v>301</v>
      </c>
    </row>
    <row r="1638" spans="1:14" x14ac:dyDescent="0.35">
      <c r="A1638" s="1164">
        <v>9</v>
      </c>
      <c r="B1638" s="865" t="s">
        <v>523</v>
      </c>
      <c r="C1638" s="865" t="s">
        <v>179</v>
      </c>
      <c r="D1638" s="738" t="s">
        <v>301</v>
      </c>
      <c r="E1638" s="1165"/>
      <c r="F1638" s="1165">
        <v>0</v>
      </c>
      <c r="G1638" s="1165">
        <v>0</v>
      </c>
      <c r="H1638" s="1133" t="s">
        <v>301</v>
      </c>
      <c r="I1638" s="1165"/>
      <c r="J1638" s="1165">
        <v>0</v>
      </c>
      <c r="K1638" s="1165">
        <v>0</v>
      </c>
      <c r="L1638" s="1133" t="s">
        <v>301</v>
      </c>
      <c r="M1638" s="1165">
        <v>0</v>
      </c>
      <c r="N1638" s="738" t="s">
        <v>301</v>
      </c>
    </row>
    <row r="1639" spans="1:14" x14ac:dyDescent="0.35">
      <c r="A1639" s="1138">
        <v>10</v>
      </c>
      <c r="B1639" s="868" t="s">
        <v>218</v>
      </c>
      <c r="C1639" s="868" t="s">
        <v>181</v>
      </c>
      <c r="D1639" s="738" t="s">
        <v>301</v>
      </c>
      <c r="E1639" s="1139"/>
      <c r="F1639" s="1139">
        <v>0</v>
      </c>
      <c r="G1639" s="1139">
        <v>0</v>
      </c>
      <c r="H1639" s="1133" t="s">
        <v>301</v>
      </c>
      <c r="I1639" s="1139"/>
      <c r="J1639" s="1139">
        <v>0</v>
      </c>
      <c r="K1639" s="1139">
        <v>0</v>
      </c>
      <c r="L1639" s="1133" t="s">
        <v>301</v>
      </c>
      <c r="M1639" s="1139">
        <v>0</v>
      </c>
      <c r="N1639" s="738" t="s">
        <v>301</v>
      </c>
    </row>
    <row r="1640" spans="1:14" x14ac:dyDescent="0.35">
      <c r="A1640" s="1164">
        <v>11</v>
      </c>
      <c r="B1640" s="865" t="s">
        <v>518</v>
      </c>
      <c r="C1640" s="865" t="s">
        <v>181</v>
      </c>
      <c r="D1640" s="738" t="s">
        <v>301</v>
      </c>
      <c r="E1640" s="1165"/>
      <c r="F1640" s="1165">
        <v>0</v>
      </c>
      <c r="G1640" s="1165">
        <v>0</v>
      </c>
      <c r="H1640" s="1133" t="s">
        <v>301</v>
      </c>
      <c r="I1640" s="1165"/>
      <c r="J1640" s="1165">
        <v>0</v>
      </c>
      <c r="K1640" s="1165">
        <v>0</v>
      </c>
      <c r="L1640" s="1133" t="s">
        <v>301</v>
      </c>
      <c r="M1640" s="1165">
        <v>0</v>
      </c>
      <c r="N1640" s="738" t="s">
        <v>301</v>
      </c>
    </row>
    <row r="1641" spans="1:14" x14ac:dyDescent="0.35">
      <c r="A1641" s="1138">
        <v>12</v>
      </c>
      <c r="B1641" s="868" t="s">
        <v>524</v>
      </c>
      <c r="C1641" s="868" t="s">
        <v>181</v>
      </c>
      <c r="D1641" s="738" t="s">
        <v>301</v>
      </c>
      <c r="E1641" s="1139"/>
      <c r="F1641" s="1139">
        <v>0</v>
      </c>
      <c r="G1641" s="1139">
        <v>0</v>
      </c>
      <c r="H1641" s="1133" t="s">
        <v>301</v>
      </c>
      <c r="I1641" s="1139"/>
      <c r="J1641" s="1139">
        <v>0</v>
      </c>
      <c r="K1641" s="1139">
        <v>0</v>
      </c>
      <c r="L1641" s="1133" t="s">
        <v>301</v>
      </c>
      <c r="M1641" s="1139">
        <v>0</v>
      </c>
      <c r="N1641" s="738" t="s">
        <v>301</v>
      </c>
    </row>
    <row r="1642" spans="1:14" x14ac:dyDescent="0.35">
      <c r="A1642" s="1161"/>
      <c r="B1642" s="1162" t="s">
        <v>381</v>
      </c>
      <c r="C1642" s="1162"/>
      <c r="D1642" s="738" t="s">
        <v>301</v>
      </c>
      <c r="E1642" s="1163">
        <v>0</v>
      </c>
      <c r="F1642" s="1163">
        <v>0</v>
      </c>
      <c r="G1642" s="1163">
        <v>0</v>
      </c>
      <c r="H1642" s="1133" t="s">
        <v>301</v>
      </c>
      <c r="I1642" s="1163">
        <v>0</v>
      </c>
      <c r="J1642" s="1163">
        <v>0</v>
      </c>
      <c r="K1642" s="1163">
        <v>0</v>
      </c>
      <c r="L1642" s="1133" t="s">
        <v>301</v>
      </c>
      <c r="M1642" s="1163">
        <v>0</v>
      </c>
      <c r="N1642" s="738" t="s">
        <v>301</v>
      </c>
    </row>
    <row r="1643" spans="1:14" x14ac:dyDescent="0.35">
      <c r="A1643" s="1164">
        <v>13</v>
      </c>
      <c r="B1643" s="865" t="s">
        <v>525</v>
      </c>
      <c r="C1643" s="865" t="s">
        <v>101</v>
      </c>
      <c r="D1643" s="738" t="s">
        <v>301</v>
      </c>
      <c r="E1643" s="1165"/>
      <c r="F1643" s="1165">
        <v>0</v>
      </c>
      <c r="G1643" s="1165">
        <v>0</v>
      </c>
      <c r="H1643" s="1133" t="s">
        <v>301</v>
      </c>
      <c r="I1643" s="1165"/>
      <c r="J1643" s="1165">
        <v>0</v>
      </c>
      <c r="K1643" s="1165">
        <v>0</v>
      </c>
      <c r="L1643" s="1133" t="s">
        <v>301</v>
      </c>
      <c r="M1643" s="1165">
        <v>0</v>
      </c>
      <c r="N1643" s="738" t="s">
        <v>301</v>
      </c>
    </row>
    <row r="1644" spans="1:14" x14ac:dyDescent="0.35">
      <c r="A1644" s="1138">
        <v>14</v>
      </c>
      <c r="B1644" s="868" t="s">
        <v>526</v>
      </c>
      <c r="C1644" s="868" t="s">
        <v>101</v>
      </c>
      <c r="D1644" s="738" t="s">
        <v>301</v>
      </c>
      <c r="E1644" s="1139"/>
      <c r="F1644" s="1139">
        <v>0</v>
      </c>
      <c r="G1644" s="1139">
        <v>0</v>
      </c>
      <c r="H1644" s="1133" t="s">
        <v>301</v>
      </c>
      <c r="I1644" s="1139"/>
      <c r="J1644" s="1139">
        <v>0</v>
      </c>
      <c r="K1644" s="1139">
        <v>0</v>
      </c>
      <c r="L1644" s="1133" t="s">
        <v>301</v>
      </c>
      <c r="M1644" s="1139">
        <v>0</v>
      </c>
      <c r="N1644" s="738" t="s">
        <v>301</v>
      </c>
    </row>
    <row r="1645" spans="1:14" x14ac:dyDescent="0.35">
      <c r="A1645" s="1164">
        <v>15</v>
      </c>
      <c r="B1645" s="865" t="s">
        <v>506</v>
      </c>
      <c r="C1645" s="865" t="s">
        <v>101</v>
      </c>
      <c r="D1645" s="738" t="s">
        <v>301</v>
      </c>
      <c r="E1645" s="1165"/>
      <c r="F1645" s="1165">
        <v>0</v>
      </c>
      <c r="G1645" s="1165">
        <v>0</v>
      </c>
      <c r="H1645" s="1133" t="s">
        <v>301</v>
      </c>
      <c r="I1645" s="1165"/>
      <c r="J1645" s="1165">
        <v>0</v>
      </c>
      <c r="K1645" s="1165">
        <v>0</v>
      </c>
      <c r="L1645" s="1133" t="s">
        <v>301</v>
      </c>
      <c r="M1645" s="1165">
        <v>0</v>
      </c>
      <c r="N1645" s="738" t="s">
        <v>301</v>
      </c>
    </row>
    <row r="1646" spans="1:14" x14ac:dyDescent="0.35">
      <c r="A1646" s="1161"/>
      <c r="B1646" s="1162" t="s">
        <v>382</v>
      </c>
      <c r="C1646" s="1162"/>
      <c r="D1646" s="738" t="s">
        <v>301</v>
      </c>
      <c r="E1646" s="1163">
        <v>0</v>
      </c>
      <c r="F1646" s="1163">
        <v>0</v>
      </c>
      <c r="G1646" s="1163">
        <v>0</v>
      </c>
      <c r="H1646" s="1133" t="s">
        <v>301</v>
      </c>
      <c r="I1646" s="1163">
        <v>0</v>
      </c>
      <c r="J1646" s="1163">
        <v>0</v>
      </c>
      <c r="K1646" s="1163">
        <v>0</v>
      </c>
      <c r="L1646" s="1133" t="s">
        <v>301</v>
      </c>
      <c r="M1646" s="1163">
        <v>0</v>
      </c>
      <c r="N1646" s="738" t="s">
        <v>301</v>
      </c>
    </row>
    <row r="1647" spans="1:14" x14ac:dyDescent="0.35">
      <c r="A1647" s="1164">
        <v>16</v>
      </c>
      <c r="B1647" s="865" t="s">
        <v>309</v>
      </c>
      <c r="C1647" s="865" t="s">
        <v>185</v>
      </c>
      <c r="D1647" s="738" t="s">
        <v>301</v>
      </c>
      <c r="E1647" s="1165"/>
      <c r="F1647" s="1165">
        <v>0</v>
      </c>
      <c r="G1647" s="1165">
        <v>0</v>
      </c>
      <c r="H1647" s="1133" t="s">
        <v>301</v>
      </c>
      <c r="I1647" s="1165"/>
      <c r="J1647" s="1165">
        <v>0</v>
      </c>
      <c r="K1647" s="1165">
        <v>0</v>
      </c>
      <c r="L1647" s="1133" t="s">
        <v>301</v>
      </c>
      <c r="M1647" s="1165">
        <v>0</v>
      </c>
      <c r="N1647" s="738" t="s">
        <v>301</v>
      </c>
    </row>
    <row r="1648" spans="1:14" x14ac:dyDescent="0.35">
      <c r="A1648" s="1138">
        <v>17</v>
      </c>
      <c r="B1648" s="868" t="s">
        <v>310</v>
      </c>
      <c r="C1648" s="868" t="s">
        <v>185</v>
      </c>
      <c r="D1648" s="738" t="s">
        <v>301</v>
      </c>
      <c r="E1648" s="1139"/>
      <c r="F1648" s="1139">
        <v>0</v>
      </c>
      <c r="G1648" s="1139">
        <v>0</v>
      </c>
      <c r="H1648" s="1133" t="s">
        <v>301</v>
      </c>
      <c r="I1648" s="1139"/>
      <c r="J1648" s="1139">
        <v>0</v>
      </c>
      <c r="K1648" s="1139">
        <v>0</v>
      </c>
      <c r="L1648" s="1133" t="s">
        <v>301</v>
      </c>
      <c r="M1648" s="1139">
        <v>0</v>
      </c>
      <c r="N1648" s="738" t="s">
        <v>301</v>
      </c>
    </row>
    <row r="1649" spans="1:14" x14ac:dyDescent="0.35">
      <c r="A1649" s="1164">
        <v>18</v>
      </c>
      <c r="B1649" s="865" t="s">
        <v>151</v>
      </c>
      <c r="C1649" s="865" t="s">
        <v>185</v>
      </c>
      <c r="D1649" s="738" t="s">
        <v>301</v>
      </c>
      <c r="E1649" s="1165"/>
      <c r="F1649" s="1165">
        <v>0</v>
      </c>
      <c r="G1649" s="1165">
        <v>0</v>
      </c>
      <c r="H1649" s="1133" t="s">
        <v>301</v>
      </c>
      <c r="I1649" s="1165"/>
      <c r="J1649" s="1165">
        <v>0</v>
      </c>
      <c r="K1649" s="1165">
        <v>0</v>
      </c>
      <c r="L1649" s="1133" t="s">
        <v>301</v>
      </c>
      <c r="M1649" s="1165">
        <v>0</v>
      </c>
      <c r="N1649" s="738" t="s">
        <v>301</v>
      </c>
    </row>
    <row r="1650" spans="1:14" x14ac:dyDescent="0.35">
      <c r="A1650" s="1161"/>
      <c r="B1650" s="1162" t="s">
        <v>308</v>
      </c>
      <c r="C1650" s="1162"/>
      <c r="D1650" s="738" t="s">
        <v>301</v>
      </c>
      <c r="E1650" s="1163">
        <v>0</v>
      </c>
      <c r="F1650" s="1163">
        <v>0</v>
      </c>
      <c r="G1650" s="1163">
        <v>0</v>
      </c>
      <c r="H1650" s="1133" t="s">
        <v>301</v>
      </c>
      <c r="I1650" s="1163">
        <v>0</v>
      </c>
      <c r="J1650" s="1163">
        <v>0</v>
      </c>
      <c r="K1650" s="1163">
        <v>0</v>
      </c>
      <c r="L1650" s="1133" t="s">
        <v>301</v>
      </c>
      <c r="M1650" s="1163">
        <v>0</v>
      </c>
      <c r="N1650" s="738" t="s">
        <v>301</v>
      </c>
    </row>
    <row r="1651" spans="1:14" x14ac:dyDescent="0.35">
      <c r="A1651" s="1164">
        <v>19</v>
      </c>
      <c r="B1651" s="865" t="s">
        <v>206</v>
      </c>
      <c r="C1651" s="865" t="s">
        <v>179</v>
      </c>
      <c r="D1651" s="738" t="s">
        <v>301</v>
      </c>
      <c r="E1651" s="1165"/>
      <c r="F1651" s="1165">
        <v>0</v>
      </c>
      <c r="G1651" s="1165">
        <v>0</v>
      </c>
      <c r="H1651" s="1133" t="s">
        <v>301</v>
      </c>
      <c r="I1651" s="1165"/>
      <c r="J1651" s="1165">
        <v>0</v>
      </c>
      <c r="K1651" s="1165">
        <v>0</v>
      </c>
      <c r="L1651" s="1133" t="s">
        <v>301</v>
      </c>
      <c r="M1651" s="1165">
        <v>0</v>
      </c>
      <c r="N1651" s="738" t="s">
        <v>301</v>
      </c>
    </row>
    <row r="1652" spans="1:14" x14ac:dyDescent="0.35">
      <c r="A1652" s="1138">
        <v>20</v>
      </c>
      <c r="B1652" s="868" t="s">
        <v>507</v>
      </c>
      <c r="C1652" s="868" t="s">
        <v>179</v>
      </c>
      <c r="D1652" s="738" t="s">
        <v>301</v>
      </c>
      <c r="E1652" s="1139"/>
      <c r="F1652" s="1139">
        <v>0</v>
      </c>
      <c r="G1652" s="1139">
        <v>0</v>
      </c>
      <c r="H1652" s="1133" t="s">
        <v>301</v>
      </c>
      <c r="I1652" s="1139"/>
      <c r="J1652" s="1139">
        <v>0</v>
      </c>
      <c r="K1652" s="1139">
        <v>0</v>
      </c>
      <c r="L1652" s="1133" t="s">
        <v>301</v>
      </c>
      <c r="M1652" s="1139">
        <v>0</v>
      </c>
      <c r="N1652" s="738" t="s">
        <v>301</v>
      </c>
    </row>
    <row r="1653" spans="1:14" x14ac:dyDescent="0.35">
      <c r="A1653" s="1164">
        <v>21</v>
      </c>
      <c r="B1653" s="865" t="s">
        <v>207</v>
      </c>
      <c r="C1653" s="865" t="s">
        <v>179</v>
      </c>
      <c r="D1653" s="738" t="s">
        <v>301</v>
      </c>
      <c r="E1653" s="1165"/>
      <c r="F1653" s="1165">
        <v>0</v>
      </c>
      <c r="G1653" s="1165">
        <v>0</v>
      </c>
      <c r="H1653" s="1133" t="s">
        <v>301</v>
      </c>
      <c r="I1653" s="1165"/>
      <c r="J1653" s="1165">
        <v>0</v>
      </c>
      <c r="K1653" s="1165">
        <v>0</v>
      </c>
      <c r="L1653" s="1133" t="s">
        <v>301</v>
      </c>
      <c r="M1653" s="1165">
        <v>0</v>
      </c>
      <c r="N1653" s="738" t="s">
        <v>301</v>
      </c>
    </row>
    <row r="1654" spans="1:14" x14ac:dyDescent="0.35">
      <c r="A1654" s="1138">
        <v>22</v>
      </c>
      <c r="B1654" s="868" t="s">
        <v>220</v>
      </c>
      <c r="C1654" s="868" t="s">
        <v>179</v>
      </c>
      <c r="D1654" s="738" t="s">
        <v>301</v>
      </c>
      <c r="E1654" s="1139"/>
      <c r="F1654" s="1139">
        <v>0</v>
      </c>
      <c r="G1654" s="1139">
        <v>0</v>
      </c>
      <c r="H1654" s="1133" t="s">
        <v>301</v>
      </c>
      <c r="I1654" s="1139"/>
      <c r="J1654" s="1139">
        <v>0</v>
      </c>
      <c r="K1654" s="1139">
        <v>0</v>
      </c>
      <c r="L1654" s="1133" t="s">
        <v>301</v>
      </c>
      <c r="M1654" s="1139">
        <v>0</v>
      </c>
      <c r="N1654" s="738" t="s">
        <v>301</v>
      </c>
    </row>
    <row r="1655" spans="1:14" x14ac:dyDescent="0.35">
      <c r="A1655" s="1164">
        <v>23</v>
      </c>
      <c r="B1655" s="865" t="s">
        <v>219</v>
      </c>
      <c r="C1655" s="865" t="s">
        <v>179</v>
      </c>
      <c r="D1655" s="738" t="s">
        <v>301</v>
      </c>
      <c r="E1655" s="1165"/>
      <c r="F1655" s="1165">
        <v>0</v>
      </c>
      <c r="G1655" s="1165">
        <v>0</v>
      </c>
      <c r="H1655" s="1133" t="s">
        <v>301</v>
      </c>
      <c r="I1655" s="1165"/>
      <c r="J1655" s="1165">
        <v>0</v>
      </c>
      <c r="K1655" s="1165">
        <v>0</v>
      </c>
      <c r="L1655" s="1133" t="s">
        <v>301</v>
      </c>
      <c r="M1655" s="1165">
        <v>0</v>
      </c>
      <c r="N1655" s="738" t="s">
        <v>301</v>
      </c>
    </row>
    <row r="1656" spans="1:14" x14ac:dyDescent="0.35">
      <c r="A1656" s="1138">
        <v>24</v>
      </c>
      <c r="B1656" s="868" t="s">
        <v>508</v>
      </c>
      <c r="C1656" s="868" t="s">
        <v>179</v>
      </c>
      <c r="D1656" s="738" t="s">
        <v>301</v>
      </c>
      <c r="E1656" s="1139"/>
      <c r="F1656" s="1139">
        <v>0</v>
      </c>
      <c r="G1656" s="1139">
        <v>0</v>
      </c>
      <c r="H1656" s="1133" t="s">
        <v>301</v>
      </c>
      <c r="I1656" s="1139"/>
      <c r="J1656" s="1139">
        <v>0</v>
      </c>
      <c r="K1656" s="1139">
        <v>0</v>
      </c>
      <c r="L1656" s="1133" t="s">
        <v>301</v>
      </c>
      <c r="M1656" s="1139">
        <v>0</v>
      </c>
      <c r="N1656" s="738" t="s">
        <v>301</v>
      </c>
    </row>
    <row r="1657" spans="1:14" x14ac:dyDescent="0.35">
      <c r="A1657" s="1164">
        <v>25</v>
      </c>
      <c r="B1657" s="865" t="s">
        <v>213</v>
      </c>
      <c r="C1657" s="865" t="s">
        <v>179</v>
      </c>
      <c r="D1657" s="738" t="s">
        <v>301</v>
      </c>
      <c r="E1657" s="1165"/>
      <c r="F1657" s="1165">
        <v>0</v>
      </c>
      <c r="G1657" s="1165">
        <v>0</v>
      </c>
      <c r="H1657" s="1133" t="s">
        <v>301</v>
      </c>
      <c r="I1657" s="1165"/>
      <c r="J1657" s="1165">
        <v>0</v>
      </c>
      <c r="K1657" s="1165">
        <v>0</v>
      </c>
      <c r="L1657" s="1133" t="s">
        <v>301</v>
      </c>
      <c r="M1657" s="1165">
        <v>0</v>
      </c>
      <c r="N1657" s="738" t="s">
        <v>301</v>
      </c>
    </row>
    <row r="1658" spans="1:14" x14ac:dyDescent="0.35">
      <c r="A1658" s="1138">
        <v>26</v>
      </c>
      <c r="B1658" s="868" t="s">
        <v>509</v>
      </c>
      <c r="C1658" s="868" t="s">
        <v>179</v>
      </c>
      <c r="D1658" s="738" t="s">
        <v>301</v>
      </c>
      <c r="E1658" s="1139"/>
      <c r="F1658" s="1139">
        <v>0</v>
      </c>
      <c r="G1658" s="1139">
        <v>0</v>
      </c>
      <c r="H1658" s="1133" t="s">
        <v>301</v>
      </c>
      <c r="I1658" s="1139"/>
      <c r="J1658" s="1139">
        <v>0</v>
      </c>
      <c r="K1658" s="1139">
        <v>0</v>
      </c>
      <c r="L1658" s="1133" t="s">
        <v>301</v>
      </c>
      <c r="M1658" s="1139">
        <v>0</v>
      </c>
      <c r="N1658" s="738" t="s">
        <v>301</v>
      </c>
    </row>
    <row r="1659" spans="1:14" x14ac:dyDescent="0.35">
      <c r="A1659" s="1164">
        <v>27</v>
      </c>
      <c r="B1659" s="865" t="s">
        <v>209</v>
      </c>
      <c r="C1659" s="865" t="s">
        <v>208</v>
      </c>
      <c r="D1659" s="738" t="s">
        <v>301</v>
      </c>
      <c r="E1659" s="1165"/>
      <c r="F1659" s="1165">
        <v>0</v>
      </c>
      <c r="G1659" s="1165">
        <v>0</v>
      </c>
      <c r="H1659" s="1133" t="s">
        <v>301</v>
      </c>
      <c r="I1659" s="1165"/>
      <c r="J1659" s="1165">
        <v>0</v>
      </c>
      <c r="K1659" s="1165">
        <v>0</v>
      </c>
      <c r="L1659" s="1133" t="s">
        <v>301</v>
      </c>
      <c r="M1659" s="1165">
        <v>0</v>
      </c>
      <c r="N1659" s="738" t="s">
        <v>301</v>
      </c>
    </row>
    <row r="1660" spans="1:14" x14ac:dyDescent="0.35">
      <c r="A1660" s="1138">
        <v>28</v>
      </c>
      <c r="B1660" s="868" t="s">
        <v>510</v>
      </c>
      <c r="C1660" s="868" t="s">
        <v>179</v>
      </c>
      <c r="D1660" s="738" t="s">
        <v>301</v>
      </c>
      <c r="E1660" s="1139"/>
      <c r="F1660" s="1139">
        <v>0</v>
      </c>
      <c r="G1660" s="1139">
        <v>0</v>
      </c>
      <c r="H1660" s="1133" t="s">
        <v>301</v>
      </c>
      <c r="I1660" s="1139"/>
      <c r="J1660" s="1139">
        <v>0</v>
      </c>
      <c r="K1660" s="1139">
        <v>0</v>
      </c>
      <c r="L1660" s="1133" t="s">
        <v>301</v>
      </c>
      <c r="M1660" s="1139">
        <v>0</v>
      </c>
      <c r="N1660" s="738" t="s">
        <v>301</v>
      </c>
    </row>
    <row r="1661" spans="1:14" x14ac:dyDescent="0.35">
      <c r="A1661" s="1164">
        <v>29</v>
      </c>
      <c r="B1661" s="865" t="s">
        <v>527</v>
      </c>
      <c r="C1661" s="865" t="s">
        <v>11</v>
      </c>
      <c r="D1661" s="738" t="s">
        <v>301</v>
      </c>
      <c r="E1661" s="1165"/>
      <c r="F1661" s="1165">
        <v>0</v>
      </c>
      <c r="G1661" s="1165">
        <v>0</v>
      </c>
      <c r="H1661" s="1133" t="s">
        <v>301</v>
      </c>
      <c r="I1661" s="1165"/>
      <c r="J1661" s="1165">
        <v>0</v>
      </c>
      <c r="K1661" s="1165">
        <v>0</v>
      </c>
      <c r="L1661" s="1133" t="s">
        <v>301</v>
      </c>
      <c r="M1661" s="1165">
        <v>0</v>
      </c>
      <c r="N1661" s="738" t="s">
        <v>301</v>
      </c>
    </row>
    <row r="1662" spans="1:14" x14ac:dyDescent="0.35">
      <c r="A1662" s="1161"/>
      <c r="B1662" s="1162" t="s">
        <v>528</v>
      </c>
      <c r="C1662" s="1162"/>
      <c r="D1662" s="738" t="s">
        <v>301</v>
      </c>
      <c r="E1662" s="1163">
        <v>0</v>
      </c>
      <c r="F1662" s="1163">
        <v>0</v>
      </c>
      <c r="G1662" s="1163">
        <v>0</v>
      </c>
      <c r="H1662" s="1133" t="s">
        <v>301</v>
      </c>
      <c r="I1662" s="1163">
        <v>0</v>
      </c>
      <c r="J1662" s="1163">
        <v>0</v>
      </c>
      <c r="K1662" s="1163">
        <v>0</v>
      </c>
      <c r="L1662" s="1133" t="s">
        <v>301</v>
      </c>
      <c r="M1662" s="1163">
        <v>0</v>
      </c>
      <c r="N1662" s="738" t="s">
        <v>301</v>
      </c>
    </row>
    <row r="1663" spans="1:14" x14ac:dyDescent="0.35">
      <c r="A1663" s="1164">
        <v>30</v>
      </c>
      <c r="B1663" s="865" t="s">
        <v>3509</v>
      </c>
      <c r="C1663" s="865" t="s">
        <v>191</v>
      </c>
      <c r="D1663" s="738" t="s">
        <v>301</v>
      </c>
      <c r="E1663" s="1165"/>
      <c r="F1663" s="1165">
        <v>0</v>
      </c>
      <c r="G1663" s="1165">
        <v>0</v>
      </c>
      <c r="H1663" s="1133" t="s">
        <v>301</v>
      </c>
      <c r="I1663" s="1165"/>
      <c r="J1663" s="1165">
        <v>0</v>
      </c>
      <c r="K1663" s="1165">
        <v>0</v>
      </c>
      <c r="L1663" s="1133" t="s">
        <v>301</v>
      </c>
      <c r="M1663" s="1165">
        <v>0</v>
      </c>
      <c r="N1663" s="738" t="s">
        <v>301</v>
      </c>
    </row>
    <row r="1664" spans="1:14" x14ac:dyDescent="0.35">
      <c r="A1664" s="1138">
        <v>31</v>
      </c>
      <c r="B1664" s="868" t="s">
        <v>157</v>
      </c>
      <c r="C1664" s="868" t="s">
        <v>191</v>
      </c>
      <c r="D1664" s="738" t="s">
        <v>301</v>
      </c>
      <c r="E1664" s="1139"/>
      <c r="F1664" s="1139">
        <v>0</v>
      </c>
      <c r="G1664" s="1139">
        <v>0</v>
      </c>
      <c r="H1664" s="1133" t="s">
        <v>301</v>
      </c>
      <c r="I1664" s="1139"/>
      <c r="J1664" s="1139">
        <v>0</v>
      </c>
      <c r="K1664" s="1139">
        <v>0</v>
      </c>
      <c r="L1664" s="1133" t="s">
        <v>301</v>
      </c>
      <c r="M1664" s="1139">
        <v>0</v>
      </c>
      <c r="N1664" s="738" t="s">
        <v>301</v>
      </c>
    </row>
    <row r="1665" spans="1:14" x14ac:dyDescent="0.35">
      <c r="A1665" s="1164">
        <v>32</v>
      </c>
      <c r="B1665" s="865" t="s">
        <v>154</v>
      </c>
      <c r="C1665" s="865" t="s">
        <v>191</v>
      </c>
      <c r="D1665" s="738" t="s">
        <v>301</v>
      </c>
      <c r="E1665" s="1165"/>
      <c r="F1665" s="1165">
        <v>0</v>
      </c>
      <c r="G1665" s="1165">
        <v>0</v>
      </c>
      <c r="H1665" s="1133" t="s">
        <v>301</v>
      </c>
      <c r="I1665" s="1165"/>
      <c r="J1665" s="1165">
        <v>0</v>
      </c>
      <c r="K1665" s="1165">
        <v>0</v>
      </c>
      <c r="L1665" s="1133" t="s">
        <v>301</v>
      </c>
      <c r="M1665" s="1165">
        <v>0</v>
      </c>
      <c r="N1665" s="738" t="s">
        <v>301</v>
      </c>
    </row>
    <row r="1666" spans="1:14" x14ac:dyDescent="0.35">
      <c r="A1666" s="1138">
        <v>33</v>
      </c>
      <c r="B1666" s="868" t="s">
        <v>159</v>
      </c>
      <c r="C1666" s="868" t="s">
        <v>191</v>
      </c>
      <c r="D1666" s="738" t="s">
        <v>301</v>
      </c>
      <c r="E1666" s="1139"/>
      <c r="F1666" s="1139">
        <v>0</v>
      </c>
      <c r="G1666" s="1139">
        <v>0</v>
      </c>
      <c r="H1666" s="1133" t="s">
        <v>301</v>
      </c>
      <c r="I1666" s="1139"/>
      <c r="J1666" s="1139">
        <v>0</v>
      </c>
      <c r="K1666" s="1139">
        <v>0</v>
      </c>
      <c r="L1666" s="1133" t="s">
        <v>301</v>
      </c>
      <c r="M1666" s="1139">
        <v>0</v>
      </c>
      <c r="N1666" s="738" t="s">
        <v>301</v>
      </c>
    </row>
    <row r="1667" spans="1:14" x14ac:dyDescent="0.35">
      <c r="A1667" s="1164">
        <v>34</v>
      </c>
      <c r="B1667" s="865" t="s">
        <v>156</v>
      </c>
      <c r="C1667" s="865" t="s">
        <v>191</v>
      </c>
      <c r="D1667" s="738" t="s">
        <v>301</v>
      </c>
      <c r="E1667" s="1165"/>
      <c r="F1667" s="1165">
        <v>0</v>
      </c>
      <c r="G1667" s="1165">
        <v>0</v>
      </c>
      <c r="H1667" s="1133" t="s">
        <v>301</v>
      </c>
      <c r="I1667" s="1165"/>
      <c r="J1667" s="1165">
        <v>0</v>
      </c>
      <c r="K1667" s="1165">
        <v>0</v>
      </c>
      <c r="L1667" s="1133" t="s">
        <v>301</v>
      </c>
      <c r="M1667" s="1165">
        <v>0</v>
      </c>
      <c r="N1667" s="738" t="s">
        <v>301</v>
      </c>
    </row>
    <row r="1668" spans="1:14" x14ac:dyDescent="0.35">
      <c r="A1668" s="1138">
        <v>35</v>
      </c>
      <c r="B1668" s="868" t="s">
        <v>147</v>
      </c>
      <c r="C1668" s="868" t="s">
        <v>191</v>
      </c>
      <c r="D1668" s="738" t="s">
        <v>301</v>
      </c>
      <c r="E1668" s="1139"/>
      <c r="F1668" s="1139">
        <v>0</v>
      </c>
      <c r="G1668" s="1139">
        <v>0</v>
      </c>
      <c r="H1668" s="1133" t="s">
        <v>301</v>
      </c>
      <c r="I1668" s="1139"/>
      <c r="J1668" s="1139">
        <v>0</v>
      </c>
      <c r="K1668" s="1139">
        <v>0</v>
      </c>
      <c r="L1668" s="1133" t="s">
        <v>301</v>
      </c>
      <c r="M1668" s="1139">
        <v>0</v>
      </c>
      <c r="N1668" s="738" t="s">
        <v>301</v>
      </c>
    </row>
    <row r="1669" spans="1:14" x14ac:dyDescent="0.35">
      <c r="A1669" s="1164">
        <v>36</v>
      </c>
      <c r="B1669" s="865" t="s">
        <v>150</v>
      </c>
      <c r="C1669" s="865" t="s">
        <v>191</v>
      </c>
      <c r="D1669" s="738" t="s">
        <v>301</v>
      </c>
      <c r="E1669" s="1165"/>
      <c r="F1669" s="1165">
        <v>0</v>
      </c>
      <c r="G1669" s="1165">
        <v>0</v>
      </c>
      <c r="H1669" s="1133" t="s">
        <v>301</v>
      </c>
      <c r="I1669" s="1165"/>
      <c r="J1669" s="1165">
        <v>0</v>
      </c>
      <c r="K1669" s="1165">
        <v>0</v>
      </c>
      <c r="L1669" s="1133" t="s">
        <v>301</v>
      </c>
      <c r="M1669" s="1165">
        <v>0</v>
      </c>
      <c r="N1669" s="738" t="s">
        <v>301</v>
      </c>
    </row>
    <row r="1670" spans="1:14" x14ac:dyDescent="0.35">
      <c r="A1670" s="1138">
        <v>37</v>
      </c>
      <c r="B1670" s="868" t="s">
        <v>149</v>
      </c>
      <c r="C1670" s="868" t="s">
        <v>176</v>
      </c>
      <c r="D1670" s="738" t="s">
        <v>301</v>
      </c>
      <c r="E1670" s="1139"/>
      <c r="F1670" s="1139">
        <v>0</v>
      </c>
      <c r="G1670" s="1139">
        <v>0</v>
      </c>
      <c r="H1670" s="1133" t="s">
        <v>301</v>
      </c>
      <c r="I1670" s="1139"/>
      <c r="J1670" s="1139">
        <v>0</v>
      </c>
      <c r="K1670" s="1139">
        <v>0</v>
      </c>
      <c r="L1670" s="1133" t="s">
        <v>301</v>
      </c>
      <c r="M1670" s="1139">
        <v>0</v>
      </c>
      <c r="N1670" s="738" t="s">
        <v>301</v>
      </c>
    </row>
    <row r="1671" spans="1:14" x14ac:dyDescent="0.35">
      <c r="A1671" s="1164">
        <v>38</v>
      </c>
      <c r="B1671" s="865" t="s">
        <v>158</v>
      </c>
      <c r="C1671" s="865" t="s">
        <v>176</v>
      </c>
      <c r="D1671" s="738" t="s">
        <v>301</v>
      </c>
      <c r="E1671" s="1165"/>
      <c r="F1671" s="1165">
        <v>0</v>
      </c>
      <c r="G1671" s="1165">
        <v>0</v>
      </c>
      <c r="H1671" s="1133" t="s">
        <v>301</v>
      </c>
      <c r="I1671" s="1165"/>
      <c r="J1671" s="1165">
        <v>0</v>
      </c>
      <c r="K1671" s="1165">
        <v>0</v>
      </c>
      <c r="L1671" s="1133" t="s">
        <v>301</v>
      </c>
      <c r="M1671" s="1165">
        <v>0</v>
      </c>
      <c r="N1671" s="738" t="s">
        <v>301</v>
      </c>
    </row>
    <row r="1672" spans="1:14" x14ac:dyDescent="0.35">
      <c r="A1672" s="1138">
        <v>39</v>
      </c>
      <c r="B1672" s="868" t="s">
        <v>529</v>
      </c>
      <c r="C1672" s="868" t="s">
        <v>176</v>
      </c>
      <c r="D1672" s="738" t="s">
        <v>301</v>
      </c>
      <c r="E1672" s="1139"/>
      <c r="F1672" s="1139">
        <v>0</v>
      </c>
      <c r="G1672" s="1139">
        <v>0</v>
      </c>
      <c r="H1672" s="1133" t="s">
        <v>301</v>
      </c>
      <c r="I1672" s="1139"/>
      <c r="J1672" s="1139">
        <v>0</v>
      </c>
      <c r="K1672" s="1139">
        <v>0</v>
      </c>
      <c r="L1672" s="1133" t="s">
        <v>301</v>
      </c>
      <c r="M1672" s="1139">
        <v>0</v>
      </c>
      <c r="N1672" s="738" t="s">
        <v>301</v>
      </c>
    </row>
    <row r="1673" spans="1:14" x14ac:dyDescent="0.35">
      <c r="A1673" s="1164">
        <v>40</v>
      </c>
      <c r="B1673" s="865" t="s">
        <v>148</v>
      </c>
      <c r="C1673" s="865" t="s">
        <v>176</v>
      </c>
      <c r="D1673" s="738" t="s">
        <v>301</v>
      </c>
      <c r="E1673" s="1165"/>
      <c r="F1673" s="1165">
        <v>0</v>
      </c>
      <c r="G1673" s="1165">
        <v>0</v>
      </c>
      <c r="H1673" s="1133" t="s">
        <v>301</v>
      </c>
      <c r="I1673" s="1165"/>
      <c r="J1673" s="1165">
        <v>0</v>
      </c>
      <c r="K1673" s="1165">
        <v>0</v>
      </c>
      <c r="L1673" s="1133" t="s">
        <v>301</v>
      </c>
      <c r="M1673" s="1165">
        <v>0</v>
      </c>
      <c r="N1673" s="738" t="s">
        <v>301</v>
      </c>
    </row>
    <row r="1674" spans="1:14" x14ac:dyDescent="0.35">
      <c r="A1674" s="1138">
        <v>41</v>
      </c>
      <c r="B1674" s="868" t="s">
        <v>511</v>
      </c>
      <c r="C1674" s="868" t="s">
        <v>185</v>
      </c>
      <c r="D1674" s="738" t="s">
        <v>301</v>
      </c>
      <c r="E1674" s="1139"/>
      <c r="F1674" s="1139">
        <v>0</v>
      </c>
      <c r="G1674" s="1139">
        <v>0</v>
      </c>
      <c r="H1674" s="1133" t="s">
        <v>301</v>
      </c>
      <c r="I1674" s="1139"/>
      <c r="J1674" s="1139">
        <v>0</v>
      </c>
      <c r="K1674" s="1139">
        <v>0</v>
      </c>
      <c r="L1674" s="1133" t="s">
        <v>301</v>
      </c>
      <c r="M1674" s="1139">
        <v>0</v>
      </c>
      <c r="N1674" s="738" t="s">
        <v>301</v>
      </c>
    </row>
    <row r="1675" spans="1:14" x14ac:dyDescent="0.35">
      <c r="A1675" s="1164">
        <v>42</v>
      </c>
      <c r="B1675" s="865" t="s">
        <v>155</v>
      </c>
      <c r="C1675" s="865" t="s">
        <v>191</v>
      </c>
      <c r="D1675" s="738" t="s">
        <v>301</v>
      </c>
      <c r="E1675" s="1165"/>
      <c r="F1675" s="1165">
        <v>0</v>
      </c>
      <c r="G1675" s="1165">
        <v>0</v>
      </c>
      <c r="H1675" s="1133" t="s">
        <v>301</v>
      </c>
      <c r="I1675" s="1165"/>
      <c r="J1675" s="1165">
        <v>0</v>
      </c>
      <c r="K1675" s="1165">
        <v>0</v>
      </c>
      <c r="L1675" s="1133" t="s">
        <v>301</v>
      </c>
      <c r="M1675" s="1165">
        <v>0</v>
      </c>
      <c r="N1675" s="738" t="s">
        <v>301</v>
      </c>
    </row>
    <row r="1676" spans="1:14" x14ac:dyDescent="0.35">
      <c r="A1676" s="1138">
        <v>43</v>
      </c>
      <c r="B1676" s="868" t="s">
        <v>153</v>
      </c>
      <c r="C1676" s="868" t="s">
        <v>191</v>
      </c>
      <c r="D1676" s="738" t="s">
        <v>301</v>
      </c>
      <c r="E1676" s="1139"/>
      <c r="F1676" s="1139">
        <v>0</v>
      </c>
      <c r="G1676" s="1139">
        <v>0</v>
      </c>
      <c r="H1676" s="1133" t="s">
        <v>301</v>
      </c>
      <c r="I1676" s="1139"/>
      <c r="J1676" s="1139">
        <v>0</v>
      </c>
      <c r="K1676" s="1139">
        <v>0</v>
      </c>
      <c r="L1676" s="1133" t="s">
        <v>301</v>
      </c>
      <c r="M1676" s="1139">
        <v>0</v>
      </c>
      <c r="N1676" s="738" t="s">
        <v>301</v>
      </c>
    </row>
    <row r="1677" spans="1:14" x14ac:dyDescent="0.35">
      <c r="A1677" s="1164">
        <v>44</v>
      </c>
      <c r="B1677" s="865" t="s">
        <v>512</v>
      </c>
      <c r="C1677" s="865" t="s">
        <v>191</v>
      </c>
      <c r="D1677" s="738" t="s">
        <v>301</v>
      </c>
      <c r="E1677" s="1165"/>
      <c r="F1677" s="1165">
        <v>0</v>
      </c>
      <c r="G1677" s="1165">
        <v>0</v>
      </c>
      <c r="H1677" s="1133" t="s">
        <v>301</v>
      </c>
      <c r="I1677" s="1165"/>
      <c r="J1677" s="1165">
        <v>0</v>
      </c>
      <c r="K1677" s="1165">
        <v>0</v>
      </c>
      <c r="L1677" s="1133" t="s">
        <v>301</v>
      </c>
      <c r="M1677" s="1165">
        <v>0</v>
      </c>
      <c r="N1677" s="738" t="s">
        <v>301</v>
      </c>
    </row>
    <row r="1678" spans="1:14" x14ac:dyDescent="0.35">
      <c r="A1678" s="1138">
        <v>45</v>
      </c>
      <c r="B1678" s="868" t="s">
        <v>152</v>
      </c>
      <c r="C1678" s="868" t="s">
        <v>191</v>
      </c>
      <c r="D1678" s="738" t="s">
        <v>301</v>
      </c>
      <c r="E1678" s="1139"/>
      <c r="F1678" s="1139">
        <v>0</v>
      </c>
      <c r="G1678" s="1139">
        <v>0</v>
      </c>
      <c r="H1678" s="1133" t="s">
        <v>301</v>
      </c>
      <c r="I1678" s="1139"/>
      <c r="J1678" s="1139">
        <v>0</v>
      </c>
      <c r="K1678" s="1139">
        <v>0</v>
      </c>
      <c r="L1678" s="1133" t="s">
        <v>301</v>
      </c>
      <c r="M1678" s="1139">
        <v>0</v>
      </c>
      <c r="N1678" s="738" t="s">
        <v>301</v>
      </c>
    </row>
    <row r="1679" spans="1:14" x14ac:dyDescent="0.35">
      <c r="A1679" s="1164">
        <v>46</v>
      </c>
      <c r="B1679" s="865" t="s">
        <v>513</v>
      </c>
      <c r="C1679" s="865" t="s">
        <v>175</v>
      </c>
      <c r="D1679" s="738" t="s">
        <v>301</v>
      </c>
      <c r="E1679" s="1165"/>
      <c r="F1679" s="1165">
        <v>0</v>
      </c>
      <c r="G1679" s="1165">
        <v>0</v>
      </c>
      <c r="H1679" s="1133" t="s">
        <v>301</v>
      </c>
      <c r="I1679" s="1165"/>
      <c r="J1679" s="1165">
        <v>0</v>
      </c>
      <c r="K1679" s="1165">
        <v>0</v>
      </c>
      <c r="L1679" s="1133" t="s">
        <v>301</v>
      </c>
      <c r="M1679" s="1165">
        <v>0</v>
      </c>
      <c r="N1679" s="738" t="s">
        <v>301</v>
      </c>
    </row>
    <row r="1680" spans="1:14" x14ac:dyDescent="0.35">
      <c r="A1680" s="1138">
        <v>47</v>
      </c>
      <c r="B1680" s="868" t="s">
        <v>204</v>
      </c>
      <c r="C1680" s="868" t="s">
        <v>196</v>
      </c>
      <c r="D1680" s="738" t="s">
        <v>301</v>
      </c>
      <c r="E1680" s="1139"/>
      <c r="F1680" s="1139">
        <v>0</v>
      </c>
      <c r="G1680" s="1139">
        <v>0</v>
      </c>
      <c r="H1680" s="1133" t="s">
        <v>301</v>
      </c>
      <c r="I1680" s="1139"/>
      <c r="J1680" s="1139">
        <v>0</v>
      </c>
      <c r="K1680" s="1139">
        <v>0</v>
      </c>
      <c r="L1680" s="1133" t="s">
        <v>301</v>
      </c>
      <c r="M1680" s="1139">
        <v>0</v>
      </c>
      <c r="N1680" s="738" t="s">
        <v>301</v>
      </c>
    </row>
    <row r="1681" spans="1:14" x14ac:dyDescent="0.35">
      <c r="A1681" s="1164">
        <v>48</v>
      </c>
      <c r="B1681" s="865" t="s">
        <v>221</v>
      </c>
      <c r="C1681" s="865" t="s">
        <v>197</v>
      </c>
      <c r="D1681" s="738" t="s">
        <v>301</v>
      </c>
      <c r="E1681" s="1165"/>
      <c r="F1681" s="1165">
        <v>0</v>
      </c>
      <c r="G1681" s="1165">
        <v>0</v>
      </c>
      <c r="H1681" s="1133" t="s">
        <v>301</v>
      </c>
      <c r="I1681" s="1165"/>
      <c r="J1681" s="1165">
        <v>0</v>
      </c>
      <c r="K1681" s="1165">
        <v>0</v>
      </c>
      <c r="L1681" s="1133" t="s">
        <v>301</v>
      </c>
      <c r="M1681" s="1165">
        <v>0</v>
      </c>
      <c r="N1681" s="738" t="s">
        <v>301</v>
      </c>
    </row>
    <row r="1682" spans="1:14" x14ac:dyDescent="0.35">
      <c r="A1682" s="1138">
        <v>49</v>
      </c>
      <c r="B1682" s="868" t="s">
        <v>530</v>
      </c>
      <c r="C1682" s="868" t="s">
        <v>2516</v>
      </c>
      <c r="D1682" s="738" t="s">
        <v>301</v>
      </c>
      <c r="E1682" s="1139"/>
      <c r="F1682" s="1139">
        <v>0</v>
      </c>
      <c r="G1682" s="1139">
        <v>0</v>
      </c>
      <c r="H1682" s="1133" t="s">
        <v>301</v>
      </c>
      <c r="I1682" s="1139"/>
      <c r="J1682" s="1139">
        <v>0</v>
      </c>
      <c r="K1682" s="1139">
        <v>0</v>
      </c>
      <c r="L1682" s="1133" t="s">
        <v>301</v>
      </c>
      <c r="M1682" s="1139">
        <v>0</v>
      </c>
      <c r="N1682" s="738" t="s">
        <v>301</v>
      </c>
    </row>
    <row r="1683" spans="1:14" x14ac:dyDescent="0.35">
      <c r="A1683" s="1164">
        <v>50</v>
      </c>
      <c r="B1683" s="865" t="s">
        <v>2520</v>
      </c>
      <c r="C1683" s="865" t="s">
        <v>2516</v>
      </c>
      <c r="D1683" s="738" t="s">
        <v>301</v>
      </c>
      <c r="E1683" s="1165"/>
      <c r="F1683" s="1165">
        <v>0</v>
      </c>
      <c r="G1683" s="1165">
        <v>0</v>
      </c>
      <c r="H1683" s="1133" t="s">
        <v>301</v>
      </c>
      <c r="I1683" s="1165"/>
      <c r="J1683" s="1165">
        <v>0</v>
      </c>
      <c r="K1683" s="1165">
        <v>0</v>
      </c>
      <c r="L1683" s="1133" t="s">
        <v>301</v>
      </c>
      <c r="M1683" s="1165">
        <v>0</v>
      </c>
      <c r="N1683" s="738" t="s">
        <v>301</v>
      </c>
    </row>
    <row r="1684" spans="1:14" x14ac:dyDescent="0.35">
      <c r="A1684" s="1138">
        <v>51</v>
      </c>
      <c r="B1684" s="868" t="s">
        <v>2517</v>
      </c>
      <c r="C1684" s="868" t="s">
        <v>2516</v>
      </c>
      <c r="D1684" s="738" t="s">
        <v>301</v>
      </c>
      <c r="E1684" s="1139"/>
      <c r="F1684" s="1139">
        <v>0</v>
      </c>
      <c r="G1684" s="1139">
        <v>0</v>
      </c>
      <c r="H1684" s="1133" t="s">
        <v>301</v>
      </c>
      <c r="I1684" s="1139"/>
      <c r="J1684" s="1139">
        <v>0</v>
      </c>
      <c r="K1684" s="1139">
        <v>0</v>
      </c>
      <c r="L1684" s="1133" t="s">
        <v>301</v>
      </c>
      <c r="M1684" s="1139">
        <v>0</v>
      </c>
      <c r="N1684" s="738" t="s">
        <v>301</v>
      </c>
    </row>
    <row r="1685" spans="1:14" x14ac:dyDescent="0.35">
      <c r="A1685" s="1164">
        <v>52</v>
      </c>
      <c r="B1685" s="865" t="s">
        <v>2518</v>
      </c>
      <c r="C1685" s="865" t="s">
        <v>2516</v>
      </c>
      <c r="D1685" s="738" t="s">
        <v>301</v>
      </c>
      <c r="E1685" s="1165"/>
      <c r="F1685" s="1165">
        <v>0</v>
      </c>
      <c r="G1685" s="1165">
        <v>0</v>
      </c>
      <c r="H1685" s="1133" t="s">
        <v>301</v>
      </c>
      <c r="I1685" s="1165"/>
      <c r="J1685" s="1165">
        <v>0</v>
      </c>
      <c r="K1685" s="1165">
        <v>0</v>
      </c>
      <c r="L1685" s="1133" t="s">
        <v>301</v>
      </c>
      <c r="M1685" s="1165">
        <v>0</v>
      </c>
      <c r="N1685" s="738" t="s">
        <v>301</v>
      </c>
    </row>
    <row r="1686" spans="1:14" x14ac:dyDescent="0.35">
      <c r="A1686" s="1138">
        <v>53</v>
      </c>
      <c r="B1686" s="868" t="s">
        <v>2519</v>
      </c>
      <c r="C1686" s="868" t="s">
        <v>2516</v>
      </c>
      <c r="D1686" s="738" t="s">
        <v>301</v>
      </c>
      <c r="E1686" s="1139"/>
      <c r="F1686" s="1139">
        <v>0</v>
      </c>
      <c r="G1686" s="1139">
        <v>0</v>
      </c>
      <c r="H1686" s="1133" t="s">
        <v>301</v>
      </c>
      <c r="I1686" s="1139"/>
      <c r="J1686" s="1139">
        <v>0</v>
      </c>
      <c r="K1686" s="1139">
        <v>0</v>
      </c>
      <c r="L1686" s="1133" t="s">
        <v>301</v>
      </c>
      <c r="M1686" s="1139">
        <v>0</v>
      </c>
      <c r="N1686" s="738" t="s">
        <v>301</v>
      </c>
    </row>
    <row r="1687" spans="1:14" x14ac:dyDescent="0.35">
      <c r="A1687" s="1164">
        <v>54</v>
      </c>
      <c r="B1687" s="865" t="s">
        <v>2521</v>
      </c>
      <c r="C1687" s="865" t="s">
        <v>2516</v>
      </c>
      <c r="D1687" s="738" t="s">
        <v>301</v>
      </c>
      <c r="E1687" s="1165"/>
      <c r="F1687" s="1165">
        <v>0</v>
      </c>
      <c r="G1687" s="1165">
        <v>0</v>
      </c>
      <c r="H1687" s="1133" t="s">
        <v>301</v>
      </c>
      <c r="I1687" s="1165"/>
      <c r="J1687" s="1165">
        <v>0</v>
      </c>
      <c r="K1687" s="1165">
        <v>0</v>
      </c>
      <c r="L1687" s="1133" t="s">
        <v>301</v>
      </c>
      <c r="M1687" s="1165">
        <v>0</v>
      </c>
      <c r="N1687" s="738" t="s">
        <v>301</v>
      </c>
    </row>
    <row r="1688" spans="1:14" x14ac:dyDescent="0.35">
      <c r="A1688" s="1138">
        <v>55</v>
      </c>
      <c r="B1688" s="868" t="s">
        <v>527</v>
      </c>
      <c r="C1688" s="868" t="s">
        <v>505</v>
      </c>
      <c r="D1688" s="738" t="s">
        <v>301</v>
      </c>
      <c r="E1688" s="1139"/>
      <c r="F1688" s="1139">
        <v>0</v>
      </c>
      <c r="G1688" s="1139">
        <v>0</v>
      </c>
      <c r="H1688" s="1133" t="s">
        <v>301</v>
      </c>
      <c r="I1688" s="1139"/>
      <c r="J1688" s="1139">
        <v>0</v>
      </c>
      <c r="K1688" s="1139">
        <v>0</v>
      </c>
      <c r="L1688" s="1133" t="s">
        <v>301</v>
      </c>
      <c r="M1688" s="1139">
        <v>0</v>
      </c>
      <c r="N1688" s="738" t="s">
        <v>301</v>
      </c>
    </row>
    <row r="1689" spans="1:14" x14ac:dyDescent="0.35">
      <c r="A1689" s="1161"/>
      <c r="B1689" s="1162" t="s">
        <v>3510</v>
      </c>
      <c r="C1689" s="1162"/>
      <c r="D1689" s="738" t="s">
        <v>301</v>
      </c>
      <c r="E1689" s="1163">
        <v>0</v>
      </c>
      <c r="F1689" s="1163">
        <v>0</v>
      </c>
      <c r="G1689" s="1163">
        <v>0</v>
      </c>
      <c r="H1689" s="1133" t="s">
        <v>301</v>
      </c>
      <c r="I1689" s="1163">
        <v>0</v>
      </c>
      <c r="J1689" s="1163">
        <v>0</v>
      </c>
      <c r="K1689" s="1163">
        <v>0</v>
      </c>
      <c r="L1689" s="1133" t="s">
        <v>301</v>
      </c>
      <c r="M1689" s="1163">
        <v>0</v>
      </c>
      <c r="N1689" s="738" t="s">
        <v>301</v>
      </c>
    </row>
    <row r="1690" spans="1:14" x14ac:dyDescent="0.35">
      <c r="A1690" s="1164">
        <v>56</v>
      </c>
      <c r="B1690" s="865" t="s">
        <v>3511</v>
      </c>
      <c r="C1690" s="865" t="s">
        <v>3512</v>
      </c>
      <c r="D1690" s="738" t="s">
        <v>301</v>
      </c>
      <c r="E1690" s="1165"/>
      <c r="F1690" s="1165">
        <v>0</v>
      </c>
      <c r="G1690" s="1165">
        <v>0</v>
      </c>
      <c r="H1690" s="1133" t="s">
        <v>301</v>
      </c>
      <c r="I1690" s="1165"/>
      <c r="J1690" s="1165">
        <v>0</v>
      </c>
      <c r="K1690" s="1165">
        <v>0</v>
      </c>
      <c r="L1690" s="1133" t="s">
        <v>301</v>
      </c>
      <c r="M1690" s="1165">
        <v>0</v>
      </c>
      <c r="N1690" s="738" t="s">
        <v>301</v>
      </c>
    </row>
    <row r="1691" spans="1:14" x14ac:dyDescent="0.35">
      <c r="A1691" s="1138">
        <v>57</v>
      </c>
      <c r="B1691" s="868" t="s">
        <v>3513</v>
      </c>
      <c r="C1691" s="868" t="s">
        <v>3512</v>
      </c>
      <c r="D1691" s="738" t="s">
        <v>301</v>
      </c>
      <c r="E1691" s="1139"/>
      <c r="F1691" s="1139">
        <v>0</v>
      </c>
      <c r="G1691" s="1139">
        <v>0</v>
      </c>
      <c r="H1691" s="1133" t="s">
        <v>301</v>
      </c>
      <c r="I1691" s="1139"/>
      <c r="J1691" s="1139">
        <v>0</v>
      </c>
      <c r="K1691" s="1139">
        <v>0</v>
      </c>
      <c r="L1691" s="1133" t="s">
        <v>301</v>
      </c>
      <c r="M1691" s="1139">
        <v>0</v>
      </c>
      <c r="N1691" s="738" t="s">
        <v>301</v>
      </c>
    </row>
    <row r="1692" spans="1:14" x14ac:dyDescent="0.35">
      <c r="A1692" s="1164">
        <v>58</v>
      </c>
      <c r="B1692" s="865" t="s">
        <v>3514</v>
      </c>
      <c r="C1692" s="865" t="s">
        <v>3512</v>
      </c>
      <c r="D1692" s="738" t="s">
        <v>301</v>
      </c>
      <c r="E1692" s="1165"/>
      <c r="F1692" s="1165">
        <v>0</v>
      </c>
      <c r="G1692" s="1165">
        <v>0</v>
      </c>
      <c r="H1692" s="1133" t="s">
        <v>301</v>
      </c>
      <c r="I1692" s="1165"/>
      <c r="J1692" s="1165">
        <v>0</v>
      </c>
      <c r="K1692" s="1165">
        <v>0</v>
      </c>
      <c r="L1692" s="1133" t="s">
        <v>301</v>
      </c>
      <c r="M1692" s="1165">
        <v>0</v>
      </c>
      <c r="N1692" s="738" t="s">
        <v>301</v>
      </c>
    </row>
    <row r="1693" spans="1:14" x14ac:dyDescent="0.35">
      <c r="A1693" s="1138">
        <v>59</v>
      </c>
      <c r="B1693" s="868" t="s">
        <v>3515</v>
      </c>
      <c r="C1693" s="868" t="s">
        <v>3512</v>
      </c>
      <c r="D1693" s="738" t="s">
        <v>301</v>
      </c>
      <c r="E1693" s="1139"/>
      <c r="F1693" s="1139">
        <v>0</v>
      </c>
      <c r="G1693" s="1139">
        <v>0</v>
      </c>
      <c r="H1693" s="1133" t="s">
        <v>301</v>
      </c>
      <c r="I1693" s="1139"/>
      <c r="J1693" s="1139">
        <v>0</v>
      </c>
      <c r="K1693" s="1139">
        <v>0</v>
      </c>
      <c r="L1693" s="1133" t="s">
        <v>301</v>
      </c>
      <c r="M1693" s="1139">
        <v>0</v>
      </c>
      <c r="N1693" s="738" t="s">
        <v>301</v>
      </c>
    </row>
    <row r="1694" spans="1:14" x14ac:dyDescent="0.35">
      <c r="A1694" s="1164">
        <v>60</v>
      </c>
      <c r="B1694" s="865" t="s">
        <v>3516</v>
      </c>
      <c r="C1694" s="865" t="s">
        <v>3512</v>
      </c>
      <c r="D1694" s="738" t="s">
        <v>301</v>
      </c>
      <c r="E1694" s="1165"/>
      <c r="F1694" s="1165">
        <v>0</v>
      </c>
      <c r="G1694" s="1165">
        <v>0</v>
      </c>
      <c r="H1694" s="1133" t="s">
        <v>301</v>
      </c>
      <c r="I1694" s="1165"/>
      <c r="J1694" s="1165">
        <v>0</v>
      </c>
      <c r="K1694" s="1165">
        <v>0</v>
      </c>
      <c r="L1694" s="1133" t="s">
        <v>301</v>
      </c>
      <c r="M1694" s="1165">
        <v>0</v>
      </c>
      <c r="N1694" s="738" t="s">
        <v>301</v>
      </c>
    </row>
    <row r="1695" spans="1:14" x14ac:dyDescent="0.35">
      <c r="A1695" s="1138">
        <v>61</v>
      </c>
      <c r="B1695" s="868" t="s">
        <v>3517</v>
      </c>
      <c r="C1695" s="868" t="s">
        <v>3512</v>
      </c>
      <c r="D1695" s="738" t="s">
        <v>301</v>
      </c>
      <c r="E1695" s="1139"/>
      <c r="F1695" s="1139">
        <v>0</v>
      </c>
      <c r="G1695" s="1139">
        <v>0</v>
      </c>
      <c r="H1695" s="1133" t="s">
        <v>301</v>
      </c>
      <c r="I1695" s="1139"/>
      <c r="J1695" s="1139">
        <v>0</v>
      </c>
      <c r="K1695" s="1139">
        <v>0</v>
      </c>
      <c r="L1695" s="1133" t="s">
        <v>301</v>
      </c>
      <c r="M1695" s="1139">
        <v>0</v>
      </c>
      <c r="N1695" s="738" t="s">
        <v>301</v>
      </c>
    </row>
    <row r="1696" spans="1:14" x14ac:dyDescent="0.35">
      <c r="A1696" s="1167"/>
      <c r="B1696" s="1168" t="s">
        <v>3518</v>
      </c>
      <c r="C1696" s="1168"/>
      <c r="D1696" s="738"/>
      <c r="E1696" s="1169">
        <v>0</v>
      </c>
      <c r="F1696" s="1169">
        <v>0</v>
      </c>
      <c r="G1696" s="1169">
        <v>0</v>
      </c>
      <c r="H1696" s="1133"/>
      <c r="I1696" s="1169">
        <v>0</v>
      </c>
      <c r="J1696" s="1169">
        <v>0</v>
      </c>
      <c r="K1696" s="1169">
        <v>0</v>
      </c>
      <c r="L1696" s="1133"/>
      <c r="M1696" s="1169">
        <v>0</v>
      </c>
      <c r="N1696" s="738"/>
    </row>
    <row r="1697" spans="1:14" x14ac:dyDescent="0.35">
      <c r="A1697" s="1161"/>
      <c r="B1697" s="1162" t="s">
        <v>222</v>
      </c>
      <c r="C1697" s="1162"/>
      <c r="D1697" s="738" t="s">
        <v>301</v>
      </c>
      <c r="E1697" s="1163">
        <v>0</v>
      </c>
      <c r="F1697" s="1163">
        <v>0</v>
      </c>
      <c r="G1697" s="1163">
        <v>0</v>
      </c>
      <c r="H1697" s="1133" t="s">
        <v>301</v>
      </c>
      <c r="I1697" s="1163">
        <v>0</v>
      </c>
      <c r="J1697" s="1163">
        <v>0</v>
      </c>
      <c r="K1697" s="1163">
        <v>0</v>
      </c>
      <c r="L1697" s="1133" t="s">
        <v>301</v>
      </c>
      <c r="M1697" s="1163">
        <v>0</v>
      </c>
      <c r="N1697" s="738" t="s">
        <v>301</v>
      </c>
    </row>
    <row r="1698" spans="1:14" x14ac:dyDescent="0.35">
      <c r="A1698" s="1164">
        <v>62</v>
      </c>
      <c r="B1698" s="865" t="s">
        <v>531</v>
      </c>
      <c r="C1698" s="865" t="s">
        <v>26</v>
      </c>
      <c r="D1698" s="738" t="s">
        <v>301</v>
      </c>
      <c r="E1698" s="1165"/>
      <c r="F1698" s="1165">
        <v>0</v>
      </c>
      <c r="G1698" s="1165">
        <v>0</v>
      </c>
      <c r="H1698" s="1133" t="s">
        <v>301</v>
      </c>
      <c r="I1698" s="1165"/>
      <c r="J1698" s="1165">
        <v>0</v>
      </c>
      <c r="K1698" s="1165">
        <v>0</v>
      </c>
      <c r="L1698" s="1133" t="s">
        <v>301</v>
      </c>
      <c r="M1698" s="1165">
        <v>0</v>
      </c>
      <c r="N1698" s="738" t="s">
        <v>301</v>
      </c>
    </row>
    <row r="1699" spans="1:14" x14ac:dyDescent="0.35">
      <c r="A1699" s="1138">
        <v>63</v>
      </c>
      <c r="B1699" s="868" t="s">
        <v>3519</v>
      </c>
      <c r="C1699" s="868" t="s">
        <v>26</v>
      </c>
      <c r="D1699" s="738" t="s">
        <v>301</v>
      </c>
      <c r="E1699" s="1139"/>
      <c r="F1699" s="1139">
        <v>0</v>
      </c>
      <c r="G1699" s="1139">
        <v>0</v>
      </c>
      <c r="H1699" s="1133" t="s">
        <v>301</v>
      </c>
      <c r="I1699" s="1139"/>
      <c r="J1699" s="1139">
        <v>0</v>
      </c>
      <c r="K1699" s="1139">
        <v>0</v>
      </c>
      <c r="L1699" s="1133" t="s">
        <v>301</v>
      </c>
      <c r="M1699" s="1139">
        <v>0</v>
      </c>
      <c r="N1699" s="738" t="s">
        <v>301</v>
      </c>
    </row>
    <row r="1700" spans="1:14" x14ac:dyDescent="0.35">
      <c r="A1700" s="1164">
        <v>64</v>
      </c>
      <c r="B1700" s="865" t="s">
        <v>533</v>
      </c>
      <c r="C1700" s="865" t="s">
        <v>26</v>
      </c>
      <c r="D1700" s="738" t="s">
        <v>301</v>
      </c>
      <c r="E1700" s="1165"/>
      <c r="F1700" s="1165">
        <v>0</v>
      </c>
      <c r="G1700" s="1165">
        <v>0</v>
      </c>
      <c r="H1700" s="1133" t="s">
        <v>301</v>
      </c>
      <c r="I1700" s="1165"/>
      <c r="J1700" s="1165">
        <v>0</v>
      </c>
      <c r="K1700" s="1165">
        <v>0</v>
      </c>
      <c r="L1700" s="1133" t="s">
        <v>301</v>
      </c>
      <c r="M1700" s="1165">
        <v>0</v>
      </c>
      <c r="N1700" s="738" t="s">
        <v>301</v>
      </c>
    </row>
    <row r="1701" spans="1:14" x14ac:dyDescent="0.35">
      <c r="A1701" s="1138">
        <v>65</v>
      </c>
      <c r="B1701" s="868" t="s">
        <v>3520</v>
      </c>
      <c r="C1701" s="868" t="s">
        <v>26</v>
      </c>
      <c r="D1701" s="738" t="s">
        <v>301</v>
      </c>
      <c r="E1701" s="1139"/>
      <c r="F1701" s="1139">
        <v>0</v>
      </c>
      <c r="G1701" s="1139">
        <v>0</v>
      </c>
      <c r="H1701" s="1133" t="s">
        <v>301</v>
      </c>
      <c r="I1701" s="1139"/>
      <c r="J1701" s="1139">
        <v>0</v>
      </c>
      <c r="K1701" s="1139">
        <v>0</v>
      </c>
      <c r="L1701" s="1133" t="s">
        <v>301</v>
      </c>
      <c r="M1701" s="1139">
        <v>0</v>
      </c>
      <c r="N1701" s="738" t="s">
        <v>301</v>
      </c>
    </row>
    <row r="1702" spans="1:14" x14ac:dyDescent="0.35">
      <c r="A1702" s="1161"/>
      <c r="B1702" s="1162" t="s">
        <v>223</v>
      </c>
      <c r="C1702" s="1162"/>
      <c r="D1702" s="738" t="s">
        <v>301</v>
      </c>
      <c r="E1702" s="1163">
        <v>0</v>
      </c>
      <c r="F1702" s="1163">
        <v>0</v>
      </c>
      <c r="G1702" s="1163">
        <v>0</v>
      </c>
      <c r="H1702" s="1133" t="s">
        <v>301</v>
      </c>
      <c r="I1702" s="1163">
        <v>0</v>
      </c>
      <c r="J1702" s="1163">
        <v>0</v>
      </c>
      <c r="K1702" s="1163">
        <v>0</v>
      </c>
      <c r="L1702" s="1133" t="s">
        <v>301</v>
      </c>
      <c r="M1702" s="1163">
        <v>0</v>
      </c>
      <c r="N1702" s="738" t="s">
        <v>301</v>
      </c>
    </row>
    <row r="1703" spans="1:14" x14ac:dyDescent="0.35">
      <c r="A1703" s="1164">
        <v>66</v>
      </c>
      <c r="B1703" s="865" t="s">
        <v>672</v>
      </c>
      <c r="C1703" s="865" t="s">
        <v>670</v>
      </c>
      <c r="D1703" s="738" t="s">
        <v>301</v>
      </c>
      <c r="E1703" s="1165"/>
      <c r="F1703" s="1165">
        <v>0</v>
      </c>
      <c r="G1703" s="1165">
        <v>0</v>
      </c>
      <c r="H1703" s="1133" t="s">
        <v>301</v>
      </c>
      <c r="I1703" s="1165"/>
      <c r="J1703" s="1165">
        <v>0</v>
      </c>
      <c r="K1703" s="1165">
        <v>0</v>
      </c>
      <c r="L1703" s="1133" t="s">
        <v>301</v>
      </c>
      <c r="M1703" s="1165">
        <v>0</v>
      </c>
      <c r="N1703" s="738" t="s">
        <v>301</v>
      </c>
    </row>
    <row r="1704" spans="1:14" x14ac:dyDescent="0.35">
      <c r="A1704" s="1138">
        <v>67</v>
      </c>
      <c r="B1704" s="868" t="s">
        <v>673</v>
      </c>
      <c r="C1704" s="868" t="s">
        <v>3521</v>
      </c>
      <c r="D1704" s="738" t="s">
        <v>301</v>
      </c>
      <c r="E1704" s="1139"/>
      <c r="F1704" s="1139">
        <v>0</v>
      </c>
      <c r="G1704" s="1139">
        <v>0</v>
      </c>
      <c r="H1704" s="1133" t="s">
        <v>301</v>
      </c>
      <c r="I1704" s="1139"/>
      <c r="J1704" s="1139">
        <v>0</v>
      </c>
      <c r="K1704" s="1139">
        <v>0</v>
      </c>
      <c r="L1704" s="1133" t="s">
        <v>301</v>
      </c>
      <c r="M1704" s="1139">
        <v>0</v>
      </c>
      <c r="N1704" s="738" t="s">
        <v>301</v>
      </c>
    </row>
    <row r="1705" spans="1:14" x14ac:dyDescent="0.35">
      <c r="A1705" s="1164">
        <v>68</v>
      </c>
      <c r="B1705" s="865" t="s">
        <v>3522</v>
      </c>
      <c r="C1705" s="865" t="s">
        <v>674</v>
      </c>
      <c r="D1705" s="738" t="s">
        <v>301</v>
      </c>
      <c r="E1705" s="1165"/>
      <c r="F1705" s="1165">
        <v>0</v>
      </c>
      <c r="G1705" s="1165">
        <v>0</v>
      </c>
      <c r="H1705" s="1133" t="s">
        <v>301</v>
      </c>
      <c r="I1705" s="1165"/>
      <c r="J1705" s="1165">
        <v>0</v>
      </c>
      <c r="K1705" s="1165">
        <v>0</v>
      </c>
      <c r="L1705" s="1133" t="s">
        <v>301</v>
      </c>
      <c r="M1705" s="1165">
        <v>0</v>
      </c>
      <c r="N1705" s="738" t="s">
        <v>301</v>
      </c>
    </row>
    <row r="1706" spans="1:14" x14ac:dyDescent="0.35">
      <c r="A1706" s="1138">
        <v>69</v>
      </c>
      <c r="B1706" s="868" t="s">
        <v>675</v>
      </c>
      <c r="C1706" s="868" t="s">
        <v>670</v>
      </c>
      <c r="D1706" s="738" t="s">
        <v>301</v>
      </c>
      <c r="E1706" s="1139"/>
      <c r="F1706" s="1139">
        <v>0</v>
      </c>
      <c r="G1706" s="1139">
        <v>0</v>
      </c>
      <c r="H1706" s="1133" t="s">
        <v>301</v>
      </c>
      <c r="I1706" s="1139"/>
      <c r="J1706" s="1139">
        <v>0</v>
      </c>
      <c r="K1706" s="1139">
        <v>0</v>
      </c>
      <c r="L1706" s="1133" t="s">
        <v>301</v>
      </c>
      <c r="M1706" s="1139">
        <v>0</v>
      </c>
      <c r="N1706" s="738" t="s">
        <v>301</v>
      </c>
    </row>
    <row r="1707" spans="1:14" x14ac:dyDescent="0.35">
      <c r="A1707" s="1164">
        <v>70</v>
      </c>
      <c r="B1707" s="865" t="s">
        <v>676</v>
      </c>
      <c r="C1707" s="865" t="s">
        <v>670</v>
      </c>
      <c r="D1707" s="738" t="s">
        <v>301</v>
      </c>
      <c r="E1707" s="1165"/>
      <c r="F1707" s="1165">
        <v>0</v>
      </c>
      <c r="G1707" s="1165">
        <v>0</v>
      </c>
      <c r="H1707" s="1133" t="s">
        <v>301</v>
      </c>
      <c r="I1707" s="1165"/>
      <c r="J1707" s="1165">
        <v>0</v>
      </c>
      <c r="K1707" s="1165">
        <v>0</v>
      </c>
      <c r="L1707" s="1133" t="s">
        <v>301</v>
      </c>
      <c r="M1707" s="1165">
        <v>0</v>
      </c>
      <c r="N1707" s="738" t="s">
        <v>301</v>
      </c>
    </row>
    <row r="1708" spans="1:14" x14ac:dyDescent="0.35">
      <c r="A1708" s="1138">
        <v>71</v>
      </c>
      <c r="B1708" s="868" t="s">
        <v>788</v>
      </c>
      <c r="C1708" s="868" t="s">
        <v>670</v>
      </c>
      <c r="D1708" s="738" t="s">
        <v>301</v>
      </c>
      <c r="E1708" s="1139"/>
      <c r="F1708" s="1139">
        <v>0</v>
      </c>
      <c r="G1708" s="1139">
        <v>0</v>
      </c>
      <c r="H1708" s="1133" t="s">
        <v>301</v>
      </c>
      <c r="I1708" s="1139"/>
      <c r="J1708" s="1139">
        <v>0</v>
      </c>
      <c r="K1708" s="1139">
        <v>0</v>
      </c>
      <c r="L1708" s="1133" t="s">
        <v>301</v>
      </c>
      <c r="M1708" s="1139">
        <v>0</v>
      </c>
      <c r="N1708" s="738" t="s">
        <v>301</v>
      </c>
    </row>
    <row r="1709" spans="1:14" x14ac:dyDescent="0.35">
      <c r="A1709" s="1164">
        <v>72</v>
      </c>
      <c r="B1709" s="865" t="s">
        <v>679</v>
      </c>
      <c r="C1709" s="865" t="s">
        <v>670</v>
      </c>
      <c r="D1709" s="738" t="s">
        <v>301</v>
      </c>
      <c r="E1709" s="1165"/>
      <c r="F1709" s="1165">
        <v>0</v>
      </c>
      <c r="G1709" s="1165">
        <v>0</v>
      </c>
      <c r="H1709" s="1133" t="s">
        <v>301</v>
      </c>
      <c r="I1709" s="1165"/>
      <c r="J1709" s="1165">
        <v>0</v>
      </c>
      <c r="K1709" s="1165">
        <v>0</v>
      </c>
      <c r="L1709" s="1133" t="s">
        <v>301</v>
      </c>
      <c r="M1709" s="1165">
        <v>0</v>
      </c>
      <c r="N1709" s="738" t="s">
        <v>301</v>
      </c>
    </row>
    <row r="1710" spans="1:14" x14ac:dyDescent="0.35">
      <c r="A1710" s="1138">
        <v>73</v>
      </c>
      <c r="B1710" s="868" t="s">
        <v>680</v>
      </c>
      <c r="C1710" s="868" t="s">
        <v>670</v>
      </c>
      <c r="D1710" s="738" t="s">
        <v>301</v>
      </c>
      <c r="E1710" s="1139"/>
      <c r="F1710" s="1139">
        <v>0</v>
      </c>
      <c r="G1710" s="1139">
        <v>0</v>
      </c>
      <c r="H1710" s="1133" t="s">
        <v>301</v>
      </c>
      <c r="I1710" s="1139"/>
      <c r="J1710" s="1139">
        <v>0</v>
      </c>
      <c r="K1710" s="1139">
        <v>0</v>
      </c>
      <c r="L1710" s="1133" t="s">
        <v>301</v>
      </c>
      <c r="M1710" s="1139">
        <v>0</v>
      </c>
      <c r="N1710" s="738" t="s">
        <v>301</v>
      </c>
    </row>
    <row r="1711" spans="1:14" x14ac:dyDescent="0.35">
      <c r="A1711" s="1164">
        <v>74</v>
      </c>
      <c r="B1711" s="865" t="s">
        <v>681</v>
      </c>
      <c r="C1711" s="865" t="s">
        <v>670</v>
      </c>
      <c r="D1711" s="738" t="s">
        <v>301</v>
      </c>
      <c r="E1711" s="1165"/>
      <c r="F1711" s="1165">
        <v>0</v>
      </c>
      <c r="G1711" s="1165">
        <v>0</v>
      </c>
      <c r="H1711" s="1133" t="s">
        <v>301</v>
      </c>
      <c r="I1711" s="1165"/>
      <c r="J1711" s="1165">
        <v>0</v>
      </c>
      <c r="K1711" s="1165">
        <v>0</v>
      </c>
      <c r="L1711" s="1133" t="s">
        <v>301</v>
      </c>
      <c r="M1711" s="1165">
        <v>0</v>
      </c>
      <c r="N1711" s="738" t="s">
        <v>301</v>
      </c>
    </row>
    <row r="1712" spans="1:14" x14ac:dyDescent="0.35">
      <c r="A1712" s="1138">
        <v>75</v>
      </c>
      <c r="B1712" s="868" t="s">
        <v>795</v>
      </c>
      <c r="C1712" s="868" t="s">
        <v>3523</v>
      </c>
      <c r="D1712" s="738" t="s">
        <v>301</v>
      </c>
      <c r="E1712" s="1139"/>
      <c r="F1712" s="1139">
        <v>0</v>
      </c>
      <c r="G1712" s="1139">
        <v>0</v>
      </c>
      <c r="H1712" s="1133" t="s">
        <v>301</v>
      </c>
      <c r="I1712" s="1139"/>
      <c r="J1712" s="1139">
        <v>0</v>
      </c>
      <c r="K1712" s="1139">
        <v>0</v>
      </c>
      <c r="L1712" s="1133" t="s">
        <v>301</v>
      </c>
      <c r="M1712" s="1139">
        <v>0</v>
      </c>
      <c r="N1712" s="738" t="s">
        <v>301</v>
      </c>
    </row>
    <row r="1713" spans="1:14" x14ac:dyDescent="0.35">
      <c r="A1713" s="1164">
        <v>76</v>
      </c>
      <c r="B1713" s="865" t="s">
        <v>682</v>
      </c>
      <c r="C1713" s="865" t="s">
        <v>3523</v>
      </c>
      <c r="D1713" s="738" t="s">
        <v>301</v>
      </c>
      <c r="E1713" s="1165"/>
      <c r="F1713" s="1165">
        <v>0</v>
      </c>
      <c r="G1713" s="1165">
        <v>0</v>
      </c>
      <c r="H1713" s="1133" t="s">
        <v>301</v>
      </c>
      <c r="I1713" s="1165"/>
      <c r="J1713" s="1165">
        <v>0</v>
      </c>
      <c r="K1713" s="1165">
        <v>0</v>
      </c>
      <c r="L1713" s="1133" t="s">
        <v>301</v>
      </c>
      <c r="M1713" s="1165">
        <v>0</v>
      </c>
      <c r="N1713" s="738" t="s">
        <v>301</v>
      </c>
    </row>
    <row r="1714" spans="1:14" x14ac:dyDescent="0.35">
      <c r="A1714" s="1161"/>
      <c r="B1714" s="1162" t="s">
        <v>3524</v>
      </c>
      <c r="C1714" s="1162"/>
      <c r="D1714" s="738" t="s">
        <v>301</v>
      </c>
      <c r="E1714" s="1163">
        <v>0</v>
      </c>
      <c r="F1714" s="1163">
        <v>0</v>
      </c>
      <c r="G1714" s="1163">
        <v>0</v>
      </c>
      <c r="H1714" s="1133" t="s">
        <v>301</v>
      </c>
      <c r="I1714" s="1163">
        <v>0</v>
      </c>
      <c r="J1714" s="1163">
        <v>0</v>
      </c>
      <c r="K1714" s="1163">
        <v>0</v>
      </c>
      <c r="L1714" s="1133" t="s">
        <v>301</v>
      </c>
      <c r="M1714" s="1163">
        <v>0</v>
      </c>
      <c r="N1714" s="738" t="s">
        <v>301</v>
      </c>
    </row>
    <row r="1715" spans="1:14" x14ac:dyDescent="0.35">
      <c r="A1715" s="1164">
        <v>77</v>
      </c>
      <c r="B1715" s="865" t="s">
        <v>3525</v>
      </c>
      <c r="C1715" s="865" t="s">
        <v>3512</v>
      </c>
      <c r="D1715" s="738" t="s">
        <v>301</v>
      </c>
      <c r="E1715" s="1165"/>
      <c r="F1715" s="1165">
        <v>0</v>
      </c>
      <c r="G1715" s="1165">
        <v>0</v>
      </c>
      <c r="H1715" s="1133" t="s">
        <v>301</v>
      </c>
      <c r="I1715" s="1165"/>
      <c r="J1715" s="1165">
        <v>0</v>
      </c>
      <c r="K1715" s="1165">
        <v>0</v>
      </c>
      <c r="L1715" s="1133" t="s">
        <v>301</v>
      </c>
      <c r="M1715" s="1165">
        <v>0</v>
      </c>
      <c r="N1715" s="738" t="s">
        <v>301</v>
      </c>
    </row>
    <row r="1716" spans="1:14" x14ac:dyDescent="0.35">
      <c r="A1716" s="1138">
        <v>78</v>
      </c>
      <c r="B1716" s="868" t="s">
        <v>3526</v>
      </c>
      <c r="C1716" s="868" t="s">
        <v>3512</v>
      </c>
      <c r="D1716" s="738" t="s">
        <v>301</v>
      </c>
      <c r="E1716" s="1139"/>
      <c r="F1716" s="1139">
        <v>0</v>
      </c>
      <c r="G1716" s="1139">
        <v>0</v>
      </c>
      <c r="H1716" s="1133" t="s">
        <v>301</v>
      </c>
      <c r="I1716" s="1139"/>
      <c r="J1716" s="1139">
        <v>0</v>
      </c>
      <c r="K1716" s="1139">
        <v>0</v>
      </c>
      <c r="L1716" s="1133" t="s">
        <v>301</v>
      </c>
      <c r="M1716" s="1139">
        <v>0</v>
      </c>
      <c r="N1716" s="738" t="s">
        <v>301</v>
      </c>
    </row>
    <row r="1717" spans="1:14" x14ac:dyDescent="0.35">
      <c r="A1717" s="1164">
        <v>79</v>
      </c>
      <c r="B1717" s="865" t="s">
        <v>3527</v>
      </c>
      <c r="C1717" s="865" t="s">
        <v>3512</v>
      </c>
      <c r="D1717" s="738" t="s">
        <v>301</v>
      </c>
      <c r="E1717" s="1165"/>
      <c r="F1717" s="1165">
        <v>0</v>
      </c>
      <c r="G1717" s="1165">
        <v>0</v>
      </c>
      <c r="H1717" s="1133" t="s">
        <v>301</v>
      </c>
      <c r="I1717" s="1165"/>
      <c r="J1717" s="1165">
        <v>0</v>
      </c>
      <c r="K1717" s="1165">
        <v>0</v>
      </c>
      <c r="L1717" s="1133" t="s">
        <v>301</v>
      </c>
      <c r="M1717" s="1165">
        <v>0</v>
      </c>
      <c r="N1717" s="738" t="s">
        <v>301</v>
      </c>
    </row>
    <row r="1718" spans="1:14" x14ac:dyDescent="0.35">
      <c r="A1718" s="1138">
        <v>80</v>
      </c>
      <c r="B1718" s="868" t="s">
        <v>3528</v>
      </c>
      <c r="C1718" s="868" t="s">
        <v>3512</v>
      </c>
      <c r="D1718" s="738" t="s">
        <v>301</v>
      </c>
      <c r="E1718" s="1139"/>
      <c r="F1718" s="1139">
        <v>0</v>
      </c>
      <c r="G1718" s="1139">
        <v>0</v>
      </c>
      <c r="H1718" s="1133" t="s">
        <v>301</v>
      </c>
      <c r="I1718" s="1139"/>
      <c r="J1718" s="1139">
        <v>0</v>
      </c>
      <c r="K1718" s="1139">
        <v>0</v>
      </c>
      <c r="L1718" s="1133" t="s">
        <v>301</v>
      </c>
      <c r="M1718" s="1139">
        <v>0</v>
      </c>
      <c r="N1718" s="738" t="s">
        <v>301</v>
      </c>
    </row>
    <row r="1719" spans="1:14" x14ac:dyDescent="0.35">
      <c r="A1719" s="1164">
        <v>81</v>
      </c>
      <c r="B1719" s="865" t="s">
        <v>3529</v>
      </c>
      <c r="C1719" s="865" t="s">
        <v>3512</v>
      </c>
      <c r="D1719" s="738" t="s">
        <v>301</v>
      </c>
      <c r="E1719" s="1165"/>
      <c r="F1719" s="1165">
        <v>0</v>
      </c>
      <c r="G1719" s="1165">
        <v>0</v>
      </c>
      <c r="H1719" s="1133" t="s">
        <v>301</v>
      </c>
      <c r="I1719" s="1165"/>
      <c r="J1719" s="1165">
        <v>0</v>
      </c>
      <c r="K1719" s="1165">
        <v>0</v>
      </c>
      <c r="L1719" s="1133" t="s">
        <v>301</v>
      </c>
      <c r="M1719" s="1165">
        <v>0</v>
      </c>
      <c r="N1719" s="738" t="s">
        <v>301</v>
      </c>
    </row>
    <row r="1720" spans="1:14" x14ac:dyDescent="0.35">
      <c r="A1720" s="1138">
        <v>82</v>
      </c>
      <c r="B1720" s="868" t="s">
        <v>3530</v>
      </c>
      <c r="C1720" s="868" t="s">
        <v>3512</v>
      </c>
      <c r="D1720" s="738" t="s">
        <v>301</v>
      </c>
      <c r="E1720" s="1139"/>
      <c r="F1720" s="1139">
        <v>0</v>
      </c>
      <c r="G1720" s="1139">
        <v>0</v>
      </c>
      <c r="H1720" s="1133" t="s">
        <v>301</v>
      </c>
      <c r="I1720" s="1139"/>
      <c r="J1720" s="1139">
        <v>0</v>
      </c>
      <c r="K1720" s="1139">
        <v>0</v>
      </c>
      <c r="L1720" s="1133" t="s">
        <v>301</v>
      </c>
      <c r="M1720" s="1139">
        <v>0</v>
      </c>
      <c r="N1720" s="738" t="s">
        <v>301</v>
      </c>
    </row>
    <row r="1721" spans="1:14" x14ac:dyDescent="0.35">
      <c r="A1721" s="1161"/>
      <c r="B1721" s="1162" t="s">
        <v>3531</v>
      </c>
      <c r="C1721" s="1162"/>
      <c r="D1721" s="738" t="s">
        <v>301</v>
      </c>
      <c r="E1721" s="1163">
        <v>0</v>
      </c>
      <c r="F1721" s="1163">
        <v>0</v>
      </c>
      <c r="G1721" s="1163">
        <v>0</v>
      </c>
      <c r="H1721" s="1133" t="s">
        <v>301</v>
      </c>
      <c r="I1721" s="1163">
        <v>0</v>
      </c>
      <c r="J1721" s="1163">
        <v>0</v>
      </c>
      <c r="K1721" s="1163">
        <v>0</v>
      </c>
      <c r="L1721" s="1133" t="s">
        <v>301</v>
      </c>
      <c r="M1721" s="1163">
        <v>0</v>
      </c>
      <c r="N1721" s="738" t="s">
        <v>301</v>
      </c>
    </row>
    <row r="1722" spans="1:14" x14ac:dyDescent="0.35">
      <c r="A1722" s="1164">
        <v>83</v>
      </c>
      <c r="B1722" s="865" t="s">
        <v>3532</v>
      </c>
      <c r="C1722" s="865" t="s">
        <v>3533</v>
      </c>
      <c r="D1722" s="738" t="s">
        <v>301</v>
      </c>
      <c r="E1722" s="1165"/>
      <c r="F1722" s="1165">
        <v>0</v>
      </c>
      <c r="G1722" s="1165">
        <v>0</v>
      </c>
      <c r="H1722" s="1133" t="s">
        <v>301</v>
      </c>
      <c r="I1722" s="1165"/>
      <c r="J1722" s="1165">
        <v>0</v>
      </c>
      <c r="K1722" s="1165">
        <v>0</v>
      </c>
      <c r="L1722" s="1133" t="s">
        <v>301</v>
      </c>
      <c r="M1722" s="1165">
        <v>0</v>
      </c>
      <c r="N1722" s="738" t="s">
        <v>301</v>
      </c>
    </row>
    <row r="1723" spans="1:14" x14ac:dyDescent="0.35">
      <c r="A1723" s="1138">
        <v>84</v>
      </c>
      <c r="B1723" s="868" t="s">
        <v>3534</v>
      </c>
      <c r="C1723" s="868" t="s">
        <v>3533</v>
      </c>
      <c r="D1723" s="738" t="s">
        <v>301</v>
      </c>
      <c r="E1723" s="1139"/>
      <c r="F1723" s="1139">
        <v>0</v>
      </c>
      <c r="G1723" s="1139">
        <v>0</v>
      </c>
      <c r="H1723" s="1133" t="s">
        <v>301</v>
      </c>
      <c r="I1723" s="1139"/>
      <c r="J1723" s="1139">
        <v>0</v>
      </c>
      <c r="K1723" s="1139">
        <v>0</v>
      </c>
      <c r="L1723" s="1133" t="s">
        <v>301</v>
      </c>
      <c r="M1723" s="1139">
        <v>0</v>
      </c>
      <c r="N1723" s="738" t="s">
        <v>301</v>
      </c>
    </row>
    <row r="1724" spans="1:14" x14ac:dyDescent="0.35">
      <c r="A1724" s="1161"/>
      <c r="B1724" s="1162" t="s">
        <v>3535</v>
      </c>
      <c r="C1724" s="1162"/>
      <c r="D1724" s="738" t="s">
        <v>301</v>
      </c>
      <c r="E1724" s="1163">
        <v>0</v>
      </c>
      <c r="F1724" s="1163">
        <v>0</v>
      </c>
      <c r="G1724" s="1163">
        <v>0</v>
      </c>
      <c r="H1724" s="1133" t="s">
        <v>301</v>
      </c>
      <c r="I1724" s="1163">
        <v>0</v>
      </c>
      <c r="J1724" s="1163">
        <v>0</v>
      </c>
      <c r="K1724" s="1163">
        <v>0</v>
      </c>
      <c r="L1724" s="1133" t="s">
        <v>301</v>
      </c>
      <c r="M1724" s="1163">
        <v>0</v>
      </c>
      <c r="N1724" s="738" t="s">
        <v>301</v>
      </c>
    </row>
    <row r="1725" spans="1:14" x14ac:dyDescent="0.35">
      <c r="A1725" s="1164">
        <v>85</v>
      </c>
      <c r="B1725" s="865" t="s">
        <v>3536</v>
      </c>
      <c r="C1725" s="865" t="s">
        <v>3537</v>
      </c>
      <c r="D1725" s="738" t="s">
        <v>301</v>
      </c>
      <c r="E1725" s="1165"/>
      <c r="F1725" s="1165">
        <v>0</v>
      </c>
      <c r="G1725" s="1165">
        <v>0</v>
      </c>
      <c r="H1725" s="1133" t="s">
        <v>301</v>
      </c>
      <c r="I1725" s="1165"/>
      <c r="J1725" s="1165">
        <v>0</v>
      </c>
      <c r="K1725" s="1165">
        <v>0</v>
      </c>
      <c r="L1725" s="1133" t="s">
        <v>301</v>
      </c>
      <c r="M1725" s="1165">
        <v>0</v>
      </c>
      <c r="N1725" s="738" t="s">
        <v>301</v>
      </c>
    </row>
    <row r="1726" spans="1:14" x14ac:dyDescent="0.35">
      <c r="A1726" s="1138">
        <v>86</v>
      </c>
      <c r="B1726" s="868" t="s">
        <v>3538</v>
      </c>
      <c r="C1726" s="868" t="s">
        <v>3539</v>
      </c>
      <c r="D1726" s="738" t="s">
        <v>301</v>
      </c>
      <c r="E1726" s="1139"/>
      <c r="F1726" s="1139">
        <v>0</v>
      </c>
      <c r="G1726" s="1139">
        <v>0</v>
      </c>
      <c r="H1726" s="1133" t="s">
        <v>301</v>
      </c>
      <c r="I1726" s="1139"/>
      <c r="J1726" s="1139">
        <v>0</v>
      </c>
      <c r="K1726" s="1139">
        <v>0</v>
      </c>
      <c r="L1726" s="1133" t="s">
        <v>301</v>
      </c>
      <c r="M1726" s="1139">
        <v>0</v>
      </c>
      <c r="N1726" s="738" t="s">
        <v>301</v>
      </c>
    </row>
    <row r="1727" spans="1:14" x14ac:dyDescent="0.35">
      <c r="A1727" s="1164">
        <v>87</v>
      </c>
      <c r="B1727" s="865" t="s">
        <v>3540</v>
      </c>
      <c r="C1727" s="865" t="s">
        <v>3541</v>
      </c>
      <c r="D1727" s="738" t="s">
        <v>301</v>
      </c>
      <c r="E1727" s="1165"/>
      <c r="F1727" s="1165">
        <v>0</v>
      </c>
      <c r="G1727" s="1165">
        <v>0</v>
      </c>
      <c r="H1727" s="1133" t="s">
        <v>301</v>
      </c>
      <c r="I1727" s="1165"/>
      <c r="J1727" s="1165">
        <v>0</v>
      </c>
      <c r="K1727" s="1165">
        <v>0</v>
      </c>
      <c r="L1727" s="1133" t="s">
        <v>301</v>
      </c>
      <c r="M1727" s="1165">
        <v>0</v>
      </c>
      <c r="N1727" s="738" t="s">
        <v>301</v>
      </c>
    </row>
    <row r="1728" spans="1:14" x14ac:dyDescent="0.35">
      <c r="A1728" s="1138">
        <v>88</v>
      </c>
      <c r="B1728" s="868" t="s">
        <v>3542</v>
      </c>
      <c r="C1728" s="868" t="s">
        <v>3523</v>
      </c>
      <c r="D1728" s="738" t="s">
        <v>301</v>
      </c>
      <c r="E1728" s="1139"/>
      <c r="F1728" s="1139">
        <v>0</v>
      </c>
      <c r="G1728" s="1139">
        <v>0</v>
      </c>
      <c r="H1728" s="1133" t="s">
        <v>301</v>
      </c>
      <c r="I1728" s="1139"/>
      <c r="J1728" s="1139">
        <v>0</v>
      </c>
      <c r="K1728" s="1139">
        <v>0</v>
      </c>
      <c r="L1728" s="1133" t="s">
        <v>301</v>
      </c>
      <c r="M1728" s="1139">
        <v>0</v>
      </c>
      <c r="N1728" s="738" t="s">
        <v>301</v>
      </c>
    </row>
    <row r="1729" spans="1:14" x14ac:dyDescent="0.35">
      <c r="A1729" s="1167"/>
      <c r="B1729" s="1168" t="s">
        <v>3543</v>
      </c>
      <c r="C1729" s="1168"/>
      <c r="D1729" s="738"/>
      <c r="E1729" s="1169">
        <v>0</v>
      </c>
      <c r="F1729" s="1169">
        <v>0</v>
      </c>
      <c r="G1729" s="1169">
        <v>0</v>
      </c>
      <c r="H1729" s="1133"/>
      <c r="I1729" s="1169">
        <v>0</v>
      </c>
      <c r="J1729" s="1169">
        <v>0</v>
      </c>
      <c r="K1729" s="1169">
        <v>0</v>
      </c>
      <c r="L1729" s="1133"/>
      <c r="M1729" s="1169">
        <v>0</v>
      </c>
      <c r="N1729" s="738"/>
    </row>
    <row r="1732" spans="1:14" x14ac:dyDescent="0.35">
      <c r="A1732" s="1156" t="s">
        <v>3500</v>
      </c>
      <c r="B1732" s="1172" t="s">
        <v>718</v>
      </c>
      <c r="C1732" s="738"/>
      <c r="D1732" s="738" t="s">
        <v>301</v>
      </c>
      <c r="E1732" s="738"/>
      <c r="F1732" s="1158" t="s">
        <v>3501</v>
      </c>
      <c r="G1732" s="1159">
        <v>604.32574999999997</v>
      </c>
      <c r="H1732" s="738" t="s">
        <v>301</v>
      </c>
      <c r="I1732" s="1158" t="s">
        <v>3502</v>
      </c>
      <c r="J1732" s="1158">
        <v>2022</v>
      </c>
      <c r="K1732" s="738"/>
      <c r="L1732" s="738" t="s">
        <v>301</v>
      </c>
      <c r="M1732" s="738"/>
      <c r="N1732" s="738" t="s">
        <v>301</v>
      </c>
    </row>
    <row r="1733" spans="1:14" x14ac:dyDescent="0.35">
      <c r="A1733" s="787"/>
      <c r="B1733" s="738"/>
      <c r="C1733" s="738"/>
      <c r="D1733" s="738" t="s">
        <v>301</v>
      </c>
      <c r="E1733" s="738"/>
      <c r="F1733" s="738"/>
      <c r="G1733" s="738"/>
      <c r="H1733" s="738" t="s">
        <v>301</v>
      </c>
      <c r="I1733" s="738"/>
      <c r="J1733" s="738"/>
      <c r="K1733" s="738"/>
      <c r="L1733" s="738" t="s">
        <v>301</v>
      </c>
      <c r="M1733" s="738"/>
      <c r="N1733" s="738" t="s">
        <v>301</v>
      </c>
    </row>
    <row r="1734" spans="1:14" x14ac:dyDescent="0.35">
      <c r="A1734" s="1781" t="s">
        <v>0</v>
      </c>
      <c r="B1734" s="1781" t="s">
        <v>378</v>
      </c>
      <c r="C1734" s="1782" t="s">
        <v>671</v>
      </c>
      <c r="D1734" s="738" t="s">
        <v>301</v>
      </c>
      <c r="E1734" s="1284" t="s">
        <v>3503</v>
      </c>
      <c r="F1734" s="1284"/>
      <c r="G1734" s="1284"/>
      <c r="H1734" s="738" t="s">
        <v>301</v>
      </c>
      <c r="I1734" s="1284" t="s">
        <v>3504</v>
      </c>
      <c r="J1734" s="1284"/>
      <c r="K1734" s="1284"/>
      <c r="L1734" s="738" t="s">
        <v>301</v>
      </c>
      <c r="M1734" s="1284" t="s">
        <v>3505</v>
      </c>
      <c r="N1734" s="738" t="s">
        <v>301</v>
      </c>
    </row>
    <row r="1735" spans="1:14" x14ac:dyDescent="0.35">
      <c r="A1735" s="1781"/>
      <c r="B1735" s="1781"/>
      <c r="C1735" s="1781"/>
      <c r="D1735" s="738" t="s">
        <v>301</v>
      </c>
      <c r="E1735" s="1160" t="s">
        <v>3506</v>
      </c>
      <c r="F1735" s="1160" t="s">
        <v>3507</v>
      </c>
      <c r="G1735" s="1160" t="s">
        <v>3508</v>
      </c>
      <c r="H1735" s="738" t="s">
        <v>301</v>
      </c>
      <c r="I1735" s="1160" t="s">
        <v>3506</v>
      </c>
      <c r="J1735" s="1160" t="s">
        <v>3507</v>
      </c>
      <c r="K1735" s="1160" t="s">
        <v>3508</v>
      </c>
      <c r="L1735" s="738" t="s">
        <v>301</v>
      </c>
      <c r="M1735" s="1284"/>
      <c r="N1735" s="738" t="s">
        <v>301</v>
      </c>
    </row>
    <row r="1736" spans="1:14" x14ac:dyDescent="0.35">
      <c r="A1736" s="1161"/>
      <c r="B1736" s="1162" t="s">
        <v>307</v>
      </c>
      <c r="C1736" s="1162"/>
      <c r="D1736" s="738" t="s">
        <v>301</v>
      </c>
      <c r="E1736" s="1163">
        <v>0</v>
      </c>
      <c r="F1736" s="1163">
        <v>0</v>
      </c>
      <c r="G1736" s="1163">
        <v>0</v>
      </c>
      <c r="H1736" s="1133" t="s">
        <v>301</v>
      </c>
      <c r="I1736" s="1163">
        <v>0</v>
      </c>
      <c r="J1736" s="1163">
        <v>0</v>
      </c>
      <c r="K1736" s="1163">
        <v>0</v>
      </c>
      <c r="L1736" s="1133" t="s">
        <v>301</v>
      </c>
      <c r="M1736" s="1163">
        <v>0</v>
      </c>
      <c r="N1736" s="738" t="s">
        <v>301</v>
      </c>
    </row>
    <row r="1737" spans="1:14" x14ac:dyDescent="0.35">
      <c r="A1737" s="1164">
        <v>1</v>
      </c>
      <c r="B1737" s="865" t="s">
        <v>205</v>
      </c>
      <c r="C1737" s="865" t="s">
        <v>179</v>
      </c>
      <c r="D1737" s="738" t="s">
        <v>301</v>
      </c>
      <c r="E1737" s="1165"/>
      <c r="F1737" s="1165">
        <v>0</v>
      </c>
      <c r="G1737" s="1165">
        <v>0</v>
      </c>
      <c r="H1737" s="1133" t="s">
        <v>301</v>
      </c>
      <c r="I1737" s="1165"/>
      <c r="J1737" s="1165">
        <v>0</v>
      </c>
      <c r="K1737" s="1165">
        <v>0</v>
      </c>
      <c r="L1737" s="1133" t="s">
        <v>301</v>
      </c>
      <c r="M1737" s="1165">
        <v>0</v>
      </c>
      <c r="N1737" s="738" t="s">
        <v>301</v>
      </c>
    </row>
    <row r="1738" spans="1:14" x14ac:dyDescent="0.35">
      <c r="A1738" s="1138">
        <v>2</v>
      </c>
      <c r="B1738" s="868" t="s">
        <v>216</v>
      </c>
      <c r="C1738" s="868" t="s">
        <v>179</v>
      </c>
      <c r="D1738" s="738" t="s">
        <v>301</v>
      </c>
      <c r="E1738" s="1139"/>
      <c r="F1738" s="1139">
        <v>0</v>
      </c>
      <c r="G1738" s="1139">
        <v>0</v>
      </c>
      <c r="H1738" s="1133" t="s">
        <v>301</v>
      </c>
      <c r="I1738" s="1139"/>
      <c r="J1738" s="1139">
        <v>0</v>
      </c>
      <c r="K1738" s="1139">
        <v>0</v>
      </c>
      <c r="L1738" s="1133" t="s">
        <v>301</v>
      </c>
      <c r="M1738" s="1139">
        <v>0</v>
      </c>
      <c r="N1738" s="738" t="s">
        <v>301</v>
      </c>
    </row>
    <row r="1739" spans="1:14" x14ac:dyDescent="0.35">
      <c r="A1739" s="1164">
        <v>3</v>
      </c>
      <c r="B1739" s="865" t="s">
        <v>217</v>
      </c>
      <c r="C1739" s="865" t="s">
        <v>179</v>
      </c>
      <c r="D1739" s="738" t="s">
        <v>301</v>
      </c>
      <c r="E1739" s="1165"/>
      <c r="F1739" s="1165">
        <v>0</v>
      </c>
      <c r="G1739" s="1165">
        <v>0</v>
      </c>
      <c r="H1739" s="1133" t="s">
        <v>301</v>
      </c>
      <c r="I1739" s="1165"/>
      <c r="J1739" s="1165">
        <v>0</v>
      </c>
      <c r="K1739" s="1165">
        <v>0</v>
      </c>
      <c r="L1739" s="1133" t="s">
        <v>301</v>
      </c>
      <c r="M1739" s="1165">
        <v>0</v>
      </c>
      <c r="N1739" s="738" t="s">
        <v>301</v>
      </c>
    </row>
    <row r="1740" spans="1:14" x14ac:dyDescent="0.35">
      <c r="A1740" s="1138">
        <v>4</v>
      </c>
      <c r="B1740" s="868" t="s">
        <v>218</v>
      </c>
      <c r="C1740" s="868" t="s">
        <v>208</v>
      </c>
      <c r="D1740" s="738" t="s">
        <v>301</v>
      </c>
      <c r="E1740" s="1139"/>
      <c r="F1740" s="1139">
        <v>0</v>
      </c>
      <c r="G1740" s="1139">
        <v>0</v>
      </c>
      <c r="H1740" s="1133" t="s">
        <v>301</v>
      </c>
      <c r="I1740" s="1139"/>
      <c r="J1740" s="1139">
        <v>0</v>
      </c>
      <c r="K1740" s="1139">
        <v>0</v>
      </c>
      <c r="L1740" s="1133" t="s">
        <v>301</v>
      </c>
      <c r="M1740" s="1139">
        <v>0</v>
      </c>
      <c r="N1740" s="738" t="s">
        <v>301</v>
      </c>
    </row>
    <row r="1741" spans="1:14" x14ac:dyDescent="0.35">
      <c r="A1741" s="1164">
        <v>5</v>
      </c>
      <c r="B1741" s="865" t="s">
        <v>518</v>
      </c>
      <c r="C1741" s="865" t="s">
        <v>208</v>
      </c>
      <c r="D1741" s="738" t="s">
        <v>301</v>
      </c>
      <c r="E1741" s="1165"/>
      <c r="F1741" s="1165">
        <v>0</v>
      </c>
      <c r="G1741" s="1165">
        <v>0</v>
      </c>
      <c r="H1741" s="1133" t="s">
        <v>301</v>
      </c>
      <c r="I1741" s="1165"/>
      <c r="J1741" s="1165">
        <v>0</v>
      </c>
      <c r="K1741" s="1165">
        <v>0</v>
      </c>
      <c r="L1741" s="1133" t="s">
        <v>301</v>
      </c>
      <c r="M1741" s="1165">
        <v>0</v>
      </c>
      <c r="N1741" s="738" t="s">
        <v>301</v>
      </c>
    </row>
    <row r="1742" spans="1:14" x14ac:dyDescent="0.35">
      <c r="A1742" s="1138">
        <v>6</v>
      </c>
      <c r="B1742" s="868" t="s">
        <v>519</v>
      </c>
      <c r="C1742" s="868" t="s">
        <v>208</v>
      </c>
      <c r="D1742" s="738" t="s">
        <v>301</v>
      </c>
      <c r="E1742" s="1139"/>
      <c r="F1742" s="1139">
        <v>0</v>
      </c>
      <c r="G1742" s="1139">
        <v>0</v>
      </c>
      <c r="H1742" s="1133" t="s">
        <v>301</v>
      </c>
      <c r="I1742" s="1139"/>
      <c r="J1742" s="1139">
        <v>0</v>
      </c>
      <c r="K1742" s="1139">
        <v>0</v>
      </c>
      <c r="L1742" s="1133" t="s">
        <v>301</v>
      </c>
      <c r="M1742" s="1139">
        <v>0</v>
      </c>
      <c r="N1742" s="738" t="s">
        <v>301</v>
      </c>
    </row>
    <row r="1743" spans="1:14" x14ac:dyDescent="0.35">
      <c r="A1743" s="1161"/>
      <c r="B1743" s="1162" t="s">
        <v>520</v>
      </c>
      <c r="C1743" s="1162"/>
      <c r="D1743" s="738" t="s">
        <v>301</v>
      </c>
      <c r="E1743" s="1163">
        <v>0</v>
      </c>
      <c r="F1743" s="1163">
        <v>0</v>
      </c>
      <c r="G1743" s="1163">
        <v>0</v>
      </c>
      <c r="H1743" s="1133" t="s">
        <v>301</v>
      </c>
      <c r="I1743" s="1163">
        <v>0</v>
      </c>
      <c r="J1743" s="1163">
        <v>0</v>
      </c>
      <c r="K1743" s="1163">
        <v>0</v>
      </c>
      <c r="L1743" s="1133" t="s">
        <v>301</v>
      </c>
      <c r="M1743" s="1163">
        <v>0</v>
      </c>
      <c r="N1743" s="738" t="s">
        <v>301</v>
      </c>
    </row>
    <row r="1744" spans="1:14" x14ac:dyDescent="0.35">
      <c r="A1744" s="1164">
        <v>7</v>
      </c>
      <c r="B1744" s="865" t="s">
        <v>521</v>
      </c>
      <c r="C1744" s="865" t="s">
        <v>179</v>
      </c>
      <c r="D1744" s="738" t="s">
        <v>301</v>
      </c>
      <c r="E1744" s="1165"/>
      <c r="F1744" s="1165">
        <v>0</v>
      </c>
      <c r="G1744" s="1165">
        <v>0</v>
      </c>
      <c r="H1744" s="1133" t="s">
        <v>301</v>
      </c>
      <c r="I1744" s="1165"/>
      <c r="J1744" s="1165">
        <v>0</v>
      </c>
      <c r="K1744" s="1165">
        <v>0</v>
      </c>
      <c r="L1744" s="1133" t="s">
        <v>301</v>
      </c>
      <c r="M1744" s="1165">
        <v>0</v>
      </c>
      <c r="N1744" s="738" t="s">
        <v>301</v>
      </c>
    </row>
    <row r="1745" spans="1:14" x14ac:dyDescent="0.35">
      <c r="A1745" s="1138">
        <v>8</v>
      </c>
      <c r="B1745" s="868" t="s">
        <v>522</v>
      </c>
      <c r="C1745" s="868" t="s">
        <v>179</v>
      </c>
      <c r="D1745" s="738" t="s">
        <v>301</v>
      </c>
      <c r="E1745" s="1139"/>
      <c r="F1745" s="1139">
        <v>0</v>
      </c>
      <c r="G1745" s="1139">
        <v>0</v>
      </c>
      <c r="H1745" s="1133" t="s">
        <v>301</v>
      </c>
      <c r="I1745" s="1139"/>
      <c r="J1745" s="1139">
        <v>0</v>
      </c>
      <c r="K1745" s="1139">
        <v>0</v>
      </c>
      <c r="L1745" s="1133" t="s">
        <v>301</v>
      </c>
      <c r="M1745" s="1139">
        <v>0</v>
      </c>
      <c r="N1745" s="738" t="s">
        <v>301</v>
      </c>
    </row>
    <row r="1746" spans="1:14" x14ac:dyDescent="0.35">
      <c r="A1746" s="1164">
        <v>9</v>
      </c>
      <c r="B1746" s="865" t="s">
        <v>523</v>
      </c>
      <c r="C1746" s="865" t="s">
        <v>179</v>
      </c>
      <c r="D1746" s="738" t="s">
        <v>301</v>
      </c>
      <c r="E1746" s="1165"/>
      <c r="F1746" s="1165">
        <v>0</v>
      </c>
      <c r="G1746" s="1165">
        <v>0</v>
      </c>
      <c r="H1746" s="1133" t="s">
        <v>301</v>
      </c>
      <c r="I1746" s="1165"/>
      <c r="J1746" s="1165">
        <v>0</v>
      </c>
      <c r="K1746" s="1165">
        <v>0</v>
      </c>
      <c r="L1746" s="1133" t="s">
        <v>301</v>
      </c>
      <c r="M1746" s="1165">
        <v>0</v>
      </c>
      <c r="N1746" s="738" t="s">
        <v>301</v>
      </c>
    </row>
    <row r="1747" spans="1:14" x14ac:dyDescent="0.35">
      <c r="A1747" s="1138">
        <v>10</v>
      </c>
      <c r="B1747" s="868" t="s">
        <v>218</v>
      </c>
      <c r="C1747" s="868" t="s">
        <v>181</v>
      </c>
      <c r="D1747" s="738" t="s">
        <v>301</v>
      </c>
      <c r="E1747" s="1139"/>
      <c r="F1747" s="1139">
        <v>0</v>
      </c>
      <c r="G1747" s="1139">
        <v>0</v>
      </c>
      <c r="H1747" s="1133" t="s">
        <v>301</v>
      </c>
      <c r="I1747" s="1139"/>
      <c r="J1747" s="1139">
        <v>0</v>
      </c>
      <c r="K1747" s="1139">
        <v>0</v>
      </c>
      <c r="L1747" s="1133" t="s">
        <v>301</v>
      </c>
      <c r="M1747" s="1139">
        <v>0</v>
      </c>
      <c r="N1747" s="738" t="s">
        <v>301</v>
      </c>
    </row>
    <row r="1748" spans="1:14" x14ac:dyDescent="0.35">
      <c r="A1748" s="1164">
        <v>11</v>
      </c>
      <c r="B1748" s="865" t="s">
        <v>518</v>
      </c>
      <c r="C1748" s="865" t="s">
        <v>181</v>
      </c>
      <c r="D1748" s="738" t="s">
        <v>301</v>
      </c>
      <c r="E1748" s="1165"/>
      <c r="F1748" s="1165">
        <v>0</v>
      </c>
      <c r="G1748" s="1165">
        <v>0</v>
      </c>
      <c r="H1748" s="1133" t="s">
        <v>301</v>
      </c>
      <c r="I1748" s="1165"/>
      <c r="J1748" s="1165">
        <v>0</v>
      </c>
      <c r="K1748" s="1165">
        <v>0</v>
      </c>
      <c r="L1748" s="1133" t="s">
        <v>301</v>
      </c>
      <c r="M1748" s="1165">
        <v>0</v>
      </c>
      <c r="N1748" s="738" t="s">
        <v>301</v>
      </c>
    </row>
    <row r="1749" spans="1:14" x14ac:dyDescent="0.35">
      <c r="A1749" s="1138">
        <v>12</v>
      </c>
      <c r="B1749" s="868" t="s">
        <v>524</v>
      </c>
      <c r="C1749" s="868" t="s">
        <v>181</v>
      </c>
      <c r="D1749" s="738" t="s">
        <v>301</v>
      </c>
      <c r="E1749" s="1139"/>
      <c r="F1749" s="1139">
        <v>0</v>
      </c>
      <c r="G1749" s="1139">
        <v>0</v>
      </c>
      <c r="H1749" s="1133" t="s">
        <v>301</v>
      </c>
      <c r="I1749" s="1139"/>
      <c r="J1749" s="1139">
        <v>0</v>
      </c>
      <c r="K1749" s="1139">
        <v>0</v>
      </c>
      <c r="L1749" s="1133" t="s">
        <v>301</v>
      </c>
      <c r="M1749" s="1139">
        <v>0</v>
      </c>
      <c r="N1749" s="738" t="s">
        <v>301</v>
      </c>
    </row>
    <row r="1750" spans="1:14" x14ac:dyDescent="0.35">
      <c r="A1750" s="1161"/>
      <c r="B1750" s="1162" t="s">
        <v>381</v>
      </c>
      <c r="C1750" s="1162"/>
      <c r="D1750" s="738" t="s">
        <v>301</v>
      </c>
      <c r="E1750" s="1163">
        <v>0</v>
      </c>
      <c r="F1750" s="1163">
        <v>0</v>
      </c>
      <c r="G1750" s="1163">
        <v>0</v>
      </c>
      <c r="H1750" s="1133" t="s">
        <v>301</v>
      </c>
      <c r="I1750" s="1163">
        <v>0</v>
      </c>
      <c r="J1750" s="1163">
        <v>0</v>
      </c>
      <c r="K1750" s="1163">
        <v>0</v>
      </c>
      <c r="L1750" s="1133" t="s">
        <v>301</v>
      </c>
      <c r="M1750" s="1163">
        <v>0</v>
      </c>
      <c r="N1750" s="738" t="s">
        <v>301</v>
      </c>
    </row>
    <row r="1751" spans="1:14" x14ac:dyDescent="0.35">
      <c r="A1751" s="1164">
        <v>13</v>
      </c>
      <c r="B1751" s="865" t="s">
        <v>525</v>
      </c>
      <c r="C1751" s="865" t="s">
        <v>101</v>
      </c>
      <c r="D1751" s="738" t="s">
        <v>301</v>
      </c>
      <c r="E1751" s="1165"/>
      <c r="F1751" s="1165">
        <v>0</v>
      </c>
      <c r="G1751" s="1165">
        <v>0</v>
      </c>
      <c r="H1751" s="1133" t="s">
        <v>301</v>
      </c>
      <c r="I1751" s="1165"/>
      <c r="J1751" s="1165">
        <v>0</v>
      </c>
      <c r="K1751" s="1165">
        <v>0</v>
      </c>
      <c r="L1751" s="1133" t="s">
        <v>301</v>
      </c>
      <c r="M1751" s="1165">
        <v>0</v>
      </c>
      <c r="N1751" s="738" t="s">
        <v>301</v>
      </c>
    </row>
    <row r="1752" spans="1:14" x14ac:dyDescent="0.35">
      <c r="A1752" s="1138">
        <v>14</v>
      </c>
      <c r="B1752" s="868" t="s">
        <v>526</v>
      </c>
      <c r="C1752" s="868" t="s">
        <v>101</v>
      </c>
      <c r="D1752" s="738" t="s">
        <v>301</v>
      </c>
      <c r="E1752" s="1139"/>
      <c r="F1752" s="1139">
        <v>0</v>
      </c>
      <c r="G1752" s="1139">
        <v>0</v>
      </c>
      <c r="H1752" s="1133" t="s">
        <v>301</v>
      </c>
      <c r="I1752" s="1139"/>
      <c r="J1752" s="1139">
        <v>0</v>
      </c>
      <c r="K1752" s="1139">
        <v>0</v>
      </c>
      <c r="L1752" s="1133" t="s">
        <v>301</v>
      </c>
      <c r="M1752" s="1139">
        <v>0</v>
      </c>
      <c r="N1752" s="738" t="s">
        <v>301</v>
      </c>
    </row>
    <row r="1753" spans="1:14" x14ac:dyDescent="0.35">
      <c r="A1753" s="1164">
        <v>15</v>
      </c>
      <c r="B1753" s="865" t="s">
        <v>506</v>
      </c>
      <c r="C1753" s="865" t="s">
        <v>101</v>
      </c>
      <c r="D1753" s="738" t="s">
        <v>301</v>
      </c>
      <c r="E1753" s="1165"/>
      <c r="F1753" s="1165">
        <v>0</v>
      </c>
      <c r="G1753" s="1165">
        <v>0</v>
      </c>
      <c r="H1753" s="1133" t="s">
        <v>301</v>
      </c>
      <c r="I1753" s="1165"/>
      <c r="J1753" s="1165">
        <v>0</v>
      </c>
      <c r="K1753" s="1165">
        <v>0</v>
      </c>
      <c r="L1753" s="1133" t="s">
        <v>301</v>
      </c>
      <c r="M1753" s="1165">
        <v>0</v>
      </c>
      <c r="N1753" s="738" t="s">
        <v>301</v>
      </c>
    </row>
    <row r="1754" spans="1:14" x14ac:dyDescent="0.35">
      <c r="A1754" s="1161"/>
      <c r="B1754" s="1162" t="s">
        <v>382</v>
      </c>
      <c r="C1754" s="1162"/>
      <c r="D1754" s="738" t="s">
        <v>301</v>
      </c>
      <c r="E1754" s="1163">
        <v>0</v>
      </c>
      <c r="F1754" s="1163">
        <v>0</v>
      </c>
      <c r="G1754" s="1163">
        <v>0</v>
      </c>
      <c r="H1754" s="1133" t="s">
        <v>301</v>
      </c>
      <c r="I1754" s="1163">
        <v>0</v>
      </c>
      <c r="J1754" s="1163">
        <v>0</v>
      </c>
      <c r="K1754" s="1163">
        <v>0</v>
      </c>
      <c r="L1754" s="1133" t="s">
        <v>301</v>
      </c>
      <c r="M1754" s="1163">
        <v>0</v>
      </c>
      <c r="N1754" s="738" t="s">
        <v>301</v>
      </c>
    </row>
    <row r="1755" spans="1:14" x14ac:dyDescent="0.35">
      <c r="A1755" s="1164">
        <v>16</v>
      </c>
      <c r="B1755" s="865" t="s">
        <v>309</v>
      </c>
      <c r="C1755" s="865" t="s">
        <v>185</v>
      </c>
      <c r="D1755" s="738" t="s">
        <v>301</v>
      </c>
      <c r="E1755" s="1165"/>
      <c r="F1755" s="1165">
        <v>0</v>
      </c>
      <c r="G1755" s="1165">
        <v>0</v>
      </c>
      <c r="H1755" s="1133" t="s">
        <v>301</v>
      </c>
      <c r="I1755" s="1165"/>
      <c r="J1755" s="1165">
        <v>0</v>
      </c>
      <c r="K1755" s="1165">
        <v>0</v>
      </c>
      <c r="L1755" s="1133" t="s">
        <v>301</v>
      </c>
      <c r="M1755" s="1165">
        <v>0</v>
      </c>
      <c r="N1755" s="738" t="s">
        <v>301</v>
      </c>
    </row>
    <row r="1756" spans="1:14" x14ac:dyDescent="0.35">
      <c r="A1756" s="1138">
        <v>17</v>
      </c>
      <c r="B1756" s="868" t="s">
        <v>310</v>
      </c>
      <c r="C1756" s="868" t="s">
        <v>185</v>
      </c>
      <c r="D1756" s="738" t="s">
        <v>301</v>
      </c>
      <c r="E1756" s="1139"/>
      <c r="F1756" s="1139">
        <v>0</v>
      </c>
      <c r="G1756" s="1139">
        <v>0</v>
      </c>
      <c r="H1756" s="1133" t="s">
        <v>301</v>
      </c>
      <c r="I1756" s="1139"/>
      <c r="J1756" s="1139">
        <v>0</v>
      </c>
      <c r="K1756" s="1139">
        <v>0</v>
      </c>
      <c r="L1756" s="1133" t="s">
        <v>301</v>
      </c>
      <c r="M1756" s="1139">
        <v>0</v>
      </c>
      <c r="N1756" s="738" t="s">
        <v>301</v>
      </c>
    </row>
    <row r="1757" spans="1:14" x14ac:dyDescent="0.35">
      <c r="A1757" s="1164">
        <v>18</v>
      </c>
      <c r="B1757" s="865" t="s">
        <v>151</v>
      </c>
      <c r="C1757" s="865" t="s">
        <v>185</v>
      </c>
      <c r="D1757" s="738" t="s">
        <v>301</v>
      </c>
      <c r="E1757" s="1165"/>
      <c r="F1757" s="1165">
        <v>0</v>
      </c>
      <c r="G1757" s="1165">
        <v>0</v>
      </c>
      <c r="H1757" s="1133" t="s">
        <v>301</v>
      </c>
      <c r="I1757" s="1165"/>
      <c r="J1757" s="1165">
        <v>0</v>
      </c>
      <c r="K1757" s="1165">
        <v>0</v>
      </c>
      <c r="L1757" s="1133" t="s">
        <v>301</v>
      </c>
      <c r="M1757" s="1165">
        <v>0</v>
      </c>
      <c r="N1757" s="738" t="s">
        <v>301</v>
      </c>
    </row>
    <row r="1758" spans="1:14" x14ac:dyDescent="0.35">
      <c r="A1758" s="1161"/>
      <c r="B1758" s="1162" t="s">
        <v>308</v>
      </c>
      <c r="C1758" s="1162"/>
      <c r="D1758" s="738" t="s">
        <v>301</v>
      </c>
      <c r="E1758" s="1163">
        <v>0</v>
      </c>
      <c r="F1758" s="1163">
        <v>0</v>
      </c>
      <c r="G1758" s="1163">
        <v>0</v>
      </c>
      <c r="H1758" s="1133" t="s">
        <v>301</v>
      </c>
      <c r="I1758" s="1163">
        <v>0</v>
      </c>
      <c r="J1758" s="1163">
        <v>0</v>
      </c>
      <c r="K1758" s="1163">
        <v>0</v>
      </c>
      <c r="L1758" s="1133" t="s">
        <v>301</v>
      </c>
      <c r="M1758" s="1163">
        <v>0</v>
      </c>
      <c r="N1758" s="738" t="s">
        <v>301</v>
      </c>
    </row>
    <row r="1759" spans="1:14" x14ac:dyDescent="0.35">
      <c r="A1759" s="1164">
        <v>19</v>
      </c>
      <c r="B1759" s="865" t="s">
        <v>206</v>
      </c>
      <c r="C1759" s="865" t="s">
        <v>179</v>
      </c>
      <c r="D1759" s="738" t="s">
        <v>301</v>
      </c>
      <c r="E1759" s="1165"/>
      <c r="F1759" s="1165">
        <v>0</v>
      </c>
      <c r="G1759" s="1165">
        <v>0</v>
      </c>
      <c r="H1759" s="1133" t="s">
        <v>301</v>
      </c>
      <c r="I1759" s="1165"/>
      <c r="J1759" s="1165">
        <v>0</v>
      </c>
      <c r="K1759" s="1165">
        <v>0</v>
      </c>
      <c r="L1759" s="1133" t="s">
        <v>301</v>
      </c>
      <c r="M1759" s="1165">
        <v>0</v>
      </c>
      <c r="N1759" s="738" t="s">
        <v>301</v>
      </c>
    </row>
    <row r="1760" spans="1:14" x14ac:dyDescent="0.35">
      <c r="A1760" s="1138">
        <v>20</v>
      </c>
      <c r="B1760" s="868" t="s">
        <v>507</v>
      </c>
      <c r="C1760" s="868" t="s">
        <v>179</v>
      </c>
      <c r="D1760" s="738" t="s">
        <v>301</v>
      </c>
      <c r="E1760" s="1139"/>
      <c r="F1760" s="1139">
        <v>0</v>
      </c>
      <c r="G1760" s="1139">
        <v>0</v>
      </c>
      <c r="H1760" s="1133" t="s">
        <v>301</v>
      </c>
      <c r="I1760" s="1139"/>
      <c r="J1760" s="1139">
        <v>0</v>
      </c>
      <c r="K1760" s="1139">
        <v>0</v>
      </c>
      <c r="L1760" s="1133" t="s">
        <v>301</v>
      </c>
      <c r="M1760" s="1139">
        <v>0</v>
      </c>
      <c r="N1760" s="738" t="s">
        <v>301</v>
      </c>
    </row>
    <row r="1761" spans="1:14" x14ac:dyDescent="0.35">
      <c r="A1761" s="1164">
        <v>21</v>
      </c>
      <c r="B1761" s="865" t="s">
        <v>207</v>
      </c>
      <c r="C1761" s="865" t="s">
        <v>179</v>
      </c>
      <c r="D1761" s="738" t="s">
        <v>301</v>
      </c>
      <c r="E1761" s="1165"/>
      <c r="F1761" s="1165">
        <v>0</v>
      </c>
      <c r="G1761" s="1165">
        <v>0</v>
      </c>
      <c r="H1761" s="1133" t="s">
        <v>301</v>
      </c>
      <c r="I1761" s="1165"/>
      <c r="J1761" s="1165">
        <v>0</v>
      </c>
      <c r="K1761" s="1165">
        <v>0</v>
      </c>
      <c r="L1761" s="1133" t="s">
        <v>301</v>
      </c>
      <c r="M1761" s="1165">
        <v>0</v>
      </c>
      <c r="N1761" s="738" t="s">
        <v>301</v>
      </c>
    </row>
    <row r="1762" spans="1:14" x14ac:dyDescent="0.35">
      <c r="A1762" s="1138">
        <v>22</v>
      </c>
      <c r="B1762" s="868" t="s">
        <v>220</v>
      </c>
      <c r="C1762" s="868" t="s">
        <v>179</v>
      </c>
      <c r="D1762" s="738" t="s">
        <v>301</v>
      </c>
      <c r="E1762" s="1139"/>
      <c r="F1762" s="1139">
        <v>0</v>
      </c>
      <c r="G1762" s="1139">
        <v>0</v>
      </c>
      <c r="H1762" s="1133" t="s">
        <v>301</v>
      </c>
      <c r="I1762" s="1139"/>
      <c r="J1762" s="1139">
        <v>0</v>
      </c>
      <c r="K1762" s="1139">
        <v>0</v>
      </c>
      <c r="L1762" s="1133" t="s">
        <v>301</v>
      </c>
      <c r="M1762" s="1139">
        <v>0</v>
      </c>
      <c r="N1762" s="738" t="s">
        <v>301</v>
      </c>
    </row>
    <row r="1763" spans="1:14" x14ac:dyDescent="0.35">
      <c r="A1763" s="1164">
        <v>23</v>
      </c>
      <c r="B1763" s="865" t="s">
        <v>219</v>
      </c>
      <c r="C1763" s="865" t="s">
        <v>179</v>
      </c>
      <c r="D1763" s="738" t="s">
        <v>301</v>
      </c>
      <c r="E1763" s="1165"/>
      <c r="F1763" s="1165">
        <v>0</v>
      </c>
      <c r="G1763" s="1165">
        <v>0</v>
      </c>
      <c r="H1763" s="1133" t="s">
        <v>301</v>
      </c>
      <c r="I1763" s="1165"/>
      <c r="J1763" s="1165">
        <v>0</v>
      </c>
      <c r="K1763" s="1165">
        <v>0</v>
      </c>
      <c r="L1763" s="1133" t="s">
        <v>301</v>
      </c>
      <c r="M1763" s="1165">
        <v>0</v>
      </c>
      <c r="N1763" s="738" t="s">
        <v>301</v>
      </c>
    </row>
    <row r="1764" spans="1:14" x14ac:dyDescent="0.35">
      <c r="A1764" s="1138">
        <v>24</v>
      </c>
      <c r="B1764" s="868" t="s">
        <v>508</v>
      </c>
      <c r="C1764" s="868" t="s">
        <v>179</v>
      </c>
      <c r="D1764" s="738" t="s">
        <v>301</v>
      </c>
      <c r="E1764" s="1139"/>
      <c r="F1764" s="1139">
        <v>0</v>
      </c>
      <c r="G1764" s="1139">
        <v>0</v>
      </c>
      <c r="H1764" s="1133" t="s">
        <v>301</v>
      </c>
      <c r="I1764" s="1139"/>
      <c r="J1764" s="1139">
        <v>0</v>
      </c>
      <c r="K1764" s="1139">
        <v>0</v>
      </c>
      <c r="L1764" s="1133" t="s">
        <v>301</v>
      </c>
      <c r="M1764" s="1139">
        <v>0</v>
      </c>
      <c r="N1764" s="738" t="s">
        <v>301</v>
      </c>
    </row>
    <row r="1765" spans="1:14" x14ac:dyDescent="0.35">
      <c r="A1765" s="1164">
        <v>25</v>
      </c>
      <c r="B1765" s="865" t="s">
        <v>213</v>
      </c>
      <c r="C1765" s="865" t="s">
        <v>179</v>
      </c>
      <c r="D1765" s="738" t="s">
        <v>301</v>
      </c>
      <c r="E1765" s="1165"/>
      <c r="F1765" s="1165">
        <v>0</v>
      </c>
      <c r="G1765" s="1165">
        <v>0</v>
      </c>
      <c r="H1765" s="1133" t="s">
        <v>301</v>
      </c>
      <c r="I1765" s="1165"/>
      <c r="J1765" s="1165">
        <v>0</v>
      </c>
      <c r="K1765" s="1165">
        <v>0</v>
      </c>
      <c r="L1765" s="1133" t="s">
        <v>301</v>
      </c>
      <c r="M1765" s="1165">
        <v>0</v>
      </c>
      <c r="N1765" s="738" t="s">
        <v>301</v>
      </c>
    </row>
    <row r="1766" spans="1:14" x14ac:dyDescent="0.35">
      <c r="A1766" s="1138">
        <v>26</v>
      </c>
      <c r="B1766" s="868" t="s">
        <v>509</v>
      </c>
      <c r="C1766" s="868" t="s">
        <v>179</v>
      </c>
      <c r="D1766" s="738" t="s">
        <v>301</v>
      </c>
      <c r="E1766" s="1139"/>
      <c r="F1766" s="1139">
        <v>0</v>
      </c>
      <c r="G1766" s="1139">
        <v>0</v>
      </c>
      <c r="H1766" s="1133" t="s">
        <v>301</v>
      </c>
      <c r="I1766" s="1139"/>
      <c r="J1766" s="1139">
        <v>0</v>
      </c>
      <c r="K1766" s="1139">
        <v>0</v>
      </c>
      <c r="L1766" s="1133" t="s">
        <v>301</v>
      </c>
      <c r="M1766" s="1139">
        <v>0</v>
      </c>
      <c r="N1766" s="738" t="s">
        <v>301</v>
      </c>
    </row>
    <row r="1767" spans="1:14" x14ac:dyDescent="0.35">
      <c r="A1767" s="1164">
        <v>27</v>
      </c>
      <c r="B1767" s="865" t="s">
        <v>209</v>
      </c>
      <c r="C1767" s="865" t="s">
        <v>208</v>
      </c>
      <c r="D1767" s="738" t="s">
        <v>301</v>
      </c>
      <c r="E1767" s="1165"/>
      <c r="F1767" s="1165">
        <v>0</v>
      </c>
      <c r="G1767" s="1165">
        <v>0</v>
      </c>
      <c r="H1767" s="1133" t="s">
        <v>301</v>
      </c>
      <c r="I1767" s="1165"/>
      <c r="J1767" s="1165">
        <v>0</v>
      </c>
      <c r="K1767" s="1165">
        <v>0</v>
      </c>
      <c r="L1767" s="1133" t="s">
        <v>301</v>
      </c>
      <c r="M1767" s="1165">
        <v>0</v>
      </c>
      <c r="N1767" s="738" t="s">
        <v>301</v>
      </c>
    </row>
    <row r="1768" spans="1:14" x14ac:dyDescent="0.35">
      <c r="A1768" s="1138">
        <v>28</v>
      </c>
      <c r="B1768" s="868" t="s">
        <v>510</v>
      </c>
      <c r="C1768" s="868" t="s">
        <v>179</v>
      </c>
      <c r="D1768" s="738" t="s">
        <v>301</v>
      </c>
      <c r="E1768" s="1139"/>
      <c r="F1768" s="1139">
        <v>0</v>
      </c>
      <c r="G1768" s="1139">
        <v>0</v>
      </c>
      <c r="H1768" s="1133" t="s">
        <v>301</v>
      </c>
      <c r="I1768" s="1139"/>
      <c r="J1768" s="1139">
        <v>0</v>
      </c>
      <c r="K1768" s="1139">
        <v>0</v>
      </c>
      <c r="L1768" s="1133" t="s">
        <v>301</v>
      </c>
      <c r="M1768" s="1139">
        <v>0</v>
      </c>
      <c r="N1768" s="738" t="s">
        <v>301</v>
      </c>
    </row>
    <row r="1769" spans="1:14" x14ac:dyDescent="0.35">
      <c r="A1769" s="1164">
        <v>29</v>
      </c>
      <c r="B1769" s="865" t="s">
        <v>527</v>
      </c>
      <c r="C1769" s="865" t="s">
        <v>11</v>
      </c>
      <c r="D1769" s="738" t="s">
        <v>301</v>
      </c>
      <c r="E1769" s="1165"/>
      <c r="F1769" s="1165">
        <v>0</v>
      </c>
      <c r="G1769" s="1165">
        <v>0</v>
      </c>
      <c r="H1769" s="1133" t="s">
        <v>301</v>
      </c>
      <c r="I1769" s="1165"/>
      <c r="J1769" s="1165">
        <v>0</v>
      </c>
      <c r="K1769" s="1165">
        <v>0</v>
      </c>
      <c r="L1769" s="1133" t="s">
        <v>301</v>
      </c>
      <c r="M1769" s="1165">
        <v>0</v>
      </c>
      <c r="N1769" s="738" t="s">
        <v>301</v>
      </c>
    </row>
    <row r="1770" spans="1:14" x14ac:dyDescent="0.35">
      <c r="A1770" s="1161"/>
      <c r="B1770" s="1162" t="s">
        <v>528</v>
      </c>
      <c r="C1770" s="1162"/>
      <c r="D1770" s="738" t="s">
        <v>301</v>
      </c>
      <c r="E1770" s="1163">
        <v>0</v>
      </c>
      <c r="F1770" s="1163">
        <v>0</v>
      </c>
      <c r="G1770" s="1163">
        <v>0</v>
      </c>
      <c r="H1770" s="1133" t="s">
        <v>301</v>
      </c>
      <c r="I1770" s="1163">
        <v>28372486</v>
      </c>
      <c r="J1770" s="1163">
        <v>0</v>
      </c>
      <c r="K1770" s="1163">
        <v>28372486</v>
      </c>
      <c r="L1770" s="1133" t="s">
        <v>301</v>
      </c>
      <c r="M1770" s="1163">
        <v>-28372486</v>
      </c>
      <c r="N1770" s="738" t="s">
        <v>301</v>
      </c>
    </row>
    <row r="1771" spans="1:14" x14ac:dyDescent="0.35">
      <c r="A1771" s="1164">
        <v>30</v>
      </c>
      <c r="B1771" s="865" t="s">
        <v>3509</v>
      </c>
      <c r="C1771" s="865" t="s">
        <v>191</v>
      </c>
      <c r="D1771" s="738" t="s">
        <v>301</v>
      </c>
      <c r="E1771" s="1165"/>
      <c r="F1771" s="1165">
        <v>0</v>
      </c>
      <c r="G1771" s="1165">
        <v>0</v>
      </c>
      <c r="H1771" s="1133" t="s">
        <v>301</v>
      </c>
      <c r="I1771" s="1165"/>
      <c r="J1771" s="1165">
        <v>0</v>
      </c>
      <c r="K1771" s="1165">
        <v>0</v>
      </c>
      <c r="L1771" s="1133" t="s">
        <v>301</v>
      </c>
      <c r="M1771" s="1165">
        <v>0</v>
      </c>
      <c r="N1771" s="738" t="s">
        <v>301</v>
      </c>
    </row>
    <row r="1772" spans="1:14" x14ac:dyDescent="0.35">
      <c r="A1772" s="1138">
        <v>31</v>
      </c>
      <c r="B1772" s="868" t="s">
        <v>157</v>
      </c>
      <c r="C1772" s="868" t="s">
        <v>191</v>
      </c>
      <c r="D1772" s="738" t="s">
        <v>301</v>
      </c>
      <c r="E1772" s="1139"/>
      <c r="F1772" s="1139">
        <v>0</v>
      </c>
      <c r="G1772" s="1139">
        <v>0</v>
      </c>
      <c r="H1772" s="1133" t="s">
        <v>301</v>
      </c>
      <c r="I1772" s="1139"/>
      <c r="J1772" s="1139">
        <v>0</v>
      </c>
      <c r="K1772" s="1139">
        <v>0</v>
      </c>
      <c r="L1772" s="1133" t="s">
        <v>301</v>
      </c>
      <c r="M1772" s="1139">
        <v>0</v>
      </c>
      <c r="N1772" s="738" t="s">
        <v>301</v>
      </c>
    </row>
    <row r="1773" spans="1:14" x14ac:dyDescent="0.35">
      <c r="A1773" s="1164">
        <v>32</v>
      </c>
      <c r="B1773" s="865" t="s">
        <v>154</v>
      </c>
      <c r="C1773" s="865" t="s">
        <v>191</v>
      </c>
      <c r="D1773" s="738" t="s">
        <v>301</v>
      </c>
      <c r="E1773" s="1165"/>
      <c r="F1773" s="1165">
        <v>0</v>
      </c>
      <c r="G1773" s="1165">
        <v>0</v>
      </c>
      <c r="H1773" s="1133" t="s">
        <v>301</v>
      </c>
      <c r="I1773" s="1165">
        <v>1500000</v>
      </c>
      <c r="J1773" s="1165">
        <v>0</v>
      </c>
      <c r="K1773" s="1165">
        <v>1500000</v>
      </c>
      <c r="L1773" s="1133" t="s">
        <v>301</v>
      </c>
      <c r="M1773" s="1165">
        <v>-1500000</v>
      </c>
      <c r="N1773" s="738" t="s">
        <v>301</v>
      </c>
    </row>
    <row r="1774" spans="1:14" x14ac:dyDescent="0.35">
      <c r="A1774" s="1138">
        <v>33</v>
      </c>
      <c r="B1774" s="868" t="s">
        <v>159</v>
      </c>
      <c r="C1774" s="868" t="s">
        <v>191</v>
      </c>
      <c r="D1774" s="738" t="s">
        <v>301</v>
      </c>
      <c r="E1774" s="1139"/>
      <c r="F1774" s="1139">
        <v>0</v>
      </c>
      <c r="G1774" s="1139">
        <v>0</v>
      </c>
      <c r="H1774" s="1133" t="s">
        <v>301</v>
      </c>
      <c r="I1774" s="1139">
        <v>26207576</v>
      </c>
      <c r="J1774" s="1139">
        <v>0</v>
      </c>
      <c r="K1774" s="1139">
        <v>26207576</v>
      </c>
      <c r="L1774" s="1133" t="s">
        <v>301</v>
      </c>
      <c r="M1774" s="1139">
        <v>-26207576</v>
      </c>
      <c r="N1774" s="738" t="s">
        <v>301</v>
      </c>
    </row>
    <row r="1775" spans="1:14" x14ac:dyDescent="0.35">
      <c r="A1775" s="1164">
        <v>34</v>
      </c>
      <c r="B1775" s="865" t="s">
        <v>156</v>
      </c>
      <c r="C1775" s="865" t="s">
        <v>191</v>
      </c>
      <c r="D1775" s="738" t="s">
        <v>301</v>
      </c>
      <c r="E1775" s="1165"/>
      <c r="F1775" s="1165">
        <v>0</v>
      </c>
      <c r="G1775" s="1165">
        <v>0</v>
      </c>
      <c r="H1775" s="1133" t="s">
        <v>301</v>
      </c>
      <c r="I1775" s="1165"/>
      <c r="J1775" s="1165">
        <v>0</v>
      </c>
      <c r="K1775" s="1165">
        <v>0</v>
      </c>
      <c r="L1775" s="1133" t="s">
        <v>301</v>
      </c>
      <c r="M1775" s="1165">
        <v>0</v>
      </c>
      <c r="N1775" s="738" t="s">
        <v>301</v>
      </c>
    </row>
    <row r="1776" spans="1:14" x14ac:dyDescent="0.35">
      <c r="A1776" s="1138">
        <v>35</v>
      </c>
      <c r="B1776" s="868" t="s">
        <v>147</v>
      </c>
      <c r="C1776" s="868" t="s">
        <v>191</v>
      </c>
      <c r="D1776" s="738" t="s">
        <v>301</v>
      </c>
      <c r="E1776" s="1139"/>
      <c r="F1776" s="1139">
        <v>0</v>
      </c>
      <c r="G1776" s="1139">
        <v>0</v>
      </c>
      <c r="H1776" s="1133" t="s">
        <v>301</v>
      </c>
      <c r="I1776" s="1139"/>
      <c r="J1776" s="1139">
        <v>0</v>
      </c>
      <c r="K1776" s="1139">
        <v>0</v>
      </c>
      <c r="L1776" s="1133" t="s">
        <v>301</v>
      </c>
      <c r="M1776" s="1139">
        <v>0</v>
      </c>
      <c r="N1776" s="738" t="s">
        <v>301</v>
      </c>
    </row>
    <row r="1777" spans="1:14" x14ac:dyDescent="0.35">
      <c r="A1777" s="1164">
        <v>36</v>
      </c>
      <c r="B1777" s="865" t="s">
        <v>150</v>
      </c>
      <c r="C1777" s="865" t="s">
        <v>191</v>
      </c>
      <c r="D1777" s="738" t="s">
        <v>301</v>
      </c>
      <c r="E1777" s="1165"/>
      <c r="F1777" s="1165">
        <v>0</v>
      </c>
      <c r="G1777" s="1165">
        <v>0</v>
      </c>
      <c r="H1777" s="1133" t="s">
        <v>301</v>
      </c>
      <c r="I1777" s="1165"/>
      <c r="J1777" s="1165">
        <v>0</v>
      </c>
      <c r="K1777" s="1165">
        <v>0</v>
      </c>
      <c r="L1777" s="1133" t="s">
        <v>301</v>
      </c>
      <c r="M1777" s="1165">
        <v>0</v>
      </c>
      <c r="N1777" s="738" t="s">
        <v>301</v>
      </c>
    </row>
    <row r="1778" spans="1:14" x14ac:dyDescent="0.35">
      <c r="A1778" s="1138">
        <v>37</v>
      </c>
      <c r="B1778" s="868" t="s">
        <v>149</v>
      </c>
      <c r="C1778" s="868" t="s">
        <v>176</v>
      </c>
      <c r="D1778" s="738" t="s">
        <v>301</v>
      </c>
      <c r="E1778" s="1139"/>
      <c r="F1778" s="1139">
        <v>0</v>
      </c>
      <c r="G1778" s="1139">
        <v>0</v>
      </c>
      <c r="H1778" s="1133" t="s">
        <v>301</v>
      </c>
      <c r="I1778" s="1139"/>
      <c r="J1778" s="1139">
        <v>0</v>
      </c>
      <c r="K1778" s="1139">
        <v>0</v>
      </c>
      <c r="L1778" s="1133" t="s">
        <v>301</v>
      </c>
      <c r="M1778" s="1139">
        <v>0</v>
      </c>
      <c r="N1778" s="738" t="s">
        <v>301</v>
      </c>
    </row>
    <row r="1779" spans="1:14" x14ac:dyDescent="0.35">
      <c r="A1779" s="1164">
        <v>38</v>
      </c>
      <c r="B1779" s="865" t="s">
        <v>158</v>
      </c>
      <c r="C1779" s="865" t="s">
        <v>176</v>
      </c>
      <c r="D1779" s="738" t="s">
        <v>301</v>
      </c>
      <c r="E1779" s="1165"/>
      <c r="F1779" s="1165">
        <v>0</v>
      </c>
      <c r="G1779" s="1165">
        <v>0</v>
      </c>
      <c r="H1779" s="1133" t="s">
        <v>301</v>
      </c>
      <c r="I1779" s="1165"/>
      <c r="J1779" s="1165">
        <v>0</v>
      </c>
      <c r="K1779" s="1165">
        <v>0</v>
      </c>
      <c r="L1779" s="1133" t="s">
        <v>301</v>
      </c>
      <c r="M1779" s="1165">
        <v>0</v>
      </c>
      <c r="N1779" s="738" t="s">
        <v>301</v>
      </c>
    </row>
    <row r="1780" spans="1:14" x14ac:dyDescent="0.35">
      <c r="A1780" s="1138">
        <v>39</v>
      </c>
      <c r="B1780" s="868" t="s">
        <v>529</v>
      </c>
      <c r="C1780" s="868" t="s">
        <v>176</v>
      </c>
      <c r="D1780" s="738" t="s">
        <v>301</v>
      </c>
      <c r="E1780" s="1139"/>
      <c r="F1780" s="1139">
        <v>0</v>
      </c>
      <c r="G1780" s="1139">
        <v>0</v>
      </c>
      <c r="H1780" s="1133" t="s">
        <v>301</v>
      </c>
      <c r="I1780" s="1139"/>
      <c r="J1780" s="1139">
        <v>0</v>
      </c>
      <c r="K1780" s="1139">
        <v>0</v>
      </c>
      <c r="L1780" s="1133" t="s">
        <v>301</v>
      </c>
      <c r="M1780" s="1139">
        <v>0</v>
      </c>
      <c r="N1780" s="738" t="s">
        <v>301</v>
      </c>
    </row>
    <row r="1781" spans="1:14" x14ac:dyDescent="0.35">
      <c r="A1781" s="1164">
        <v>40</v>
      </c>
      <c r="B1781" s="865" t="s">
        <v>148</v>
      </c>
      <c r="C1781" s="865" t="s">
        <v>176</v>
      </c>
      <c r="D1781" s="738" t="s">
        <v>301</v>
      </c>
      <c r="E1781" s="1165"/>
      <c r="F1781" s="1165">
        <v>0</v>
      </c>
      <c r="G1781" s="1165">
        <v>0</v>
      </c>
      <c r="H1781" s="1133" t="s">
        <v>301</v>
      </c>
      <c r="I1781" s="1165"/>
      <c r="J1781" s="1165">
        <v>0</v>
      </c>
      <c r="K1781" s="1165">
        <v>0</v>
      </c>
      <c r="L1781" s="1133" t="s">
        <v>301</v>
      </c>
      <c r="M1781" s="1165">
        <v>0</v>
      </c>
      <c r="N1781" s="738" t="s">
        <v>301</v>
      </c>
    </row>
    <row r="1782" spans="1:14" x14ac:dyDescent="0.35">
      <c r="A1782" s="1138">
        <v>41</v>
      </c>
      <c r="B1782" s="868" t="s">
        <v>511</v>
      </c>
      <c r="C1782" s="868" t="s">
        <v>185</v>
      </c>
      <c r="D1782" s="738" t="s">
        <v>301</v>
      </c>
      <c r="E1782" s="1139"/>
      <c r="F1782" s="1139">
        <v>0</v>
      </c>
      <c r="G1782" s="1139">
        <v>0</v>
      </c>
      <c r="H1782" s="1133" t="s">
        <v>301</v>
      </c>
      <c r="I1782" s="1139"/>
      <c r="J1782" s="1139">
        <v>0</v>
      </c>
      <c r="K1782" s="1139">
        <v>0</v>
      </c>
      <c r="L1782" s="1133" t="s">
        <v>301</v>
      </c>
      <c r="M1782" s="1139">
        <v>0</v>
      </c>
      <c r="N1782" s="738" t="s">
        <v>301</v>
      </c>
    </row>
    <row r="1783" spans="1:14" x14ac:dyDescent="0.35">
      <c r="A1783" s="1164">
        <v>42</v>
      </c>
      <c r="B1783" s="865" t="s">
        <v>155</v>
      </c>
      <c r="C1783" s="865" t="s">
        <v>191</v>
      </c>
      <c r="D1783" s="738" t="s">
        <v>301</v>
      </c>
      <c r="E1783" s="1165"/>
      <c r="F1783" s="1165">
        <v>0</v>
      </c>
      <c r="G1783" s="1165">
        <v>0</v>
      </c>
      <c r="H1783" s="1133" t="s">
        <v>301</v>
      </c>
      <c r="I1783" s="1165">
        <v>42564</v>
      </c>
      <c r="J1783" s="1165">
        <v>0</v>
      </c>
      <c r="K1783" s="1165">
        <v>42564</v>
      </c>
      <c r="L1783" s="1133" t="s">
        <v>301</v>
      </c>
      <c r="M1783" s="1165">
        <v>-42564</v>
      </c>
      <c r="N1783" s="738" t="s">
        <v>301</v>
      </c>
    </row>
    <row r="1784" spans="1:14" x14ac:dyDescent="0.35">
      <c r="A1784" s="1138">
        <v>43</v>
      </c>
      <c r="B1784" s="868" t="s">
        <v>153</v>
      </c>
      <c r="C1784" s="868" t="s">
        <v>191</v>
      </c>
      <c r="D1784" s="738" t="s">
        <v>301</v>
      </c>
      <c r="E1784" s="1139"/>
      <c r="F1784" s="1139">
        <v>0</v>
      </c>
      <c r="G1784" s="1139">
        <v>0</v>
      </c>
      <c r="H1784" s="1133" t="s">
        <v>301</v>
      </c>
      <c r="I1784" s="1139">
        <v>63846</v>
      </c>
      <c r="J1784" s="1139">
        <v>0</v>
      </c>
      <c r="K1784" s="1139">
        <v>63846</v>
      </c>
      <c r="L1784" s="1133" t="s">
        <v>301</v>
      </c>
      <c r="M1784" s="1139">
        <v>-63846</v>
      </c>
      <c r="N1784" s="738" t="s">
        <v>301</v>
      </c>
    </row>
    <row r="1785" spans="1:14" x14ac:dyDescent="0.35">
      <c r="A1785" s="1164">
        <v>44</v>
      </c>
      <c r="B1785" s="865" t="s">
        <v>512</v>
      </c>
      <c r="C1785" s="865" t="s">
        <v>191</v>
      </c>
      <c r="D1785" s="738" t="s">
        <v>301</v>
      </c>
      <c r="E1785" s="1165"/>
      <c r="F1785" s="1165">
        <v>0</v>
      </c>
      <c r="G1785" s="1165">
        <v>0</v>
      </c>
      <c r="H1785" s="1133" t="s">
        <v>301</v>
      </c>
      <c r="I1785" s="1165"/>
      <c r="J1785" s="1165">
        <v>0</v>
      </c>
      <c r="K1785" s="1165">
        <v>0</v>
      </c>
      <c r="L1785" s="1133" t="s">
        <v>301</v>
      </c>
      <c r="M1785" s="1165">
        <v>0</v>
      </c>
      <c r="N1785" s="738" t="s">
        <v>301</v>
      </c>
    </row>
    <row r="1786" spans="1:14" x14ac:dyDescent="0.35">
      <c r="A1786" s="1138">
        <v>45</v>
      </c>
      <c r="B1786" s="868" t="s">
        <v>152</v>
      </c>
      <c r="C1786" s="868" t="s">
        <v>191</v>
      </c>
      <c r="D1786" s="738" t="s">
        <v>301</v>
      </c>
      <c r="E1786" s="1139"/>
      <c r="F1786" s="1139">
        <v>0</v>
      </c>
      <c r="G1786" s="1139">
        <v>0</v>
      </c>
      <c r="H1786" s="1133" t="s">
        <v>301</v>
      </c>
      <c r="I1786" s="1139"/>
      <c r="J1786" s="1139">
        <v>0</v>
      </c>
      <c r="K1786" s="1139">
        <v>0</v>
      </c>
      <c r="L1786" s="1133" t="s">
        <v>301</v>
      </c>
      <c r="M1786" s="1139">
        <v>0</v>
      </c>
      <c r="N1786" s="738" t="s">
        <v>301</v>
      </c>
    </row>
    <row r="1787" spans="1:14" x14ac:dyDescent="0.35">
      <c r="A1787" s="1164">
        <v>46</v>
      </c>
      <c r="B1787" s="865" t="s">
        <v>513</v>
      </c>
      <c r="C1787" s="865" t="s">
        <v>175</v>
      </c>
      <c r="D1787" s="738" t="s">
        <v>301</v>
      </c>
      <c r="E1787" s="1165"/>
      <c r="F1787" s="1165">
        <v>0</v>
      </c>
      <c r="G1787" s="1165">
        <v>0</v>
      </c>
      <c r="H1787" s="1133" t="s">
        <v>301</v>
      </c>
      <c r="I1787" s="1165"/>
      <c r="J1787" s="1165">
        <v>0</v>
      </c>
      <c r="K1787" s="1165">
        <v>0</v>
      </c>
      <c r="L1787" s="1133" t="s">
        <v>301</v>
      </c>
      <c r="M1787" s="1165">
        <v>0</v>
      </c>
      <c r="N1787" s="738" t="s">
        <v>301</v>
      </c>
    </row>
    <row r="1788" spans="1:14" x14ac:dyDescent="0.35">
      <c r="A1788" s="1138">
        <v>47</v>
      </c>
      <c r="B1788" s="868" t="s">
        <v>204</v>
      </c>
      <c r="C1788" s="868" t="s">
        <v>196</v>
      </c>
      <c r="D1788" s="738" t="s">
        <v>301</v>
      </c>
      <c r="E1788" s="1139"/>
      <c r="F1788" s="1139">
        <v>0</v>
      </c>
      <c r="G1788" s="1139">
        <v>0</v>
      </c>
      <c r="H1788" s="1133" t="s">
        <v>301</v>
      </c>
      <c r="I1788" s="1139">
        <v>558500</v>
      </c>
      <c r="J1788" s="1139">
        <v>0</v>
      </c>
      <c r="K1788" s="1139">
        <v>558500</v>
      </c>
      <c r="L1788" s="1133" t="s">
        <v>301</v>
      </c>
      <c r="M1788" s="1139">
        <v>-558500</v>
      </c>
      <c r="N1788" s="738" t="s">
        <v>301</v>
      </c>
    </row>
    <row r="1789" spans="1:14" x14ac:dyDescent="0.35">
      <c r="A1789" s="1164">
        <v>48</v>
      </c>
      <c r="B1789" s="865" t="s">
        <v>221</v>
      </c>
      <c r="C1789" s="865" t="s">
        <v>197</v>
      </c>
      <c r="D1789" s="738" t="s">
        <v>301</v>
      </c>
      <c r="E1789" s="1165"/>
      <c r="F1789" s="1165">
        <v>0</v>
      </c>
      <c r="G1789" s="1165">
        <v>0</v>
      </c>
      <c r="H1789" s="1133" t="s">
        <v>301</v>
      </c>
      <c r="I1789" s="1165"/>
      <c r="J1789" s="1165">
        <v>0</v>
      </c>
      <c r="K1789" s="1165">
        <v>0</v>
      </c>
      <c r="L1789" s="1133" t="s">
        <v>301</v>
      </c>
      <c r="M1789" s="1165">
        <v>0</v>
      </c>
      <c r="N1789" s="738" t="s">
        <v>301</v>
      </c>
    </row>
    <row r="1790" spans="1:14" x14ac:dyDescent="0.35">
      <c r="A1790" s="1138">
        <v>49</v>
      </c>
      <c r="B1790" s="868" t="s">
        <v>530</v>
      </c>
      <c r="C1790" s="868" t="s">
        <v>2516</v>
      </c>
      <c r="D1790" s="738" t="s">
        <v>301</v>
      </c>
      <c r="E1790" s="1139"/>
      <c r="F1790" s="1139">
        <v>0</v>
      </c>
      <c r="G1790" s="1139">
        <v>0</v>
      </c>
      <c r="H1790" s="1133" t="s">
        <v>301</v>
      </c>
      <c r="I1790" s="1139"/>
      <c r="J1790" s="1139">
        <v>0</v>
      </c>
      <c r="K1790" s="1139">
        <v>0</v>
      </c>
      <c r="L1790" s="1133" t="s">
        <v>301</v>
      </c>
      <c r="M1790" s="1139">
        <v>0</v>
      </c>
      <c r="N1790" s="738" t="s">
        <v>301</v>
      </c>
    </row>
    <row r="1791" spans="1:14" x14ac:dyDescent="0.35">
      <c r="A1791" s="1164">
        <v>50</v>
      </c>
      <c r="B1791" s="865" t="s">
        <v>2520</v>
      </c>
      <c r="C1791" s="865" t="s">
        <v>2516</v>
      </c>
      <c r="D1791" s="738" t="s">
        <v>301</v>
      </c>
      <c r="E1791" s="1165"/>
      <c r="F1791" s="1165">
        <v>0</v>
      </c>
      <c r="G1791" s="1165">
        <v>0</v>
      </c>
      <c r="H1791" s="1133" t="s">
        <v>301</v>
      </c>
      <c r="I1791" s="1165"/>
      <c r="J1791" s="1165">
        <v>0</v>
      </c>
      <c r="K1791" s="1165">
        <v>0</v>
      </c>
      <c r="L1791" s="1133" t="s">
        <v>301</v>
      </c>
      <c r="M1791" s="1165">
        <v>0</v>
      </c>
      <c r="N1791" s="738" t="s">
        <v>301</v>
      </c>
    </row>
    <row r="1792" spans="1:14" x14ac:dyDescent="0.35">
      <c r="A1792" s="1138">
        <v>51</v>
      </c>
      <c r="B1792" s="868" t="s">
        <v>2517</v>
      </c>
      <c r="C1792" s="868" t="s">
        <v>2516</v>
      </c>
      <c r="D1792" s="738" t="s">
        <v>301</v>
      </c>
      <c r="E1792" s="1139"/>
      <c r="F1792" s="1139">
        <v>0</v>
      </c>
      <c r="G1792" s="1139">
        <v>0</v>
      </c>
      <c r="H1792" s="1133" t="s">
        <v>301</v>
      </c>
      <c r="I1792" s="1139"/>
      <c r="J1792" s="1139">
        <v>0</v>
      </c>
      <c r="K1792" s="1139">
        <v>0</v>
      </c>
      <c r="L1792" s="1133" t="s">
        <v>301</v>
      </c>
      <c r="M1792" s="1139">
        <v>0</v>
      </c>
      <c r="N1792" s="738" t="s">
        <v>301</v>
      </c>
    </row>
    <row r="1793" spans="1:14" x14ac:dyDescent="0.35">
      <c r="A1793" s="1164">
        <v>52</v>
      </c>
      <c r="B1793" s="865" t="s">
        <v>2518</v>
      </c>
      <c r="C1793" s="865" t="s">
        <v>2516</v>
      </c>
      <c r="D1793" s="738" t="s">
        <v>301</v>
      </c>
      <c r="E1793" s="1165"/>
      <c r="F1793" s="1165">
        <v>0</v>
      </c>
      <c r="G1793" s="1165">
        <v>0</v>
      </c>
      <c r="H1793" s="1133" t="s">
        <v>301</v>
      </c>
      <c r="I1793" s="1165"/>
      <c r="J1793" s="1165">
        <v>0</v>
      </c>
      <c r="K1793" s="1165">
        <v>0</v>
      </c>
      <c r="L1793" s="1133" t="s">
        <v>301</v>
      </c>
      <c r="M1793" s="1165">
        <v>0</v>
      </c>
      <c r="N1793" s="738" t="s">
        <v>301</v>
      </c>
    </row>
    <row r="1794" spans="1:14" x14ac:dyDescent="0.35">
      <c r="A1794" s="1138">
        <v>53</v>
      </c>
      <c r="B1794" s="868" t="s">
        <v>2519</v>
      </c>
      <c r="C1794" s="868" t="s">
        <v>2516</v>
      </c>
      <c r="D1794" s="738" t="s">
        <v>301</v>
      </c>
      <c r="E1794" s="1139"/>
      <c r="F1794" s="1139">
        <v>0</v>
      </c>
      <c r="G1794" s="1139">
        <v>0</v>
      </c>
      <c r="H1794" s="1133" t="s">
        <v>301</v>
      </c>
      <c r="I1794" s="1139"/>
      <c r="J1794" s="1139">
        <v>0</v>
      </c>
      <c r="K1794" s="1139">
        <v>0</v>
      </c>
      <c r="L1794" s="1133" t="s">
        <v>301</v>
      </c>
      <c r="M1794" s="1139">
        <v>0</v>
      </c>
      <c r="N1794" s="738" t="s">
        <v>301</v>
      </c>
    </row>
    <row r="1795" spans="1:14" x14ac:dyDescent="0.35">
      <c r="A1795" s="1164">
        <v>54</v>
      </c>
      <c r="B1795" s="865" t="s">
        <v>2521</v>
      </c>
      <c r="C1795" s="865" t="s">
        <v>2516</v>
      </c>
      <c r="D1795" s="738" t="s">
        <v>301</v>
      </c>
      <c r="E1795" s="1165"/>
      <c r="F1795" s="1165">
        <v>0</v>
      </c>
      <c r="G1795" s="1165">
        <v>0</v>
      </c>
      <c r="H1795" s="1133" t="s">
        <v>301</v>
      </c>
      <c r="I1795" s="1165"/>
      <c r="J1795" s="1165">
        <v>0</v>
      </c>
      <c r="K1795" s="1165">
        <v>0</v>
      </c>
      <c r="L1795" s="1133" t="s">
        <v>301</v>
      </c>
      <c r="M1795" s="1165">
        <v>0</v>
      </c>
      <c r="N1795" s="738" t="s">
        <v>301</v>
      </c>
    </row>
    <row r="1796" spans="1:14" x14ac:dyDescent="0.35">
      <c r="A1796" s="1138">
        <v>55</v>
      </c>
      <c r="B1796" s="868" t="s">
        <v>527</v>
      </c>
      <c r="C1796" s="868" t="s">
        <v>505</v>
      </c>
      <c r="D1796" s="738" t="s">
        <v>301</v>
      </c>
      <c r="E1796" s="1139"/>
      <c r="F1796" s="1139">
        <v>0</v>
      </c>
      <c r="G1796" s="1139">
        <v>0</v>
      </c>
      <c r="H1796" s="1133" t="s">
        <v>301</v>
      </c>
      <c r="I1796" s="1139"/>
      <c r="J1796" s="1139">
        <v>0</v>
      </c>
      <c r="K1796" s="1139">
        <v>0</v>
      </c>
      <c r="L1796" s="1133" t="s">
        <v>301</v>
      </c>
      <c r="M1796" s="1139">
        <v>0</v>
      </c>
      <c r="N1796" s="738" t="s">
        <v>301</v>
      </c>
    </row>
    <row r="1797" spans="1:14" x14ac:dyDescent="0.35">
      <c r="A1797" s="1161"/>
      <c r="B1797" s="1162" t="s">
        <v>3510</v>
      </c>
      <c r="C1797" s="1162"/>
      <c r="D1797" s="738" t="s">
        <v>301</v>
      </c>
      <c r="E1797" s="1163">
        <v>0</v>
      </c>
      <c r="F1797" s="1163">
        <v>0</v>
      </c>
      <c r="G1797" s="1163">
        <v>0</v>
      </c>
      <c r="H1797" s="1133" t="s">
        <v>301</v>
      </c>
      <c r="I1797" s="1163">
        <v>0</v>
      </c>
      <c r="J1797" s="1163">
        <v>0</v>
      </c>
      <c r="K1797" s="1163">
        <v>0</v>
      </c>
      <c r="L1797" s="1133" t="s">
        <v>301</v>
      </c>
      <c r="M1797" s="1163">
        <v>0</v>
      </c>
      <c r="N1797" s="738" t="s">
        <v>301</v>
      </c>
    </row>
    <row r="1798" spans="1:14" x14ac:dyDescent="0.35">
      <c r="A1798" s="1164">
        <v>56</v>
      </c>
      <c r="B1798" s="865" t="s">
        <v>3511</v>
      </c>
      <c r="C1798" s="865" t="s">
        <v>3512</v>
      </c>
      <c r="D1798" s="738" t="s">
        <v>301</v>
      </c>
      <c r="E1798" s="1165"/>
      <c r="F1798" s="1165">
        <v>0</v>
      </c>
      <c r="G1798" s="1165">
        <v>0</v>
      </c>
      <c r="H1798" s="1133" t="s">
        <v>301</v>
      </c>
      <c r="I1798" s="1165"/>
      <c r="J1798" s="1165">
        <v>0</v>
      </c>
      <c r="K1798" s="1165">
        <v>0</v>
      </c>
      <c r="L1798" s="1133" t="s">
        <v>301</v>
      </c>
      <c r="M1798" s="1165">
        <v>0</v>
      </c>
      <c r="N1798" s="738" t="s">
        <v>301</v>
      </c>
    </row>
    <row r="1799" spans="1:14" x14ac:dyDescent="0.35">
      <c r="A1799" s="1138">
        <v>57</v>
      </c>
      <c r="B1799" s="868" t="s">
        <v>3513</v>
      </c>
      <c r="C1799" s="868" t="s">
        <v>3512</v>
      </c>
      <c r="D1799" s="738" t="s">
        <v>301</v>
      </c>
      <c r="E1799" s="1139"/>
      <c r="F1799" s="1139">
        <v>0</v>
      </c>
      <c r="G1799" s="1139">
        <v>0</v>
      </c>
      <c r="H1799" s="1133" t="s">
        <v>301</v>
      </c>
      <c r="I1799" s="1139"/>
      <c r="J1799" s="1139">
        <v>0</v>
      </c>
      <c r="K1799" s="1139">
        <v>0</v>
      </c>
      <c r="L1799" s="1133" t="s">
        <v>301</v>
      </c>
      <c r="M1799" s="1139">
        <v>0</v>
      </c>
      <c r="N1799" s="738" t="s">
        <v>301</v>
      </c>
    </row>
    <row r="1800" spans="1:14" x14ac:dyDescent="0.35">
      <c r="A1800" s="1164">
        <v>58</v>
      </c>
      <c r="B1800" s="865" t="s">
        <v>3514</v>
      </c>
      <c r="C1800" s="865" t="s">
        <v>3512</v>
      </c>
      <c r="D1800" s="738" t="s">
        <v>301</v>
      </c>
      <c r="E1800" s="1165"/>
      <c r="F1800" s="1165">
        <v>0</v>
      </c>
      <c r="G1800" s="1165">
        <v>0</v>
      </c>
      <c r="H1800" s="1133" t="s">
        <v>301</v>
      </c>
      <c r="I1800" s="1165"/>
      <c r="J1800" s="1165">
        <v>0</v>
      </c>
      <c r="K1800" s="1165">
        <v>0</v>
      </c>
      <c r="L1800" s="1133" t="s">
        <v>301</v>
      </c>
      <c r="M1800" s="1165">
        <v>0</v>
      </c>
      <c r="N1800" s="738" t="s">
        <v>301</v>
      </c>
    </row>
    <row r="1801" spans="1:14" x14ac:dyDescent="0.35">
      <c r="A1801" s="1138">
        <v>59</v>
      </c>
      <c r="B1801" s="868" t="s">
        <v>3515</v>
      </c>
      <c r="C1801" s="868" t="s">
        <v>3512</v>
      </c>
      <c r="D1801" s="738" t="s">
        <v>301</v>
      </c>
      <c r="E1801" s="1139"/>
      <c r="F1801" s="1139">
        <v>0</v>
      </c>
      <c r="G1801" s="1139">
        <v>0</v>
      </c>
      <c r="H1801" s="1133" t="s">
        <v>301</v>
      </c>
      <c r="I1801" s="1139"/>
      <c r="J1801" s="1139">
        <v>0</v>
      </c>
      <c r="K1801" s="1139">
        <v>0</v>
      </c>
      <c r="L1801" s="1133" t="s">
        <v>301</v>
      </c>
      <c r="M1801" s="1139">
        <v>0</v>
      </c>
      <c r="N1801" s="738" t="s">
        <v>301</v>
      </c>
    </row>
    <row r="1802" spans="1:14" x14ac:dyDescent="0.35">
      <c r="A1802" s="1164">
        <v>60</v>
      </c>
      <c r="B1802" s="865" t="s">
        <v>3516</v>
      </c>
      <c r="C1802" s="865" t="s">
        <v>3512</v>
      </c>
      <c r="D1802" s="738" t="s">
        <v>301</v>
      </c>
      <c r="E1802" s="1165"/>
      <c r="F1802" s="1165">
        <v>0</v>
      </c>
      <c r="G1802" s="1165">
        <v>0</v>
      </c>
      <c r="H1802" s="1133" t="s">
        <v>301</v>
      </c>
      <c r="I1802" s="1165"/>
      <c r="J1802" s="1165">
        <v>0</v>
      </c>
      <c r="K1802" s="1165">
        <v>0</v>
      </c>
      <c r="L1802" s="1133" t="s">
        <v>301</v>
      </c>
      <c r="M1802" s="1165">
        <v>0</v>
      </c>
      <c r="N1802" s="738" t="s">
        <v>301</v>
      </c>
    </row>
    <row r="1803" spans="1:14" x14ac:dyDescent="0.35">
      <c r="A1803" s="1138">
        <v>61</v>
      </c>
      <c r="B1803" s="868" t="s">
        <v>3517</v>
      </c>
      <c r="C1803" s="868" t="s">
        <v>3512</v>
      </c>
      <c r="D1803" s="738" t="s">
        <v>301</v>
      </c>
      <c r="E1803" s="1139"/>
      <c r="F1803" s="1139">
        <v>0</v>
      </c>
      <c r="G1803" s="1139">
        <v>0</v>
      </c>
      <c r="H1803" s="1133" t="s">
        <v>301</v>
      </c>
      <c r="I1803" s="1139"/>
      <c r="J1803" s="1139">
        <v>0</v>
      </c>
      <c r="K1803" s="1139">
        <v>0</v>
      </c>
      <c r="L1803" s="1133" t="s">
        <v>301</v>
      </c>
      <c r="M1803" s="1139">
        <v>0</v>
      </c>
      <c r="N1803" s="738" t="s">
        <v>301</v>
      </c>
    </row>
    <row r="1804" spans="1:14" x14ac:dyDescent="0.35">
      <c r="A1804" s="1167"/>
      <c r="B1804" s="1168" t="s">
        <v>3518</v>
      </c>
      <c r="C1804" s="1168"/>
      <c r="D1804" s="738"/>
      <c r="E1804" s="1169">
        <v>0</v>
      </c>
      <c r="F1804" s="1169">
        <v>0</v>
      </c>
      <c r="G1804" s="1169">
        <v>0</v>
      </c>
      <c r="H1804" s="1133"/>
      <c r="I1804" s="1169">
        <v>28372486</v>
      </c>
      <c r="J1804" s="1169">
        <v>0</v>
      </c>
      <c r="K1804" s="1169">
        <v>28372486</v>
      </c>
      <c r="L1804" s="1133"/>
      <c r="M1804" s="1169">
        <v>-28372486</v>
      </c>
      <c r="N1804" s="738"/>
    </row>
    <row r="1805" spans="1:14" x14ac:dyDescent="0.35">
      <c r="A1805" s="1161"/>
      <c r="B1805" s="1162" t="s">
        <v>222</v>
      </c>
      <c r="C1805" s="1162"/>
      <c r="D1805" s="738" t="s">
        <v>301</v>
      </c>
      <c r="E1805" s="1163">
        <v>0</v>
      </c>
      <c r="F1805" s="1163">
        <v>0</v>
      </c>
      <c r="G1805" s="1163">
        <v>0</v>
      </c>
      <c r="H1805" s="1133" t="s">
        <v>301</v>
      </c>
      <c r="I1805" s="1163">
        <v>0</v>
      </c>
      <c r="J1805" s="1163">
        <v>0</v>
      </c>
      <c r="K1805" s="1163">
        <v>0</v>
      </c>
      <c r="L1805" s="1133" t="s">
        <v>301</v>
      </c>
      <c r="M1805" s="1163">
        <v>0</v>
      </c>
      <c r="N1805" s="738" t="s">
        <v>301</v>
      </c>
    </row>
    <row r="1806" spans="1:14" x14ac:dyDescent="0.35">
      <c r="A1806" s="1164">
        <v>62</v>
      </c>
      <c r="B1806" s="865" t="s">
        <v>531</v>
      </c>
      <c r="C1806" s="865" t="s">
        <v>26</v>
      </c>
      <c r="D1806" s="738" t="s">
        <v>301</v>
      </c>
      <c r="E1806" s="1165"/>
      <c r="F1806" s="1165">
        <v>0</v>
      </c>
      <c r="G1806" s="1165">
        <v>0</v>
      </c>
      <c r="H1806" s="1133" t="s">
        <v>301</v>
      </c>
      <c r="I1806" s="1165"/>
      <c r="J1806" s="1165">
        <v>0</v>
      </c>
      <c r="K1806" s="1165">
        <v>0</v>
      </c>
      <c r="L1806" s="1133" t="s">
        <v>301</v>
      </c>
      <c r="M1806" s="1165">
        <v>0</v>
      </c>
      <c r="N1806" s="738" t="s">
        <v>301</v>
      </c>
    </row>
    <row r="1807" spans="1:14" x14ac:dyDescent="0.35">
      <c r="A1807" s="1138">
        <v>63</v>
      </c>
      <c r="B1807" s="868" t="s">
        <v>3519</v>
      </c>
      <c r="C1807" s="868" t="s">
        <v>26</v>
      </c>
      <c r="D1807" s="738" t="s">
        <v>301</v>
      </c>
      <c r="E1807" s="1139"/>
      <c r="F1807" s="1139">
        <v>0</v>
      </c>
      <c r="G1807" s="1139">
        <v>0</v>
      </c>
      <c r="H1807" s="1133" t="s">
        <v>301</v>
      </c>
      <c r="I1807" s="1139"/>
      <c r="J1807" s="1139">
        <v>0</v>
      </c>
      <c r="K1807" s="1139">
        <v>0</v>
      </c>
      <c r="L1807" s="1133" t="s">
        <v>301</v>
      </c>
      <c r="M1807" s="1139">
        <v>0</v>
      </c>
      <c r="N1807" s="738" t="s">
        <v>301</v>
      </c>
    </row>
    <row r="1808" spans="1:14" x14ac:dyDescent="0.35">
      <c r="A1808" s="1164">
        <v>64</v>
      </c>
      <c r="B1808" s="865" t="s">
        <v>533</v>
      </c>
      <c r="C1808" s="865" t="s">
        <v>26</v>
      </c>
      <c r="D1808" s="738" t="s">
        <v>301</v>
      </c>
      <c r="E1808" s="1165"/>
      <c r="F1808" s="1165">
        <v>0</v>
      </c>
      <c r="G1808" s="1165">
        <v>0</v>
      </c>
      <c r="H1808" s="1133" t="s">
        <v>301</v>
      </c>
      <c r="I1808" s="1165"/>
      <c r="J1808" s="1165">
        <v>0</v>
      </c>
      <c r="K1808" s="1165">
        <v>0</v>
      </c>
      <c r="L1808" s="1133" t="s">
        <v>301</v>
      </c>
      <c r="M1808" s="1165">
        <v>0</v>
      </c>
      <c r="N1808" s="738" t="s">
        <v>301</v>
      </c>
    </row>
    <row r="1809" spans="1:14" x14ac:dyDescent="0.35">
      <c r="A1809" s="1138">
        <v>65</v>
      </c>
      <c r="B1809" s="868" t="s">
        <v>3520</v>
      </c>
      <c r="C1809" s="868" t="s">
        <v>26</v>
      </c>
      <c r="D1809" s="738" t="s">
        <v>301</v>
      </c>
      <c r="E1809" s="1139"/>
      <c r="F1809" s="1139">
        <v>0</v>
      </c>
      <c r="G1809" s="1139">
        <v>0</v>
      </c>
      <c r="H1809" s="1133" t="s">
        <v>301</v>
      </c>
      <c r="I1809" s="1139"/>
      <c r="J1809" s="1139">
        <v>0</v>
      </c>
      <c r="K1809" s="1139">
        <v>0</v>
      </c>
      <c r="L1809" s="1133" t="s">
        <v>301</v>
      </c>
      <c r="M1809" s="1139">
        <v>0</v>
      </c>
      <c r="N1809" s="738" t="s">
        <v>301</v>
      </c>
    </row>
    <row r="1810" spans="1:14" x14ac:dyDescent="0.35">
      <c r="A1810" s="1161"/>
      <c r="B1810" s="1162" t="s">
        <v>223</v>
      </c>
      <c r="C1810" s="1162"/>
      <c r="D1810" s="738" t="s">
        <v>301</v>
      </c>
      <c r="E1810" s="1163">
        <v>0</v>
      </c>
      <c r="F1810" s="1163">
        <v>0</v>
      </c>
      <c r="G1810" s="1163">
        <v>0</v>
      </c>
      <c r="H1810" s="1133" t="s">
        <v>301</v>
      </c>
      <c r="I1810" s="1163">
        <v>0</v>
      </c>
      <c r="J1810" s="1163">
        <v>0</v>
      </c>
      <c r="K1810" s="1163">
        <v>0</v>
      </c>
      <c r="L1810" s="1133" t="s">
        <v>301</v>
      </c>
      <c r="M1810" s="1163">
        <v>0</v>
      </c>
      <c r="N1810" s="738" t="s">
        <v>301</v>
      </c>
    </row>
    <row r="1811" spans="1:14" x14ac:dyDescent="0.35">
      <c r="A1811" s="1164">
        <v>66</v>
      </c>
      <c r="B1811" s="865" t="s">
        <v>672</v>
      </c>
      <c r="C1811" s="865" t="s">
        <v>670</v>
      </c>
      <c r="D1811" s="738" t="s">
        <v>301</v>
      </c>
      <c r="E1811" s="1165"/>
      <c r="F1811" s="1165">
        <v>0</v>
      </c>
      <c r="G1811" s="1165">
        <v>0</v>
      </c>
      <c r="H1811" s="1133" t="s">
        <v>301</v>
      </c>
      <c r="I1811" s="1165"/>
      <c r="J1811" s="1165">
        <v>0</v>
      </c>
      <c r="K1811" s="1165">
        <v>0</v>
      </c>
      <c r="L1811" s="1133" t="s">
        <v>301</v>
      </c>
      <c r="M1811" s="1165">
        <v>0</v>
      </c>
      <c r="N1811" s="738" t="s">
        <v>301</v>
      </c>
    </row>
    <row r="1812" spans="1:14" x14ac:dyDescent="0.35">
      <c r="A1812" s="1138">
        <v>67</v>
      </c>
      <c r="B1812" s="868" t="s">
        <v>673</v>
      </c>
      <c r="C1812" s="868" t="s">
        <v>3521</v>
      </c>
      <c r="D1812" s="738" t="s">
        <v>301</v>
      </c>
      <c r="E1812" s="1139"/>
      <c r="F1812" s="1139">
        <v>0</v>
      </c>
      <c r="G1812" s="1139">
        <v>0</v>
      </c>
      <c r="H1812" s="1133" t="s">
        <v>301</v>
      </c>
      <c r="I1812" s="1139"/>
      <c r="J1812" s="1139">
        <v>0</v>
      </c>
      <c r="K1812" s="1139">
        <v>0</v>
      </c>
      <c r="L1812" s="1133" t="s">
        <v>301</v>
      </c>
      <c r="M1812" s="1139">
        <v>0</v>
      </c>
      <c r="N1812" s="738" t="s">
        <v>301</v>
      </c>
    </row>
    <row r="1813" spans="1:14" x14ac:dyDescent="0.35">
      <c r="A1813" s="1164">
        <v>68</v>
      </c>
      <c r="B1813" s="865" t="s">
        <v>3522</v>
      </c>
      <c r="C1813" s="865" t="s">
        <v>674</v>
      </c>
      <c r="D1813" s="738" t="s">
        <v>301</v>
      </c>
      <c r="E1813" s="1165"/>
      <c r="F1813" s="1165">
        <v>0</v>
      </c>
      <c r="G1813" s="1165">
        <v>0</v>
      </c>
      <c r="H1813" s="1133" t="s">
        <v>301</v>
      </c>
      <c r="I1813" s="1165"/>
      <c r="J1813" s="1165">
        <v>0</v>
      </c>
      <c r="K1813" s="1165">
        <v>0</v>
      </c>
      <c r="L1813" s="1133" t="s">
        <v>301</v>
      </c>
      <c r="M1813" s="1165">
        <v>0</v>
      </c>
      <c r="N1813" s="738" t="s">
        <v>301</v>
      </c>
    </row>
    <row r="1814" spans="1:14" x14ac:dyDescent="0.35">
      <c r="A1814" s="1138">
        <v>69</v>
      </c>
      <c r="B1814" s="868" t="s">
        <v>675</v>
      </c>
      <c r="C1814" s="868" t="s">
        <v>670</v>
      </c>
      <c r="D1814" s="738" t="s">
        <v>301</v>
      </c>
      <c r="E1814" s="1139"/>
      <c r="F1814" s="1139">
        <v>0</v>
      </c>
      <c r="G1814" s="1139">
        <v>0</v>
      </c>
      <c r="H1814" s="1133" t="s">
        <v>301</v>
      </c>
      <c r="I1814" s="1139"/>
      <c r="J1814" s="1139">
        <v>0</v>
      </c>
      <c r="K1814" s="1139">
        <v>0</v>
      </c>
      <c r="L1814" s="1133" t="s">
        <v>301</v>
      </c>
      <c r="M1814" s="1139">
        <v>0</v>
      </c>
      <c r="N1814" s="738" t="s">
        <v>301</v>
      </c>
    </row>
    <row r="1815" spans="1:14" x14ac:dyDescent="0.35">
      <c r="A1815" s="1164">
        <v>70</v>
      </c>
      <c r="B1815" s="865" t="s">
        <v>676</v>
      </c>
      <c r="C1815" s="865" t="s">
        <v>670</v>
      </c>
      <c r="D1815" s="738" t="s">
        <v>301</v>
      </c>
      <c r="E1815" s="1165"/>
      <c r="F1815" s="1165">
        <v>0</v>
      </c>
      <c r="G1815" s="1165">
        <v>0</v>
      </c>
      <c r="H1815" s="1133" t="s">
        <v>301</v>
      </c>
      <c r="I1815" s="1165"/>
      <c r="J1815" s="1165">
        <v>0</v>
      </c>
      <c r="K1815" s="1165">
        <v>0</v>
      </c>
      <c r="L1815" s="1133" t="s">
        <v>301</v>
      </c>
      <c r="M1815" s="1165">
        <v>0</v>
      </c>
      <c r="N1815" s="738" t="s">
        <v>301</v>
      </c>
    </row>
    <row r="1816" spans="1:14" x14ac:dyDescent="0.35">
      <c r="A1816" s="1138">
        <v>71</v>
      </c>
      <c r="B1816" s="868" t="s">
        <v>788</v>
      </c>
      <c r="C1816" s="868" t="s">
        <v>670</v>
      </c>
      <c r="D1816" s="738" t="s">
        <v>301</v>
      </c>
      <c r="E1816" s="1139"/>
      <c r="F1816" s="1139">
        <v>0</v>
      </c>
      <c r="G1816" s="1139">
        <v>0</v>
      </c>
      <c r="H1816" s="1133" t="s">
        <v>301</v>
      </c>
      <c r="I1816" s="1139"/>
      <c r="J1816" s="1139">
        <v>0</v>
      </c>
      <c r="K1816" s="1139">
        <v>0</v>
      </c>
      <c r="L1816" s="1133" t="s">
        <v>301</v>
      </c>
      <c r="M1816" s="1139">
        <v>0</v>
      </c>
      <c r="N1816" s="738" t="s">
        <v>301</v>
      </c>
    </row>
    <row r="1817" spans="1:14" x14ac:dyDescent="0.35">
      <c r="A1817" s="1164">
        <v>72</v>
      </c>
      <c r="B1817" s="865" t="s">
        <v>679</v>
      </c>
      <c r="C1817" s="865" t="s">
        <v>670</v>
      </c>
      <c r="D1817" s="738" t="s">
        <v>301</v>
      </c>
      <c r="E1817" s="1165"/>
      <c r="F1817" s="1165">
        <v>0</v>
      </c>
      <c r="G1817" s="1165">
        <v>0</v>
      </c>
      <c r="H1817" s="1133" t="s">
        <v>301</v>
      </c>
      <c r="I1817" s="1165"/>
      <c r="J1817" s="1165">
        <v>0</v>
      </c>
      <c r="K1817" s="1165">
        <v>0</v>
      </c>
      <c r="L1817" s="1133" t="s">
        <v>301</v>
      </c>
      <c r="M1817" s="1165">
        <v>0</v>
      </c>
      <c r="N1817" s="738" t="s">
        <v>301</v>
      </c>
    </row>
    <row r="1818" spans="1:14" x14ac:dyDescent="0.35">
      <c r="A1818" s="1138">
        <v>73</v>
      </c>
      <c r="B1818" s="868" t="s">
        <v>680</v>
      </c>
      <c r="C1818" s="868" t="s">
        <v>670</v>
      </c>
      <c r="D1818" s="738" t="s">
        <v>301</v>
      </c>
      <c r="E1818" s="1139"/>
      <c r="F1818" s="1139">
        <v>0</v>
      </c>
      <c r="G1818" s="1139">
        <v>0</v>
      </c>
      <c r="H1818" s="1133" t="s">
        <v>301</v>
      </c>
      <c r="I1818" s="1139"/>
      <c r="J1818" s="1139">
        <v>0</v>
      </c>
      <c r="K1818" s="1139">
        <v>0</v>
      </c>
      <c r="L1818" s="1133" t="s">
        <v>301</v>
      </c>
      <c r="M1818" s="1139">
        <v>0</v>
      </c>
      <c r="N1818" s="738" t="s">
        <v>301</v>
      </c>
    </row>
    <row r="1819" spans="1:14" x14ac:dyDescent="0.35">
      <c r="A1819" s="1164">
        <v>74</v>
      </c>
      <c r="B1819" s="865" t="s">
        <v>681</v>
      </c>
      <c r="C1819" s="865" t="s">
        <v>670</v>
      </c>
      <c r="D1819" s="738" t="s">
        <v>301</v>
      </c>
      <c r="E1819" s="1165"/>
      <c r="F1819" s="1165">
        <v>0</v>
      </c>
      <c r="G1819" s="1165">
        <v>0</v>
      </c>
      <c r="H1819" s="1133" t="s">
        <v>301</v>
      </c>
      <c r="I1819" s="1165"/>
      <c r="J1819" s="1165">
        <v>0</v>
      </c>
      <c r="K1819" s="1165">
        <v>0</v>
      </c>
      <c r="L1819" s="1133" t="s">
        <v>301</v>
      </c>
      <c r="M1819" s="1165">
        <v>0</v>
      </c>
      <c r="N1819" s="738" t="s">
        <v>301</v>
      </c>
    </row>
    <row r="1820" spans="1:14" x14ac:dyDescent="0.35">
      <c r="A1820" s="1138">
        <v>75</v>
      </c>
      <c r="B1820" s="868" t="s">
        <v>795</v>
      </c>
      <c r="C1820" s="868" t="s">
        <v>3523</v>
      </c>
      <c r="D1820" s="738" t="s">
        <v>301</v>
      </c>
      <c r="E1820" s="1139"/>
      <c r="F1820" s="1139">
        <v>0</v>
      </c>
      <c r="G1820" s="1139">
        <v>0</v>
      </c>
      <c r="H1820" s="1133" t="s">
        <v>301</v>
      </c>
      <c r="I1820" s="1139"/>
      <c r="J1820" s="1139">
        <v>0</v>
      </c>
      <c r="K1820" s="1139">
        <v>0</v>
      </c>
      <c r="L1820" s="1133" t="s">
        <v>301</v>
      </c>
      <c r="M1820" s="1139">
        <v>0</v>
      </c>
      <c r="N1820" s="738" t="s">
        <v>301</v>
      </c>
    </row>
    <row r="1821" spans="1:14" x14ac:dyDescent="0.35">
      <c r="A1821" s="1164">
        <v>76</v>
      </c>
      <c r="B1821" s="865" t="s">
        <v>682</v>
      </c>
      <c r="C1821" s="865" t="s">
        <v>3523</v>
      </c>
      <c r="D1821" s="738" t="s">
        <v>301</v>
      </c>
      <c r="E1821" s="1165"/>
      <c r="F1821" s="1165">
        <v>0</v>
      </c>
      <c r="G1821" s="1165">
        <v>0</v>
      </c>
      <c r="H1821" s="1133" t="s">
        <v>301</v>
      </c>
      <c r="I1821" s="1165"/>
      <c r="J1821" s="1165">
        <v>0</v>
      </c>
      <c r="K1821" s="1165">
        <v>0</v>
      </c>
      <c r="L1821" s="1133" t="s">
        <v>301</v>
      </c>
      <c r="M1821" s="1165">
        <v>0</v>
      </c>
      <c r="N1821" s="738" t="s">
        <v>301</v>
      </c>
    </row>
    <row r="1822" spans="1:14" x14ac:dyDescent="0.35">
      <c r="A1822" s="1161"/>
      <c r="B1822" s="1162" t="s">
        <v>3524</v>
      </c>
      <c r="C1822" s="1162"/>
      <c r="D1822" s="738" t="s">
        <v>301</v>
      </c>
      <c r="E1822" s="1163">
        <v>0</v>
      </c>
      <c r="F1822" s="1163">
        <v>0</v>
      </c>
      <c r="G1822" s="1163">
        <v>0</v>
      </c>
      <c r="H1822" s="1133" t="s">
        <v>301</v>
      </c>
      <c r="I1822" s="1163">
        <v>0</v>
      </c>
      <c r="J1822" s="1163">
        <v>0</v>
      </c>
      <c r="K1822" s="1163">
        <v>0</v>
      </c>
      <c r="L1822" s="1133" t="s">
        <v>301</v>
      </c>
      <c r="M1822" s="1163">
        <v>0</v>
      </c>
      <c r="N1822" s="738" t="s">
        <v>301</v>
      </c>
    </row>
    <row r="1823" spans="1:14" x14ac:dyDescent="0.35">
      <c r="A1823" s="1164">
        <v>77</v>
      </c>
      <c r="B1823" s="865" t="s">
        <v>3525</v>
      </c>
      <c r="C1823" s="865" t="s">
        <v>3512</v>
      </c>
      <c r="D1823" s="738" t="s">
        <v>301</v>
      </c>
      <c r="E1823" s="1165"/>
      <c r="F1823" s="1165">
        <v>0</v>
      </c>
      <c r="G1823" s="1165">
        <v>0</v>
      </c>
      <c r="H1823" s="1133" t="s">
        <v>301</v>
      </c>
      <c r="I1823" s="1165"/>
      <c r="J1823" s="1165">
        <v>0</v>
      </c>
      <c r="K1823" s="1165">
        <v>0</v>
      </c>
      <c r="L1823" s="1133" t="s">
        <v>301</v>
      </c>
      <c r="M1823" s="1165">
        <v>0</v>
      </c>
      <c r="N1823" s="738" t="s">
        <v>301</v>
      </c>
    </row>
    <row r="1824" spans="1:14" x14ac:dyDescent="0.35">
      <c r="A1824" s="1138">
        <v>78</v>
      </c>
      <c r="B1824" s="868" t="s">
        <v>3526</v>
      </c>
      <c r="C1824" s="868" t="s">
        <v>3512</v>
      </c>
      <c r="D1824" s="738" t="s">
        <v>301</v>
      </c>
      <c r="E1824" s="1139"/>
      <c r="F1824" s="1139">
        <v>0</v>
      </c>
      <c r="G1824" s="1139">
        <v>0</v>
      </c>
      <c r="H1824" s="1133" t="s">
        <v>301</v>
      </c>
      <c r="I1824" s="1139"/>
      <c r="J1824" s="1139">
        <v>0</v>
      </c>
      <c r="K1824" s="1139">
        <v>0</v>
      </c>
      <c r="L1824" s="1133" t="s">
        <v>301</v>
      </c>
      <c r="M1824" s="1139">
        <v>0</v>
      </c>
      <c r="N1824" s="738" t="s">
        <v>301</v>
      </c>
    </row>
    <row r="1825" spans="1:14" x14ac:dyDescent="0.35">
      <c r="A1825" s="1164">
        <v>79</v>
      </c>
      <c r="B1825" s="865" t="s">
        <v>3527</v>
      </c>
      <c r="C1825" s="865" t="s">
        <v>3512</v>
      </c>
      <c r="D1825" s="738" t="s">
        <v>301</v>
      </c>
      <c r="E1825" s="1165"/>
      <c r="F1825" s="1165">
        <v>0</v>
      </c>
      <c r="G1825" s="1165">
        <v>0</v>
      </c>
      <c r="H1825" s="1133" t="s">
        <v>301</v>
      </c>
      <c r="I1825" s="1165"/>
      <c r="J1825" s="1165">
        <v>0</v>
      </c>
      <c r="K1825" s="1165">
        <v>0</v>
      </c>
      <c r="L1825" s="1133" t="s">
        <v>301</v>
      </c>
      <c r="M1825" s="1165">
        <v>0</v>
      </c>
      <c r="N1825" s="738" t="s">
        <v>301</v>
      </c>
    </row>
    <row r="1826" spans="1:14" x14ac:dyDescent="0.35">
      <c r="A1826" s="1138">
        <v>80</v>
      </c>
      <c r="B1826" s="868" t="s">
        <v>3528</v>
      </c>
      <c r="C1826" s="868" t="s">
        <v>3512</v>
      </c>
      <c r="D1826" s="738" t="s">
        <v>301</v>
      </c>
      <c r="E1826" s="1139"/>
      <c r="F1826" s="1139">
        <v>0</v>
      </c>
      <c r="G1826" s="1139">
        <v>0</v>
      </c>
      <c r="H1826" s="1133" t="s">
        <v>301</v>
      </c>
      <c r="I1826" s="1139"/>
      <c r="J1826" s="1139">
        <v>0</v>
      </c>
      <c r="K1826" s="1139">
        <v>0</v>
      </c>
      <c r="L1826" s="1133" t="s">
        <v>301</v>
      </c>
      <c r="M1826" s="1139">
        <v>0</v>
      </c>
      <c r="N1826" s="738" t="s">
        <v>301</v>
      </c>
    </row>
    <row r="1827" spans="1:14" x14ac:dyDescent="0.35">
      <c r="A1827" s="1164">
        <v>81</v>
      </c>
      <c r="B1827" s="865" t="s">
        <v>3529</v>
      </c>
      <c r="C1827" s="865" t="s">
        <v>3512</v>
      </c>
      <c r="D1827" s="738" t="s">
        <v>301</v>
      </c>
      <c r="E1827" s="1165"/>
      <c r="F1827" s="1165">
        <v>0</v>
      </c>
      <c r="G1827" s="1165">
        <v>0</v>
      </c>
      <c r="H1827" s="1133" t="s">
        <v>301</v>
      </c>
      <c r="I1827" s="1165"/>
      <c r="J1827" s="1165">
        <v>0</v>
      </c>
      <c r="K1827" s="1165">
        <v>0</v>
      </c>
      <c r="L1827" s="1133" t="s">
        <v>301</v>
      </c>
      <c r="M1827" s="1165">
        <v>0</v>
      </c>
      <c r="N1827" s="738" t="s">
        <v>301</v>
      </c>
    </row>
    <row r="1828" spans="1:14" x14ac:dyDescent="0.35">
      <c r="A1828" s="1138">
        <v>82</v>
      </c>
      <c r="B1828" s="868" t="s">
        <v>3530</v>
      </c>
      <c r="C1828" s="868" t="s">
        <v>3512</v>
      </c>
      <c r="D1828" s="738" t="s">
        <v>301</v>
      </c>
      <c r="E1828" s="1139"/>
      <c r="F1828" s="1139">
        <v>0</v>
      </c>
      <c r="G1828" s="1139">
        <v>0</v>
      </c>
      <c r="H1828" s="1133" t="s">
        <v>301</v>
      </c>
      <c r="I1828" s="1139"/>
      <c r="J1828" s="1139">
        <v>0</v>
      </c>
      <c r="K1828" s="1139">
        <v>0</v>
      </c>
      <c r="L1828" s="1133" t="s">
        <v>301</v>
      </c>
      <c r="M1828" s="1139">
        <v>0</v>
      </c>
      <c r="N1828" s="738" t="s">
        <v>301</v>
      </c>
    </row>
    <row r="1829" spans="1:14" x14ac:dyDescent="0.35">
      <c r="A1829" s="1161"/>
      <c r="B1829" s="1162" t="s">
        <v>3531</v>
      </c>
      <c r="C1829" s="1162"/>
      <c r="D1829" s="738" t="s">
        <v>301</v>
      </c>
      <c r="E1829" s="1163">
        <v>0</v>
      </c>
      <c r="F1829" s="1163">
        <v>0</v>
      </c>
      <c r="G1829" s="1163">
        <v>0</v>
      </c>
      <c r="H1829" s="1133" t="s">
        <v>301</v>
      </c>
      <c r="I1829" s="1163">
        <v>0</v>
      </c>
      <c r="J1829" s="1163">
        <v>0</v>
      </c>
      <c r="K1829" s="1163">
        <v>0</v>
      </c>
      <c r="L1829" s="1133" t="s">
        <v>301</v>
      </c>
      <c r="M1829" s="1163">
        <v>0</v>
      </c>
      <c r="N1829" s="738" t="s">
        <v>301</v>
      </c>
    </row>
    <row r="1830" spans="1:14" x14ac:dyDescent="0.35">
      <c r="A1830" s="1164">
        <v>83</v>
      </c>
      <c r="B1830" s="865" t="s">
        <v>3532</v>
      </c>
      <c r="C1830" s="865" t="s">
        <v>3533</v>
      </c>
      <c r="D1830" s="738" t="s">
        <v>301</v>
      </c>
      <c r="E1830" s="1165"/>
      <c r="F1830" s="1165">
        <v>0</v>
      </c>
      <c r="G1830" s="1165">
        <v>0</v>
      </c>
      <c r="H1830" s="1133" t="s">
        <v>301</v>
      </c>
      <c r="I1830" s="1165"/>
      <c r="J1830" s="1165">
        <v>0</v>
      </c>
      <c r="K1830" s="1165">
        <v>0</v>
      </c>
      <c r="L1830" s="1133" t="s">
        <v>301</v>
      </c>
      <c r="M1830" s="1165">
        <v>0</v>
      </c>
      <c r="N1830" s="738" t="s">
        <v>301</v>
      </c>
    </row>
    <row r="1831" spans="1:14" x14ac:dyDescent="0.35">
      <c r="A1831" s="1138">
        <v>84</v>
      </c>
      <c r="B1831" s="868" t="s">
        <v>3534</v>
      </c>
      <c r="C1831" s="868" t="s">
        <v>3533</v>
      </c>
      <c r="D1831" s="738" t="s">
        <v>301</v>
      </c>
      <c r="E1831" s="1139"/>
      <c r="F1831" s="1139">
        <v>0</v>
      </c>
      <c r="G1831" s="1139">
        <v>0</v>
      </c>
      <c r="H1831" s="1133" t="s">
        <v>301</v>
      </c>
      <c r="I1831" s="1139"/>
      <c r="J1831" s="1139">
        <v>0</v>
      </c>
      <c r="K1831" s="1139">
        <v>0</v>
      </c>
      <c r="L1831" s="1133" t="s">
        <v>301</v>
      </c>
      <c r="M1831" s="1139">
        <v>0</v>
      </c>
      <c r="N1831" s="738" t="s">
        <v>301</v>
      </c>
    </row>
    <row r="1832" spans="1:14" x14ac:dyDescent="0.35">
      <c r="A1832" s="1161"/>
      <c r="B1832" s="1162" t="s">
        <v>3535</v>
      </c>
      <c r="C1832" s="1162"/>
      <c r="D1832" s="738" t="s">
        <v>301</v>
      </c>
      <c r="E1832" s="1163">
        <v>0</v>
      </c>
      <c r="F1832" s="1163">
        <v>0</v>
      </c>
      <c r="G1832" s="1163">
        <v>0</v>
      </c>
      <c r="H1832" s="1133" t="s">
        <v>301</v>
      </c>
      <c r="I1832" s="1163">
        <v>6551891</v>
      </c>
      <c r="J1832" s="1163">
        <v>0</v>
      </c>
      <c r="K1832" s="1163">
        <v>6551891</v>
      </c>
      <c r="L1832" s="1133" t="s">
        <v>301</v>
      </c>
      <c r="M1832" s="1163">
        <v>-6551891</v>
      </c>
      <c r="N1832" s="738" t="s">
        <v>301</v>
      </c>
    </row>
    <row r="1833" spans="1:14" x14ac:dyDescent="0.35">
      <c r="A1833" s="1164">
        <v>85</v>
      </c>
      <c r="B1833" s="865" t="s">
        <v>3536</v>
      </c>
      <c r="C1833" s="865" t="s">
        <v>3537</v>
      </c>
      <c r="D1833" s="738" t="s">
        <v>301</v>
      </c>
      <c r="E1833" s="1165"/>
      <c r="F1833" s="1165">
        <v>0</v>
      </c>
      <c r="G1833" s="1165">
        <v>0</v>
      </c>
      <c r="H1833" s="1133" t="s">
        <v>301</v>
      </c>
      <c r="I1833" s="1165">
        <v>6551891</v>
      </c>
      <c r="J1833" s="1165">
        <v>0</v>
      </c>
      <c r="K1833" s="1165">
        <v>6551891</v>
      </c>
      <c r="L1833" s="1133" t="s">
        <v>301</v>
      </c>
      <c r="M1833" s="1165">
        <v>-6551891</v>
      </c>
      <c r="N1833" s="738" t="s">
        <v>301</v>
      </c>
    </row>
    <row r="1834" spans="1:14" x14ac:dyDescent="0.35">
      <c r="A1834" s="1138">
        <v>86</v>
      </c>
      <c r="B1834" s="868" t="s">
        <v>3538</v>
      </c>
      <c r="C1834" s="868" t="s">
        <v>3539</v>
      </c>
      <c r="D1834" s="738" t="s">
        <v>301</v>
      </c>
      <c r="E1834" s="1139"/>
      <c r="F1834" s="1139">
        <v>0</v>
      </c>
      <c r="G1834" s="1139">
        <v>0</v>
      </c>
      <c r="H1834" s="1133" t="s">
        <v>301</v>
      </c>
      <c r="I1834" s="1139"/>
      <c r="J1834" s="1139">
        <v>0</v>
      </c>
      <c r="K1834" s="1139">
        <v>0</v>
      </c>
      <c r="L1834" s="1133" t="s">
        <v>301</v>
      </c>
      <c r="M1834" s="1139">
        <v>0</v>
      </c>
      <c r="N1834" s="738" t="s">
        <v>301</v>
      </c>
    </row>
    <row r="1835" spans="1:14" x14ac:dyDescent="0.35">
      <c r="A1835" s="1164">
        <v>87</v>
      </c>
      <c r="B1835" s="865" t="s">
        <v>3540</v>
      </c>
      <c r="C1835" s="865" t="s">
        <v>3541</v>
      </c>
      <c r="D1835" s="738" t="s">
        <v>301</v>
      </c>
      <c r="E1835" s="1165"/>
      <c r="F1835" s="1165">
        <v>0</v>
      </c>
      <c r="G1835" s="1165">
        <v>0</v>
      </c>
      <c r="H1835" s="1133" t="s">
        <v>301</v>
      </c>
      <c r="I1835" s="1165"/>
      <c r="J1835" s="1165">
        <v>0</v>
      </c>
      <c r="K1835" s="1165">
        <v>0</v>
      </c>
      <c r="L1835" s="1133" t="s">
        <v>301</v>
      </c>
      <c r="M1835" s="1165">
        <v>0</v>
      </c>
      <c r="N1835" s="738" t="s">
        <v>301</v>
      </c>
    </row>
    <row r="1836" spans="1:14" x14ac:dyDescent="0.35">
      <c r="A1836" s="1138">
        <v>88</v>
      </c>
      <c r="B1836" s="868" t="s">
        <v>3542</v>
      </c>
      <c r="C1836" s="868" t="s">
        <v>3523</v>
      </c>
      <c r="D1836" s="738" t="s">
        <v>301</v>
      </c>
      <c r="E1836" s="1139"/>
      <c r="F1836" s="1139">
        <v>0</v>
      </c>
      <c r="G1836" s="1139">
        <v>0</v>
      </c>
      <c r="H1836" s="1133" t="s">
        <v>301</v>
      </c>
      <c r="I1836" s="1139"/>
      <c r="J1836" s="1139">
        <v>0</v>
      </c>
      <c r="K1836" s="1139">
        <v>0</v>
      </c>
      <c r="L1836" s="1133" t="s">
        <v>301</v>
      </c>
      <c r="M1836" s="1139">
        <v>0</v>
      </c>
      <c r="N1836" s="738" t="s">
        <v>301</v>
      </c>
    </row>
    <row r="1837" spans="1:14" x14ac:dyDescent="0.35">
      <c r="A1837" s="1167"/>
      <c r="B1837" s="1168" t="s">
        <v>3543</v>
      </c>
      <c r="C1837" s="1168"/>
      <c r="D1837" s="738"/>
      <c r="E1837" s="1169">
        <v>0</v>
      </c>
      <c r="F1837" s="1169">
        <v>0</v>
      </c>
      <c r="G1837" s="1169">
        <v>0</v>
      </c>
      <c r="H1837" s="1133"/>
      <c r="I1837" s="1169">
        <v>34924377</v>
      </c>
      <c r="J1837" s="1169">
        <v>0</v>
      </c>
      <c r="K1837" s="1169">
        <v>34924377</v>
      </c>
      <c r="L1837" s="1133"/>
      <c r="M1837" s="1169">
        <v>-34924377</v>
      </c>
      <c r="N1837" s="738"/>
    </row>
    <row r="1840" spans="1:14" x14ac:dyDescent="0.35">
      <c r="A1840" s="1156" t="s">
        <v>3500</v>
      </c>
      <c r="B1840" s="1172" t="s">
        <v>717</v>
      </c>
      <c r="C1840" s="738"/>
      <c r="D1840" s="738" t="s">
        <v>301</v>
      </c>
      <c r="E1840" s="738"/>
      <c r="F1840" s="1158" t="s">
        <v>3501</v>
      </c>
      <c r="G1840" s="1159">
        <v>604.32574999999997</v>
      </c>
      <c r="H1840" s="738" t="s">
        <v>301</v>
      </c>
      <c r="I1840" s="1158" t="s">
        <v>3502</v>
      </c>
      <c r="J1840" s="1158">
        <v>2022</v>
      </c>
      <c r="K1840" s="738"/>
      <c r="L1840" s="738" t="s">
        <v>301</v>
      </c>
      <c r="M1840" s="738"/>
      <c r="N1840" s="738" t="s">
        <v>301</v>
      </c>
    </row>
    <row r="1841" spans="1:14" x14ac:dyDescent="0.35">
      <c r="A1841" s="787"/>
      <c r="B1841" s="738"/>
      <c r="C1841" s="738"/>
      <c r="D1841" s="738" t="s">
        <v>301</v>
      </c>
      <c r="E1841" s="738"/>
      <c r="F1841" s="738"/>
      <c r="G1841" s="738"/>
      <c r="H1841" s="738" t="s">
        <v>301</v>
      </c>
      <c r="I1841" s="738"/>
      <c r="J1841" s="738"/>
      <c r="K1841" s="738"/>
      <c r="L1841" s="738" t="s">
        <v>301</v>
      </c>
      <c r="M1841" s="738"/>
      <c r="N1841" s="738" t="s">
        <v>301</v>
      </c>
    </row>
    <row r="1842" spans="1:14" x14ac:dyDescent="0.35">
      <c r="A1842" s="1781" t="s">
        <v>0</v>
      </c>
      <c r="B1842" s="1781" t="s">
        <v>378</v>
      </c>
      <c r="C1842" s="1782" t="s">
        <v>671</v>
      </c>
      <c r="D1842" s="738" t="s">
        <v>301</v>
      </c>
      <c r="E1842" s="1284" t="s">
        <v>3503</v>
      </c>
      <c r="F1842" s="1284"/>
      <c r="G1842" s="1284"/>
      <c r="H1842" s="738" t="s">
        <v>301</v>
      </c>
      <c r="I1842" s="1284" t="s">
        <v>3504</v>
      </c>
      <c r="J1842" s="1284"/>
      <c r="K1842" s="1284"/>
      <c r="L1842" s="738" t="s">
        <v>301</v>
      </c>
      <c r="M1842" s="1284" t="s">
        <v>3505</v>
      </c>
      <c r="N1842" s="738" t="s">
        <v>301</v>
      </c>
    </row>
    <row r="1843" spans="1:14" x14ac:dyDescent="0.35">
      <c r="A1843" s="1781"/>
      <c r="B1843" s="1781"/>
      <c r="C1843" s="1781"/>
      <c r="D1843" s="738" t="s">
        <v>301</v>
      </c>
      <c r="E1843" s="1160" t="s">
        <v>3506</v>
      </c>
      <c r="F1843" s="1160" t="s">
        <v>3507</v>
      </c>
      <c r="G1843" s="1160" t="s">
        <v>3508</v>
      </c>
      <c r="H1843" s="738" t="s">
        <v>301</v>
      </c>
      <c r="I1843" s="1160" t="s">
        <v>3506</v>
      </c>
      <c r="J1843" s="1160" t="s">
        <v>3507</v>
      </c>
      <c r="K1843" s="1160" t="s">
        <v>3508</v>
      </c>
      <c r="L1843" s="738" t="s">
        <v>301</v>
      </c>
      <c r="M1843" s="1284"/>
      <c r="N1843" s="738" t="s">
        <v>301</v>
      </c>
    </row>
    <row r="1844" spans="1:14" x14ac:dyDescent="0.35">
      <c r="A1844" s="1161"/>
      <c r="B1844" s="1162" t="s">
        <v>307</v>
      </c>
      <c r="C1844" s="1162"/>
      <c r="D1844" s="738" t="s">
        <v>301</v>
      </c>
      <c r="E1844" s="1163">
        <v>0</v>
      </c>
      <c r="F1844" s="1163">
        <v>0</v>
      </c>
      <c r="G1844" s="1163">
        <v>0</v>
      </c>
      <c r="H1844" s="1133" t="s">
        <v>301</v>
      </c>
      <c r="I1844" s="1163">
        <v>0</v>
      </c>
      <c r="J1844" s="1163">
        <v>0</v>
      </c>
      <c r="K1844" s="1163">
        <v>0</v>
      </c>
      <c r="L1844" s="1133" t="s">
        <v>301</v>
      </c>
      <c r="M1844" s="1163">
        <v>0</v>
      </c>
      <c r="N1844" s="738" t="s">
        <v>301</v>
      </c>
    </row>
    <row r="1845" spans="1:14" x14ac:dyDescent="0.35">
      <c r="A1845" s="1164">
        <v>1</v>
      </c>
      <c r="B1845" s="865" t="s">
        <v>205</v>
      </c>
      <c r="C1845" s="865" t="s">
        <v>179</v>
      </c>
      <c r="D1845" s="738" t="s">
        <v>301</v>
      </c>
      <c r="E1845" s="1165"/>
      <c r="F1845" s="1165">
        <v>0</v>
      </c>
      <c r="G1845" s="1165">
        <v>0</v>
      </c>
      <c r="H1845" s="1133" t="s">
        <v>301</v>
      </c>
      <c r="I1845" s="1165"/>
      <c r="J1845" s="1165">
        <v>0</v>
      </c>
      <c r="K1845" s="1165">
        <v>0</v>
      </c>
      <c r="L1845" s="1133" t="s">
        <v>301</v>
      </c>
      <c r="M1845" s="1165">
        <v>0</v>
      </c>
      <c r="N1845" s="738" t="s">
        <v>301</v>
      </c>
    </row>
    <row r="1846" spans="1:14" x14ac:dyDescent="0.35">
      <c r="A1846" s="1138">
        <v>2</v>
      </c>
      <c r="B1846" s="868" t="s">
        <v>216</v>
      </c>
      <c r="C1846" s="868" t="s">
        <v>179</v>
      </c>
      <c r="D1846" s="738" t="s">
        <v>301</v>
      </c>
      <c r="E1846" s="1139"/>
      <c r="F1846" s="1139">
        <v>0</v>
      </c>
      <c r="G1846" s="1139">
        <v>0</v>
      </c>
      <c r="H1846" s="1133" t="s">
        <v>301</v>
      </c>
      <c r="I1846" s="1139"/>
      <c r="J1846" s="1139">
        <v>0</v>
      </c>
      <c r="K1846" s="1139">
        <v>0</v>
      </c>
      <c r="L1846" s="1133" t="s">
        <v>301</v>
      </c>
      <c r="M1846" s="1139">
        <v>0</v>
      </c>
      <c r="N1846" s="738" t="s">
        <v>301</v>
      </c>
    </row>
    <row r="1847" spans="1:14" x14ac:dyDescent="0.35">
      <c r="A1847" s="1164">
        <v>3</v>
      </c>
      <c r="B1847" s="865" t="s">
        <v>217</v>
      </c>
      <c r="C1847" s="865" t="s">
        <v>179</v>
      </c>
      <c r="D1847" s="738" t="s">
        <v>301</v>
      </c>
      <c r="E1847" s="1165"/>
      <c r="F1847" s="1165">
        <v>0</v>
      </c>
      <c r="G1847" s="1165">
        <v>0</v>
      </c>
      <c r="H1847" s="1133" t="s">
        <v>301</v>
      </c>
      <c r="I1847" s="1165"/>
      <c r="J1847" s="1165">
        <v>0</v>
      </c>
      <c r="K1847" s="1165">
        <v>0</v>
      </c>
      <c r="L1847" s="1133" t="s">
        <v>301</v>
      </c>
      <c r="M1847" s="1165">
        <v>0</v>
      </c>
      <c r="N1847" s="738" t="s">
        <v>301</v>
      </c>
    </row>
    <row r="1848" spans="1:14" x14ac:dyDescent="0.35">
      <c r="A1848" s="1138">
        <v>4</v>
      </c>
      <c r="B1848" s="868" t="s">
        <v>218</v>
      </c>
      <c r="C1848" s="868" t="s">
        <v>208</v>
      </c>
      <c r="D1848" s="738" t="s">
        <v>301</v>
      </c>
      <c r="E1848" s="1139"/>
      <c r="F1848" s="1139">
        <v>0</v>
      </c>
      <c r="G1848" s="1139">
        <v>0</v>
      </c>
      <c r="H1848" s="1133" t="s">
        <v>301</v>
      </c>
      <c r="I1848" s="1139"/>
      <c r="J1848" s="1139">
        <v>0</v>
      </c>
      <c r="K1848" s="1139">
        <v>0</v>
      </c>
      <c r="L1848" s="1133" t="s">
        <v>301</v>
      </c>
      <c r="M1848" s="1139">
        <v>0</v>
      </c>
      <c r="N1848" s="738" t="s">
        <v>301</v>
      </c>
    </row>
    <row r="1849" spans="1:14" x14ac:dyDescent="0.35">
      <c r="A1849" s="1164">
        <v>5</v>
      </c>
      <c r="B1849" s="865" t="s">
        <v>518</v>
      </c>
      <c r="C1849" s="865" t="s">
        <v>208</v>
      </c>
      <c r="D1849" s="738" t="s">
        <v>301</v>
      </c>
      <c r="E1849" s="1165"/>
      <c r="F1849" s="1165">
        <v>0</v>
      </c>
      <c r="G1849" s="1165">
        <v>0</v>
      </c>
      <c r="H1849" s="1133" t="s">
        <v>301</v>
      </c>
      <c r="I1849" s="1165"/>
      <c r="J1849" s="1165">
        <v>0</v>
      </c>
      <c r="K1849" s="1165">
        <v>0</v>
      </c>
      <c r="L1849" s="1133" t="s">
        <v>301</v>
      </c>
      <c r="M1849" s="1165">
        <v>0</v>
      </c>
      <c r="N1849" s="738" t="s">
        <v>301</v>
      </c>
    </row>
    <row r="1850" spans="1:14" x14ac:dyDescent="0.35">
      <c r="A1850" s="1138">
        <v>6</v>
      </c>
      <c r="B1850" s="868" t="s">
        <v>519</v>
      </c>
      <c r="C1850" s="868" t="s">
        <v>208</v>
      </c>
      <c r="D1850" s="738" t="s">
        <v>301</v>
      </c>
      <c r="E1850" s="1139"/>
      <c r="F1850" s="1139">
        <v>0</v>
      </c>
      <c r="G1850" s="1139">
        <v>0</v>
      </c>
      <c r="H1850" s="1133" t="s">
        <v>301</v>
      </c>
      <c r="I1850" s="1139"/>
      <c r="J1850" s="1139">
        <v>0</v>
      </c>
      <c r="K1850" s="1139">
        <v>0</v>
      </c>
      <c r="L1850" s="1133" t="s">
        <v>301</v>
      </c>
      <c r="M1850" s="1139">
        <v>0</v>
      </c>
      <c r="N1850" s="738" t="s">
        <v>301</v>
      </c>
    </row>
    <row r="1851" spans="1:14" x14ac:dyDescent="0.35">
      <c r="A1851" s="1161"/>
      <c r="B1851" s="1162" t="s">
        <v>520</v>
      </c>
      <c r="C1851" s="1162"/>
      <c r="D1851" s="738" t="s">
        <v>301</v>
      </c>
      <c r="E1851" s="1163">
        <v>0</v>
      </c>
      <c r="F1851" s="1163">
        <v>0</v>
      </c>
      <c r="G1851" s="1163">
        <v>0</v>
      </c>
      <c r="H1851" s="1133" t="s">
        <v>301</v>
      </c>
      <c r="I1851" s="1163">
        <v>0</v>
      </c>
      <c r="J1851" s="1163">
        <v>0</v>
      </c>
      <c r="K1851" s="1163">
        <v>0</v>
      </c>
      <c r="L1851" s="1133" t="s">
        <v>301</v>
      </c>
      <c r="M1851" s="1163">
        <v>0</v>
      </c>
      <c r="N1851" s="738" t="s">
        <v>301</v>
      </c>
    </row>
    <row r="1852" spans="1:14" x14ac:dyDescent="0.35">
      <c r="A1852" s="1164">
        <v>7</v>
      </c>
      <c r="B1852" s="865" t="s">
        <v>521</v>
      </c>
      <c r="C1852" s="865" t="s">
        <v>179</v>
      </c>
      <c r="D1852" s="738" t="s">
        <v>301</v>
      </c>
      <c r="E1852" s="1165"/>
      <c r="F1852" s="1165">
        <v>0</v>
      </c>
      <c r="G1852" s="1165">
        <v>0</v>
      </c>
      <c r="H1852" s="1133" t="s">
        <v>301</v>
      </c>
      <c r="I1852" s="1165"/>
      <c r="J1852" s="1165">
        <v>0</v>
      </c>
      <c r="K1852" s="1165">
        <v>0</v>
      </c>
      <c r="L1852" s="1133" t="s">
        <v>301</v>
      </c>
      <c r="M1852" s="1165">
        <v>0</v>
      </c>
      <c r="N1852" s="738" t="s">
        <v>301</v>
      </c>
    </row>
    <row r="1853" spans="1:14" x14ac:dyDescent="0.35">
      <c r="A1853" s="1138">
        <v>8</v>
      </c>
      <c r="B1853" s="868" t="s">
        <v>522</v>
      </c>
      <c r="C1853" s="868" t="s">
        <v>179</v>
      </c>
      <c r="D1853" s="738" t="s">
        <v>301</v>
      </c>
      <c r="E1853" s="1139"/>
      <c r="F1853" s="1139">
        <v>0</v>
      </c>
      <c r="G1853" s="1139">
        <v>0</v>
      </c>
      <c r="H1853" s="1133" t="s">
        <v>301</v>
      </c>
      <c r="I1853" s="1139"/>
      <c r="J1853" s="1139">
        <v>0</v>
      </c>
      <c r="K1853" s="1139">
        <v>0</v>
      </c>
      <c r="L1853" s="1133" t="s">
        <v>301</v>
      </c>
      <c r="M1853" s="1139">
        <v>0</v>
      </c>
      <c r="N1853" s="738" t="s">
        <v>301</v>
      </c>
    </row>
    <row r="1854" spans="1:14" x14ac:dyDescent="0.35">
      <c r="A1854" s="1164">
        <v>9</v>
      </c>
      <c r="B1854" s="865" t="s">
        <v>523</v>
      </c>
      <c r="C1854" s="865" t="s">
        <v>179</v>
      </c>
      <c r="D1854" s="738" t="s">
        <v>301</v>
      </c>
      <c r="E1854" s="1165"/>
      <c r="F1854" s="1165">
        <v>0</v>
      </c>
      <c r="G1854" s="1165">
        <v>0</v>
      </c>
      <c r="H1854" s="1133" t="s">
        <v>301</v>
      </c>
      <c r="I1854" s="1165"/>
      <c r="J1854" s="1165">
        <v>0</v>
      </c>
      <c r="K1854" s="1165">
        <v>0</v>
      </c>
      <c r="L1854" s="1133" t="s">
        <v>301</v>
      </c>
      <c r="M1854" s="1165">
        <v>0</v>
      </c>
      <c r="N1854" s="738" t="s">
        <v>301</v>
      </c>
    </row>
    <row r="1855" spans="1:14" x14ac:dyDescent="0.35">
      <c r="A1855" s="1138">
        <v>10</v>
      </c>
      <c r="B1855" s="868" t="s">
        <v>218</v>
      </c>
      <c r="C1855" s="868" t="s">
        <v>181</v>
      </c>
      <c r="D1855" s="738" t="s">
        <v>301</v>
      </c>
      <c r="E1855" s="1139"/>
      <c r="F1855" s="1139">
        <v>0</v>
      </c>
      <c r="G1855" s="1139">
        <v>0</v>
      </c>
      <c r="H1855" s="1133" t="s">
        <v>301</v>
      </c>
      <c r="I1855" s="1139"/>
      <c r="J1855" s="1139">
        <v>0</v>
      </c>
      <c r="K1855" s="1139">
        <v>0</v>
      </c>
      <c r="L1855" s="1133" t="s">
        <v>301</v>
      </c>
      <c r="M1855" s="1139">
        <v>0</v>
      </c>
      <c r="N1855" s="738" t="s">
        <v>301</v>
      </c>
    </row>
    <row r="1856" spans="1:14" x14ac:dyDescent="0.35">
      <c r="A1856" s="1164">
        <v>11</v>
      </c>
      <c r="B1856" s="865" t="s">
        <v>518</v>
      </c>
      <c r="C1856" s="865" t="s">
        <v>181</v>
      </c>
      <c r="D1856" s="738" t="s">
        <v>301</v>
      </c>
      <c r="E1856" s="1165"/>
      <c r="F1856" s="1165">
        <v>0</v>
      </c>
      <c r="G1856" s="1165">
        <v>0</v>
      </c>
      <c r="H1856" s="1133" t="s">
        <v>301</v>
      </c>
      <c r="I1856" s="1165"/>
      <c r="J1856" s="1165">
        <v>0</v>
      </c>
      <c r="K1856" s="1165">
        <v>0</v>
      </c>
      <c r="L1856" s="1133" t="s">
        <v>301</v>
      </c>
      <c r="M1856" s="1165">
        <v>0</v>
      </c>
      <c r="N1856" s="738" t="s">
        <v>301</v>
      </c>
    </row>
    <row r="1857" spans="1:14" x14ac:dyDescent="0.35">
      <c r="A1857" s="1138">
        <v>12</v>
      </c>
      <c r="B1857" s="868" t="s">
        <v>524</v>
      </c>
      <c r="C1857" s="868" t="s">
        <v>181</v>
      </c>
      <c r="D1857" s="738" t="s">
        <v>301</v>
      </c>
      <c r="E1857" s="1139"/>
      <c r="F1857" s="1139">
        <v>0</v>
      </c>
      <c r="G1857" s="1139">
        <v>0</v>
      </c>
      <c r="H1857" s="1133" t="s">
        <v>301</v>
      </c>
      <c r="I1857" s="1139"/>
      <c r="J1857" s="1139">
        <v>0</v>
      </c>
      <c r="K1857" s="1139">
        <v>0</v>
      </c>
      <c r="L1857" s="1133" t="s">
        <v>301</v>
      </c>
      <c r="M1857" s="1139">
        <v>0</v>
      </c>
      <c r="N1857" s="738" t="s">
        <v>301</v>
      </c>
    </row>
    <row r="1858" spans="1:14" x14ac:dyDescent="0.35">
      <c r="A1858" s="1161"/>
      <c r="B1858" s="1162" t="s">
        <v>381</v>
      </c>
      <c r="C1858" s="1162"/>
      <c r="D1858" s="738" t="s">
        <v>301</v>
      </c>
      <c r="E1858" s="1163">
        <v>0</v>
      </c>
      <c r="F1858" s="1163">
        <v>0</v>
      </c>
      <c r="G1858" s="1163">
        <v>0</v>
      </c>
      <c r="H1858" s="1133" t="s">
        <v>301</v>
      </c>
      <c r="I1858" s="1163">
        <v>0</v>
      </c>
      <c r="J1858" s="1163">
        <v>0</v>
      </c>
      <c r="K1858" s="1163">
        <v>0</v>
      </c>
      <c r="L1858" s="1133" t="s">
        <v>301</v>
      </c>
      <c r="M1858" s="1163">
        <v>0</v>
      </c>
      <c r="N1858" s="738" t="s">
        <v>301</v>
      </c>
    </row>
    <row r="1859" spans="1:14" x14ac:dyDescent="0.35">
      <c r="A1859" s="1164">
        <v>13</v>
      </c>
      <c r="B1859" s="865" t="s">
        <v>525</v>
      </c>
      <c r="C1859" s="865" t="s">
        <v>101</v>
      </c>
      <c r="D1859" s="738" t="s">
        <v>301</v>
      </c>
      <c r="E1859" s="1165"/>
      <c r="F1859" s="1165">
        <v>0</v>
      </c>
      <c r="G1859" s="1165">
        <v>0</v>
      </c>
      <c r="H1859" s="1133" t="s">
        <v>301</v>
      </c>
      <c r="I1859" s="1165"/>
      <c r="J1859" s="1165">
        <v>0</v>
      </c>
      <c r="K1859" s="1165">
        <v>0</v>
      </c>
      <c r="L1859" s="1133" t="s">
        <v>301</v>
      </c>
      <c r="M1859" s="1165">
        <v>0</v>
      </c>
      <c r="N1859" s="738" t="s">
        <v>301</v>
      </c>
    </row>
    <row r="1860" spans="1:14" x14ac:dyDescent="0.35">
      <c r="A1860" s="1138">
        <v>14</v>
      </c>
      <c r="B1860" s="868" t="s">
        <v>526</v>
      </c>
      <c r="C1860" s="868" t="s">
        <v>101</v>
      </c>
      <c r="D1860" s="738" t="s">
        <v>301</v>
      </c>
      <c r="E1860" s="1139"/>
      <c r="F1860" s="1139">
        <v>0</v>
      </c>
      <c r="G1860" s="1139">
        <v>0</v>
      </c>
      <c r="H1860" s="1133" t="s">
        <v>301</v>
      </c>
      <c r="I1860" s="1139"/>
      <c r="J1860" s="1139">
        <v>0</v>
      </c>
      <c r="K1860" s="1139">
        <v>0</v>
      </c>
      <c r="L1860" s="1133" t="s">
        <v>301</v>
      </c>
      <c r="M1860" s="1139">
        <v>0</v>
      </c>
      <c r="N1860" s="738" t="s">
        <v>301</v>
      </c>
    </row>
    <row r="1861" spans="1:14" x14ac:dyDescent="0.35">
      <c r="A1861" s="1164">
        <v>15</v>
      </c>
      <c r="B1861" s="865" t="s">
        <v>506</v>
      </c>
      <c r="C1861" s="865" t="s">
        <v>101</v>
      </c>
      <c r="D1861" s="738" t="s">
        <v>301</v>
      </c>
      <c r="E1861" s="1165"/>
      <c r="F1861" s="1165">
        <v>0</v>
      </c>
      <c r="G1861" s="1165">
        <v>0</v>
      </c>
      <c r="H1861" s="1133" t="s">
        <v>301</v>
      </c>
      <c r="I1861" s="1165"/>
      <c r="J1861" s="1165">
        <v>0</v>
      </c>
      <c r="K1861" s="1165">
        <v>0</v>
      </c>
      <c r="L1861" s="1133" t="s">
        <v>301</v>
      </c>
      <c r="M1861" s="1165">
        <v>0</v>
      </c>
      <c r="N1861" s="738" t="s">
        <v>301</v>
      </c>
    </row>
    <row r="1862" spans="1:14" x14ac:dyDescent="0.35">
      <c r="A1862" s="1161"/>
      <c r="B1862" s="1162" t="s">
        <v>382</v>
      </c>
      <c r="C1862" s="1162"/>
      <c r="D1862" s="738" t="s">
        <v>301</v>
      </c>
      <c r="E1862" s="1163">
        <v>0</v>
      </c>
      <c r="F1862" s="1163">
        <v>0</v>
      </c>
      <c r="G1862" s="1163">
        <v>0</v>
      </c>
      <c r="H1862" s="1133" t="s">
        <v>301</v>
      </c>
      <c r="I1862" s="1163">
        <v>0</v>
      </c>
      <c r="J1862" s="1163">
        <v>0</v>
      </c>
      <c r="K1862" s="1163">
        <v>0</v>
      </c>
      <c r="L1862" s="1133" t="s">
        <v>301</v>
      </c>
      <c r="M1862" s="1163">
        <v>0</v>
      </c>
      <c r="N1862" s="738" t="s">
        <v>301</v>
      </c>
    </row>
    <row r="1863" spans="1:14" x14ac:dyDescent="0.35">
      <c r="A1863" s="1164">
        <v>16</v>
      </c>
      <c r="B1863" s="865" t="s">
        <v>309</v>
      </c>
      <c r="C1863" s="865" t="s">
        <v>185</v>
      </c>
      <c r="D1863" s="738" t="s">
        <v>301</v>
      </c>
      <c r="E1863" s="1165"/>
      <c r="F1863" s="1165">
        <v>0</v>
      </c>
      <c r="G1863" s="1165">
        <v>0</v>
      </c>
      <c r="H1863" s="1133" t="s">
        <v>301</v>
      </c>
      <c r="I1863" s="1165"/>
      <c r="J1863" s="1165">
        <v>0</v>
      </c>
      <c r="K1863" s="1165">
        <v>0</v>
      </c>
      <c r="L1863" s="1133" t="s">
        <v>301</v>
      </c>
      <c r="M1863" s="1165">
        <v>0</v>
      </c>
      <c r="N1863" s="738" t="s">
        <v>301</v>
      </c>
    </row>
    <row r="1864" spans="1:14" x14ac:dyDescent="0.35">
      <c r="A1864" s="1138">
        <v>17</v>
      </c>
      <c r="B1864" s="868" t="s">
        <v>310</v>
      </c>
      <c r="C1864" s="868" t="s">
        <v>185</v>
      </c>
      <c r="D1864" s="738" t="s">
        <v>301</v>
      </c>
      <c r="E1864" s="1139"/>
      <c r="F1864" s="1139">
        <v>0</v>
      </c>
      <c r="G1864" s="1139">
        <v>0</v>
      </c>
      <c r="H1864" s="1133" t="s">
        <v>301</v>
      </c>
      <c r="I1864" s="1139"/>
      <c r="J1864" s="1139">
        <v>0</v>
      </c>
      <c r="K1864" s="1139">
        <v>0</v>
      </c>
      <c r="L1864" s="1133" t="s">
        <v>301</v>
      </c>
      <c r="M1864" s="1139">
        <v>0</v>
      </c>
      <c r="N1864" s="738" t="s">
        <v>301</v>
      </c>
    </row>
    <row r="1865" spans="1:14" x14ac:dyDescent="0.35">
      <c r="A1865" s="1164">
        <v>18</v>
      </c>
      <c r="B1865" s="865" t="s">
        <v>151</v>
      </c>
      <c r="C1865" s="865" t="s">
        <v>185</v>
      </c>
      <c r="D1865" s="738" t="s">
        <v>301</v>
      </c>
      <c r="E1865" s="1165"/>
      <c r="F1865" s="1165">
        <v>0</v>
      </c>
      <c r="G1865" s="1165">
        <v>0</v>
      </c>
      <c r="H1865" s="1133" t="s">
        <v>301</v>
      </c>
      <c r="I1865" s="1165"/>
      <c r="J1865" s="1165">
        <v>0</v>
      </c>
      <c r="K1865" s="1165">
        <v>0</v>
      </c>
      <c r="L1865" s="1133" t="s">
        <v>301</v>
      </c>
      <c r="M1865" s="1165">
        <v>0</v>
      </c>
      <c r="N1865" s="738" t="s">
        <v>301</v>
      </c>
    </row>
    <row r="1866" spans="1:14" x14ac:dyDescent="0.35">
      <c r="A1866" s="1161"/>
      <c r="B1866" s="1162" t="s">
        <v>308</v>
      </c>
      <c r="C1866" s="1162"/>
      <c r="D1866" s="738" t="s">
        <v>301</v>
      </c>
      <c r="E1866" s="1163">
        <v>0</v>
      </c>
      <c r="F1866" s="1163">
        <v>0</v>
      </c>
      <c r="G1866" s="1163">
        <v>0</v>
      </c>
      <c r="H1866" s="1133" t="s">
        <v>301</v>
      </c>
      <c r="I1866" s="1163">
        <v>0</v>
      </c>
      <c r="J1866" s="1163">
        <v>0</v>
      </c>
      <c r="K1866" s="1163">
        <v>0</v>
      </c>
      <c r="L1866" s="1133" t="s">
        <v>301</v>
      </c>
      <c r="M1866" s="1163">
        <v>0</v>
      </c>
      <c r="N1866" s="738" t="s">
        <v>301</v>
      </c>
    </row>
    <row r="1867" spans="1:14" x14ac:dyDescent="0.35">
      <c r="A1867" s="1164">
        <v>19</v>
      </c>
      <c r="B1867" s="865" t="s">
        <v>206</v>
      </c>
      <c r="C1867" s="865" t="s">
        <v>179</v>
      </c>
      <c r="D1867" s="738" t="s">
        <v>301</v>
      </c>
      <c r="E1867" s="1165"/>
      <c r="F1867" s="1165">
        <v>0</v>
      </c>
      <c r="G1867" s="1165">
        <v>0</v>
      </c>
      <c r="H1867" s="1133" t="s">
        <v>301</v>
      </c>
      <c r="I1867" s="1165"/>
      <c r="J1867" s="1165">
        <v>0</v>
      </c>
      <c r="K1867" s="1165">
        <v>0</v>
      </c>
      <c r="L1867" s="1133" t="s">
        <v>301</v>
      </c>
      <c r="M1867" s="1165">
        <v>0</v>
      </c>
      <c r="N1867" s="738" t="s">
        <v>301</v>
      </c>
    </row>
    <row r="1868" spans="1:14" x14ac:dyDescent="0.35">
      <c r="A1868" s="1138">
        <v>20</v>
      </c>
      <c r="B1868" s="868" t="s">
        <v>507</v>
      </c>
      <c r="C1868" s="868" t="s">
        <v>179</v>
      </c>
      <c r="D1868" s="738" t="s">
        <v>301</v>
      </c>
      <c r="E1868" s="1139"/>
      <c r="F1868" s="1139">
        <v>0</v>
      </c>
      <c r="G1868" s="1139">
        <v>0</v>
      </c>
      <c r="H1868" s="1133" t="s">
        <v>301</v>
      </c>
      <c r="I1868" s="1139"/>
      <c r="J1868" s="1139">
        <v>0</v>
      </c>
      <c r="K1868" s="1139">
        <v>0</v>
      </c>
      <c r="L1868" s="1133" t="s">
        <v>301</v>
      </c>
      <c r="M1868" s="1139">
        <v>0</v>
      </c>
      <c r="N1868" s="738" t="s">
        <v>301</v>
      </c>
    </row>
    <row r="1869" spans="1:14" x14ac:dyDescent="0.35">
      <c r="A1869" s="1164">
        <v>21</v>
      </c>
      <c r="B1869" s="865" t="s">
        <v>207</v>
      </c>
      <c r="C1869" s="865" t="s">
        <v>179</v>
      </c>
      <c r="D1869" s="738" t="s">
        <v>301</v>
      </c>
      <c r="E1869" s="1165"/>
      <c r="F1869" s="1165">
        <v>0</v>
      </c>
      <c r="G1869" s="1165">
        <v>0</v>
      </c>
      <c r="H1869" s="1133" t="s">
        <v>301</v>
      </c>
      <c r="I1869" s="1165"/>
      <c r="J1869" s="1165">
        <v>0</v>
      </c>
      <c r="K1869" s="1165">
        <v>0</v>
      </c>
      <c r="L1869" s="1133" t="s">
        <v>301</v>
      </c>
      <c r="M1869" s="1165">
        <v>0</v>
      </c>
      <c r="N1869" s="738" t="s">
        <v>301</v>
      </c>
    </row>
    <row r="1870" spans="1:14" x14ac:dyDescent="0.35">
      <c r="A1870" s="1138">
        <v>22</v>
      </c>
      <c r="B1870" s="868" t="s">
        <v>220</v>
      </c>
      <c r="C1870" s="868" t="s">
        <v>179</v>
      </c>
      <c r="D1870" s="738" t="s">
        <v>301</v>
      </c>
      <c r="E1870" s="1139"/>
      <c r="F1870" s="1139">
        <v>0</v>
      </c>
      <c r="G1870" s="1139">
        <v>0</v>
      </c>
      <c r="H1870" s="1133" t="s">
        <v>301</v>
      </c>
      <c r="I1870" s="1139"/>
      <c r="J1870" s="1139">
        <v>0</v>
      </c>
      <c r="K1870" s="1139">
        <v>0</v>
      </c>
      <c r="L1870" s="1133" t="s">
        <v>301</v>
      </c>
      <c r="M1870" s="1139">
        <v>0</v>
      </c>
      <c r="N1870" s="738" t="s">
        <v>301</v>
      </c>
    </row>
    <row r="1871" spans="1:14" x14ac:dyDescent="0.35">
      <c r="A1871" s="1164">
        <v>23</v>
      </c>
      <c r="B1871" s="865" t="s">
        <v>219</v>
      </c>
      <c r="C1871" s="865" t="s">
        <v>179</v>
      </c>
      <c r="D1871" s="738" t="s">
        <v>301</v>
      </c>
      <c r="E1871" s="1165"/>
      <c r="F1871" s="1165">
        <v>0</v>
      </c>
      <c r="G1871" s="1165">
        <v>0</v>
      </c>
      <c r="H1871" s="1133" t="s">
        <v>301</v>
      </c>
      <c r="I1871" s="1165"/>
      <c r="J1871" s="1165">
        <v>0</v>
      </c>
      <c r="K1871" s="1165">
        <v>0</v>
      </c>
      <c r="L1871" s="1133" t="s">
        <v>301</v>
      </c>
      <c r="M1871" s="1165">
        <v>0</v>
      </c>
      <c r="N1871" s="738" t="s">
        <v>301</v>
      </c>
    </row>
    <row r="1872" spans="1:14" x14ac:dyDescent="0.35">
      <c r="A1872" s="1138">
        <v>24</v>
      </c>
      <c r="B1872" s="868" t="s">
        <v>508</v>
      </c>
      <c r="C1872" s="868" t="s">
        <v>179</v>
      </c>
      <c r="D1872" s="738" t="s">
        <v>301</v>
      </c>
      <c r="E1872" s="1139"/>
      <c r="F1872" s="1139">
        <v>0</v>
      </c>
      <c r="G1872" s="1139">
        <v>0</v>
      </c>
      <c r="H1872" s="1133" t="s">
        <v>301</v>
      </c>
      <c r="I1872" s="1139"/>
      <c r="J1872" s="1139">
        <v>0</v>
      </c>
      <c r="K1872" s="1139">
        <v>0</v>
      </c>
      <c r="L1872" s="1133" t="s">
        <v>301</v>
      </c>
      <c r="M1872" s="1139">
        <v>0</v>
      </c>
      <c r="N1872" s="738" t="s">
        <v>301</v>
      </c>
    </row>
    <row r="1873" spans="1:14" x14ac:dyDescent="0.35">
      <c r="A1873" s="1164">
        <v>25</v>
      </c>
      <c r="B1873" s="865" t="s">
        <v>213</v>
      </c>
      <c r="C1873" s="865" t="s">
        <v>179</v>
      </c>
      <c r="D1873" s="738" t="s">
        <v>301</v>
      </c>
      <c r="E1873" s="1165"/>
      <c r="F1873" s="1165">
        <v>0</v>
      </c>
      <c r="G1873" s="1165">
        <v>0</v>
      </c>
      <c r="H1873" s="1133" t="s">
        <v>301</v>
      </c>
      <c r="I1873" s="1165"/>
      <c r="J1873" s="1165">
        <v>0</v>
      </c>
      <c r="K1873" s="1165">
        <v>0</v>
      </c>
      <c r="L1873" s="1133" t="s">
        <v>301</v>
      </c>
      <c r="M1873" s="1165">
        <v>0</v>
      </c>
      <c r="N1873" s="738" t="s">
        <v>301</v>
      </c>
    </row>
    <row r="1874" spans="1:14" x14ac:dyDescent="0.35">
      <c r="A1874" s="1138">
        <v>26</v>
      </c>
      <c r="B1874" s="868" t="s">
        <v>509</v>
      </c>
      <c r="C1874" s="868" t="s">
        <v>179</v>
      </c>
      <c r="D1874" s="738" t="s">
        <v>301</v>
      </c>
      <c r="E1874" s="1139"/>
      <c r="F1874" s="1139">
        <v>0</v>
      </c>
      <c r="G1874" s="1139">
        <v>0</v>
      </c>
      <c r="H1874" s="1133" t="s">
        <v>301</v>
      </c>
      <c r="I1874" s="1139"/>
      <c r="J1874" s="1139">
        <v>0</v>
      </c>
      <c r="K1874" s="1139">
        <v>0</v>
      </c>
      <c r="L1874" s="1133" t="s">
        <v>301</v>
      </c>
      <c r="M1874" s="1139">
        <v>0</v>
      </c>
      <c r="N1874" s="738" t="s">
        <v>301</v>
      </c>
    </row>
    <row r="1875" spans="1:14" x14ac:dyDescent="0.35">
      <c r="A1875" s="1164">
        <v>27</v>
      </c>
      <c r="B1875" s="865" t="s">
        <v>209</v>
      </c>
      <c r="C1875" s="865" t="s">
        <v>208</v>
      </c>
      <c r="D1875" s="738" t="s">
        <v>301</v>
      </c>
      <c r="E1875" s="1165"/>
      <c r="F1875" s="1165">
        <v>0</v>
      </c>
      <c r="G1875" s="1165">
        <v>0</v>
      </c>
      <c r="H1875" s="1133" t="s">
        <v>301</v>
      </c>
      <c r="I1875" s="1165"/>
      <c r="J1875" s="1165">
        <v>0</v>
      </c>
      <c r="K1875" s="1165">
        <v>0</v>
      </c>
      <c r="L1875" s="1133" t="s">
        <v>301</v>
      </c>
      <c r="M1875" s="1165">
        <v>0</v>
      </c>
      <c r="N1875" s="738" t="s">
        <v>301</v>
      </c>
    </row>
    <row r="1876" spans="1:14" x14ac:dyDescent="0.35">
      <c r="A1876" s="1138">
        <v>28</v>
      </c>
      <c r="B1876" s="868" t="s">
        <v>510</v>
      </c>
      <c r="C1876" s="868" t="s">
        <v>179</v>
      </c>
      <c r="D1876" s="738" t="s">
        <v>301</v>
      </c>
      <c r="E1876" s="1139"/>
      <c r="F1876" s="1139">
        <v>0</v>
      </c>
      <c r="G1876" s="1139">
        <v>0</v>
      </c>
      <c r="H1876" s="1133" t="s">
        <v>301</v>
      </c>
      <c r="I1876" s="1139"/>
      <c r="J1876" s="1139">
        <v>0</v>
      </c>
      <c r="K1876" s="1139">
        <v>0</v>
      </c>
      <c r="L1876" s="1133" t="s">
        <v>301</v>
      </c>
      <c r="M1876" s="1139">
        <v>0</v>
      </c>
      <c r="N1876" s="738" t="s">
        <v>301</v>
      </c>
    </row>
    <row r="1877" spans="1:14" x14ac:dyDescent="0.35">
      <c r="A1877" s="1164">
        <v>29</v>
      </c>
      <c r="B1877" s="865" t="s">
        <v>527</v>
      </c>
      <c r="C1877" s="865" t="s">
        <v>11</v>
      </c>
      <c r="D1877" s="738" t="s">
        <v>301</v>
      </c>
      <c r="E1877" s="1165"/>
      <c r="F1877" s="1165">
        <v>0</v>
      </c>
      <c r="G1877" s="1165">
        <v>0</v>
      </c>
      <c r="H1877" s="1133" t="s">
        <v>301</v>
      </c>
      <c r="I1877" s="1165"/>
      <c r="J1877" s="1165">
        <v>0</v>
      </c>
      <c r="K1877" s="1165">
        <v>0</v>
      </c>
      <c r="L1877" s="1133" t="s">
        <v>301</v>
      </c>
      <c r="M1877" s="1165">
        <v>0</v>
      </c>
      <c r="N1877" s="738" t="s">
        <v>301</v>
      </c>
    </row>
    <row r="1878" spans="1:14" x14ac:dyDescent="0.35">
      <c r="A1878" s="1161"/>
      <c r="B1878" s="1162" t="s">
        <v>528</v>
      </c>
      <c r="C1878" s="1162"/>
      <c r="D1878" s="738" t="s">
        <v>301</v>
      </c>
      <c r="E1878" s="1163">
        <v>0</v>
      </c>
      <c r="F1878" s="1163">
        <v>0</v>
      </c>
      <c r="G1878" s="1163">
        <v>0</v>
      </c>
      <c r="H1878" s="1133" t="s">
        <v>301</v>
      </c>
      <c r="I1878" s="1163">
        <v>0</v>
      </c>
      <c r="J1878" s="1163">
        <v>0</v>
      </c>
      <c r="K1878" s="1163">
        <v>0</v>
      </c>
      <c r="L1878" s="1133" t="s">
        <v>301</v>
      </c>
      <c r="M1878" s="1163">
        <v>0</v>
      </c>
      <c r="N1878" s="738" t="s">
        <v>301</v>
      </c>
    </row>
    <row r="1879" spans="1:14" x14ac:dyDescent="0.35">
      <c r="A1879" s="1164">
        <v>30</v>
      </c>
      <c r="B1879" s="865" t="s">
        <v>3509</v>
      </c>
      <c r="C1879" s="865" t="s">
        <v>191</v>
      </c>
      <c r="D1879" s="738" t="s">
        <v>301</v>
      </c>
      <c r="E1879" s="1165"/>
      <c r="F1879" s="1165">
        <v>0</v>
      </c>
      <c r="G1879" s="1165">
        <v>0</v>
      </c>
      <c r="H1879" s="1133" t="s">
        <v>301</v>
      </c>
      <c r="I1879" s="1165"/>
      <c r="J1879" s="1165">
        <v>0</v>
      </c>
      <c r="K1879" s="1165">
        <v>0</v>
      </c>
      <c r="L1879" s="1133" t="s">
        <v>301</v>
      </c>
      <c r="M1879" s="1165">
        <v>0</v>
      </c>
      <c r="N1879" s="738" t="s">
        <v>301</v>
      </c>
    </row>
    <row r="1880" spans="1:14" x14ac:dyDescent="0.35">
      <c r="A1880" s="1138">
        <v>31</v>
      </c>
      <c r="B1880" s="868" t="s">
        <v>157</v>
      </c>
      <c r="C1880" s="868" t="s">
        <v>191</v>
      </c>
      <c r="D1880" s="738" t="s">
        <v>301</v>
      </c>
      <c r="E1880" s="1139"/>
      <c r="F1880" s="1139">
        <v>0</v>
      </c>
      <c r="G1880" s="1139">
        <v>0</v>
      </c>
      <c r="H1880" s="1133" t="s">
        <v>301</v>
      </c>
      <c r="I1880" s="1139"/>
      <c r="J1880" s="1139">
        <v>0</v>
      </c>
      <c r="K1880" s="1139">
        <v>0</v>
      </c>
      <c r="L1880" s="1133" t="s">
        <v>301</v>
      </c>
      <c r="M1880" s="1139">
        <v>0</v>
      </c>
      <c r="N1880" s="738" t="s">
        <v>301</v>
      </c>
    </row>
    <row r="1881" spans="1:14" x14ac:dyDescent="0.35">
      <c r="A1881" s="1164">
        <v>32</v>
      </c>
      <c r="B1881" s="865" t="s">
        <v>154</v>
      </c>
      <c r="C1881" s="865" t="s">
        <v>191</v>
      </c>
      <c r="D1881" s="738" t="s">
        <v>301</v>
      </c>
      <c r="E1881" s="1165"/>
      <c r="F1881" s="1165">
        <v>0</v>
      </c>
      <c r="G1881" s="1165">
        <v>0</v>
      </c>
      <c r="H1881" s="1133" t="s">
        <v>301</v>
      </c>
      <c r="I1881" s="1165"/>
      <c r="J1881" s="1165">
        <v>0</v>
      </c>
      <c r="K1881" s="1165">
        <v>0</v>
      </c>
      <c r="L1881" s="1133" t="s">
        <v>301</v>
      </c>
      <c r="M1881" s="1165">
        <v>0</v>
      </c>
      <c r="N1881" s="738" t="s">
        <v>301</v>
      </c>
    </row>
    <row r="1882" spans="1:14" x14ac:dyDescent="0.35">
      <c r="A1882" s="1138">
        <v>33</v>
      </c>
      <c r="B1882" s="868" t="s">
        <v>159</v>
      </c>
      <c r="C1882" s="868" t="s">
        <v>191</v>
      </c>
      <c r="D1882" s="738" t="s">
        <v>301</v>
      </c>
      <c r="E1882" s="1139"/>
      <c r="F1882" s="1139">
        <v>0</v>
      </c>
      <c r="G1882" s="1139">
        <v>0</v>
      </c>
      <c r="H1882" s="1133" t="s">
        <v>301</v>
      </c>
      <c r="I1882" s="1139"/>
      <c r="J1882" s="1139">
        <v>0</v>
      </c>
      <c r="K1882" s="1139">
        <v>0</v>
      </c>
      <c r="L1882" s="1133" t="s">
        <v>301</v>
      </c>
      <c r="M1882" s="1139">
        <v>0</v>
      </c>
      <c r="N1882" s="738" t="s">
        <v>301</v>
      </c>
    </row>
    <row r="1883" spans="1:14" x14ac:dyDescent="0.35">
      <c r="A1883" s="1164">
        <v>34</v>
      </c>
      <c r="B1883" s="865" t="s">
        <v>156</v>
      </c>
      <c r="C1883" s="865" t="s">
        <v>191</v>
      </c>
      <c r="D1883" s="738" t="s">
        <v>301</v>
      </c>
      <c r="E1883" s="1165"/>
      <c r="F1883" s="1165">
        <v>0</v>
      </c>
      <c r="G1883" s="1165">
        <v>0</v>
      </c>
      <c r="H1883" s="1133" t="s">
        <v>301</v>
      </c>
      <c r="I1883" s="1165"/>
      <c r="J1883" s="1165">
        <v>0</v>
      </c>
      <c r="K1883" s="1165">
        <v>0</v>
      </c>
      <c r="L1883" s="1133" t="s">
        <v>301</v>
      </c>
      <c r="M1883" s="1165">
        <v>0</v>
      </c>
      <c r="N1883" s="738" t="s">
        <v>301</v>
      </c>
    </row>
    <row r="1884" spans="1:14" x14ac:dyDescent="0.35">
      <c r="A1884" s="1138">
        <v>35</v>
      </c>
      <c r="B1884" s="868" t="s">
        <v>147</v>
      </c>
      <c r="C1884" s="868" t="s">
        <v>191</v>
      </c>
      <c r="D1884" s="738" t="s">
        <v>301</v>
      </c>
      <c r="E1884" s="1139"/>
      <c r="F1884" s="1139">
        <v>0</v>
      </c>
      <c r="G1884" s="1139">
        <v>0</v>
      </c>
      <c r="H1884" s="1133" t="s">
        <v>301</v>
      </c>
      <c r="I1884" s="1139"/>
      <c r="J1884" s="1139">
        <v>0</v>
      </c>
      <c r="K1884" s="1139">
        <v>0</v>
      </c>
      <c r="L1884" s="1133" t="s">
        <v>301</v>
      </c>
      <c r="M1884" s="1139">
        <v>0</v>
      </c>
      <c r="N1884" s="738" t="s">
        <v>301</v>
      </c>
    </row>
    <row r="1885" spans="1:14" x14ac:dyDescent="0.35">
      <c r="A1885" s="1164">
        <v>36</v>
      </c>
      <c r="B1885" s="865" t="s">
        <v>150</v>
      </c>
      <c r="C1885" s="865" t="s">
        <v>191</v>
      </c>
      <c r="D1885" s="738" t="s">
        <v>301</v>
      </c>
      <c r="E1885" s="1165"/>
      <c r="F1885" s="1165">
        <v>0</v>
      </c>
      <c r="G1885" s="1165">
        <v>0</v>
      </c>
      <c r="H1885" s="1133" t="s">
        <v>301</v>
      </c>
      <c r="I1885" s="1165"/>
      <c r="J1885" s="1165">
        <v>0</v>
      </c>
      <c r="K1885" s="1165">
        <v>0</v>
      </c>
      <c r="L1885" s="1133" t="s">
        <v>301</v>
      </c>
      <c r="M1885" s="1165">
        <v>0</v>
      </c>
      <c r="N1885" s="738" t="s">
        <v>301</v>
      </c>
    </row>
    <row r="1886" spans="1:14" x14ac:dyDescent="0.35">
      <c r="A1886" s="1138">
        <v>37</v>
      </c>
      <c r="B1886" s="868" t="s">
        <v>149</v>
      </c>
      <c r="C1886" s="868" t="s">
        <v>176</v>
      </c>
      <c r="D1886" s="738" t="s">
        <v>301</v>
      </c>
      <c r="E1886" s="1139"/>
      <c r="F1886" s="1139">
        <v>0</v>
      </c>
      <c r="G1886" s="1139">
        <v>0</v>
      </c>
      <c r="H1886" s="1133" t="s">
        <v>301</v>
      </c>
      <c r="I1886" s="1139"/>
      <c r="J1886" s="1139">
        <v>0</v>
      </c>
      <c r="K1886" s="1139">
        <v>0</v>
      </c>
      <c r="L1886" s="1133" t="s">
        <v>301</v>
      </c>
      <c r="M1886" s="1139">
        <v>0</v>
      </c>
      <c r="N1886" s="738" t="s">
        <v>301</v>
      </c>
    </row>
    <row r="1887" spans="1:14" x14ac:dyDescent="0.35">
      <c r="A1887" s="1164">
        <v>38</v>
      </c>
      <c r="B1887" s="865" t="s">
        <v>158</v>
      </c>
      <c r="C1887" s="865" t="s">
        <v>176</v>
      </c>
      <c r="D1887" s="738" t="s">
        <v>301</v>
      </c>
      <c r="E1887" s="1165"/>
      <c r="F1887" s="1165">
        <v>0</v>
      </c>
      <c r="G1887" s="1165">
        <v>0</v>
      </c>
      <c r="H1887" s="1133" t="s">
        <v>301</v>
      </c>
      <c r="I1887" s="1165"/>
      <c r="J1887" s="1165">
        <v>0</v>
      </c>
      <c r="K1887" s="1165">
        <v>0</v>
      </c>
      <c r="L1887" s="1133" t="s">
        <v>301</v>
      </c>
      <c r="M1887" s="1165">
        <v>0</v>
      </c>
      <c r="N1887" s="738" t="s">
        <v>301</v>
      </c>
    </row>
    <row r="1888" spans="1:14" x14ac:dyDescent="0.35">
      <c r="A1888" s="1138">
        <v>39</v>
      </c>
      <c r="B1888" s="868" t="s">
        <v>529</v>
      </c>
      <c r="C1888" s="868" t="s">
        <v>176</v>
      </c>
      <c r="D1888" s="738" t="s">
        <v>301</v>
      </c>
      <c r="E1888" s="1139"/>
      <c r="F1888" s="1139">
        <v>0</v>
      </c>
      <c r="G1888" s="1139">
        <v>0</v>
      </c>
      <c r="H1888" s="1133" t="s">
        <v>301</v>
      </c>
      <c r="I1888" s="1139"/>
      <c r="J1888" s="1139">
        <v>0</v>
      </c>
      <c r="K1888" s="1139">
        <v>0</v>
      </c>
      <c r="L1888" s="1133" t="s">
        <v>301</v>
      </c>
      <c r="M1888" s="1139">
        <v>0</v>
      </c>
      <c r="N1888" s="738" t="s">
        <v>301</v>
      </c>
    </row>
    <row r="1889" spans="1:14" x14ac:dyDescent="0.35">
      <c r="A1889" s="1164">
        <v>40</v>
      </c>
      <c r="B1889" s="865" t="s">
        <v>148</v>
      </c>
      <c r="C1889" s="865" t="s">
        <v>176</v>
      </c>
      <c r="D1889" s="738" t="s">
        <v>301</v>
      </c>
      <c r="E1889" s="1165"/>
      <c r="F1889" s="1165">
        <v>0</v>
      </c>
      <c r="G1889" s="1165">
        <v>0</v>
      </c>
      <c r="H1889" s="1133" t="s">
        <v>301</v>
      </c>
      <c r="I1889" s="1165"/>
      <c r="J1889" s="1165">
        <v>0</v>
      </c>
      <c r="K1889" s="1165">
        <v>0</v>
      </c>
      <c r="L1889" s="1133" t="s">
        <v>301</v>
      </c>
      <c r="M1889" s="1165">
        <v>0</v>
      </c>
      <c r="N1889" s="738" t="s">
        <v>301</v>
      </c>
    </row>
    <row r="1890" spans="1:14" x14ac:dyDescent="0.35">
      <c r="A1890" s="1138">
        <v>41</v>
      </c>
      <c r="B1890" s="868" t="s">
        <v>511</v>
      </c>
      <c r="C1890" s="868" t="s">
        <v>185</v>
      </c>
      <c r="D1890" s="738" t="s">
        <v>301</v>
      </c>
      <c r="E1890" s="1139"/>
      <c r="F1890" s="1139">
        <v>0</v>
      </c>
      <c r="G1890" s="1139">
        <v>0</v>
      </c>
      <c r="H1890" s="1133" t="s">
        <v>301</v>
      </c>
      <c r="I1890" s="1139"/>
      <c r="J1890" s="1139">
        <v>0</v>
      </c>
      <c r="K1890" s="1139">
        <v>0</v>
      </c>
      <c r="L1890" s="1133" t="s">
        <v>301</v>
      </c>
      <c r="M1890" s="1139">
        <v>0</v>
      </c>
      <c r="N1890" s="738" t="s">
        <v>301</v>
      </c>
    </row>
    <row r="1891" spans="1:14" x14ac:dyDescent="0.35">
      <c r="A1891" s="1164">
        <v>42</v>
      </c>
      <c r="B1891" s="865" t="s">
        <v>155</v>
      </c>
      <c r="C1891" s="865" t="s">
        <v>191</v>
      </c>
      <c r="D1891" s="738" t="s">
        <v>301</v>
      </c>
      <c r="E1891" s="1165"/>
      <c r="F1891" s="1165">
        <v>0</v>
      </c>
      <c r="G1891" s="1165">
        <v>0</v>
      </c>
      <c r="H1891" s="1133" t="s">
        <v>301</v>
      </c>
      <c r="I1891" s="1165"/>
      <c r="J1891" s="1165">
        <v>0</v>
      </c>
      <c r="K1891" s="1165">
        <v>0</v>
      </c>
      <c r="L1891" s="1133" t="s">
        <v>301</v>
      </c>
      <c r="M1891" s="1165">
        <v>0</v>
      </c>
      <c r="N1891" s="738" t="s">
        <v>301</v>
      </c>
    </row>
    <row r="1892" spans="1:14" x14ac:dyDescent="0.35">
      <c r="A1892" s="1138">
        <v>43</v>
      </c>
      <c r="B1892" s="868" t="s">
        <v>153</v>
      </c>
      <c r="C1892" s="868" t="s">
        <v>191</v>
      </c>
      <c r="D1892" s="738" t="s">
        <v>301</v>
      </c>
      <c r="E1892" s="1139"/>
      <c r="F1892" s="1139">
        <v>0</v>
      </c>
      <c r="G1892" s="1139">
        <v>0</v>
      </c>
      <c r="H1892" s="1133" t="s">
        <v>301</v>
      </c>
      <c r="I1892" s="1139"/>
      <c r="J1892" s="1139">
        <v>0</v>
      </c>
      <c r="K1892" s="1139">
        <v>0</v>
      </c>
      <c r="L1892" s="1133" t="s">
        <v>301</v>
      </c>
      <c r="M1892" s="1139">
        <v>0</v>
      </c>
      <c r="N1892" s="738" t="s">
        <v>301</v>
      </c>
    </row>
    <row r="1893" spans="1:14" x14ac:dyDescent="0.35">
      <c r="A1893" s="1164">
        <v>44</v>
      </c>
      <c r="B1893" s="865" t="s">
        <v>512</v>
      </c>
      <c r="C1893" s="865" t="s">
        <v>191</v>
      </c>
      <c r="D1893" s="738" t="s">
        <v>301</v>
      </c>
      <c r="E1893" s="1165"/>
      <c r="F1893" s="1165">
        <v>0</v>
      </c>
      <c r="G1893" s="1165">
        <v>0</v>
      </c>
      <c r="H1893" s="1133" t="s">
        <v>301</v>
      </c>
      <c r="I1893" s="1165"/>
      <c r="J1893" s="1165">
        <v>0</v>
      </c>
      <c r="K1893" s="1165">
        <v>0</v>
      </c>
      <c r="L1893" s="1133" t="s">
        <v>301</v>
      </c>
      <c r="M1893" s="1165">
        <v>0</v>
      </c>
      <c r="N1893" s="738" t="s">
        <v>301</v>
      </c>
    </row>
    <row r="1894" spans="1:14" x14ac:dyDescent="0.35">
      <c r="A1894" s="1138">
        <v>45</v>
      </c>
      <c r="B1894" s="868" t="s">
        <v>152</v>
      </c>
      <c r="C1894" s="868" t="s">
        <v>191</v>
      </c>
      <c r="D1894" s="738" t="s">
        <v>301</v>
      </c>
      <c r="E1894" s="1139"/>
      <c r="F1894" s="1139">
        <v>0</v>
      </c>
      <c r="G1894" s="1139">
        <v>0</v>
      </c>
      <c r="H1894" s="1133" t="s">
        <v>301</v>
      </c>
      <c r="I1894" s="1139"/>
      <c r="J1894" s="1139">
        <v>0</v>
      </c>
      <c r="K1894" s="1139">
        <v>0</v>
      </c>
      <c r="L1894" s="1133" t="s">
        <v>301</v>
      </c>
      <c r="M1894" s="1139">
        <v>0</v>
      </c>
      <c r="N1894" s="738" t="s">
        <v>301</v>
      </c>
    </row>
    <row r="1895" spans="1:14" x14ac:dyDescent="0.35">
      <c r="A1895" s="1164">
        <v>46</v>
      </c>
      <c r="B1895" s="865" t="s">
        <v>513</v>
      </c>
      <c r="C1895" s="865" t="s">
        <v>175</v>
      </c>
      <c r="D1895" s="738" t="s">
        <v>301</v>
      </c>
      <c r="E1895" s="1165"/>
      <c r="F1895" s="1165">
        <v>0</v>
      </c>
      <c r="G1895" s="1165">
        <v>0</v>
      </c>
      <c r="H1895" s="1133" t="s">
        <v>301</v>
      </c>
      <c r="I1895" s="1165"/>
      <c r="J1895" s="1165">
        <v>0</v>
      </c>
      <c r="K1895" s="1165">
        <v>0</v>
      </c>
      <c r="L1895" s="1133" t="s">
        <v>301</v>
      </c>
      <c r="M1895" s="1165">
        <v>0</v>
      </c>
      <c r="N1895" s="738" t="s">
        <v>301</v>
      </c>
    </row>
    <row r="1896" spans="1:14" x14ac:dyDescent="0.35">
      <c r="A1896" s="1138">
        <v>47</v>
      </c>
      <c r="B1896" s="868" t="s">
        <v>204</v>
      </c>
      <c r="C1896" s="868" t="s">
        <v>196</v>
      </c>
      <c r="D1896" s="738" t="s">
        <v>301</v>
      </c>
      <c r="E1896" s="1139"/>
      <c r="F1896" s="1139">
        <v>0</v>
      </c>
      <c r="G1896" s="1139">
        <v>0</v>
      </c>
      <c r="H1896" s="1133" t="s">
        <v>301</v>
      </c>
      <c r="I1896" s="1139"/>
      <c r="J1896" s="1139">
        <v>0</v>
      </c>
      <c r="K1896" s="1139">
        <v>0</v>
      </c>
      <c r="L1896" s="1133" t="s">
        <v>301</v>
      </c>
      <c r="M1896" s="1139">
        <v>0</v>
      </c>
      <c r="N1896" s="738" t="s">
        <v>301</v>
      </c>
    </row>
    <row r="1897" spans="1:14" x14ac:dyDescent="0.35">
      <c r="A1897" s="1164">
        <v>48</v>
      </c>
      <c r="B1897" s="865" t="s">
        <v>221</v>
      </c>
      <c r="C1897" s="865" t="s">
        <v>197</v>
      </c>
      <c r="D1897" s="738" t="s">
        <v>301</v>
      </c>
      <c r="E1897" s="1165"/>
      <c r="F1897" s="1165">
        <v>0</v>
      </c>
      <c r="G1897" s="1165">
        <v>0</v>
      </c>
      <c r="H1897" s="1133" t="s">
        <v>301</v>
      </c>
      <c r="I1897" s="1165"/>
      <c r="J1897" s="1165">
        <v>0</v>
      </c>
      <c r="K1897" s="1165">
        <v>0</v>
      </c>
      <c r="L1897" s="1133" t="s">
        <v>301</v>
      </c>
      <c r="M1897" s="1165">
        <v>0</v>
      </c>
      <c r="N1897" s="738" t="s">
        <v>301</v>
      </c>
    </row>
    <row r="1898" spans="1:14" x14ac:dyDescent="0.35">
      <c r="A1898" s="1138">
        <v>49</v>
      </c>
      <c r="B1898" s="868" t="s">
        <v>530</v>
      </c>
      <c r="C1898" s="868" t="s">
        <v>2516</v>
      </c>
      <c r="D1898" s="738" t="s">
        <v>301</v>
      </c>
      <c r="E1898" s="1139"/>
      <c r="F1898" s="1139">
        <v>0</v>
      </c>
      <c r="G1898" s="1139">
        <v>0</v>
      </c>
      <c r="H1898" s="1133" t="s">
        <v>301</v>
      </c>
      <c r="I1898" s="1139"/>
      <c r="J1898" s="1139">
        <v>0</v>
      </c>
      <c r="K1898" s="1139">
        <v>0</v>
      </c>
      <c r="L1898" s="1133" t="s">
        <v>301</v>
      </c>
      <c r="M1898" s="1139">
        <v>0</v>
      </c>
      <c r="N1898" s="738" t="s">
        <v>301</v>
      </c>
    </row>
    <row r="1899" spans="1:14" x14ac:dyDescent="0.35">
      <c r="A1899" s="1164">
        <v>50</v>
      </c>
      <c r="B1899" s="865" t="s">
        <v>2520</v>
      </c>
      <c r="C1899" s="865" t="s">
        <v>2516</v>
      </c>
      <c r="D1899" s="738" t="s">
        <v>301</v>
      </c>
      <c r="E1899" s="1165"/>
      <c r="F1899" s="1165">
        <v>0</v>
      </c>
      <c r="G1899" s="1165">
        <v>0</v>
      </c>
      <c r="H1899" s="1133" t="s">
        <v>301</v>
      </c>
      <c r="I1899" s="1165"/>
      <c r="J1899" s="1165">
        <v>0</v>
      </c>
      <c r="K1899" s="1165">
        <v>0</v>
      </c>
      <c r="L1899" s="1133" t="s">
        <v>301</v>
      </c>
      <c r="M1899" s="1165">
        <v>0</v>
      </c>
      <c r="N1899" s="738" t="s">
        <v>301</v>
      </c>
    </row>
    <row r="1900" spans="1:14" x14ac:dyDescent="0.35">
      <c r="A1900" s="1138">
        <v>51</v>
      </c>
      <c r="B1900" s="868" t="s">
        <v>2517</v>
      </c>
      <c r="C1900" s="868" t="s">
        <v>2516</v>
      </c>
      <c r="D1900" s="738" t="s">
        <v>301</v>
      </c>
      <c r="E1900" s="1139"/>
      <c r="F1900" s="1139">
        <v>0</v>
      </c>
      <c r="G1900" s="1139">
        <v>0</v>
      </c>
      <c r="H1900" s="1133" t="s">
        <v>301</v>
      </c>
      <c r="I1900" s="1139"/>
      <c r="J1900" s="1139">
        <v>0</v>
      </c>
      <c r="K1900" s="1139">
        <v>0</v>
      </c>
      <c r="L1900" s="1133" t="s">
        <v>301</v>
      </c>
      <c r="M1900" s="1139">
        <v>0</v>
      </c>
      <c r="N1900" s="738" t="s">
        <v>301</v>
      </c>
    </row>
    <row r="1901" spans="1:14" x14ac:dyDescent="0.35">
      <c r="A1901" s="1164">
        <v>52</v>
      </c>
      <c r="B1901" s="865" t="s">
        <v>2518</v>
      </c>
      <c r="C1901" s="865" t="s">
        <v>2516</v>
      </c>
      <c r="D1901" s="738" t="s">
        <v>301</v>
      </c>
      <c r="E1901" s="1165"/>
      <c r="F1901" s="1165">
        <v>0</v>
      </c>
      <c r="G1901" s="1165">
        <v>0</v>
      </c>
      <c r="H1901" s="1133" t="s">
        <v>301</v>
      </c>
      <c r="I1901" s="1165"/>
      <c r="J1901" s="1165">
        <v>0</v>
      </c>
      <c r="K1901" s="1165">
        <v>0</v>
      </c>
      <c r="L1901" s="1133" t="s">
        <v>301</v>
      </c>
      <c r="M1901" s="1165">
        <v>0</v>
      </c>
      <c r="N1901" s="738" t="s">
        <v>301</v>
      </c>
    </row>
    <row r="1902" spans="1:14" x14ac:dyDescent="0.35">
      <c r="A1902" s="1138">
        <v>53</v>
      </c>
      <c r="B1902" s="868" t="s">
        <v>2519</v>
      </c>
      <c r="C1902" s="868" t="s">
        <v>2516</v>
      </c>
      <c r="D1902" s="738" t="s">
        <v>301</v>
      </c>
      <c r="E1902" s="1139"/>
      <c r="F1902" s="1139">
        <v>0</v>
      </c>
      <c r="G1902" s="1139">
        <v>0</v>
      </c>
      <c r="H1902" s="1133" t="s">
        <v>301</v>
      </c>
      <c r="I1902" s="1139"/>
      <c r="J1902" s="1139">
        <v>0</v>
      </c>
      <c r="K1902" s="1139">
        <v>0</v>
      </c>
      <c r="L1902" s="1133" t="s">
        <v>301</v>
      </c>
      <c r="M1902" s="1139">
        <v>0</v>
      </c>
      <c r="N1902" s="738" t="s">
        <v>301</v>
      </c>
    </row>
    <row r="1903" spans="1:14" x14ac:dyDescent="0.35">
      <c r="A1903" s="1164">
        <v>54</v>
      </c>
      <c r="B1903" s="865" t="s">
        <v>2521</v>
      </c>
      <c r="C1903" s="865" t="s">
        <v>2516</v>
      </c>
      <c r="D1903" s="738" t="s">
        <v>301</v>
      </c>
      <c r="E1903" s="1165"/>
      <c r="F1903" s="1165">
        <v>0</v>
      </c>
      <c r="G1903" s="1165">
        <v>0</v>
      </c>
      <c r="H1903" s="1133" t="s">
        <v>301</v>
      </c>
      <c r="I1903" s="1165"/>
      <c r="J1903" s="1165">
        <v>0</v>
      </c>
      <c r="K1903" s="1165">
        <v>0</v>
      </c>
      <c r="L1903" s="1133" t="s">
        <v>301</v>
      </c>
      <c r="M1903" s="1165">
        <v>0</v>
      </c>
      <c r="N1903" s="738" t="s">
        <v>301</v>
      </c>
    </row>
    <row r="1904" spans="1:14" x14ac:dyDescent="0.35">
      <c r="A1904" s="1138">
        <v>55</v>
      </c>
      <c r="B1904" s="868" t="s">
        <v>527</v>
      </c>
      <c r="C1904" s="868" t="s">
        <v>505</v>
      </c>
      <c r="D1904" s="738" t="s">
        <v>301</v>
      </c>
      <c r="E1904" s="1139"/>
      <c r="F1904" s="1139">
        <v>0</v>
      </c>
      <c r="G1904" s="1139">
        <v>0</v>
      </c>
      <c r="H1904" s="1133" t="s">
        <v>301</v>
      </c>
      <c r="I1904" s="1139"/>
      <c r="J1904" s="1139">
        <v>0</v>
      </c>
      <c r="K1904" s="1139">
        <v>0</v>
      </c>
      <c r="L1904" s="1133" t="s">
        <v>301</v>
      </c>
      <c r="M1904" s="1139">
        <v>0</v>
      </c>
      <c r="N1904" s="738" t="s">
        <v>301</v>
      </c>
    </row>
    <row r="1905" spans="1:14" x14ac:dyDescent="0.35">
      <c r="A1905" s="1161"/>
      <c r="B1905" s="1162" t="s">
        <v>3510</v>
      </c>
      <c r="C1905" s="1162"/>
      <c r="D1905" s="738" t="s">
        <v>301</v>
      </c>
      <c r="E1905" s="1163">
        <v>0</v>
      </c>
      <c r="F1905" s="1163">
        <v>0</v>
      </c>
      <c r="G1905" s="1163">
        <v>0</v>
      </c>
      <c r="H1905" s="1133" t="s">
        <v>301</v>
      </c>
      <c r="I1905" s="1163">
        <v>0</v>
      </c>
      <c r="J1905" s="1163">
        <v>0</v>
      </c>
      <c r="K1905" s="1163">
        <v>0</v>
      </c>
      <c r="L1905" s="1133" t="s">
        <v>301</v>
      </c>
      <c r="M1905" s="1163">
        <v>0</v>
      </c>
      <c r="N1905" s="738" t="s">
        <v>301</v>
      </c>
    </row>
    <row r="1906" spans="1:14" x14ac:dyDescent="0.35">
      <c r="A1906" s="1164">
        <v>56</v>
      </c>
      <c r="B1906" s="865" t="s">
        <v>3511</v>
      </c>
      <c r="C1906" s="865" t="s">
        <v>3512</v>
      </c>
      <c r="D1906" s="738" t="s">
        <v>301</v>
      </c>
      <c r="E1906" s="1165"/>
      <c r="F1906" s="1165">
        <v>0</v>
      </c>
      <c r="G1906" s="1165">
        <v>0</v>
      </c>
      <c r="H1906" s="1133" t="s">
        <v>301</v>
      </c>
      <c r="I1906" s="1165"/>
      <c r="J1906" s="1165">
        <v>0</v>
      </c>
      <c r="K1906" s="1165">
        <v>0</v>
      </c>
      <c r="L1906" s="1133" t="s">
        <v>301</v>
      </c>
      <c r="M1906" s="1165">
        <v>0</v>
      </c>
      <c r="N1906" s="738" t="s">
        <v>301</v>
      </c>
    </row>
    <row r="1907" spans="1:14" x14ac:dyDescent="0.35">
      <c r="A1907" s="1138">
        <v>57</v>
      </c>
      <c r="B1907" s="868" t="s">
        <v>3513</v>
      </c>
      <c r="C1907" s="868" t="s">
        <v>3512</v>
      </c>
      <c r="D1907" s="738" t="s">
        <v>301</v>
      </c>
      <c r="E1907" s="1139"/>
      <c r="F1907" s="1139">
        <v>0</v>
      </c>
      <c r="G1907" s="1139">
        <v>0</v>
      </c>
      <c r="H1907" s="1133" t="s">
        <v>301</v>
      </c>
      <c r="I1907" s="1139"/>
      <c r="J1907" s="1139">
        <v>0</v>
      </c>
      <c r="K1907" s="1139">
        <v>0</v>
      </c>
      <c r="L1907" s="1133" t="s">
        <v>301</v>
      </c>
      <c r="M1907" s="1139">
        <v>0</v>
      </c>
      <c r="N1907" s="738" t="s">
        <v>301</v>
      </c>
    </row>
    <row r="1908" spans="1:14" x14ac:dyDescent="0.35">
      <c r="A1908" s="1164">
        <v>58</v>
      </c>
      <c r="B1908" s="865" t="s">
        <v>3514</v>
      </c>
      <c r="C1908" s="865" t="s">
        <v>3512</v>
      </c>
      <c r="D1908" s="738" t="s">
        <v>301</v>
      </c>
      <c r="E1908" s="1165"/>
      <c r="F1908" s="1165">
        <v>0</v>
      </c>
      <c r="G1908" s="1165">
        <v>0</v>
      </c>
      <c r="H1908" s="1133" t="s">
        <v>301</v>
      </c>
      <c r="I1908" s="1165"/>
      <c r="J1908" s="1165">
        <v>0</v>
      </c>
      <c r="K1908" s="1165">
        <v>0</v>
      </c>
      <c r="L1908" s="1133" t="s">
        <v>301</v>
      </c>
      <c r="M1908" s="1165">
        <v>0</v>
      </c>
      <c r="N1908" s="738" t="s">
        <v>301</v>
      </c>
    </row>
    <row r="1909" spans="1:14" x14ac:dyDescent="0.35">
      <c r="A1909" s="1138">
        <v>59</v>
      </c>
      <c r="B1909" s="868" t="s">
        <v>3515</v>
      </c>
      <c r="C1909" s="868" t="s">
        <v>3512</v>
      </c>
      <c r="D1909" s="738" t="s">
        <v>301</v>
      </c>
      <c r="E1909" s="1139"/>
      <c r="F1909" s="1139">
        <v>0</v>
      </c>
      <c r="G1909" s="1139">
        <v>0</v>
      </c>
      <c r="H1909" s="1133" t="s">
        <v>301</v>
      </c>
      <c r="I1909" s="1139"/>
      <c r="J1909" s="1139">
        <v>0</v>
      </c>
      <c r="K1909" s="1139">
        <v>0</v>
      </c>
      <c r="L1909" s="1133" t="s">
        <v>301</v>
      </c>
      <c r="M1909" s="1139">
        <v>0</v>
      </c>
      <c r="N1909" s="738" t="s">
        <v>301</v>
      </c>
    </row>
    <row r="1910" spans="1:14" x14ac:dyDescent="0.35">
      <c r="A1910" s="1164">
        <v>60</v>
      </c>
      <c r="B1910" s="865" t="s">
        <v>3516</v>
      </c>
      <c r="C1910" s="865" t="s">
        <v>3512</v>
      </c>
      <c r="D1910" s="738" t="s">
        <v>301</v>
      </c>
      <c r="E1910" s="1165"/>
      <c r="F1910" s="1165">
        <v>0</v>
      </c>
      <c r="G1910" s="1165">
        <v>0</v>
      </c>
      <c r="H1910" s="1133" t="s">
        <v>301</v>
      </c>
      <c r="I1910" s="1165"/>
      <c r="J1910" s="1165">
        <v>0</v>
      </c>
      <c r="K1910" s="1165">
        <v>0</v>
      </c>
      <c r="L1910" s="1133" t="s">
        <v>301</v>
      </c>
      <c r="M1910" s="1165">
        <v>0</v>
      </c>
      <c r="N1910" s="738" t="s">
        <v>301</v>
      </c>
    </row>
    <row r="1911" spans="1:14" x14ac:dyDescent="0.35">
      <c r="A1911" s="1138">
        <v>61</v>
      </c>
      <c r="B1911" s="868" t="s">
        <v>3517</v>
      </c>
      <c r="C1911" s="868" t="s">
        <v>3512</v>
      </c>
      <c r="D1911" s="738" t="s">
        <v>301</v>
      </c>
      <c r="E1911" s="1139"/>
      <c r="F1911" s="1139">
        <v>0</v>
      </c>
      <c r="G1911" s="1139">
        <v>0</v>
      </c>
      <c r="H1911" s="1133" t="s">
        <v>301</v>
      </c>
      <c r="I1911" s="1139"/>
      <c r="J1911" s="1139">
        <v>0</v>
      </c>
      <c r="K1911" s="1139">
        <v>0</v>
      </c>
      <c r="L1911" s="1133" t="s">
        <v>301</v>
      </c>
      <c r="M1911" s="1139">
        <v>0</v>
      </c>
      <c r="N1911" s="738" t="s">
        <v>301</v>
      </c>
    </row>
    <row r="1912" spans="1:14" x14ac:dyDescent="0.35">
      <c r="A1912" s="1167"/>
      <c r="B1912" s="1168" t="s">
        <v>3518</v>
      </c>
      <c r="C1912" s="1168"/>
      <c r="D1912" s="738"/>
      <c r="E1912" s="1169">
        <v>0</v>
      </c>
      <c r="F1912" s="1169">
        <v>0</v>
      </c>
      <c r="G1912" s="1169">
        <v>0</v>
      </c>
      <c r="H1912" s="1133"/>
      <c r="I1912" s="1169">
        <v>0</v>
      </c>
      <c r="J1912" s="1169">
        <v>0</v>
      </c>
      <c r="K1912" s="1169">
        <v>0</v>
      </c>
      <c r="L1912" s="1133"/>
      <c r="M1912" s="1169">
        <v>0</v>
      </c>
      <c r="N1912" s="738"/>
    </row>
    <row r="1913" spans="1:14" x14ac:dyDescent="0.35">
      <c r="A1913" s="1161"/>
      <c r="B1913" s="1162" t="s">
        <v>222</v>
      </c>
      <c r="C1913" s="1162"/>
      <c r="D1913" s="738" t="s">
        <v>301</v>
      </c>
      <c r="E1913" s="1163">
        <v>0</v>
      </c>
      <c r="F1913" s="1163">
        <v>0</v>
      </c>
      <c r="G1913" s="1163">
        <v>0</v>
      </c>
      <c r="H1913" s="1133" t="s">
        <v>301</v>
      </c>
      <c r="I1913" s="1163">
        <v>0</v>
      </c>
      <c r="J1913" s="1163">
        <v>0</v>
      </c>
      <c r="K1913" s="1163">
        <v>0</v>
      </c>
      <c r="L1913" s="1133" t="s">
        <v>301</v>
      </c>
      <c r="M1913" s="1163">
        <v>0</v>
      </c>
      <c r="N1913" s="738" t="s">
        <v>301</v>
      </c>
    </row>
    <row r="1914" spans="1:14" x14ac:dyDescent="0.35">
      <c r="A1914" s="1164">
        <v>62</v>
      </c>
      <c r="B1914" s="865" t="s">
        <v>531</v>
      </c>
      <c r="C1914" s="865" t="s">
        <v>26</v>
      </c>
      <c r="D1914" s="738" t="s">
        <v>301</v>
      </c>
      <c r="E1914" s="1165"/>
      <c r="F1914" s="1165">
        <v>0</v>
      </c>
      <c r="G1914" s="1165">
        <v>0</v>
      </c>
      <c r="H1914" s="1133" t="s">
        <v>301</v>
      </c>
      <c r="I1914" s="1165"/>
      <c r="J1914" s="1165">
        <v>0</v>
      </c>
      <c r="K1914" s="1165">
        <v>0</v>
      </c>
      <c r="L1914" s="1133" t="s">
        <v>301</v>
      </c>
      <c r="M1914" s="1165">
        <v>0</v>
      </c>
      <c r="N1914" s="738" t="s">
        <v>301</v>
      </c>
    </row>
    <row r="1915" spans="1:14" x14ac:dyDescent="0.35">
      <c r="A1915" s="1138">
        <v>63</v>
      </c>
      <c r="B1915" s="868" t="s">
        <v>3519</v>
      </c>
      <c r="C1915" s="868" t="s">
        <v>26</v>
      </c>
      <c r="D1915" s="738" t="s">
        <v>301</v>
      </c>
      <c r="E1915" s="1139"/>
      <c r="F1915" s="1139">
        <v>0</v>
      </c>
      <c r="G1915" s="1139">
        <v>0</v>
      </c>
      <c r="H1915" s="1133" t="s">
        <v>301</v>
      </c>
      <c r="I1915" s="1139"/>
      <c r="J1915" s="1139">
        <v>0</v>
      </c>
      <c r="K1915" s="1139">
        <v>0</v>
      </c>
      <c r="L1915" s="1133" t="s">
        <v>301</v>
      </c>
      <c r="M1915" s="1139">
        <v>0</v>
      </c>
      <c r="N1915" s="738" t="s">
        <v>301</v>
      </c>
    </row>
    <row r="1916" spans="1:14" x14ac:dyDescent="0.35">
      <c r="A1916" s="1164">
        <v>64</v>
      </c>
      <c r="B1916" s="865" t="s">
        <v>533</v>
      </c>
      <c r="C1916" s="865" t="s">
        <v>26</v>
      </c>
      <c r="D1916" s="738" t="s">
        <v>301</v>
      </c>
      <c r="E1916" s="1165"/>
      <c r="F1916" s="1165">
        <v>0</v>
      </c>
      <c r="G1916" s="1165">
        <v>0</v>
      </c>
      <c r="H1916" s="1133" t="s">
        <v>301</v>
      </c>
      <c r="I1916" s="1165"/>
      <c r="J1916" s="1165">
        <v>0</v>
      </c>
      <c r="K1916" s="1165">
        <v>0</v>
      </c>
      <c r="L1916" s="1133" t="s">
        <v>301</v>
      </c>
      <c r="M1916" s="1165">
        <v>0</v>
      </c>
      <c r="N1916" s="738" t="s">
        <v>301</v>
      </c>
    </row>
    <row r="1917" spans="1:14" x14ac:dyDescent="0.35">
      <c r="A1917" s="1138">
        <v>65</v>
      </c>
      <c r="B1917" s="868" t="s">
        <v>3520</v>
      </c>
      <c r="C1917" s="868" t="s">
        <v>26</v>
      </c>
      <c r="D1917" s="738" t="s">
        <v>301</v>
      </c>
      <c r="E1917" s="1139"/>
      <c r="F1917" s="1139">
        <v>0</v>
      </c>
      <c r="G1917" s="1139">
        <v>0</v>
      </c>
      <c r="H1917" s="1133" t="s">
        <v>301</v>
      </c>
      <c r="I1917" s="1139"/>
      <c r="J1917" s="1139">
        <v>0</v>
      </c>
      <c r="K1917" s="1139">
        <v>0</v>
      </c>
      <c r="L1917" s="1133" t="s">
        <v>301</v>
      </c>
      <c r="M1917" s="1139">
        <v>0</v>
      </c>
      <c r="N1917" s="738" t="s">
        <v>301</v>
      </c>
    </row>
    <row r="1918" spans="1:14" x14ac:dyDescent="0.35">
      <c r="A1918" s="1161"/>
      <c r="B1918" s="1162" t="s">
        <v>223</v>
      </c>
      <c r="C1918" s="1162"/>
      <c r="D1918" s="738" t="s">
        <v>301</v>
      </c>
      <c r="E1918" s="1163">
        <v>0</v>
      </c>
      <c r="F1918" s="1163">
        <v>0</v>
      </c>
      <c r="G1918" s="1163">
        <v>0</v>
      </c>
      <c r="H1918" s="1133" t="s">
        <v>301</v>
      </c>
      <c r="I1918" s="1163">
        <v>0</v>
      </c>
      <c r="J1918" s="1163">
        <v>0</v>
      </c>
      <c r="K1918" s="1163">
        <v>0</v>
      </c>
      <c r="L1918" s="1133" t="s">
        <v>301</v>
      </c>
      <c r="M1918" s="1163">
        <v>0</v>
      </c>
      <c r="N1918" s="738" t="s">
        <v>301</v>
      </c>
    </row>
    <row r="1919" spans="1:14" x14ac:dyDescent="0.35">
      <c r="A1919" s="1164">
        <v>66</v>
      </c>
      <c r="B1919" s="865" t="s">
        <v>672</v>
      </c>
      <c r="C1919" s="865" t="s">
        <v>670</v>
      </c>
      <c r="D1919" s="738" t="s">
        <v>301</v>
      </c>
      <c r="E1919" s="1165"/>
      <c r="F1919" s="1165">
        <v>0</v>
      </c>
      <c r="G1919" s="1165">
        <v>0</v>
      </c>
      <c r="H1919" s="1133" t="s">
        <v>301</v>
      </c>
      <c r="I1919" s="1165"/>
      <c r="J1919" s="1165">
        <v>0</v>
      </c>
      <c r="K1919" s="1165">
        <v>0</v>
      </c>
      <c r="L1919" s="1133" t="s">
        <v>301</v>
      </c>
      <c r="M1919" s="1165">
        <v>0</v>
      </c>
      <c r="N1919" s="738" t="s">
        <v>301</v>
      </c>
    </row>
    <row r="1920" spans="1:14" x14ac:dyDescent="0.35">
      <c r="A1920" s="1138">
        <v>67</v>
      </c>
      <c r="B1920" s="868" t="s">
        <v>673</v>
      </c>
      <c r="C1920" s="868" t="s">
        <v>3521</v>
      </c>
      <c r="D1920" s="738" t="s">
        <v>301</v>
      </c>
      <c r="E1920" s="1139"/>
      <c r="F1920" s="1139">
        <v>0</v>
      </c>
      <c r="G1920" s="1139">
        <v>0</v>
      </c>
      <c r="H1920" s="1133" t="s">
        <v>301</v>
      </c>
      <c r="I1920" s="1139"/>
      <c r="J1920" s="1139">
        <v>0</v>
      </c>
      <c r="K1920" s="1139">
        <v>0</v>
      </c>
      <c r="L1920" s="1133" t="s">
        <v>301</v>
      </c>
      <c r="M1920" s="1139">
        <v>0</v>
      </c>
      <c r="N1920" s="738" t="s">
        <v>301</v>
      </c>
    </row>
    <row r="1921" spans="1:14" x14ac:dyDescent="0.35">
      <c r="A1921" s="1164">
        <v>68</v>
      </c>
      <c r="B1921" s="865" t="s">
        <v>3522</v>
      </c>
      <c r="C1921" s="865" t="s">
        <v>674</v>
      </c>
      <c r="D1921" s="738" t="s">
        <v>301</v>
      </c>
      <c r="E1921" s="1165"/>
      <c r="F1921" s="1165">
        <v>0</v>
      </c>
      <c r="G1921" s="1165">
        <v>0</v>
      </c>
      <c r="H1921" s="1133" t="s">
        <v>301</v>
      </c>
      <c r="I1921" s="1165"/>
      <c r="J1921" s="1165">
        <v>0</v>
      </c>
      <c r="K1921" s="1165">
        <v>0</v>
      </c>
      <c r="L1921" s="1133" t="s">
        <v>301</v>
      </c>
      <c r="M1921" s="1165">
        <v>0</v>
      </c>
      <c r="N1921" s="738" t="s">
        <v>301</v>
      </c>
    </row>
    <row r="1922" spans="1:14" x14ac:dyDescent="0.35">
      <c r="A1922" s="1138">
        <v>69</v>
      </c>
      <c r="B1922" s="868" t="s">
        <v>675</v>
      </c>
      <c r="C1922" s="868" t="s">
        <v>670</v>
      </c>
      <c r="D1922" s="738" t="s">
        <v>301</v>
      </c>
      <c r="E1922" s="1139"/>
      <c r="F1922" s="1139">
        <v>0</v>
      </c>
      <c r="G1922" s="1139">
        <v>0</v>
      </c>
      <c r="H1922" s="1133" t="s">
        <v>301</v>
      </c>
      <c r="I1922" s="1139"/>
      <c r="J1922" s="1139">
        <v>0</v>
      </c>
      <c r="K1922" s="1139">
        <v>0</v>
      </c>
      <c r="L1922" s="1133" t="s">
        <v>301</v>
      </c>
      <c r="M1922" s="1139">
        <v>0</v>
      </c>
      <c r="N1922" s="738" t="s">
        <v>301</v>
      </c>
    </row>
    <row r="1923" spans="1:14" x14ac:dyDescent="0.35">
      <c r="A1923" s="1164">
        <v>70</v>
      </c>
      <c r="B1923" s="865" t="s">
        <v>676</v>
      </c>
      <c r="C1923" s="865" t="s">
        <v>670</v>
      </c>
      <c r="D1923" s="738" t="s">
        <v>301</v>
      </c>
      <c r="E1923" s="1165"/>
      <c r="F1923" s="1165">
        <v>0</v>
      </c>
      <c r="G1923" s="1165">
        <v>0</v>
      </c>
      <c r="H1923" s="1133" t="s">
        <v>301</v>
      </c>
      <c r="I1923" s="1165"/>
      <c r="J1923" s="1165">
        <v>0</v>
      </c>
      <c r="K1923" s="1165">
        <v>0</v>
      </c>
      <c r="L1923" s="1133" t="s">
        <v>301</v>
      </c>
      <c r="M1923" s="1165">
        <v>0</v>
      </c>
      <c r="N1923" s="738" t="s">
        <v>301</v>
      </c>
    </row>
    <row r="1924" spans="1:14" x14ac:dyDescent="0.35">
      <c r="A1924" s="1138">
        <v>71</v>
      </c>
      <c r="B1924" s="868" t="s">
        <v>788</v>
      </c>
      <c r="C1924" s="868" t="s">
        <v>670</v>
      </c>
      <c r="D1924" s="738" t="s">
        <v>301</v>
      </c>
      <c r="E1924" s="1139"/>
      <c r="F1924" s="1139">
        <v>0</v>
      </c>
      <c r="G1924" s="1139">
        <v>0</v>
      </c>
      <c r="H1924" s="1133" t="s">
        <v>301</v>
      </c>
      <c r="I1924" s="1139"/>
      <c r="J1924" s="1139">
        <v>0</v>
      </c>
      <c r="K1924" s="1139">
        <v>0</v>
      </c>
      <c r="L1924" s="1133" t="s">
        <v>301</v>
      </c>
      <c r="M1924" s="1139">
        <v>0</v>
      </c>
      <c r="N1924" s="738" t="s">
        <v>301</v>
      </c>
    </row>
    <row r="1925" spans="1:14" x14ac:dyDescent="0.35">
      <c r="A1925" s="1164">
        <v>72</v>
      </c>
      <c r="B1925" s="865" t="s">
        <v>679</v>
      </c>
      <c r="C1925" s="865" t="s">
        <v>670</v>
      </c>
      <c r="D1925" s="738" t="s">
        <v>301</v>
      </c>
      <c r="E1925" s="1165"/>
      <c r="F1925" s="1165">
        <v>0</v>
      </c>
      <c r="G1925" s="1165">
        <v>0</v>
      </c>
      <c r="H1925" s="1133" t="s">
        <v>301</v>
      </c>
      <c r="I1925" s="1165"/>
      <c r="J1925" s="1165">
        <v>0</v>
      </c>
      <c r="K1925" s="1165">
        <v>0</v>
      </c>
      <c r="L1925" s="1133" t="s">
        <v>301</v>
      </c>
      <c r="M1925" s="1165">
        <v>0</v>
      </c>
      <c r="N1925" s="738" t="s">
        <v>301</v>
      </c>
    </row>
    <row r="1926" spans="1:14" x14ac:dyDescent="0.35">
      <c r="A1926" s="1138">
        <v>73</v>
      </c>
      <c r="B1926" s="868" t="s">
        <v>680</v>
      </c>
      <c r="C1926" s="868" t="s">
        <v>670</v>
      </c>
      <c r="D1926" s="738" t="s">
        <v>301</v>
      </c>
      <c r="E1926" s="1139"/>
      <c r="F1926" s="1139">
        <v>0</v>
      </c>
      <c r="G1926" s="1139">
        <v>0</v>
      </c>
      <c r="H1926" s="1133" t="s">
        <v>301</v>
      </c>
      <c r="I1926" s="1139"/>
      <c r="J1926" s="1139">
        <v>0</v>
      </c>
      <c r="K1926" s="1139">
        <v>0</v>
      </c>
      <c r="L1926" s="1133" t="s">
        <v>301</v>
      </c>
      <c r="M1926" s="1139">
        <v>0</v>
      </c>
      <c r="N1926" s="738" t="s">
        <v>301</v>
      </c>
    </row>
    <row r="1927" spans="1:14" x14ac:dyDescent="0.35">
      <c r="A1927" s="1164">
        <v>74</v>
      </c>
      <c r="B1927" s="865" t="s">
        <v>681</v>
      </c>
      <c r="C1927" s="865" t="s">
        <v>670</v>
      </c>
      <c r="D1927" s="738" t="s">
        <v>301</v>
      </c>
      <c r="E1927" s="1165"/>
      <c r="F1927" s="1165">
        <v>0</v>
      </c>
      <c r="G1927" s="1165">
        <v>0</v>
      </c>
      <c r="H1927" s="1133" t="s">
        <v>301</v>
      </c>
      <c r="I1927" s="1165"/>
      <c r="J1927" s="1165">
        <v>0</v>
      </c>
      <c r="K1927" s="1165">
        <v>0</v>
      </c>
      <c r="L1927" s="1133" t="s">
        <v>301</v>
      </c>
      <c r="M1927" s="1165">
        <v>0</v>
      </c>
      <c r="N1927" s="738" t="s">
        <v>301</v>
      </c>
    </row>
    <row r="1928" spans="1:14" x14ac:dyDescent="0.35">
      <c r="A1928" s="1138">
        <v>75</v>
      </c>
      <c r="B1928" s="868" t="s">
        <v>795</v>
      </c>
      <c r="C1928" s="868" t="s">
        <v>3523</v>
      </c>
      <c r="D1928" s="738" t="s">
        <v>301</v>
      </c>
      <c r="E1928" s="1139"/>
      <c r="F1928" s="1139">
        <v>0</v>
      </c>
      <c r="G1928" s="1139">
        <v>0</v>
      </c>
      <c r="H1928" s="1133" t="s">
        <v>301</v>
      </c>
      <c r="I1928" s="1139"/>
      <c r="J1928" s="1139">
        <v>0</v>
      </c>
      <c r="K1928" s="1139">
        <v>0</v>
      </c>
      <c r="L1928" s="1133" t="s">
        <v>301</v>
      </c>
      <c r="M1928" s="1139">
        <v>0</v>
      </c>
      <c r="N1928" s="738" t="s">
        <v>301</v>
      </c>
    </row>
    <row r="1929" spans="1:14" x14ac:dyDescent="0.35">
      <c r="A1929" s="1164">
        <v>76</v>
      </c>
      <c r="B1929" s="865" t="s">
        <v>682</v>
      </c>
      <c r="C1929" s="865" t="s">
        <v>3523</v>
      </c>
      <c r="D1929" s="738" t="s">
        <v>301</v>
      </c>
      <c r="E1929" s="1165"/>
      <c r="F1929" s="1165">
        <v>0</v>
      </c>
      <c r="G1929" s="1165">
        <v>0</v>
      </c>
      <c r="H1929" s="1133" t="s">
        <v>301</v>
      </c>
      <c r="I1929" s="1165"/>
      <c r="J1929" s="1165">
        <v>0</v>
      </c>
      <c r="K1929" s="1165">
        <v>0</v>
      </c>
      <c r="L1929" s="1133" t="s">
        <v>301</v>
      </c>
      <c r="M1929" s="1165">
        <v>0</v>
      </c>
      <c r="N1929" s="738" t="s">
        <v>301</v>
      </c>
    </row>
    <row r="1930" spans="1:14" x14ac:dyDescent="0.35">
      <c r="A1930" s="1161"/>
      <c r="B1930" s="1162" t="s">
        <v>3524</v>
      </c>
      <c r="C1930" s="1162"/>
      <c r="D1930" s="738" t="s">
        <v>301</v>
      </c>
      <c r="E1930" s="1163">
        <v>0</v>
      </c>
      <c r="F1930" s="1163">
        <v>0</v>
      </c>
      <c r="G1930" s="1163">
        <v>0</v>
      </c>
      <c r="H1930" s="1133" t="s">
        <v>301</v>
      </c>
      <c r="I1930" s="1163">
        <v>0</v>
      </c>
      <c r="J1930" s="1163">
        <v>0</v>
      </c>
      <c r="K1930" s="1163">
        <v>0</v>
      </c>
      <c r="L1930" s="1133" t="s">
        <v>301</v>
      </c>
      <c r="M1930" s="1163">
        <v>0</v>
      </c>
      <c r="N1930" s="738" t="s">
        <v>301</v>
      </c>
    </row>
    <row r="1931" spans="1:14" x14ac:dyDescent="0.35">
      <c r="A1931" s="1164">
        <v>77</v>
      </c>
      <c r="B1931" s="865" t="s">
        <v>3525</v>
      </c>
      <c r="C1931" s="865" t="s">
        <v>3512</v>
      </c>
      <c r="D1931" s="738" t="s">
        <v>301</v>
      </c>
      <c r="E1931" s="1165"/>
      <c r="F1931" s="1165">
        <v>0</v>
      </c>
      <c r="G1931" s="1165">
        <v>0</v>
      </c>
      <c r="H1931" s="1133" t="s">
        <v>301</v>
      </c>
      <c r="I1931" s="1165"/>
      <c r="J1931" s="1165">
        <v>0</v>
      </c>
      <c r="K1931" s="1165">
        <v>0</v>
      </c>
      <c r="L1931" s="1133" t="s">
        <v>301</v>
      </c>
      <c r="M1931" s="1165">
        <v>0</v>
      </c>
      <c r="N1931" s="738" t="s">
        <v>301</v>
      </c>
    </row>
    <row r="1932" spans="1:14" x14ac:dyDescent="0.35">
      <c r="A1932" s="1138">
        <v>78</v>
      </c>
      <c r="B1932" s="868" t="s">
        <v>3526</v>
      </c>
      <c r="C1932" s="868" t="s">
        <v>3512</v>
      </c>
      <c r="D1932" s="738" t="s">
        <v>301</v>
      </c>
      <c r="E1932" s="1139"/>
      <c r="F1932" s="1139">
        <v>0</v>
      </c>
      <c r="G1932" s="1139">
        <v>0</v>
      </c>
      <c r="H1932" s="1133" t="s">
        <v>301</v>
      </c>
      <c r="I1932" s="1139"/>
      <c r="J1932" s="1139">
        <v>0</v>
      </c>
      <c r="K1932" s="1139">
        <v>0</v>
      </c>
      <c r="L1932" s="1133" t="s">
        <v>301</v>
      </c>
      <c r="M1932" s="1139">
        <v>0</v>
      </c>
      <c r="N1932" s="738" t="s">
        <v>301</v>
      </c>
    </row>
    <row r="1933" spans="1:14" x14ac:dyDescent="0.35">
      <c r="A1933" s="1164">
        <v>79</v>
      </c>
      <c r="B1933" s="865" t="s">
        <v>3527</v>
      </c>
      <c r="C1933" s="865" t="s">
        <v>3512</v>
      </c>
      <c r="D1933" s="738" t="s">
        <v>301</v>
      </c>
      <c r="E1933" s="1165"/>
      <c r="F1933" s="1165">
        <v>0</v>
      </c>
      <c r="G1933" s="1165">
        <v>0</v>
      </c>
      <c r="H1933" s="1133" t="s">
        <v>301</v>
      </c>
      <c r="I1933" s="1165"/>
      <c r="J1933" s="1165">
        <v>0</v>
      </c>
      <c r="K1933" s="1165">
        <v>0</v>
      </c>
      <c r="L1933" s="1133" t="s">
        <v>301</v>
      </c>
      <c r="M1933" s="1165">
        <v>0</v>
      </c>
      <c r="N1933" s="738" t="s">
        <v>301</v>
      </c>
    </row>
    <row r="1934" spans="1:14" x14ac:dyDescent="0.35">
      <c r="A1934" s="1138">
        <v>80</v>
      </c>
      <c r="B1934" s="868" t="s">
        <v>3528</v>
      </c>
      <c r="C1934" s="868" t="s">
        <v>3512</v>
      </c>
      <c r="D1934" s="738" t="s">
        <v>301</v>
      </c>
      <c r="E1934" s="1139"/>
      <c r="F1934" s="1139">
        <v>0</v>
      </c>
      <c r="G1934" s="1139">
        <v>0</v>
      </c>
      <c r="H1934" s="1133" t="s">
        <v>301</v>
      </c>
      <c r="I1934" s="1139"/>
      <c r="J1934" s="1139">
        <v>0</v>
      </c>
      <c r="K1934" s="1139">
        <v>0</v>
      </c>
      <c r="L1934" s="1133" t="s">
        <v>301</v>
      </c>
      <c r="M1934" s="1139">
        <v>0</v>
      </c>
      <c r="N1934" s="738" t="s">
        <v>301</v>
      </c>
    </row>
    <row r="1935" spans="1:14" x14ac:dyDescent="0.35">
      <c r="A1935" s="1164">
        <v>81</v>
      </c>
      <c r="B1935" s="865" t="s">
        <v>3529</v>
      </c>
      <c r="C1935" s="865" t="s">
        <v>3512</v>
      </c>
      <c r="D1935" s="738" t="s">
        <v>301</v>
      </c>
      <c r="E1935" s="1165"/>
      <c r="F1935" s="1165">
        <v>0</v>
      </c>
      <c r="G1935" s="1165">
        <v>0</v>
      </c>
      <c r="H1935" s="1133" t="s">
        <v>301</v>
      </c>
      <c r="I1935" s="1165"/>
      <c r="J1935" s="1165">
        <v>0</v>
      </c>
      <c r="K1935" s="1165">
        <v>0</v>
      </c>
      <c r="L1935" s="1133" t="s">
        <v>301</v>
      </c>
      <c r="M1935" s="1165">
        <v>0</v>
      </c>
      <c r="N1935" s="738" t="s">
        <v>301</v>
      </c>
    </row>
    <row r="1936" spans="1:14" x14ac:dyDescent="0.35">
      <c r="A1936" s="1138">
        <v>82</v>
      </c>
      <c r="B1936" s="868" t="s">
        <v>3530</v>
      </c>
      <c r="C1936" s="868" t="s">
        <v>3512</v>
      </c>
      <c r="D1936" s="738" t="s">
        <v>301</v>
      </c>
      <c r="E1936" s="1139"/>
      <c r="F1936" s="1139">
        <v>0</v>
      </c>
      <c r="G1936" s="1139">
        <v>0</v>
      </c>
      <c r="H1936" s="1133" t="s">
        <v>301</v>
      </c>
      <c r="I1936" s="1139"/>
      <c r="J1936" s="1139">
        <v>0</v>
      </c>
      <c r="K1936" s="1139">
        <v>0</v>
      </c>
      <c r="L1936" s="1133" t="s">
        <v>301</v>
      </c>
      <c r="M1936" s="1139">
        <v>0</v>
      </c>
      <c r="N1936" s="738" t="s">
        <v>301</v>
      </c>
    </row>
    <row r="1937" spans="1:14" x14ac:dyDescent="0.35">
      <c r="A1937" s="1161"/>
      <c r="B1937" s="1162" t="s">
        <v>3531</v>
      </c>
      <c r="C1937" s="1162"/>
      <c r="D1937" s="738" t="s">
        <v>301</v>
      </c>
      <c r="E1937" s="1163">
        <v>0</v>
      </c>
      <c r="F1937" s="1163">
        <v>0</v>
      </c>
      <c r="G1937" s="1163">
        <v>0</v>
      </c>
      <c r="H1937" s="1133" t="s">
        <v>301</v>
      </c>
      <c r="I1937" s="1163">
        <v>0</v>
      </c>
      <c r="J1937" s="1163">
        <v>0</v>
      </c>
      <c r="K1937" s="1163">
        <v>0</v>
      </c>
      <c r="L1937" s="1133" t="s">
        <v>301</v>
      </c>
      <c r="M1937" s="1163">
        <v>0</v>
      </c>
      <c r="N1937" s="738" t="s">
        <v>301</v>
      </c>
    </row>
    <row r="1938" spans="1:14" x14ac:dyDescent="0.35">
      <c r="A1938" s="1164">
        <v>83</v>
      </c>
      <c r="B1938" s="865" t="s">
        <v>3532</v>
      </c>
      <c r="C1938" s="865" t="s">
        <v>3533</v>
      </c>
      <c r="D1938" s="738" t="s">
        <v>301</v>
      </c>
      <c r="E1938" s="1165"/>
      <c r="F1938" s="1165">
        <v>0</v>
      </c>
      <c r="G1938" s="1165">
        <v>0</v>
      </c>
      <c r="H1938" s="1133" t="s">
        <v>301</v>
      </c>
      <c r="I1938" s="1165"/>
      <c r="J1938" s="1165">
        <v>0</v>
      </c>
      <c r="K1938" s="1165">
        <v>0</v>
      </c>
      <c r="L1938" s="1133" t="s">
        <v>301</v>
      </c>
      <c r="M1938" s="1165">
        <v>0</v>
      </c>
      <c r="N1938" s="738" t="s">
        <v>301</v>
      </c>
    </row>
    <row r="1939" spans="1:14" x14ac:dyDescent="0.35">
      <c r="A1939" s="1138">
        <v>84</v>
      </c>
      <c r="B1939" s="868" t="s">
        <v>3534</v>
      </c>
      <c r="C1939" s="868" t="s">
        <v>3533</v>
      </c>
      <c r="D1939" s="738" t="s">
        <v>301</v>
      </c>
      <c r="E1939" s="1139"/>
      <c r="F1939" s="1139">
        <v>0</v>
      </c>
      <c r="G1939" s="1139">
        <v>0</v>
      </c>
      <c r="H1939" s="1133" t="s">
        <v>301</v>
      </c>
      <c r="I1939" s="1139"/>
      <c r="J1939" s="1139">
        <v>0</v>
      </c>
      <c r="K1939" s="1139">
        <v>0</v>
      </c>
      <c r="L1939" s="1133" t="s">
        <v>301</v>
      </c>
      <c r="M1939" s="1139">
        <v>0</v>
      </c>
      <c r="N1939" s="738" t="s">
        <v>301</v>
      </c>
    </row>
    <row r="1940" spans="1:14" x14ac:dyDescent="0.35">
      <c r="A1940" s="1161"/>
      <c r="B1940" s="1162" t="s">
        <v>3535</v>
      </c>
      <c r="C1940" s="1162"/>
      <c r="D1940" s="738" t="s">
        <v>301</v>
      </c>
      <c r="E1940" s="1163">
        <v>0</v>
      </c>
      <c r="F1940" s="1163">
        <v>0</v>
      </c>
      <c r="G1940" s="1163">
        <v>0</v>
      </c>
      <c r="H1940" s="1133" t="s">
        <v>301</v>
      </c>
      <c r="I1940" s="1163">
        <v>0</v>
      </c>
      <c r="J1940" s="1163">
        <v>0</v>
      </c>
      <c r="K1940" s="1163">
        <v>0</v>
      </c>
      <c r="L1940" s="1133" t="s">
        <v>301</v>
      </c>
      <c r="M1940" s="1163">
        <v>0</v>
      </c>
      <c r="N1940" s="738" t="s">
        <v>301</v>
      </c>
    </row>
    <row r="1941" spans="1:14" x14ac:dyDescent="0.35">
      <c r="A1941" s="1164">
        <v>85</v>
      </c>
      <c r="B1941" s="865" t="s">
        <v>3536</v>
      </c>
      <c r="C1941" s="865" t="s">
        <v>3537</v>
      </c>
      <c r="D1941" s="738" t="s">
        <v>301</v>
      </c>
      <c r="E1941" s="1165"/>
      <c r="F1941" s="1165">
        <v>0</v>
      </c>
      <c r="G1941" s="1165">
        <v>0</v>
      </c>
      <c r="H1941" s="1133" t="s">
        <v>301</v>
      </c>
      <c r="I1941" s="1165"/>
      <c r="J1941" s="1165">
        <v>0</v>
      </c>
      <c r="K1941" s="1165">
        <v>0</v>
      </c>
      <c r="L1941" s="1133" t="s">
        <v>301</v>
      </c>
      <c r="M1941" s="1165">
        <v>0</v>
      </c>
      <c r="N1941" s="738" t="s">
        <v>301</v>
      </c>
    </row>
    <row r="1942" spans="1:14" x14ac:dyDescent="0.35">
      <c r="A1942" s="1138">
        <v>86</v>
      </c>
      <c r="B1942" s="868" t="s">
        <v>3538</v>
      </c>
      <c r="C1942" s="868" t="s">
        <v>3539</v>
      </c>
      <c r="D1942" s="738" t="s">
        <v>301</v>
      </c>
      <c r="E1942" s="1139"/>
      <c r="F1942" s="1139">
        <v>0</v>
      </c>
      <c r="G1942" s="1139">
        <v>0</v>
      </c>
      <c r="H1942" s="1133" t="s">
        <v>301</v>
      </c>
      <c r="I1942" s="1139"/>
      <c r="J1942" s="1139">
        <v>0</v>
      </c>
      <c r="K1942" s="1139">
        <v>0</v>
      </c>
      <c r="L1942" s="1133" t="s">
        <v>301</v>
      </c>
      <c r="M1942" s="1139">
        <v>0</v>
      </c>
      <c r="N1942" s="738" t="s">
        <v>301</v>
      </c>
    </row>
    <row r="1943" spans="1:14" x14ac:dyDescent="0.35">
      <c r="A1943" s="1164">
        <v>87</v>
      </c>
      <c r="B1943" s="865" t="s">
        <v>3540</v>
      </c>
      <c r="C1943" s="865" t="s">
        <v>3541</v>
      </c>
      <c r="D1943" s="738" t="s">
        <v>301</v>
      </c>
      <c r="E1943" s="1165"/>
      <c r="F1943" s="1165">
        <v>0</v>
      </c>
      <c r="G1943" s="1165">
        <v>0</v>
      </c>
      <c r="H1943" s="1133" t="s">
        <v>301</v>
      </c>
      <c r="I1943" s="1165"/>
      <c r="J1943" s="1165">
        <v>0</v>
      </c>
      <c r="K1943" s="1165">
        <v>0</v>
      </c>
      <c r="L1943" s="1133" t="s">
        <v>301</v>
      </c>
      <c r="M1943" s="1165">
        <v>0</v>
      </c>
      <c r="N1943" s="738" t="s">
        <v>301</v>
      </c>
    </row>
    <row r="1944" spans="1:14" x14ac:dyDescent="0.35">
      <c r="A1944" s="1138">
        <v>88</v>
      </c>
      <c r="B1944" s="868" t="s">
        <v>3542</v>
      </c>
      <c r="C1944" s="868" t="s">
        <v>3523</v>
      </c>
      <c r="D1944" s="738" t="s">
        <v>301</v>
      </c>
      <c r="E1944" s="1139"/>
      <c r="F1944" s="1139">
        <v>0</v>
      </c>
      <c r="G1944" s="1139">
        <v>0</v>
      </c>
      <c r="H1944" s="1133" t="s">
        <v>301</v>
      </c>
      <c r="I1944" s="1139"/>
      <c r="J1944" s="1139">
        <v>0</v>
      </c>
      <c r="K1944" s="1139">
        <v>0</v>
      </c>
      <c r="L1944" s="1133" t="s">
        <v>301</v>
      </c>
      <c r="M1944" s="1139">
        <v>0</v>
      </c>
      <c r="N1944" s="738" t="s">
        <v>301</v>
      </c>
    </row>
    <row r="1945" spans="1:14" x14ac:dyDescent="0.35">
      <c r="A1945" s="1167"/>
      <c r="B1945" s="1168" t="s">
        <v>3543</v>
      </c>
      <c r="C1945" s="1168"/>
      <c r="D1945" s="738"/>
      <c r="E1945" s="1169">
        <v>0</v>
      </c>
      <c r="F1945" s="1169">
        <v>0</v>
      </c>
      <c r="G1945" s="1169">
        <v>0</v>
      </c>
      <c r="H1945" s="1133"/>
      <c r="I1945" s="1169">
        <v>0</v>
      </c>
      <c r="J1945" s="1169">
        <v>0</v>
      </c>
      <c r="K1945" s="1169">
        <v>0</v>
      </c>
      <c r="L1945" s="1133"/>
      <c r="M1945" s="1169">
        <v>0</v>
      </c>
      <c r="N1945" s="738"/>
    </row>
    <row r="1948" spans="1:14" x14ac:dyDescent="0.35">
      <c r="A1948" s="1156" t="s">
        <v>3500</v>
      </c>
      <c r="B1948" s="1172" t="s">
        <v>1427</v>
      </c>
      <c r="C1948" s="738"/>
      <c r="D1948" s="738" t="s">
        <v>301</v>
      </c>
      <c r="E1948" s="738"/>
      <c r="F1948" s="1158" t="s">
        <v>3501</v>
      </c>
      <c r="G1948" s="1159">
        <v>604.32574999999997</v>
      </c>
      <c r="H1948" s="738" t="s">
        <v>301</v>
      </c>
      <c r="I1948" s="1158" t="s">
        <v>3502</v>
      </c>
      <c r="J1948" s="1158">
        <v>2022</v>
      </c>
      <c r="K1948" s="738"/>
      <c r="L1948" s="738" t="s">
        <v>301</v>
      </c>
      <c r="M1948" s="738"/>
      <c r="N1948" s="738" t="s">
        <v>301</v>
      </c>
    </row>
    <row r="1949" spans="1:14" x14ac:dyDescent="0.35">
      <c r="A1949" s="787"/>
      <c r="B1949" s="738"/>
      <c r="C1949" s="738"/>
      <c r="D1949" s="738" t="s">
        <v>301</v>
      </c>
      <c r="E1949" s="738"/>
      <c r="F1949" s="738"/>
      <c r="G1949" s="738"/>
      <c r="H1949" s="738" t="s">
        <v>301</v>
      </c>
      <c r="I1949" s="738"/>
      <c r="J1949" s="738"/>
      <c r="K1949" s="738"/>
      <c r="L1949" s="738" t="s">
        <v>301</v>
      </c>
      <c r="M1949" s="738"/>
      <c r="N1949" s="738" t="s">
        <v>301</v>
      </c>
    </row>
    <row r="1950" spans="1:14" x14ac:dyDescent="0.35">
      <c r="A1950" s="1781" t="s">
        <v>0</v>
      </c>
      <c r="B1950" s="1781" t="s">
        <v>378</v>
      </c>
      <c r="C1950" s="1782" t="s">
        <v>671</v>
      </c>
      <c r="D1950" s="738" t="s">
        <v>301</v>
      </c>
      <c r="E1950" s="1284" t="s">
        <v>3503</v>
      </c>
      <c r="F1950" s="1284"/>
      <c r="G1950" s="1284"/>
      <c r="H1950" s="738" t="s">
        <v>301</v>
      </c>
      <c r="I1950" s="1284" t="s">
        <v>3504</v>
      </c>
      <c r="J1950" s="1284"/>
      <c r="K1950" s="1284"/>
      <c r="L1950" s="738" t="s">
        <v>301</v>
      </c>
      <c r="M1950" s="1284" t="s">
        <v>3505</v>
      </c>
      <c r="N1950" s="738" t="s">
        <v>301</v>
      </c>
    </row>
    <row r="1951" spans="1:14" x14ac:dyDescent="0.35">
      <c r="A1951" s="1781"/>
      <c r="B1951" s="1781"/>
      <c r="C1951" s="1781"/>
      <c r="D1951" s="738" t="s">
        <v>301</v>
      </c>
      <c r="E1951" s="1160" t="s">
        <v>3506</v>
      </c>
      <c r="F1951" s="1160" t="s">
        <v>3507</v>
      </c>
      <c r="G1951" s="1160" t="s">
        <v>3508</v>
      </c>
      <c r="H1951" s="738" t="s">
        <v>301</v>
      </c>
      <c r="I1951" s="1160" t="s">
        <v>3506</v>
      </c>
      <c r="J1951" s="1160" t="s">
        <v>3507</v>
      </c>
      <c r="K1951" s="1160" t="s">
        <v>3508</v>
      </c>
      <c r="L1951" s="738" t="s">
        <v>301</v>
      </c>
      <c r="M1951" s="1284"/>
      <c r="N1951" s="738" t="s">
        <v>301</v>
      </c>
    </row>
    <row r="1952" spans="1:14" x14ac:dyDescent="0.35">
      <c r="A1952" s="1161"/>
      <c r="B1952" s="1162" t="s">
        <v>307</v>
      </c>
      <c r="C1952" s="1162"/>
      <c r="D1952" s="738" t="s">
        <v>301</v>
      </c>
      <c r="E1952" s="1163">
        <v>0</v>
      </c>
      <c r="F1952" s="1163">
        <v>0</v>
      </c>
      <c r="G1952" s="1163">
        <v>0</v>
      </c>
      <c r="H1952" s="1133" t="s">
        <v>301</v>
      </c>
      <c r="I1952" s="1163">
        <v>0</v>
      </c>
      <c r="J1952" s="1163">
        <v>0</v>
      </c>
      <c r="K1952" s="1163">
        <v>0</v>
      </c>
      <c r="L1952" s="1133" t="s">
        <v>301</v>
      </c>
      <c r="M1952" s="1163">
        <v>0</v>
      </c>
      <c r="N1952" s="738" t="s">
        <v>301</v>
      </c>
    </row>
    <row r="1953" spans="1:14" x14ac:dyDescent="0.35">
      <c r="A1953" s="1164">
        <v>1</v>
      </c>
      <c r="B1953" s="865" t="s">
        <v>205</v>
      </c>
      <c r="C1953" s="865" t="s">
        <v>179</v>
      </c>
      <c r="D1953" s="738" t="s">
        <v>301</v>
      </c>
      <c r="E1953" s="1165"/>
      <c r="F1953" s="1165">
        <v>0</v>
      </c>
      <c r="G1953" s="1165">
        <v>0</v>
      </c>
      <c r="H1953" s="1133" t="s">
        <v>301</v>
      </c>
      <c r="I1953" s="1165"/>
      <c r="J1953" s="1165">
        <v>0</v>
      </c>
      <c r="K1953" s="1165">
        <v>0</v>
      </c>
      <c r="L1953" s="1133" t="s">
        <v>301</v>
      </c>
      <c r="M1953" s="1165">
        <v>0</v>
      </c>
      <c r="N1953" s="738" t="s">
        <v>301</v>
      </c>
    </row>
    <row r="1954" spans="1:14" x14ac:dyDescent="0.35">
      <c r="A1954" s="1138">
        <v>2</v>
      </c>
      <c r="B1954" s="868" t="s">
        <v>216</v>
      </c>
      <c r="C1954" s="868" t="s">
        <v>179</v>
      </c>
      <c r="D1954" s="738" t="s">
        <v>301</v>
      </c>
      <c r="E1954" s="1139"/>
      <c r="F1954" s="1139">
        <v>0</v>
      </c>
      <c r="G1954" s="1139">
        <v>0</v>
      </c>
      <c r="H1954" s="1133" t="s">
        <v>301</v>
      </c>
      <c r="I1954" s="1139"/>
      <c r="J1954" s="1139">
        <v>0</v>
      </c>
      <c r="K1954" s="1139">
        <v>0</v>
      </c>
      <c r="L1954" s="1133" t="s">
        <v>301</v>
      </c>
      <c r="M1954" s="1139">
        <v>0</v>
      </c>
      <c r="N1954" s="738" t="s">
        <v>301</v>
      </c>
    </row>
    <row r="1955" spans="1:14" x14ac:dyDescent="0.35">
      <c r="A1955" s="1164">
        <v>3</v>
      </c>
      <c r="B1955" s="865" t="s">
        <v>217</v>
      </c>
      <c r="C1955" s="865" t="s">
        <v>179</v>
      </c>
      <c r="D1955" s="738" t="s">
        <v>301</v>
      </c>
      <c r="E1955" s="1165"/>
      <c r="F1955" s="1165">
        <v>0</v>
      </c>
      <c r="G1955" s="1165">
        <v>0</v>
      </c>
      <c r="H1955" s="1133" t="s">
        <v>301</v>
      </c>
      <c r="I1955" s="1165"/>
      <c r="J1955" s="1165">
        <v>0</v>
      </c>
      <c r="K1955" s="1165">
        <v>0</v>
      </c>
      <c r="L1955" s="1133" t="s">
        <v>301</v>
      </c>
      <c r="M1955" s="1165">
        <v>0</v>
      </c>
      <c r="N1955" s="738" t="s">
        <v>301</v>
      </c>
    </row>
    <row r="1956" spans="1:14" x14ac:dyDescent="0.35">
      <c r="A1956" s="1138">
        <v>4</v>
      </c>
      <c r="B1956" s="868" t="s">
        <v>218</v>
      </c>
      <c r="C1956" s="868" t="s">
        <v>208</v>
      </c>
      <c r="D1956" s="738" t="s">
        <v>301</v>
      </c>
      <c r="E1956" s="1139"/>
      <c r="F1956" s="1139">
        <v>0</v>
      </c>
      <c r="G1956" s="1139">
        <v>0</v>
      </c>
      <c r="H1956" s="1133" t="s">
        <v>301</v>
      </c>
      <c r="I1956" s="1139"/>
      <c r="J1956" s="1139">
        <v>0</v>
      </c>
      <c r="K1956" s="1139">
        <v>0</v>
      </c>
      <c r="L1956" s="1133" t="s">
        <v>301</v>
      </c>
      <c r="M1956" s="1139">
        <v>0</v>
      </c>
      <c r="N1956" s="738" t="s">
        <v>301</v>
      </c>
    </row>
    <row r="1957" spans="1:14" x14ac:dyDescent="0.35">
      <c r="A1957" s="1164">
        <v>5</v>
      </c>
      <c r="B1957" s="865" t="s">
        <v>518</v>
      </c>
      <c r="C1957" s="865" t="s">
        <v>208</v>
      </c>
      <c r="D1957" s="738" t="s">
        <v>301</v>
      </c>
      <c r="E1957" s="1165"/>
      <c r="F1957" s="1165">
        <v>0</v>
      </c>
      <c r="G1957" s="1165">
        <v>0</v>
      </c>
      <c r="H1957" s="1133" t="s">
        <v>301</v>
      </c>
      <c r="I1957" s="1165"/>
      <c r="J1957" s="1165">
        <v>0</v>
      </c>
      <c r="K1957" s="1165">
        <v>0</v>
      </c>
      <c r="L1957" s="1133" t="s">
        <v>301</v>
      </c>
      <c r="M1957" s="1165">
        <v>0</v>
      </c>
      <c r="N1957" s="738" t="s">
        <v>301</v>
      </c>
    </row>
    <row r="1958" spans="1:14" x14ac:dyDescent="0.35">
      <c r="A1958" s="1138">
        <v>6</v>
      </c>
      <c r="B1958" s="868" t="s">
        <v>519</v>
      </c>
      <c r="C1958" s="868" t="s">
        <v>208</v>
      </c>
      <c r="D1958" s="738" t="s">
        <v>301</v>
      </c>
      <c r="E1958" s="1139"/>
      <c r="F1958" s="1139">
        <v>0</v>
      </c>
      <c r="G1958" s="1139">
        <v>0</v>
      </c>
      <c r="H1958" s="1133" t="s">
        <v>301</v>
      </c>
      <c r="I1958" s="1139"/>
      <c r="J1958" s="1139">
        <v>0</v>
      </c>
      <c r="K1958" s="1139">
        <v>0</v>
      </c>
      <c r="L1958" s="1133" t="s">
        <v>301</v>
      </c>
      <c r="M1958" s="1139">
        <v>0</v>
      </c>
      <c r="N1958" s="738" t="s">
        <v>301</v>
      </c>
    </row>
    <row r="1959" spans="1:14" x14ac:dyDescent="0.35">
      <c r="A1959" s="1161"/>
      <c r="B1959" s="1162" t="s">
        <v>520</v>
      </c>
      <c r="C1959" s="1162"/>
      <c r="D1959" s="738" t="s">
        <v>301</v>
      </c>
      <c r="E1959" s="1163">
        <v>0</v>
      </c>
      <c r="F1959" s="1163">
        <v>0</v>
      </c>
      <c r="G1959" s="1163">
        <v>0</v>
      </c>
      <c r="H1959" s="1133" t="s">
        <v>301</v>
      </c>
      <c r="I1959" s="1163">
        <v>0</v>
      </c>
      <c r="J1959" s="1163">
        <v>0</v>
      </c>
      <c r="K1959" s="1163">
        <v>0</v>
      </c>
      <c r="L1959" s="1133" t="s">
        <v>301</v>
      </c>
      <c r="M1959" s="1163">
        <v>0</v>
      </c>
      <c r="N1959" s="738" t="s">
        <v>301</v>
      </c>
    </row>
    <row r="1960" spans="1:14" x14ac:dyDescent="0.35">
      <c r="A1960" s="1164">
        <v>7</v>
      </c>
      <c r="B1960" s="865" t="s">
        <v>521</v>
      </c>
      <c r="C1960" s="865" t="s">
        <v>179</v>
      </c>
      <c r="D1960" s="738" t="s">
        <v>301</v>
      </c>
      <c r="E1960" s="1165"/>
      <c r="F1960" s="1165">
        <v>0</v>
      </c>
      <c r="G1960" s="1165">
        <v>0</v>
      </c>
      <c r="H1960" s="1133" t="s">
        <v>301</v>
      </c>
      <c r="I1960" s="1165"/>
      <c r="J1960" s="1165">
        <v>0</v>
      </c>
      <c r="K1960" s="1165">
        <v>0</v>
      </c>
      <c r="L1960" s="1133" t="s">
        <v>301</v>
      </c>
      <c r="M1960" s="1165">
        <v>0</v>
      </c>
      <c r="N1960" s="738" t="s">
        <v>301</v>
      </c>
    </row>
    <row r="1961" spans="1:14" x14ac:dyDescent="0.35">
      <c r="A1961" s="1138">
        <v>8</v>
      </c>
      <c r="B1961" s="868" t="s">
        <v>522</v>
      </c>
      <c r="C1961" s="868" t="s">
        <v>179</v>
      </c>
      <c r="D1961" s="738" t="s">
        <v>301</v>
      </c>
      <c r="E1961" s="1139"/>
      <c r="F1961" s="1139">
        <v>0</v>
      </c>
      <c r="G1961" s="1139">
        <v>0</v>
      </c>
      <c r="H1961" s="1133" t="s">
        <v>301</v>
      </c>
      <c r="I1961" s="1139"/>
      <c r="J1961" s="1139">
        <v>0</v>
      </c>
      <c r="K1961" s="1139">
        <v>0</v>
      </c>
      <c r="L1961" s="1133" t="s">
        <v>301</v>
      </c>
      <c r="M1961" s="1139">
        <v>0</v>
      </c>
      <c r="N1961" s="738" t="s">
        <v>301</v>
      </c>
    </row>
    <row r="1962" spans="1:14" x14ac:dyDescent="0.35">
      <c r="A1962" s="1164">
        <v>9</v>
      </c>
      <c r="B1962" s="865" t="s">
        <v>523</v>
      </c>
      <c r="C1962" s="865" t="s">
        <v>179</v>
      </c>
      <c r="D1962" s="738" t="s">
        <v>301</v>
      </c>
      <c r="E1962" s="1165"/>
      <c r="F1962" s="1165">
        <v>0</v>
      </c>
      <c r="G1962" s="1165">
        <v>0</v>
      </c>
      <c r="H1962" s="1133" t="s">
        <v>301</v>
      </c>
      <c r="I1962" s="1165"/>
      <c r="J1962" s="1165">
        <v>0</v>
      </c>
      <c r="K1962" s="1165">
        <v>0</v>
      </c>
      <c r="L1962" s="1133" t="s">
        <v>301</v>
      </c>
      <c r="M1962" s="1165">
        <v>0</v>
      </c>
      <c r="N1962" s="738" t="s">
        <v>301</v>
      </c>
    </row>
    <row r="1963" spans="1:14" x14ac:dyDescent="0.35">
      <c r="A1963" s="1138">
        <v>10</v>
      </c>
      <c r="B1963" s="868" t="s">
        <v>218</v>
      </c>
      <c r="C1963" s="868" t="s">
        <v>181</v>
      </c>
      <c r="D1963" s="738" t="s">
        <v>301</v>
      </c>
      <c r="E1963" s="1139"/>
      <c r="F1963" s="1139">
        <v>0</v>
      </c>
      <c r="G1963" s="1139">
        <v>0</v>
      </c>
      <c r="H1963" s="1133" t="s">
        <v>301</v>
      </c>
      <c r="I1963" s="1139"/>
      <c r="J1963" s="1139">
        <v>0</v>
      </c>
      <c r="K1963" s="1139">
        <v>0</v>
      </c>
      <c r="L1963" s="1133" t="s">
        <v>301</v>
      </c>
      <c r="M1963" s="1139">
        <v>0</v>
      </c>
      <c r="N1963" s="738" t="s">
        <v>301</v>
      </c>
    </row>
    <row r="1964" spans="1:14" x14ac:dyDescent="0.35">
      <c r="A1964" s="1164">
        <v>11</v>
      </c>
      <c r="B1964" s="865" t="s">
        <v>518</v>
      </c>
      <c r="C1964" s="865" t="s">
        <v>181</v>
      </c>
      <c r="D1964" s="738" t="s">
        <v>301</v>
      </c>
      <c r="E1964" s="1165"/>
      <c r="F1964" s="1165">
        <v>0</v>
      </c>
      <c r="G1964" s="1165">
        <v>0</v>
      </c>
      <c r="H1964" s="1133" t="s">
        <v>301</v>
      </c>
      <c r="I1964" s="1165"/>
      <c r="J1964" s="1165">
        <v>0</v>
      </c>
      <c r="K1964" s="1165">
        <v>0</v>
      </c>
      <c r="L1964" s="1133" t="s">
        <v>301</v>
      </c>
      <c r="M1964" s="1165">
        <v>0</v>
      </c>
      <c r="N1964" s="738" t="s">
        <v>301</v>
      </c>
    </row>
    <row r="1965" spans="1:14" x14ac:dyDescent="0.35">
      <c r="A1965" s="1138">
        <v>12</v>
      </c>
      <c r="B1965" s="868" t="s">
        <v>524</v>
      </c>
      <c r="C1965" s="868" t="s">
        <v>181</v>
      </c>
      <c r="D1965" s="738" t="s">
        <v>301</v>
      </c>
      <c r="E1965" s="1139"/>
      <c r="F1965" s="1139">
        <v>0</v>
      </c>
      <c r="G1965" s="1139">
        <v>0</v>
      </c>
      <c r="H1965" s="1133" t="s">
        <v>301</v>
      </c>
      <c r="I1965" s="1139"/>
      <c r="J1965" s="1139">
        <v>0</v>
      </c>
      <c r="K1965" s="1139">
        <v>0</v>
      </c>
      <c r="L1965" s="1133" t="s">
        <v>301</v>
      </c>
      <c r="M1965" s="1139">
        <v>0</v>
      </c>
      <c r="N1965" s="738" t="s">
        <v>301</v>
      </c>
    </row>
    <row r="1966" spans="1:14" x14ac:dyDescent="0.35">
      <c r="A1966" s="1161"/>
      <c r="B1966" s="1162" t="s">
        <v>381</v>
      </c>
      <c r="C1966" s="1162"/>
      <c r="D1966" s="738" t="s">
        <v>301</v>
      </c>
      <c r="E1966" s="1163">
        <v>0</v>
      </c>
      <c r="F1966" s="1163">
        <v>0</v>
      </c>
      <c r="G1966" s="1163">
        <v>0</v>
      </c>
      <c r="H1966" s="1133" t="s">
        <v>301</v>
      </c>
      <c r="I1966" s="1163">
        <v>0</v>
      </c>
      <c r="J1966" s="1163">
        <v>0</v>
      </c>
      <c r="K1966" s="1163">
        <v>0</v>
      </c>
      <c r="L1966" s="1133" t="s">
        <v>301</v>
      </c>
      <c r="M1966" s="1163">
        <v>0</v>
      </c>
      <c r="N1966" s="738" t="s">
        <v>301</v>
      </c>
    </row>
    <row r="1967" spans="1:14" x14ac:dyDescent="0.35">
      <c r="A1967" s="1164">
        <v>13</v>
      </c>
      <c r="B1967" s="865" t="s">
        <v>525</v>
      </c>
      <c r="C1967" s="865" t="s">
        <v>101</v>
      </c>
      <c r="D1967" s="738" t="s">
        <v>301</v>
      </c>
      <c r="E1967" s="1165"/>
      <c r="F1967" s="1165">
        <v>0</v>
      </c>
      <c r="G1967" s="1165">
        <v>0</v>
      </c>
      <c r="H1967" s="1133" t="s">
        <v>301</v>
      </c>
      <c r="I1967" s="1165"/>
      <c r="J1967" s="1165">
        <v>0</v>
      </c>
      <c r="K1967" s="1165">
        <v>0</v>
      </c>
      <c r="L1967" s="1133" t="s">
        <v>301</v>
      </c>
      <c r="M1967" s="1165">
        <v>0</v>
      </c>
      <c r="N1967" s="738" t="s">
        <v>301</v>
      </c>
    </row>
    <row r="1968" spans="1:14" x14ac:dyDescent="0.35">
      <c r="A1968" s="1138">
        <v>14</v>
      </c>
      <c r="B1968" s="868" t="s">
        <v>526</v>
      </c>
      <c r="C1968" s="868" t="s">
        <v>101</v>
      </c>
      <c r="D1968" s="738" t="s">
        <v>301</v>
      </c>
      <c r="E1968" s="1139"/>
      <c r="F1968" s="1139">
        <v>0</v>
      </c>
      <c r="G1968" s="1139">
        <v>0</v>
      </c>
      <c r="H1968" s="1133" t="s">
        <v>301</v>
      </c>
      <c r="I1968" s="1139"/>
      <c r="J1968" s="1139">
        <v>0</v>
      </c>
      <c r="K1968" s="1139">
        <v>0</v>
      </c>
      <c r="L1968" s="1133" t="s">
        <v>301</v>
      </c>
      <c r="M1968" s="1139">
        <v>0</v>
      </c>
      <c r="N1968" s="738" t="s">
        <v>301</v>
      </c>
    </row>
    <row r="1969" spans="1:14" x14ac:dyDescent="0.35">
      <c r="A1969" s="1164">
        <v>15</v>
      </c>
      <c r="B1969" s="865" t="s">
        <v>506</v>
      </c>
      <c r="C1969" s="865" t="s">
        <v>101</v>
      </c>
      <c r="D1969" s="738" t="s">
        <v>301</v>
      </c>
      <c r="E1969" s="1165"/>
      <c r="F1969" s="1165">
        <v>0</v>
      </c>
      <c r="G1969" s="1165">
        <v>0</v>
      </c>
      <c r="H1969" s="1133" t="s">
        <v>301</v>
      </c>
      <c r="I1969" s="1165"/>
      <c r="J1969" s="1165">
        <v>0</v>
      </c>
      <c r="K1969" s="1165">
        <v>0</v>
      </c>
      <c r="L1969" s="1133" t="s">
        <v>301</v>
      </c>
      <c r="M1969" s="1165">
        <v>0</v>
      </c>
      <c r="N1969" s="738" t="s">
        <v>301</v>
      </c>
    </row>
    <row r="1970" spans="1:14" x14ac:dyDescent="0.35">
      <c r="A1970" s="1161"/>
      <c r="B1970" s="1162" t="s">
        <v>382</v>
      </c>
      <c r="C1970" s="1162"/>
      <c r="D1970" s="738" t="s">
        <v>301</v>
      </c>
      <c r="E1970" s="1163">
        <v>0</v>
      </c>
      <c r="F1970" s="1163">
        <v>0</v>
      </c>
      <c r="G1970" s="1163">
        <v>0</v>
      </c>
      <c r="H1970" s="1133" t="s">
        <v>301</v>
      </c>
      <c r="I1970" s="1163">
        <v>0</v>
      </c>
      <c r="J1970" s="1163">
        <v>0</v>
      </c>
      <c r="K1970" s="1163">
        <v>0</v>
      </c>
      <c r="L1970" s="1133" t="s">
        <v>301</v>
      </c>
      <c r="M1970" s="1163">
        <v>0</v>
      </c>
      <c r="N1970" s="738" t="s">
        <v>301</v>
      </c>
    </row>
    <row r="1971" spans="1:14" x14ac:dyDescent="0.35">
      <c r="A1971" s="1164">
        <v>16</v>
      </c>
      <c r="B1971" s="865" t="s">
        <v>309</v>
      </c>
      <c r="C1971" s="865" t="s">
        <v>185</v>
      </c>
      <c r="D1971" s="738" t="s">
        <v>301</v>
      </c>
      <c r="E1971" s="1165"/>
      <c r="F1971" s="1165">
        <v>0</v>
      </c>
      <c r="G1971" s="1165">
        <v>0</v>
      </c>
      <c r="H1971" s="1133" t="s">
        <v>301</v>
      </c>
      <c r="I1971" s="1165"/>
      <c r="J1971" s="1165">
        <v>0</v>
      </c>
      <c r="K1971" s="1165">
        <v>0</v>
      </c>
      <c r="L1971" s="1133" t="s">
        <v>301</v>
      </c>
      <c r="M1971" s="1165">
        <v>0</v>
      </c>
      <c r="N1971" s="738" t="s">
        <v>301</v>
      </c>
    </row>
    <row r="1972" spans="1:14" x14ac:dyDescent="0.35">
      <c r="A1972" s="1138">
        <v>17</v>
      </c>
      <c r="B1972" s="868" t="s">
        <v>310</v>
      </c>
      <c r="C1972" s="868" t="s">
        <v>185</v>
      </c>
      <c r="D1972" s="738" t="s">
        <v>301</v>
      </c>
      <c r="E1972" s="1139"/>
      <c r="F1972" s="1139">
        <v>0</v>
      </c>
      <c r="G1972" s="1139">
        <v>0</v>
      </c>
      <c r="H1972" s="1133" t="s">
        <v>301</v>
      </c>
      <c r="I1972" s="1139"/>
      <c r="J1972" s="1139">
        <v>0</v>
      </c>
      <c r="K1972" s="1139">
        <v>0</v>
      </c>
      <c r="L1972" s="1133" t="s">
        <v>301</v>
      </c>
      <c r="M1972" s="1139">
        <v>0</v>
      </c>
      <c r="N1972" s="738" t="s">
        <v>301</v>
      </c>
    </row>
    <row r="1973" spans="1:14" x14ac:dyDescent="0.35">
      <c r="A1973" s="1164">
        <v>18</v>
      </c>
      <c r="B1973" s="865" t="s">
        <v>151</v>
      </c>
      <c r="C1973" s="865" t="s">
        <v>185</v>
      </c>
      <c r="D1973" s="738" t="s">
        <v>301</v>
      </c>
      <c r="E1973" s="1165"/>
      <c r="F1973" s="1165">
        <v>0</v>
      </c>
      <c r="G1973" s="1165">
        <v>0</v>
      </c>
      <c r="H1973" s="1133" t="s">
        <v>301</v>
      </c>
      <c r="I1973" s="1165"/>
      <c r="J1973" s="1165">
        <v>0</v>
      </c>
      <c r="K1973" s="1165">
        <v>0</v>
      </c>
      <c r="L1973" s="1133" t="s">
        <v>301</v>
      </c>
      <c r="M1973" s="1165">
        <v>0</v>
      </c>
      <c r="N1973" s="738" t="s">
        <v>301</v>
      </c>
    </row>
    <row r="1974" spans="1:14" x14ac:dyDescent="0.35">
      <c r="A1974" s="1161"/>
      <c r="B1974" s="1162" t="s">
        <v>308</v>
      </c>
      <c r="C1974" s="1162"/>
      <c r="D1974" s="738" t="s">
        <v>301</v>
      </c>
      <c r="E1974" s="1163">
        <v>0</v>
      </c>
      <c r="F1974" s="1163">
        <v>0</v>
      </c>
      <c r="G1974" s="1163">
        <v>0</v>
      </c>
      <c r="H1974" s="1133" t="s">
        <v>301</v>
      </c>
      <c r="I1974" s="1163">
        <v>0</v>
      </c>
      <c r="J1974" s="1163">
        <v>0</v>
      </c>
      <c r="K1974" s="1163">
        <v>0</v>
      </c>
      <c r="L1974" s="1133" t="s">
        <v>301</v>
      </c>
      <c r="M1974" s="1163">
        <v>0</v>
      </c>
      <c r="N1974" s="738" t="s">
        <v>301</v>
      </c>
    </row>
    <row r="1975" spans="1:14" x14ac:dyDescent="0.35">
      <c r="A1975" s="1164">
        <v>19</v>
      </c>
      <c r="B1975" s="865" t="s">
        <v>206</v>
      </c>
      <c r="C1975" s="865" t="s">
        <v>179</v>
      </c>
      <c r="D1975" s="738" t="s">
        <v>301</v>
      </c>
      <c r="E1975" s="1165"/>
      <c r="F1975" s="1165">
        <v>0</v>
      </c>
      <c r="G1975" s="1165">
        <v>0</v>
      </c>
      <c r="H1975" s="1133" t="s">
        <v>301</v>
      </c>
      <c r="I1975" s="1165"/>
      <c r="J1975" s="1165">
        <v>0</v>
      </c>
      <c r="K1975" s="1165">
        <v>0</v>
      </c>
      <c r="L1975" s="1133" t="s">
        <v>301</v>
      </c>
      <c r="M1975" s="1165">
        <v>0</v>
      </c>
      <c r="N1975" s="738" t="s">
        <v>301</v>
      </c>
    </row>
    <row r="1976" spans="1:14" x14ac:dyDescent="0.35">
      <c r="A1976" s="1138">
        <v>20</v>
      </c>
      <c r="B1976" s="868" t="s">
        <v>507</v>
      </c>
      <c r="C1976" s="868" t="s">
        <v>179</v>
      </c>
      <c r="D1976" s="738" t="s">
        <v>301</v>
      </c>
      <c r="E1976" s="1139"/>
      <c r="F1976" s="1139">
        <v>0</v>
      </c>
      <c r="G1976" s="1139">
        <v>0</v>
      </c>
      <c r="H1976" s="1133" t="s">
        <v>301</v>
      </c>
      <c r="I1976" s="1139"/>
      <c r="J1976" s="1139">
        <v>0</v>
      </c>
      <c r="K1976" s="1139">
        <v>0</v>
      </c>
      <c r="L1976" s="1133" t="s">
        <v>301</v>
      </c>
      <c r="M1976" s="1139">
        <v>0</v>
      </c>
      <c r="N1976" s="738" t="s">
        <v>301</v>
      </c>
    </row>
    <row r="1977" spans="1:14" x14ac:dyDescent="0.35">
      <c r="A1977" s="1164">
        <v>21</v>
      </c>
      <c r="B1977" s="865" t="s">
        <v>207</v>
      </c>
      <c r="C1977" s="865" t="s">
        <v>179</v>
      </c>
      <c r="D1977" s="738" t="s">
        <v>301</v>
      </c>
      <c r="E1977" s="1165"/>
      <c r="F1977" s="1165">
        <v>0</v>
      </c>
      <c r="G1977" s="1165">
        <v>0</v>
      </c>
      <c r="H1977" s="1133" t="s">
        <v>301</v>
      </c>
      <c r="I1977" s="1165"/>
      <c r="J1977" s="1165">
        <v>0</v>
      </c>
      <c r="K1977" s="1165">
        <v>0</v>
      </c>
      <c r="L1977" s="1133" t="s">
        <v>301</v>
      </c>
      <c r="M1977" s="1165">
        <v>0</v>
      </c>
      <c r="N1977" s="738" t="s">
        <v>301</v>
      </c>
    </row>
    <row r="1978" spans="1:14" x14ac:dyDescent="0.35">
      <c r="A1978" s="1138">
        <v>22</v>
      </c>
      <c r="B1978" s="868" t="s">
        <v>220</v>
      </c>
      <c r="C1978" s="868" t="s">
        <v>179</v>
      </c>
      <c r="D1978" s="738" t="s">
        <v>301</v>
      </c>
      <c r="E1978" s="1139"/>
      <c r="F1978" s="1139">
        <v>0</v>
      </c>
      <c r="G1978" s="1139">
        <v>0</v>
      </c>
      <c r="H1978" s="1133" t="s">
        <v>301</v>
      </c>
      <c r="I1978" s="1139"/>
      <c r="J1978" s="1139">
        <v>0</v>
      </c>
      <c r="K1978" s="1139">
        <v>0</v>
      </c>
      <c r="L1978" s="1133" t="s">
        <v>301</v>
      </c>
      <c r="M1978" s="1139">
        <v>0</v>
      </c>
      <c r="N1978" s="738" t="s">
        <v>301</v>
      </c>
    </row>
    <row r="1979" spans="1:14" x14ac:dyDescent="0.35">
      <c r="A1979" s="1164">
        <v>23</v>
      </c>
      <c r="B1979" s="865" t="s">
        <v>219</v>
      </c>
      <c r="C1979" s="865" t="s">
        <v>179</v>
      </c>
      <c r="D1979" s="738" t="s">
        <v>301</v>
      </c>
      <c r="E1979" s="1165"/>
      <c r="F1979" s="1165">
        <v>0</v>
      </c>
      <c r="G1979" s="1165">
        <v>0</v>
      </c>
      <c r="H1979" s="1133" t="s">
        <v>301</v>
      </c>
      <c r="I1979" s="1165"/>
      <c r="J1979" s="1165">
        <v>0</v>
      </c>
      <c r="K1979" s="1165">
        <v>0</v>
      </c>
      <c r="L1979" s="1133" t="s">
        <v>301</v>
      </c>
      <c r="M1979" s="1165">
        <v>0</v>
      </c>
      <c r="N1979" s="738" t="s">
        <v>301</v>
      </c>
    </row>
    <row r="1980" spans="1:14" x14ac:dyDescent="0.35">
      <c r="A1980" s="1138">
        <v>24</v>
      </c>
      <c r="B1980" s="868" t="s">
        <v>508</v>
      </c>
      <c r="C1980" s="868" t="s">
        <v>179</v>
      </c>
      <c r="D1980" s="738" t="s">
        <v>301</v>
      </c>
      <c r="E1980" s="1139"/>
      <c r="F1980" s="1139">
        <v>0</v>
      </c>
      <c r="G1980" s="1139">
        <v>0</v>
      </c>
      <c r="H1980" s="1133" t="s">
        <v>301</v>
      </c>
      <c r="I1980" s="1139"/>
      <c r="J1980" s="1139">
        <v>0</v>
      </c>
      <c r="K1980" s="1139">
        <v>0</v>
      </c>
      <c r="L1980" s="1133" t="s">
        <v>301</v>
      </c>
      <c r="M1980" s="1139">
        <v>0</v>
      </c>
      <c r="N1980" s="738" t="s">
        <v>301</v>
      </c>
    </row>
    <row r="1981" spans="1:14" x14ac:dyDescent="0.35">
      <c r="A1981" s="1164">
        <v>25</v>
      </c>
      <c r="B1981" s="865" t="s">
        <v>213</v>
      </c>
      <c r="C1981" s="865" t="s">
        <v>179</v>
      </c>
      <c r="D1981" s="738" t="s">
        <v>301</v>
      </c>
      <c r="E1981" s="1165"/>
      <c r="F1981" s="1165">
        <v>0</v>
      </c>
      <c r="G1981" s="1165">
        <v>0</v>
      </c>
      <c r="H1981" s="1133" t="s">
        <v>301</v>
      </c>
      <c r="I1981" s="1165"/>
      <c r="J1981" s="1165">
        <v>0</v>
      </c>
      <c r="K1981" s="1165">
        <v>0</v>
      </c>
      <c r="L1981" s="1133" t="s">
        <v>301</v>
      </c>
      <c r="M1981" s="1165">
        <v>0</v>
      </c>
      <c r="N1981" s="738" t="s">
        <v>301</v>
      </c>
    </row>
    <row r="1982" spans="1:14" x14ac:dyDescent="0.35">
      <c r="A1982" s="1138">
        <v>26</v>
      </c>
      <c r="B1982" s="868" t="s">
        <v>509</v>
      </c>
      <c r="C1982" s="868" t="s">
        <v>179</v>
      </c>
      <c r="D1982" s="738" t="s">
        <v>301</v>
      </c>
      <c r="E1982" s="1139"/>
      <c r="F1982" s="1139">
        <v>0</v>
      </c>
      <c r="G1982" s="1139">
        <v>0</v>
      </c>
      <c r="H1982" s="1133" t="s">
        <v>301</v>
      </c>
      <c r="I1982" s="1139"/>
      <c r="J1982" s="1139">
        <v>0</v>
      </c>
      <c r="K1982" s="1139">
        <v>0</v>
      </c>
      <c r="L1982" s="1133" t="s">
        <v>301</v>
      </c>
      <c r="M1982" s="1139">
        <v>0</v>
      </c>
      <c r="N1982" s="738" t="s">
        <v>301</v>
      </c>
    </row>
    <row r="1983" spans="1:14" x14ac:dyDescent="0.35">
      <c r="A1983" s="1164">
        <v>27</v>
      </c>
      <c r="B1983" s="865" t="s">
        <v>209</v>
      </c>
      <c r="C1983" s="865" t="s">
        <v>208</v>
      </c>
      <c r="D1983" s="738" t="s">
        <v>301</v>
      </c>
      <c r="E1983" s="1165"/>
      <c r="F1983" s="1165">
        <v>0</v>
      </c>
      <c r="G1983" s="1165">
        <v>0</v>
      </c>
      <c r="H1983" s="1133" t="s">
        <v>301</v>
      </c>
      <c r="I1983" s="1165"/>
      <c r="J1983" s="1165">
        <v>0</v>
      </c>
      <c r="K1983" s="1165">
        <v>0</v>
      </c>
      <c r="L1983" s="1133" t="s">
        <v>301</v>
      </c>
      <c r="M1983" s="1165">
        <v>0</v>
      </c>
      <c r="N1983" s="738" t="s">
        <v>301</v>
      </c>
    </row>
    <row r="1984" spans="1:14" x14ac:dyDescent="0.35">
      <c r="A1984" s="1138">
        <v>28</v>
      </c>
      <c r="B1984" s="868" t="s">
        <v>510</v>
      </c>
      <c r="C1984" s="868" t="s">
        <v>179</v>
      </c>
      <c r="D1984" s="738" t="s">
        <v>301</v>
      </c>
      <c r="E1984" s="1139"/>
      <c r="F1984" s="1139">
        <v>0</v>
      </c>
      <c r="G1984" s="1139">
        <v>0</v>
      </c>
      <c r="H1984" s="1133" t="s">
        <v>301</v>
      </c>
      <c r="I1984" s="1139"/>
      <c r="J1984" s="1139">
        <v>0</v>
      </c>
      <c r="K1984" s="1139">
        <v>0</v>
      </c>
      <c r="L1984" s="1133" t="s">
        <v>301</v>
      </c>
      <c r="M1984" s="1139">
        <v>0</v>
      </c>
      <c r="N1984" s="738" t="s">
        <v>301</v>
      </c>
    </row>
    <row r="1985" spans="1:14" x14ac:dyDescent="0.35">
      <c r="A1985" s="1164">
        <v>29</v>
      </c>
      <c r="B1985" s="865" t="s">
        <v>527</v>
      </c>
      <c r="C1985" s="865" t="s">
        <v>11</v>
      </c>
      <c r="D1985" s="738" t="s">
        <v>301</v>
      </c>
      <c r="E1985" s="1165"/>
      <c r="F1985" s="1165">
        <v>0</v>
      </c>
      <c r="G1985" s="1165">
        <v>0</v>
      </c>
      <c r="H1985" s="1133" t="s">
        <v>301</v>
      </c>
      <c r="I1985" s="1165"/>
      <c r="J1985" s="1165">
        <v>0</v>
      </c>
      <c r="K1985" s="1165">
        <v>0</v>
      </c>
      <c r="L1985" s="1133" t="s">
        <v>301</v>
      </c>
      <c r="M1985" s="1165">
        <v>0</v>
      </c>
      <c r="N1985" s="738" t="s">
        <v>301</v>
      </c>
    </row>
    <row r="1986" spans="1:14" x14ac:dyDescent="0.35">
      <c r="A1986" s="1161"/>
      <c r="B1986" s="1162" t="s">
        <v>528</v>
      </c>
      <c r="C1986" s="1162"/>
      <c r="D1986" s="738" t="s">
        <v>301</v>
      </c>
      <c r="E1986" s="1163">
        <v>0</v>
      </c>
      <c r="F1986" s="1163">
        <v>0</v>
      </c>
      <c r="G1986" s="1163">
        <v>0</v>
      </c>
      <c r="H1986" s="1133" t="s">
        <v>301</v>
      </c>
      <c r="I1986" s="1163">
        <v>2519299</v>
      </c>
      <c r="J1986" s="1163">
        <v>-2519299</v>
      </c>
      <c r="K1986" s="1163">
        <v>0</v>
      </c>
      <c r="L1986" s="1133" t="s">
        <v>301</v>
      </c>
      <c r="M1986" s="1163">
        <v>0</v>
      </c>
      <c r="N1986" s="738" t="s">
        <v>301</v>
      </c>
    </row>
    <row r="1987" spans="1:14" x14ac:dyDescent="0.35">
      <c r="A1987" s="1164">
        <v>30</v>
      </c>
      <c r="B1987" s="865" t="s">
        <v>3509</v>
      </c>
      <c r="C1987" s="865" t="s">
        <v>191</v>
      </c>
      <c r="D1987" s="738" t="s">
        <v>301</v>
      </c>
      <c r="E1987" s="1165"/>
      <c r="F1987" s="1165">
        <v>0</v>
      </c>
      <c r="G1987" s="1165">
        <v>0</v>
      </c>
      <c r="H1987" s="1133" t="s">
        <v>301</v>
      </c>
      <c r="I1987" s="1165"/>
      <c r="J1987" s="1165">
        <v>0</v>
      </c>
      <c r="K1987" s="1165">
        <v>0</v>
      </c>
      <c r="L1987" s="1133" t="s">
        <v>301</v>
      </c>
      <c r="M1987" s="1165">
        <v>0</v>
      </c>
      <c r="N1987" s="738" t="s">
        <v>301</v>
      </c>
    </row>
    <row r="1988" spans="1:14" x14ac:dyDescent="0.35">
      <c r="A1988" s="1138">
        <v>31</v>
      </c>
      <c r="B1988" s="868" t="s">
        <v>157</v>
      </c>
      <c r="C1988" s="868" t="s">
        <v>191</v>
      </c>
      <c r="D1988" s="738" t="s">
        <v>301</v>
      </c>
      <c r="E1988" s="1139"/>
      <c r="F1988" s="1139">
        <v>0</v>
      </c>
      <c r="G1988" s="1139">
        <v>0</v>
      </c>
      <c r="H1988" s="1133" t="s">
        <v>301</v>
      </c>
      <c r="I1988" s="1139"/>
      <c r="J1988" s="1139">
        <v>0</v>
      </c>
      <c r="K1988" s="1139">
        <v>0</v>
      </c>
      <c r="L1988" s="1133" t="s">
        <v>301</v>
      </c>
      <c r="M1988" s="1139">
        <v>0</v>
      </c>
      <c r="N1988" s="738" t="s">
        <v>301</v>
      </c>
    </row>
    <row r="1989" spans="1:14" x14ac:dyDescent="0.35">
      <c r="A1989" s="1164">
        <v>32</v>
      </c>
      <c r="B1989" s="865" t="s">
        <v>154</v>
      </c>
      <c r="C1989" s="865" t="s">
        <v>191</v>
      </c>
      <c r="D1989" s="738" t="s">
        <v>301</v>
      </c>
      <c r="E1989" s="1165"/>
      <c r="F1989" s="1165">
        <v>0</v>
      </c>
      <c r="G1989" s="1165">
        <v>0</v>
      </c>
      <c r="H1989" s="1133" t="s">
        <v>301</v>
      </c>
      <c r="I1989" s="1165"/>
      <c r="J1989" s="1165">
        <v>0</v>
      </c>
      <c r="K1989" s="1165">
        <v>0</v>
      </c>
      <c r="L1989" s="1133" t="s">
        <v>301</v>
      </c>
      <c r="M1989" s="1165">
        <v>0</v>
      </c>
      <c r="N1989" s="738" t="s">
        <v>301</v>
      </c>
    </row>
    <row r="1990" spans="1:14" x14ac:dyDescent="0.35">
      <c r="A1990" s="1138">
        <v>33</v>
      </c>
      <c r="B1990" s="868" t="s">
        <v>159</v>
      </c>
      <c r="C1990" s="868" t="s">
        <v>191</v>
      </c>
      <c r="D1990" s="738" t="s">
        <v>301</v>
      </c>
      <c r="E1990" s="1139"/>
      <c r="F1990" s="1139">
        <v>0</v>
      </c>
      <c r="G1990" s="1139">
        <v>0</v>
      </c>
      <c r="H1990" s="1133" t="s">
        <v>301</v>
      </c>
      <c r="I1990" s="1139"/>
      <c r="J1990" s="1139">
        <v>0</v>
      </c>
      <c r="K1990" s="1139">
        <v>0</v>
      </c>
      <c r="L1990" s="1133" t="s">
        <v>301</v>
      </c>
      <c r="M1990" s="1139">
        <v>0</v>
      </c>
      <c r="N1990" s="738" t="s">
        <v>301</v>
      </c>
    </row>
    <row r="1991" spans="1:14" x14ac:dyDescent="0.35">
      <c r="A1991" s="1164">
        <v>34</v>
      </c>
      <c r="B1991" s="865" t="s">
        <v>156</v>
      </c>
      <c r="C1991" s="865" t="s">
        <v>191</v>
      </c>
      <c r="D1991" s="738" t="s">
        <v>301</v>
      </c>
      <c r="E1991" s="1165"/>
      <c r="F1991" s="1165">
        <v>0</v>
      </c>
      <c r="G1991" s="1165">
        <v>0</v>
      </c>
      <c r="H1991" s="1133" t="s">
        <v>301</v>
      </c>
      <c r="I1991" s="1165"/>
      <c r="J1991" s="1165">
        <v>0</v>
      </c>
      <c r="K1991" s="1165">
        <v>0</v>
      </c>
      <c r="L1991" s="1133" t="s">
        <v>301</v>
      </c>
      <c r="M1991" s="1165">
        <v>0</v>
      </c>
      <c r="N1991" s="738" t="s">
        <v>301</v>
      </c>
    </row>
    <row r="1992" spans="1:14" x14ac:dyDescent="0.35">
      <c r="A1992" s="1138">
        <v>35</v>
      </c>
      <c r="B1992" s="868" t="s">
        <v>147</v>
      </c>
      <c r="C1992" s="868" t="s">
        <v>191</v>
      </c>
      <c r="D1992" s="738" t="s">
        <v>301</v>
      </c>
      <c r="E1992" s="1139"/>
      <c r="F1992" s="1139">
        <v>0</v>
      </c>
      <c r="G1992" s="1139">
        <v>0</v>
      </c>
      <c r="H1992" s="1133" t="s">
        <v>301</v>
      </c>
      <c r="I1992" s="1139"/>
      <c r="J1992" s="1139">
        <v>0</v>
      </c>
      <c r="K1992" s="1139">
        <v>0</v>
      </c>
      <c r="L1992" s="1133" t="s">
        <v>301</v>
      </c>
      <c r="M1992" s="1139">
        <v>0</v>
      </c>
      <c r="N1992" s="738" t="s">
        <v>301</v>
      </c>
    </row>
    <row r="1993" spans="1:14" x14ac:dyDescent="0.35">
      <c r="A1993" s="1164">
        <v>36</v>
      </c>
      <c r="B1993" s="865" t="s">
        <v>150</v>
      </c>
      <c r="C1993" s="865" t="s">
        <v>191</v>
      </c>
      <c r="D1993" s="738" t="s">
        <v>301</v>
      </c>
      <c r="E1993" s="1165"/>
      <c r="F1993" s="1165">
        <v>0</v>
      </c>
      <c r="G1993" s="1165">
        <v>0</v>
      </c>
      <c r="H1993" s="1133" t="s">
        <v>301</v>
      </c>
      <c r="I1993" s="1165"/>
      <c r="J1993" s="1165">
        <v>0</v>
      </c>
      <c r="K1993" s="1165">
        <v>0</v>
      </c>
      <c r="L1993" s="1133" t="s">
        <v>301</v>
      </c>
      <c r="M1993" s="1165">
        <v>0</v>
      </c>
      <c r="N1993" s="738" t="s">
        <v>301</v>
      </c>
    </row>
    <row r="1994" spans="1:14" x14ac:dyDescent="0.35">
      <c r="A1994" s="1138">
        <v>37</v>
      </c>
      <c r="B1994" s="868" t="s">
        <v>149</v>
      </c>
      <c r="C1994" s="868" t="s">
        <v>176</v>
      </c>
      <c r="D1994" s="738" t="s">
        <v>301</v>
      </c>
      <c r="E1994" s="1139"/>
      <c r="F1994" s="1139">
        <v>0</v>
      </c>
      <c r="G1994" s="1139">
        <v>0</v>
      </c>
      <c r="H1994" s="1133" t="s">
        <v>301</v>
      </c>
      <c r="I1994" s="1139">
        <v>2075778</v>
      </c>
      <c r="J1994" s="1139">
        <v>-2075778</v>
      </c>
      <c r="K1994" s="1139">
        <v>0</v>
      </c>
      <c r="L1994" s="1133" t="s">
        <v>301</v>
      </c>
      <c r="M1994" s="1139">
        <v>0</v>
      </c>
      <c r="N1994" s="738" t="s">
        <v>301</v>
      </c>
    </row>
    <row r="1995" spans="1:14" x14ac:dyDescent="0.35">
      <c r="A1995" s="1164">
        <v>38</v>
      </c>
      <c r="B1995" s="865" t="s">
        <v>158</v>
      </c>
      <c r="C1995" s="865" t="s">
        <v>176</v>
      </c>
      <c r="D1995" s="738" t="s">
        <v>301</v>
      </c>
      <c r="E1995" s="1165"/>
      <c r="F1995" s="1165">
        <v>0</v>
      </c>
      <c r="G1995" s="1165">
        <v>0</v>
      </c>
      <c r="H1995" s="1133" t="s">
        <v>301</v>
      </c>
      <c r="I1995" s="1165">
        <v>156845</v>
      </c>
      <c r="J1995" s="1165">
        <v>-156845</v>
      </c>
      <c r="K1995" s="1165">
        <v>0</v>
      </c>
      <c r="L1995" s="1133" t="s">
        <v>301</v>
      </c>
      <c r="M1995" s="1165">
        <v>0</v>
      </c>
      <c r="N1995" s="738" t="s">
        <v>301</v>
      </c>
    </row>
    <row r="1996" spans="1:14" x14ac:dyDescent="0.35">
      <c r="A1996" s="1138">
        <v>39</v>
      </c>
      <c r="B1996" s="868" t="s">
        <v>529</v>
      </c>
      <c r="C1996" s="868" t="s">
        <v>176</v>
      </c>
      <c r="D1996" s="738" t="s">
        <v>301</v>
      </c>
      <c r="E1996" s="1139"/>
      <c r="F1996" s="1139">
        <v>0</v>
      </c>
      <c r="G1996" s="1139">
        <v>0</v>
      </c>
      <c r="H1996" s="1133" t="s">
        <v>301</v>
      </c>
      <c r="I1996" s="1139"/>
      <c r="J1996" s="1139">
        <v>0</v>
      </c>
      <c r="K1996" s="1139">
        <v>0</v>
      </c>
      <c r="L1996" s="1133" t="s">
        <v>301</v>
      </c>
      <c r="M1996" s="1139">
        <v>0</v>
      </c>
      <c r="N1996" s="738" t="s">
        <v>301</v>
      </c>
    </row>
    <row r="1997" spans="1:14" x14ac:dyDescent="0.35">
      <c r="A1997" s="1164">
        <v>40</v>
      </c>
      <c r="B1997" s="865" t="s">
        <v>148</v>
      </c>
      <c r="C1997" s="865" t="s">
        <v>176</v>
      </c>
      <c r="D1997" s="738" t="s">
        <v>301</v>
      </c>
      <c r="E1997" s="1165"/>
      <c r="F1997" s="1165">
        <v>0</v>
      </c>
      <c r="G1997" s="1165">
        <v>0</v>
      </c>
      <c r="H1997" s="1133" t="s">
        <v>301</v>
      </c>
      <c r="I1997" s="1165"/>
      <c r="J1997" s="1165">
        <v>0</v>
      </c>
      <c r="K1997" s="1165">
        <v>0</v>
      </c>
      <c r="L1997" s="1133" t="s">
        <v>301</v>
      </c>
      <c r="M1997" s="1165">
        <v>0</v>
      </c>
      <c r="N1997" s="738" t="s">
        <v>301</v>
      </c>
    </row>
    <row r="1998" spans="1:14" x14ac:dyDescent="0.35">
      <c r="A1998" s="1138">
        <v>41</v>
      </c>
      <c r="B1998" s="868" t="s">
        <v>511</v>
      </c>
      <c r="C1998" s="868" t="s">
        <v>185</v>
      </c>
      <c r="D1998" s="738" t="s">
        <v>301</v>
      </c>
      <c r="E1998" s="1139"/>
      <c r="F1998" s="1139">
        <v>0</v>
      </c>
      <c r="G1998" s="1139">
        <v>0</v>
      </c>
      <c r="H1998" s="1133" t="s">
        <v>301</v>
      </c>
      <c r="I1998" s="1139"/>
      <c r="J1998" s="1139">
        <v>0</v>
      </c>
      <c r="K1998" s="1139">
        <v>0</v>
      </c>
      <c r="L1998" s="1133" t="s">
        <v>301</v>
      </c>
      <c r="M1998" s="1139">
        <v>0</v>
      </c>
      <c r="N1998" s="738" t="s">
        <v>301</v>
      </c>
    </row>
    <row r="1999" spans="1:14" x14ac:dyDescent="0.35">
      <c r="A1999" s="1164">
        <v>42</v>
      </c>
      <c r="B1999" s="865" t="s">
        <v>155</v>
      </c>
      <c r="C1999" s="865" t="s">
        <v>191</v>
      </c>
      <c r="D1999" s="738" t="s">
        <v>301</v>
      </c>
      <c r="E1999" s="1165"/>
      <c r="F1999" s="1165">
        <v>0</v>
      </c>
      <c r="G1999" s="1165">
        <v>0</v>
      </c>
      <c r="H1999" s="1133" t="s">
        <v>301</v>
      </c>
      <c r="I1999" s="1165">
        <v>19613</v>
      </c>
      <c r="J1999" s="1165">
        <v>-19613</v>
      </c>
      <c r="K1999" s="1165">
        <v>0</v>
      </c>
      <c r="L1999" s="1133" t="s">
        <v>301</v>
      </c>
      <c r="M1999" s="1165">
        <v>0</v>
      </c>
      <c r="N1999" s="738" t="s">
        <v>301</v>
      </c>
    </row>
    <row r="2000" spans="1:14" x14ac:dyDescent="0.35">
      <c r="A2000" s="1138">
        <v>43</v>
      </c>
      <c r="B2000" s="868" t="s">
        <v>153</v>
      </c>
      <c r="C2000" s="868" t="s">
        <v>191</v>
      </c>
      <c r="D2000" s="738" t="s">
        <v>301</v>
      </c>
      <c r="E2000" s="1139"/>
      <c r="F2000" s="1139">
        <v>0</v>
      </c>
      <c r="G2000" s="1139">
        <v>0</v>
      </c>
      <c r="H2000" s="1133" t="s">
        <v>301</v>
      </c>
      <c r="I2000" s="1139">
        <v>29416</v>
      </c>
      <c r="J2000" s="1139">
        <v>-29416</v>
      </c>
      <c r="K2000" s="1139">
        <v>0</v>
      </c>
      <c r="L2000" s="1133" t="s">
        <v>301</v>
      </c>
      <c r="M2000" s="1139">
        <v>0</v>
      </c>
      <c r="N2000" s="738" t="s">
        <v>301</v>
      </c>
    </row>
    <row r="2001" spans="1:14" x14ac:dyDescent="0.35">
      <c r="A2001" s="1164">
        <v>44</v>
      </c>
      <c r="B2001" s="865" t="s">
        <v>512</v>
      </c>
      <c r="C2001" s="865" t="s">
        <v>191</v>
      </c>
      <c r="D2001" s="738" t="s">
        <v>301</v>
      </c>
      <c r="E2001" s="1165"/>
      <c r="F2001" s="1165">
        <v>0</v>
      </c>
      <c r="G2001" s="1165">
        <v>0</v>
      </c>
      <c r="H2001" s="1133" t="s">
        <v>301</v>
      </c>
      <c r="I2001" s="1165"/>
      <c r="J2001" s="1165">
        <v>0</v>
      </c>
      <c r="K2001" s="1165">
        <v>0</v>
      </c>
      <c r="L2001" s="1133" t="s">
        <v>301</v>
      </c>
      <c r="M2001" s="1165">
        <v>0</v>
      </c>
      <c r="N2001" s="738" t="s">
        <v>301</v>
      </c>
    </row>
    <row r="2002" spans="1:14" x14ac:dyDescent="0.35">
      <c r="A2002" s="1138">
        <v>45</v>
      </c>
      <c r="B2002" s="868" t="s">
        <v>152</v>
      </c>
      <c r="C2002" s="868" t="s">
        <v>191</v>
      </c>
      <c r="D2002" s="738" t="s">
        <v>301</v>
      </c>
      <c r="E2002" s="1139"/>
      <c r="F2002" s="1139">
        <v>0</v>
      </c>
      <c r="G2002" s="1139">
        <v>0</v>
      </c>
      <c r="H2002" s="1133" t="s">
        <v>301</v>
      </c>
      <c r="I2002" s="1139"/>
      <c r="J2002" s="1139">
        <v>0</v>
      </c>
      <c r="K2002" s="1139">
        <v>0</v>
      </c>
      <c r="L2002" s="1133" t="s">
        <v>301</v>
      </c>
      <c r="M2002" s="1139">
        <v>0</v>
      </c>
      <c r="N2002" s="738" t="s">
        <v>301</v>
      </c>
    </row>
    <row r="2003" spans="1:14" x14ac:dyDescent="0.35">
      <c r="A2003" s="1164">
        <v>46</v>
      </c>
      <c r="B2003" s="865" t="s">
        <v>513</v>
      </c>
      <c r="C2003" s="865" t="s">
        <v>175</v>
      </c>
      <c r="D2003" s="738" t="s">
        <v>301</v>
      </c>
      <c r="E2003" s="1165"/>
      <c r="F2003" s="1165">
        <v>0</v>
      </c>
      <c r="G2003" s="1165">
        <v>0</v>
      </c>
      <c r="H2003" s="1133" t="s">
        <v>301</v>
      </c>
      <c r="I2003" s="1165"/>
      <c r="J2003" s="1165">
        <v>0</v>
      </c>
      <c r="K2003" s="1165">
        <v>0</v>
      </c>
      <c r="L2003" s="1133" t="s">
        <v>301</v>
      </c>
      <c r="M2003" s="1165">
        <v>0</v>
      </c>
      <c r="N2003" s="738" t="s">
        <v>301</v>
      </c>
    </row>
    <row r="2004" spans="1:14" x14ac:dyDescent="0.35">
      <c r="A2004" s="1138">
        <v>47</v>
      </c>
      <c r="B2004" s="868" t="s">
        <v>204</v>
      </c>
      <c r="C2004" s="868" t="s">
        <v>196</v>
      </c>
      <c r="D2004" s="738" t="s">
        <v>301</v>
      </c>
      <c r="E2004" s="1139"/>
      <c r="F2004" s="1139">
        <v>0</v>
      </c>
      <c r="G2004" s="1139">
        <v>0</v>
      </c>
      <c r="H2004" s="1133" t="s">
        <v>301</v>
      </c>
      <c r="I2004" s="1139">
        <v>237647</v>
      </c>
      <c r="J2004" s="1139">
        <v>-237647</v>
      </c>
      <c r="K2004" s="1139">
        <v>0</v>
      </c>
      <c r="L2004" s="1133" t="s">
        <v>301</v>
      </c>
      <c r="M2004" s="1139">
        <v>0</v>
      </c>
      <c r="N2004" s="738" t="s">
        <v>301</v>
      </c>
    </row>
    <row r="2005" spans="1:14" x14ac:dyDescent="0.35">
      <c r="A2005" s="1164">
        <v>48</v>
      </c>
      <c r="B2005" s="865" t="s">
        <v>221</v>
      </c>
      <c r="C2005" s="865" t="s">
        <v>197</v>
      </c>
      <c r="D2005" s="738" t="s">
        <v>301</v>
      </c>
      <c r="E2005" s="1165"/>
      <c r="F2005" s="1165">
        <v>0</v>
      </c>
      <c r="G2005" s="1165">
        <v>0</v>
      </c>
      <c r="H2005" s="1133" t="s">
        <v>301</v>
      </c>
      <c r="I2005" s="1165"/>
      <c r="J2005" s="1165">
        <v>0</v>
      </c>
      <c r="K2005" s="1165">
        <v>0</v>
      </c>
      <c r="L2005" s="1133" t="s">
        <v>301</v>
      </c>
      <c r="M2005" s="1165">
        <v>0</v>
      </c>
      <c r="N2005" s="738" t="s">
        <v>301</v>
      </c>
    </row>
    <row r="2006" spans="1:14" x14ac:dyDescent="0.35">
      <c r="A2006" s="1138">
        <v>49</v>
      </c>
      <c r="B2006" s="868" t="s">
        <v>530</v>
      </c>
      <c r="C2006" s="868" t="s">
        <v>2516</v>
      </c>
      <c r="D2006" s="738" t="s">
        <v>301</v>
      </c>
      <c r="E2006" s="1139"/>
      <c r="F2006" s="1139">
        <v>0</v>
      </c>
      <c r="G2006" s="1139">
        <v>0</v>
      </c>
      <c r="H2006" s="1133" t="s">
        <v>301</v>
      </c>
      <c r="I2006" s="1139"/>
      <c r="J2006" s="1139">
        <v>0</v>
      </c>
      <c r="K2006" s="1139">
        <v>0</v>
      </c>
      <c r="L2006" s="1133" t="s">
        <v>301</v>
      </c>
      <c r="M2006" s="1139">
        <v>0</v>
      </c>
      <c r="N2006" s="738" t="s">
        <v>301</v>
      </c>
    </row>
    <row r="2007" spans="1:14" x14ac:dyDescent="0.35">
      <c r="A2007" s="1164">
        <v>50</v>
      </c>
      <c r="B2007" s="865" t="s">
        <v>2520</v>
      </c>
      <c r="C2007" s="865" t="s">
        <v>2516</v>
      </c>
      <c r="D2007" s="738" t="s">
        <v>301</v>
      </c>
      <c r="E2007" s="1165"/>
      <c r="F2007" s="1165">
        <v>0</v>
      </c>
      <c r="G2007" s="1165">
        <v>0</v>
      </c>
      <c r="H2007" s="1133" t="s">
        <v>301</v>
      </c>
      <c r="I2007" s="1165"/>
      <c r="J2007" s="1165">
        <v>0</v>
      </c>
      <c r="K2007" s="1165">
        <v>0</v>
      </c>
      <c r="L2007" s="1133" t="s">
        <v>301</v>
      </c>
      <c r="M2007" s="1165">
        <v>0</v>
      </c>
      <c r="N2007" s="738" t="s">
        <v>301</v>
      </c>
    </row>
    <row r="2008" spans="1:14" x14ac:dyDescent="0.35">
      <c r="A2008" s="1138">
        <v>51</v>
      </c>
      <c r="B2008" s="868" t="s">
        <v>2517</v>
      </c>
      <c r="C2008" s="868" t="s">
        <v>2516</v>
      </c>
      <c r="D2008" s="738" t="s">
        <v>301</v>
      </c>
      <c r="E2008" s="1139"/>
      <c r="F2008" s="1139">
        <v>0</v>
      </c>
      <c r="G2008" s="1139">
        <v>0</v>
      </c>
      <c r="H2008" s="1133" t="s">
        <v>301</v>
      </c>
      <c r="I2008" s="1139"/>
      <c r="J2008" s="1139">
        <v>0</v>
      </c>
      <c r="K2008" s="1139">
        <v>0</v>
      </c>
      <c r="L2008" s="1133" t="s">
        <v>301</v>
      </c>
      <c r="M2008" s="1139">
        <v>0</v>
      </c>
      <c r="N2008" s="738" t="s">
        <v>301</v>
      </c>
    </row>
    <row r="2009" spans="1:14" x14ac:dyDescent="0.35">
      <c r="A2009" s="1164">
        <v>52</v>
      </c>
      <c r="B2009" s="865" t="s">
        <v>2518</v>
      </c>
      <c r="C2009" s="865" t="s">
        <v>2516</v>
      </c>
      <c r="D2009" s="738" t="s">
        <v>301</v>
      </c>
      <c r="E2009" s="1165"/>
      <c r="F2009" s="1165">
        <v>0</v>
      </c>
      <c r="G2009" s="1165">
        <v>0</v>
      </c>
      <c r="H2009" s="1133" t="s">
        <v>301</v>
      </c>
      <c r="I2009" s="1165"/>
      <c r="J2009" s="1165">
        <v>0</v>
      </c>
      <c r="K2009" s="1165">
        <v>0</v>
      </c>
      <c r="L2009" s="1133" t="s">
        <v>301</v>
      </c>
      <c r="M2009" s="1165">
        <v>0</v>
      </c>
      <c r="N2009" s="738" t="s">
        <v>301</v>
      </c>
    </row>
    <row r="2010" spans="1:14" x14ac:dyDescent="0.35">
      <c r="A2010" s="1138">
        <v>53</v>
      </c>
      <c r="B2010" s="868" t="s">
        <v>2519</v>
      </c>
      <c r="C2010" s="868" t="s">
        <v>2516</v>
      </c>
      <c r="D2010" s="738" t="s">
        <v>301</v>
      </c>
      <c r="E2010" s="1139"/>
      <c r="F2010" s="1139">
        <v>0</v>
      </c>
      <c r="G2010" s="1139">
        <v>0</v>
      </c>
      <c r="H2010" s="1133" t="s">
        <v>301</v>
      </c>
      <c r="I2010" s="1139"/>
      <c r="J2010" s="1139">
        <v>0</v>
      </c>
      <c r="K2010" s="1139">
        <v>0</v>
      </c>
      <c r="L2010" s="1133" t="s">
        <v>301</v>
      </c>
      <c r="M2010" s="1139">
        <v>0</v>
      </c>
      <c r="N2010" s="738" t="s">
        <v>301</v>
      </c>
    </row>
    <row r="2011" spans="1:14" x14ac:dyDescent="0.35">
      <c r="A2011" s="1164">
        <v>54</v>
      </c>
      <c r="B2011" s="865" t="s">
        <v>2521</v>
      </c>
      <c r="C2011" s="865" t="s">
        <v>2516</v>
      </c>
      <c r="D2011" s="738" t="s">
        <v>301</v>
      </c>
      <c r="E2011" s="1165"/>
      <c r="F2011" s="1165">
        <v>0</v>
      </c>
      <c r="G2011" s="1165">
        <v>0</v>
      </c>
      <c r="H2011" s="1133" t="s">
        <v>301</v>
      </c>
      <c r="I2011" s="1165"/>
      <c r="J2011" s="1165">
        <v>0</v>
      </c>
      <c r="K2011" s="1165">
        <v>0</v>
      </c>
      <c r="L2011" s="1133" t="s">
        <v>301</v>
      </c>
      <c r="M2011" s="1165">
        <v>0</v>
      </c>
      <c r="N2011" s="738" t="s">
        <v>301</v>
      </c>
    </row>
    <row r="2012" spans="1:14" x14ac:dyDescent="0.35">
      <c r="A2012" s="1138">
        <v>55</v>
      </c>
      <c r="B2012" s="868" t="s">
        <v>527</v>
      </c>
      <c r="C2012" s="868" t="s">
        <v>505</v>
      </c>
      <c r="D2012" s="738" t="s">
        <v>301</v>
      </c>
      <c r="E2012" s="1139"/>
      <c r="F2012" s="1139">
        <v>0</v>
      </c>
      <c r="G2012" s="1139">
        <v>0</v>
      </c>
      <c r="H2012" s="1133" t="s">
        <v>301</v>
      </c>
      <c r="I2012" s="1139"/>
      <c r="J2012" s="1139">
        <v>0</v>
      </c>
      <c r="K2012" s="1139">
        <v>0</v>
      </c>
      <c r="L2012" s="1133" t="s">
        <v>301</v>
      </c>
      <c r="M2012" s="1139">
        <v>0</v>
      </c>
      <c r="N2012" s="738" t="s">
        <v>301</v>
      </c>
    </row>
    <row r="2013" spans="1:14" x14ac:dyDescent="0.35">
      <c r="A2013" s="1161"/>
      <c r="B2013" s="1162" t="s">
        <v>3510</v>
      </c>
      <c r="C2013" s="1162"/>
      <c r="D2013" s="738" t="s">
        <v>301</v>
      </c>
      <c r="E2013" s="1163">
        <v>0</v>
      </c>
      <c r="F2013" s="1163">
        <v>0</v>
      </c>
      <c r="G2013" s="1163">
        <v>0</v>
      </c>
      <c r="H2013" s="1133" t="s">
        <v>301</v>
      </c>
      <c r="I2013" s="1163">
        <v>0</v>
      </c>
      <c r="J2013" s="1163">
        <v>0</v>
      </c>
      <c r="K2013" s="1163">
        <v>0</v>
      </c>
      <c r="L2013" s="1133" t="s">
        <v>301</v>
      </c>
      <c r="M2013" s="1163">
        <v>0</v>
      </c>
      <c r="N2013" s="738" t="s">
        <v>301</v>
      </c>
    </row>
    <row r="2014" spans="1:14" x14ac:dyDescent="0.35">
      <c r="A2014" s="1164">
        <v>56</v>
      </c>
      <c r="B2014" s="865" t="s">
        <v>3511</v>
      </c>
      <c r="C2014" s="865" t="s">
        <v>3512</v>
      </c>
      <c r="D2014" s="738" t="s">
        <v>301</v>
      </c>
      <c r="E2014" s="1165"/>
      <c r="F2014" s="1165">
        <v>0</v>
      </c>
      <c r="G2014" s="1165">
        <v>0</v>
      </c>
      <c r="H2014" s="1133" t="s">
        <v>301</v>
      </c>
      <c r="I2014" s="1165"/>
      <c r="J2014" s="1165">
        <v>0</v>
      </c>
      <c r="K2014" s="1165">
        <v>0</v>
      </c>
      <c r="L2014" s="1133" t="s">
        <v>301</v>
      </c>
      <c r="M2014" s="1165">
        <v>0</v>
      </c>
      <c r="N2014" s="738" t="s">
        <v>301</v>
      </c>
    </row>
    <row r="2015" spans="1:14" x14ac:dyDescent="0.35">
      <c r="A2015" s="1138">
        <v>57</v>
      </c>
      <c r="B2015" s="868" t="s">
        <v>3513</v>
      </c>
      <c r="C2015" s="868" t="s">
        <v>3512</v>
      </c>
      <c r="D2015" s="738" t="s">
        <v>301</v>
      </c>
      <c r="E2015" s="1139"/>
      <c r="F2015" s="1139">
        <v>0</v>
      </c>
      <c r="G2015" s="1139">
        <v>0</v>
      </c>
      <c r="H2015" s="1133" t="s">
        <v>301</v>
      </c>
      <c r="I2015" s="1139"/>
      <c r="J2015" s="1139">
        <v>0</v>
      </c>
      <c r="K2015" s="1139">
        <v>0</v>
      </c>
      <c r="L2015" s="1133" t="s">
        <v>301</v>
      </c>
      <c r="M2015" s="1139">
        <v>0</v>
      </c>
      <c r="N2015" s="738" t="s">
        <v>301</v>
      </c>
    </row>
    <row r="2016" spans="1:14" x14ac:dyDescent="0.35">
      <c r="A2016" s="1164">
        <v>58</v>
      </c>
      <c r="B2016" s="865" t="s">
        <v>3514</v>
      </c>
      <c r="C2016" s="865" t="s">
        <v>3512</v>
      </c>
      <c r="D2016" s="738" t="s">
        <v>301</v>
      </c>
      <c r="E2016" s="1165"/>
      <c r="F2016" s="1165">
        <v>0</v>
      </c>
      <c r="G2016" s="1165">
        <v>0</v>
      </c>
      <c r="H2016" s="1133" t="s">
        <v>301</v>
      </c>
      <c r="I2016" s="1165"/>
      <c r="J2016" s="1165">
        <v>0</v>
      </c>
      <c r="K2016" s="1165">
        <v>0</v>
      </c>
      <c r="L2016" s="1133" t="s">
        <v>301</v>
      </c>
      <c r="M2016" s="1165">
        <v>0</v>
      </c>
      <c r="N2016" s="738" t="s">
        <v>301</v>
      </c>
    </row>
    <row r="2017" spans="1:14" x14ac:dyDescent="0.35">
      <c r="A2017" s="1138">
        <v>59</v>
      </c>
      <c r="B2017" s="868" t="s">
        <v>3515</v>
      </c>
      <c r="C2017" s="868" t="s">
        <v>3512</v>
      </c>
      <c r="D2017" s="738" t="s">
        <v>301</v>
      </c>
      <c r="E2017" s="1139"/>
      <c r="F2017" s="1139">
        <v>0</v>
      </c>
      <c r="G2017" s="1139">
        <v>0</v>
      </c>
      <c r="H2017" s="1133" t="s">
        <v>301</v>
      </c>
      <c r="I2017" s="1139"/>
      <c r="J2017" s="1139">
        <v>0</v>
      </c>
      <c r="K2017" s="1139">
        <v>0</v>
      </c>
      <c r="L2017" s="1133" t="s">
        <v>301</v>
      </c>
      <c r="M2017" s="1139">
        <v>0</v>
      </c>
      <c r="N2017" s="738" t="s">
        <v>301</v>
      </c>
    </row>
    <row r="2018" spans="1:14" x14ac:dyDescent="0.35">
      <c r="A2018" s="1164">
        <v>60</v>
      </c>
      <c r="B2018" s="865" t="s">
        <v>3516</v>
      </c>
      <c r="C2018" s="865" t="s">
        <v>3512</v>
      </c>
      <c r="D2018" s="738" t="s">
        <v>301</v>
      </c>
      <c r="E2018" s="1165"/>
      <c r="F2018" s="1165">
        <v>0</v>
      </c>
      <c r="G2018" s="1165">
        <v>0</v>
      </c>
      <c r="H2018" s="1133" t="s">
        <v>301</v>
      </c>
      <c r="I2018" s="1165"/>
      <c r="J2018" s="1165">
        <v>0</v>
      </c>
      <c r="K2018" s="1165">
        <v>0</v>
      </c>
      <c r="L2018" s="1133" t="s">
        <v>301</v>
      </c>
      <c r="M2018" s="1165">
        <v>0</v>
      </c>
      <c r="N2018" s="738" t="s">
        <v>301</v>
      </c>
    </row>
    <row r="2019" spans="1:14" x14ac:dyDescent="0.35">
      <c r="A2019" s="1138">
        <v>61</v>
      </c>
      <c r="B2019" s="868" t="s">
        <v>3517</v>
      </c>
      <c r="C2019" s="868" t="s">
        <v>3512</v>
      </c>
      <c r="D2019" s="738" t="s">
        <v>301</v>
      </c>
      <c r="E2019" s="1139"/>
      <c r="F2019" s="1139">
        <v>0</v>
      </c>
      <c r="G2019" s="1139">
        <v>0</v>
      </c>
      <c r="H2019" s="1133" t="s">
        <v>301</v>
      </c>
      <c r="I2019" s="1139"/>
      <c r="J2019" s="1139">
        <v>0</v>
      </c>
      <c r="K2019" s="1139">
        <v>0</v>
      </c>
      <c r="L2019" s="1133" t="s">
        <v>301</v>
      </c>
      <c r="M2019" s="1139">
        <v>0</v>
      </c>
      <c r="N2019" s="738" t="s">
        <v>301</v>
      </c>
    </row>
    <row r="2020" spans="1:14" x14ac:dyDescent="0.35">
      <c r="A2020" s="1167"/>
      <c r="B2020" s="1168" t="s">
        <v>3518</v>
      </c>
      <c r="C2020" s="1168"/>
      <c r="D2020" s="738"/>
      <c r="E2020" s="1169">
        <v>0</v>
      </c>
      <c r="F2020" s="1169">
        <v>0</v>
      </c>
      <c r="G2020" s="1169">
        <v>0</v>
      </c>
      <c r="H2020" s="1133"/>
      <c r="I2020" s="1169">
        <v>2519299</v>
      </c>
      <c r="J2020" s="1169">
        <v>-2519299</v>
      </c>
      <c r="K2020" s="1169">
        <v>0</v>
      </c>
      <c r="L2020" s="1133"/>
      <c r="M2020" s="1169">
        <v>0</v>
      </c>
      <c r="N2020" s="738"/>
    </row>
    <row r="2021" spans="1:14" x14ac:dyDescent="0.35">
      <c r="A2021" s="1161"/>
      <c r="B2021" s="1162" t="s">
        <v>222</v>
      </c>
      <c r="C2021" s="1162"/>
      <c r="D2021" s="738" t="s">
        <v>301</v>
      </c>
      <c r="E2021" s="1163">
        <v>0</v>
      </c>
      <c r="F2021" s="1163">
        <v>0</v>
      </c>
      <c r="G2021" s="1163">
        <v>0</v>
      </c>
      <c r="H2021" s="1133" t="s">
        <v>301</v>
      </c>
      <c r="I2021" s="1163">
        <v>0</v>
      </c>
      <c r="J2021" s="1163">
        <v>0</v>
      </c>
      <c r="K2021" s="1163">
        <v>0</v>
      </c>
      <c r="L2021" s="1133" t="s">
        <v>301</v>
      </c>
      <c r="M2021" s="1163">
        <v>0</v>
      </c>
      <c r="N2021" s="738" t="s">
        <v>301</v>
      </c>
    </row>
    <row r="2022" spans="1:14" x14ac:dyDescent="0.35">
      <c r="A2022" s="1164">
        <v>62</v>
      </c>
      <c r="B2022" s="865" t="s">
        <v>531</v>
      </c>
      <c r="C2022" s="865" t="s">
        <v>26</v>
      </c>
      <c r="D2022" s="738" t="s">
        <v>301</v>
      </c>
      <c r="E2022" s="1165"/>
      <c r="F2022" s="1165">
        <v>0</v>
      </c>
      <c r="G2022" s="1165">
        <v>0</v>
      </c>
      <c r="H2022" s="1133" t="s">
        <v>301</v>
      </c>
      <c r="I2022" s="1165"/>
      <c r="J2022" s="1165">
        <v>0</v>
      </c>
      <c r="K2022" s="1165">
        <v>0</v>
      </c>
      <c r="L2022" s="1133" t="s">
        <v>301</v>
      </c>
      <c r="M2022" s="1165">
        <v>0</v>
      </c>
      <c r="N2022" s="738" t="s">
        <v>301</v>
      </c>
    </row>
    <row r="2023" spans="1:14" x14ac:dyDescent="0.35">
      <c r="A2023" s="1138">
        <v>63</v>
      </c>
      <c r="B2023" s="868" t="s">
        <v>3519</v>
      </c>
      <c r="C2023" s="868" t="s">
        <v>26</v>
      </c>
      <c r="D2023" s="738" t="s">
        <v>301</v>
      </c>
      <c r="E2023" s="1139"/>
      <c r="F2023" s="1139">
        <v>0</v>
      </c>
      <c r="G2023" s="1139">
        <v>0</v>
      </c>
      <c r="H2023" s="1133" t="s">
        <v>301</v>
      </c>
      <c r="I2023" s="1139"/>
      <c r="J2023" s="1139">
        <v>0</v>
      </c>
      <c r="K2023" s="1139">
        <v>0</v>
      </c>
      <c r="L2023" s="1133" t="s">
        <v>301</v>
      </c>
      <c r="M2023" s="1139">
        <v>0</v>
      </c>
      <c r="N2023" s="738" t="s">
        <v>301</v>
      </c>
    </row>
    <row r="2024" spans="1:14" x14ac:dyDescent="0.35">
      <c r="A2024" s="1164">
        <v>64</v>
      </c>
      <c r="B2024" s="865" t="s">
        <v>533</v>
      </c>
      <c r="C2024" s="865" t="s">
        <v>26</v>
      </c>
      <c r="D2024" s="738" t="s">
        <v>301</v>
      </c>
      <c r="E2024" s="1165"/>
      <c r="F2024" s="1165">
        <v>0</v>
      </c>
      <c r="G2024" s="1165">
        <v>0</v>
      </c>
      <c r="H2024" s="1133" t="s">
        <v>301</v>
      </c>
      <c r="I2024" s="1165"/>
      <c r="J2024" s="1165">
        <v>0</v>
      </c>
      <c r="K2024" s="1165">
        <v>0</v>
      </c>
      <c r="L2024" s="1133" t="s">
        <v>301</v>
      </c>
      <c r="M2024" s="1165">
        <v>0</v>
      </c>
      <c r="N2024" s="738" t="s">
        <v>301</v>
      </c>
    </row>
    <row r="2025" spans="1:14" x14ac:dyDescent="0.35">
      <c r="A2025" s="1138">
        <v>65</v>
      </c>
      <c r="B2025" s="868" t="s">
        <v>3520</v>
      </c>
      <c r="C2025" s="868" t="s">
        <v>26</v>
      </c>
      <c r="D2025" s="738" t="s">
        <v>301</v>
      </c>
      <c r="E2025" s="1139"/>
      <c r="F2025" s="1139">
        <v>0</v>
      </c>
      <c r="G2025" s="1139">
        <v>0</v>
      </c>
      <c r="H2025" s="1133" t="s">
        <v>301</v>
      </c>
      <c r="I2025" s="1139"/>
      <c r="J2025" s="1139">
        <v>0</v>
      </c>
      <c r="K2025" s="1139">
        <v>0</v>
      </c>
      <c r="L2025" s="1133" t="s">
        <v>301</v>
      </c>
      <c r="M2025" s="1139">
        <v>0</v>
      </c>
      <c r="N2025" s="738" t="s">
        <v>301</v>
      </c>
    </row>
    <row r="2026" spans="1:14" x14ac:dyDescent="0.35">
      <c r="A2026" s="1161"/>
      <c r="B2026" s="1162" t="s">
        <v>223</v>
      </c>
      <c r="C2026" s="1162"/>
      <c r="D2026" s="738" t="s">
        <v>301</v>
      </c>
      <c r="E2026" s="1163">
        <v>0</v>
      </c>
      <c r="F2026" s="1163">
        <v>0</v>
      </c>
      <c r="G2026" s="1163">
        <v>0</v>
      </c>
      <c r="H2026" s="1133" t="s">
        <v>301</v>
      </c>
      <c r="I2026" s="1163">
        <v>0</v>
      </c>
      <c r="J2026" s="1163">
        <v>0</v>
      </c>
      <c r="K2026" s="1163">
        <v>0</v>
      </c>
      <c r="L2026" s="1133" t="s">
        <v>301</v>
      </c>
      <c r="M2026" s="1163">
        <v>0</v>
      </c>
      <c r="N2026" s="738" t="s">
        <v>301</v>
      </c>
    </row>
    <row r="2027" spans="1:14" x14ac:dyDescent="0.35">
      <c r="A2027" s="1164">
        <v>66</v>
      </c>
      <c r="B2027" s="865" t="s">
        <v>672</v>
      </c>
      <c r="C2027" s="865" t="s">
        <v>670</v>
      </c>
      <c r="D2027" s="738" t="s">
        <v>301</v>
      </c>
      <c r="E2027" s="1165"/>
      <c r="F2027" s="1165">
        <v>0</v>
      </c>
      <c r="G2027" s="1165">
        <v>0</v>
      </c>
      <c r="H2027" s="1133" t="s">
        <v>301</v>
      </c>
      <c r="I2027" s="1165"/>
      <c r="J2027" s="1165">
        <v>0</v>
      </c>
      <c r="K2027" s="1165">
        <v>0</v>
      </c>
      <c r="L2027" s="1133" t="s">
        <v>301</v>
      </c>
      <c r="M2027" s="1165">
        <v>0</v>
      </c>
      <c r="N2027" s="738" t="s">
        <v>301</v>
      </c>
    </row>
    <row r="2028" spans="1:14" x14ac:dyDescent="0.35">
      <c r="A2028" s="1138">
        <v>67</v>
      </c>
      <c r="B2028" s="868" t="s">
        <v>673</v>
      </c>
      <c r="C2028" s="868" t="s">
        <v>3521</v>
      </c>
      <c r="D2028" s="738" t="s">
        <v>301</v>
      </c>
      <c r="E2028" s="1139"/>
      <c r="F2028" s="1139">
        <v>0</v>
      </c>
      <c r="G2028" s="1139">
        <v>0</v>
      </c>
      <c r="H2028" s="1133" t="s">
        <v>301</v>
      </c>
      <c r="I2028" s="1139"/>
      <c r="J2028" s="1139">
        <v>0</v>
      </c>
      <c r="K2028" s="1139">
        <v>0</v>
      </c>
      <c r="L2028" s="1133" t="s">
        <v>301</v>
      </c>
      <c r="M2028" s="1139">
        <v>0</v>
      </c>
      <c r="N2028" s="738" t="s">
        <v>301</v>
      </c>
    </row>
    <row r="2029" spans="1:14" x14ac:dyDescent="0.35">
      <c r="A2029" s="1164">
        <v>68</v>
      </c>
      <c r="B2029" s="865" t="s">
        <v>3522</v>
      </c>
      <c r="C2029" s="865" t="s">
        <v>674</v>
      </c>
      <c r="D2029" s="738" t="s">
        <v>301</v>
      </c>
      <c r="E2029" s="1165"/>
      <c r="F2029" s="1165">
        <v>0</v>
      </c>
      <c r="G2029" s="1165">
        <v>0</v>
      </c>
      <c r="H2029" s="1133" t="s">
        <v>301</v>
      </c>
      <c r="I2029" s="1165"/>
      <c r="J2029" s="1165">
        <v>0</v>
      </c>
      <c r="K2029" s="1165">
        <v>0</v>
      </c>
      <c r="L2029" s="1133" t="s">
        <v>301</v>
      </c>
      <c r="M2029" s="1165">
        <v>0</v>
      </c>
      <c r="N2029" s="738" t="s">
        <v>301</v>
      </c>
    </row>
    <row r="2030" spans="1:14" x14ac:dyDescent="0.35">
      <c r="A2030" s="1138">
        <v>69</v>
      </c>
      <c r="B2030" s="868" t="s">
        <v>675</v>
      </c>
      <c r="C2030" s="868" t="s">
        <v>670</v>
      </c>
      <c r="D2030" s="738" t="s">
        <v>301</v>
      </c>
      <c r="E2030" s="1139"/>
      <c r="F2030" s="1139">
        <v>0</v>
      </c>
      <c r="G2030" s="1139">
        <v>0</v>
      </c>
      <c r="H2030" s="1133" t="s">
        <v>301</v>
      </c>
      <c r="I2030" s="1139"/>
      <c r="J2030" s="1139">
        <v>0</v>
      </c>
      <c r="K2030" s="1139">
        <v>0</v>
      </c>
      <c r="L2030" s="1133" t="s">
        <v>301</v>
      </c>
      <c r="M2030" s="1139">
        <v>0</v>
      </c>
      <c r="N2030" s="738" t="s">
        <v>301</v>
      </c>
    </row>
    <row r="2031" spans="1:14" x14ac:dyDescent="0.35">
      <c r="A2031" s="1164">
        <v>70</v>
      </c>
      <c r="B2031" s="865" t="s">
        <v>676</v>
      </c>
      <c r="C2031" s="865" t="s">
        <v>670</v>
      </c>
      <c r="D2031" s="738" t="s">
        <v>301</v>
      </c>
      <c r="E2031" s="1165"/>
      <c r="F2031" s="1165">
        <v>0</v>
      </c>
      <c r="G2031" s="1165">
        <v>0</v>
      </c>
      <c r="H2031" s="1133" t="s">
        <v>301</v>
      </c>
      <c r="I2031" s="1165"/>
      <c r="J2031" s="1165">
        <v>0</v>
      </c>
      <c r="K2031" s="1165">
        <v>0</v>
      </c>
      <c r="L2031" s="1133" t="s">
        <v>301</v>
      </c>
      <c r="M2031" s="1165">
        <v>0</v>
      </c>
      <c r="N2031" s="738" t="s">
        <v>301</v>
      </c>
    </row>
    <row r="2032" spans="1:14" x14ac:dyDescent="0.35">
      <c r="A2032" s="1138">
        <v>71</v>
      </c>
      <c r="B2032" s="868" t="s">
        <v>788</v>
      </c>
      <c r="C2032" s="868" t="s">
        <v>670</v>
      </c>
      <c r="D2032" s="738" t="s">
        <v>301</v>
      </c>
      <c r="E2032" s="1139"/>
      <c r="F2032" s="1139">
        <v>0</v>
      </c>
      <c r="G2032" s="1139">
        <v>0</v>
      </c>
      <c r="H2032" s="1133" t="s">
        <v>301</v>
      </c>
      <c r="I2032" s="1139"/>
      <c r="J2032" s="1139">
        <v>0</v>
      </c>
      <c r="K2032" s="1139">
        <v>0</v>
      </c>
      <c r="L2032" s="1133" t="s">
        <v>301</v>
      </c>
      <c r="M2032" s="1139">
        <v>0</v>
      </c>
      <c r="N2032" s="738" t="s">
        <v>301</v>
      </c>
    </row>
    <row r="2033" spans="1:14" x14ac:dyDescent="0.35">
      <c r="A2033" s="1164">
        <v>72</v>
      </c>
      <c r="B2033" s="865" t="s">
        <v>679</v>
      </c>
      <c r="C2033" s="865" t="s">
        <v>670</v>
      </c>
      <c r="D2033" s="738" t="s">
        <v>301</v>
      </c>
      <c r="E2033" s="1165"/>
      <c r="F2033" s="1165">
        <v>0</v>
      </c>
      <c r="G2033" s="1165">
        <v>0</v>
      </c>
      <c r="H2033" s="1133" t="s">
        <v>301</v>
      </c>
      <c r="I2033" s="1165"/>
      <c r="J2033" s="1165">
        <v>0</v>
      </c>
      <c r="K2033" s="1165">
        <v>0</v>
      </c>
      <c r="L2033" s="1133" t="s">
        <v>301</v>
      </c>
      <c r="M2033" s="1165">
        <v>0</v>
      </c>
      <c r="N2033" s="738" t="s">
        <v>301</v>
      </c>
    </row>
    <row r="2034" spans="1:14" x14ac:dyDescent="0.35">
      <c r="A2034" s="1138">
        <v>73</v>
      </c>
      <c r="B2034" s="868" t="s">
        <v>680</v>
      </c>
      <c r="C2034" s="868" t="s">
        <v>670</v>
      </c>
      <c r="D2034" s="738" t="s">
        <v>301</v>
      </c>
      <c r="E2034" s="1139"/>
      <c r="F2034" s="1139">
        <v>0</v>
      </c>
      <c r="G2034" s="1139">
        <v>0</v>
      </c>
      <c r="H2034" s="1133" t="s">
        <v>301</v>
      </c>
      <c r="I2034" s="1139"/>
      <c r="J2034" s="1139">
        <v>0</v>
      </c>
      <c r="K2034" s="1139">
        <v>0</v>
      </c>
      <c r="L2034" s="1133" t="s">
        <v>301</v>
      </c>
      <c r="M2034" s="1139">
        <v>0</v>
      </c>
      <c r="N2034" s="738" t="s">
        <v>301</v>
      </c>
    </row>
    <row r="2035" spans="1:14" x14ac:dyDescent="0.35">
      <c r="A2035" s="1164">
        <v>74</v>
      </c>
      <c r="B2035" s="865" t="s">
        <v>681</v>
      </c>
      <c r="C2035" s="865" t="s">
        <v>670</v>
      </c>
      <c r="D2035" s="738" t="s">
        <v>301</v>
      </c>
      <c r="E2035" s="1165"/>
      <c r="F2035" s="1165">
        <v>0</v>
      </c>
      <c r="G2035" s="1165">
        <v>0</v>
      </c>
      <c r="H2035" s="1133" t="s">
        <v>301</v>
      </c>
      <c r="I2035" s="1165"/>
      <c r="J2035" s="1165">
        <v>0</v>
      </c>
      <c r="K2035" s="1165">
        <v>0</v>
      </c>
      <c r="L2035" s="1133" t="s">
        <v>301</v>
      </c>
      <c r="M2035" s="1165">
        <v>0</v>
      </c>
      <c r="N2035" s="738" t="s">
        <v>301</v>
      </c>
    </row>
    <row r="2036" spans="1:14" x14ac:dyDescent="0.35">
      <c r="A2036" s="1138">
        <v>75</v>
      </c>
      <c r="B2036" s="868" t="s">
        <v>795</v>
      </c>
      <c r="C2036" s="868" t="s">
        <v>3523</v>
      </c>
      <c r="D2036" s="738" t="s">
        <v>301</v>
      </c>
      <c r="E2036" s="1139"/>
      <c r="F2036" s="1139">
        <v>0</v>
      </c>
      <c r="G2036" s="1139">
        <v>0</v>
      </c>
      <c r="H2036" s="1133" t="s">
        <v>301</v>
      </c>
      <c r="I2036" s="1139"/>
      <c r="J2036" s="1139">
        <v>0</v>
      </c>
      <c r="K2036" s="1139">
        <v>0</v>
      </c>
      <c r="L2036" s="1133" t="s">
        <v>301</v>
      </c>
      <c r="M2036" s="1139">
        <v>0</v>
      </c>
      <c r="N2036" s="738" t="s">
        <v>301</v>
      </c>
    </row>
    <row r="2037" spans="1:14" x14ac:dyDescent="0.35">
      <c r="A2037" s="1164">
        <v>76</v>
      </c>
      <c r="B2037" s="865" t="s">
        <v>682</v>
      </c>
      <c r="C2037" s="865" t="s">
        <v>3523</v>
      </c>
      <c r="D2037" s="738" t="s">
        <v>301</v>
      </c>
      <c r="E2037" s="1165"/>
      <c r="F2037" s="1165">
        <v>0</v>
      </c>
      <c r="G2037" s="1165">
        <v>0</v>
      </c>
      <c r="H2037" s="1133" t="s">
        <v>301</v>
      </c>
      <c r="I2037" s="1165"/>
      <c r="J2037" s="1165">
        <v>0</v>
      </c>
      <c r="K2037" s="1165">
        <v>0</v>
      </c>
      <c r="L2037" s="1133" t="s">
        <v>301</v>
      </c>
      <c r="M2037" s="1165">
        <v>0</v>
      </c>
      <c r="N2037" s="738" t="s">
        <v>301</v>
      </c>
    </row>
    <row r="2038" spans="1:14" x14ac:dyDescent="0.35">
      <c r="A2038" s="1161"/>
      <c r="B2038" s="1162" t="s">
        <v>3524</v>
      </c>
      <c r="C2038" s="1162"/>
      <c r="D2038" s="738" t="s">
        <v>301</v>
      </c>
      <c r="E2038" s="1163">
        <v>0</v>
      </c>
      <c r="F2038" s="1163">
        <v>0</v>
      </c>
      <c r="G2038" s="1163">
        <v>0</v>
      </c>
      <c r="H2038" s="1133" t="s">
        <v>301</v>
      </c>
      <c r="I2038" s="1163">
        <v>0</v>
      </c>
      <c r="J2038" s="1163">
        <v>0</v>
      </c>
      <c r="K2038" s="1163">
        <v>0</v>
      </c>
      <c r="L2038" s="1133" t="s">
        <v>301</v>
      </c>
      <c r="M2038" s="1163">
        <v>0</v>
      </c>
      <c r="N2038" s="738" t="s">
        <v>301</v>
      </c>
    </row>
    <row r="2039" spans="1:14" x14ac:dyDescent="0.35">
      <c r="A2039" s="1164">
        <v>77</v>
      </c>
      <c r="B2039" s="865" t="s">
        <v>3525</v>
      </c>
      <c r="C2039" s="865" t="s">
        <v>3512</v>
      </c>
      <c r="D2039" s="738" t="s">
        <v>301</v>
      </c>
      <c r="E2039" s="1165"/>
      <c r="F2039" s="1165">
        <v>0</v>
      </c>
      <c r="G2039" s="1165">
        <v>0</v>
      </c>
      <c r="H2039" s="1133" t="s">
        <v>301</v>
      </c>
      <c r="I2039" s="1165"/>
      <c r="J2039" s="1165">
        <v>0</v>
      </c>
      <c r="K2039" s="1165">
        <v>0</v>
      </c>
      <c r="L2039" s="1133" t="s">
        <v>301</v>
      </c>
      <c r="M2039" s="1165">
        <v>0</v>
      </c>
      <c r="N2039" s="738" t="s">
        <v>301</v>
      </c>
    </row>
    <row r="2040" spans="1:14" x14ac:dyDescent="0.35">
      <c r="A2040" s="1138">
        <v>78</v>
      </c>
      <c r="B2040" s="868" t="s">
        <v>3526</v>
      </c>
      <c r="C2040" s="868" t="s">
        <v>3512</v>
      </c>
      <c r="D2040" s="738" t="s">
        <v>301</v>
      </c>
      <c r="E2040" s="1139"/>
      <c r="F2040" s="1139">
        <v>0</v>
      </c>
      <c r="G2040" s="1139">
        <v>0</v>
      </c>
      <c r="H2040" s="1133" t="s">
        <v>301</v>
      </c>
      <c r="I2040" s="1139"/>
      <c r="J2040" s="1139">
        <v>0</v>
      </c>
      <c r="K2040" s="1139">
        <v>0</v>
      </c>
      <c r="L2040" s="1133" t="s">
        <v>301</v>
      </c>
      <c r="M2040" s="1139">
        <v>0</v>
      </c>
      <c r="N2040" s="738" t="s">
        <v>301</v>
      </c>
    </row>
    <row r="2041" spans="1:14" x14ac:dyDescent="0.35">
      <c r="A2041" s="1164">
        <v>79</v>
      </c>
      <c r="B2041" s="865" t="s">
        <v>3527</v>
      </c>
      <c r="C2041" s="865" t="s">
        <v>3512</v>
      </c>
      <c r="D2041" s="738" t="s">
        <v>301</v>
      </c>
      <c r="E2041" s="1165"/>
      <c r="F2041" s="1165">
        <v>0</v>
      </c>
      <c r="G2041" s="1165">
        <v>0</v>
      </c>
      <c r="H2041" s="1133" t="s">
        <v>301</v>
      </c>
      <c r="I2041" s="1165"/>
      <c r="J2041" s="1165">
        <v>0</v>
      </c>
      <c r="K2041" s="1165">
        <v>0</v>
      </c>
      <c r="L2041" s="1133" t="s">
        <v>301</v>
      </c>
      <c r="M2041" s="1165">
        <v>0</v>
      </c>
      <c r="N2041" s="738" t="s">
        <v>301</v>
      </c>
    </row>
    <row r="2042" spans="1:14" x14ac:dyDescent="0.35">
      <c r="A2042" s="1138">
        <v>80</v>
      </c>
      <c r="B2042" s="868" t="s">
        <v>3528</v>
      </c>
      <c r="C2042" s="868" t="s">
        <v>3512</v>
      </c>
      <c r="D2042" s="738" t="s">
        <v>301</v>
      </c>
      <c r="E2042" s="1139"/>
      <c r="F2042" s="1139">
        <v>0</v>
      </c>
      <c r="G2042" s="1139">
        <v>0</v>
      </c>
      <c r="H2042" s="1133" t="s">
        <v>301</v>
      </c>
      <c r="I2042" s="1139"/>
      <c r="J2042" s="1139">
        <v>0</v>
      </c>
      <c r="K2042" s="1139">
        <v>0</v>
      </c>
      <c r="L2042" s="1133" t="s">
        <v>301</v>
      </c>
      <c r="M2042" s="1139">
        <v>0</v>
      </c>
      <c r="N2042" s="738" t="s">
        <v>301</v>
      </c>
    </row>
    <row r="2043" spans="1:14" x14ac:dyDescent="0.35">
      <c r="A2043" s="1164">
        <v>81</v>
      </c>
      <c r="B2043" s="865" t="s">
        <v>3529</v>
      </c>
      <c r="C2043" s="865" t="s">
        <v>3512</v>
      </c>
      <c r="D2043" s="738" t="s">
        <v>301</v>
      </c>
      <c r="E2043" s="1165"/>
      <c r="F2043" s="1165">
        <v>0</v>
      </c>
      <c r="G2043" s="1165">
        <v>0</v>
      </c>
      <c r="H2043" s="1133" t="s">
        <v>301</v>
      </c>
      <c r="I2043" s="1165"/>
      <c r="J2043" s="1165">
        <v>0</v>
      </c>
      <c r="K2043" s="1165">
        <v>0</v>
      </c>
      <c r="L2043" s="1133" t="s">
        <v>301</v>
      </c>
      <c r="M2043" s="1165">
        <v>0</v>
      </c>
      <c r="N2043" s="738" t="s">
        <v>301</v>
      </c>
    </row>
    <row r="2044" spans="1:14" x14ac:dyDescent="0.35">
      <c r="A2044" s="1138">
        <v>82</v>
      </c>
      <c r="B2044" s="868" t="s">
        <v>3530</v>
      </c>
      <c r="C2044" s="868" t="s">
        <v>3512</v>
      </c>
      <c r="D2044" s="738" t="s">
        <v>301</v>
      </c>
      <c r="E2044" s="1139"/>
      <c r="F2044" s="1139">
        <v>0</v>
      </c>
      <c r="G2044" s="1139">
        <v>0</v>
      </c>
      <c r="H2044" s="1133" t="s">
        <v>301</v>
      </c>
      <c r="I2044" s="1139"/>
      <c r="J2044" s="1139">
        <v>0</v>
      </c>
      <c r="K2044" s="1139">
        <v>0</v>
      </c>
      <c r="L2044" s="1133" t="s">
        <v>301</v>
      </c>
      <c r="M2044" s="1139">
        <v>0</v>
      </c>
      <c r="N2044" s="738" t="s">
        <v>301</v>
      </c>
    </row>
    <row r="2045" spans="1:14" x14ac:dyDescent="0.35">
      <c r="A2045" s="1161"/>
      <c r="B2045" s="1162" t="s">
        <v>3531</v>
      </c>
      <c r="C2045" s="1162"/>
      <c r="D2045" s="738" t="s">
        <v>301</v>
      </c>
      <c r="E2045" s="1163">
        <v>0</v>
      </c>
      <c r="F2045" s="1163">
        <v>0</v>
      </c>
      <c r="G2045" s="1163">
        <v>0</v>
      </c>
      <c r="H2045" s="1133" t="s">
        <v>301</v>
      </c>
      <c r="I2045" s="1163">
        <v>0</v>
      </c>
      <c r="J2045" s="1163">
        <v>0</v>
      </c>
      <c r="K2045" s="1163">
        <v>0</v>
      </c>
      <c r="L2045" s="1133" t="s">
        <v>301</v>
      </c>
      <c r="M2045" s="1163">
        <v>0</v>
      </c>
      <c r="N2045" s="738" t="s">
        <v>301</v>
      </c>
    </row>
    <row r="2046" spans="1:14" x14ac:dyDescent="0.35">
      <c r="A2046" s="1164">
        <v>83</v>
      </c>
      <c r="B2046" s="865" t="s">
        <v>3532</v>
      </c>
      <c r="C2046" s="865" t="s">
        <v>3533</v>
      </c>
      <c r="D2046" s="738" t="s">
        <v>301</v>
      </c>
      <c r="E2046" s="1165"/>
      <c r="F2046" s="1165">
        <v>0</v>
      </c>
      <c r="G2046" s="1165">
        <v>0</v>
      </c>
      <c r="H2046" s="1133" t="s">
        <v>301</v>
      </c>
      <c r="I2046" s="1165"/>
      <c r="J2046" s="1165">
        <v>0</v>
      </c>
      <c r="K2046" s="1165">
        <v>0</v>
      </c>
      <c r="L2046" s="1133" t="s">
        <v>301</v>
      </c>
      <c r="M2046" s="1165">
        <v>0</v>
      </c>
      <c r="N2046" s="738" t="s">
        <v>301</v>
      </c>
    </row>
    <row r="2047" spans="1:14" x14ac:dyDescent="0.35">
      <c r="A2047" s="1138">
        <v>84</v>
      </c>
      <c r="B2047" s="868" t="s">
        <v>3534</v>
      </c>
      <c r="C2047" s="868" t="s">
        <v>3533</v>
      </c>
      <c r="D2047" s="738" t="s">
        <v>301</v>
      </c>
      <c r="E2047" s="1139"/>
      <c r="F2047" s="1139">
        <v>0</v>
      </c>
      <c r="G2047" s="1139">
        <v>0</v>
      </c>
      <c r="H2047" s="1133" t="s">
        <v>301</v>
      </c>
      <c r="I2047" s="1139"/>
      <c r="J2047" s="1139">
        <v>0</v>
      </c>
      <c r="K2047" s="1139">
        <v>0</v>
      </c>
      <c r="L2047" s="1133" t="s">
        <v>301</v>
      </c>
      <c r="M2047" s="1139">
        <v>0</v>
      </c>
      <c r="N2047" s="738" t="s">
        <v>301</v>
      </c>
    </row>
    <row r="2048" spans="1:14" x14ac:dyDescent="0.35">
      <c r="A2048" s="1161"/>
      <c r="B2048" s="1162" t="s">
        <v>3535</v>
      </c>
      <c r="C2048" s="1162"/>
      <c r="D2048" s="738" t="s">
        <v>301</v>
      </c>
      <c r="E2048" s="1163">
        <v>0</v>
      </c>
      <c r="F2048" s="1163">
        <v>0</v>
      </c>
      <c r="G2048" s="1163">
        <v>0</v>
      </c>
      <c r="H2048" s="1133" t="s">
        <v>301</v>
      </c>
      <c r="I2048" s="1163">
        <v>0</v>
      </c>
      <c r="J2048" s="1163">
        <v>0</v>
      </c>
      <c r="K2048" s="1163">
        <v>0</v>
      </c>
      <c r="L2048" s="1133" t="s">
        <v>301</v>
      </c>
      <c r="M2048" s="1163">
        <v>0</v>
      </c>
      <c r="N2048" s="738" t="s">
        <v>301</v>
      </c>
    </row>
    <row r="2049" spans="1:14" x14ac:dyDescent="0.35">
      <c r="A2049" s="1164">
        <v>85</v>
      </c>
      <c r="B2049" s="865" t="s">
        <v>3536</v>
      </c>
      <c r="C2049" s="865" t="s">
        <v>3537</v>
      </c>
      <c r="D2049" s="738" t="s">
        <v>301</v>
      </c>
      <c r="E2049" s="1165"/>
      <c r="F2049" s="1165">
        <v>0</v>
      </c>
      <c r="G2049" s="1165">
        <v>0</v>
      </c>
      <c r="H2049" s="1133" t="s">
        <v>301</v>
      </c>
      <c r="I2049" s="1165"/>
      <c r="J2049" s="1165">
        <v>0</v>
      </c>
      <c r="K2049" s="1165">
        <v>0</v>
      </c>
      <c r="L2049" s="1133" t="s">
        <v>301</v>
      </c>
      <c r="M2049" s="1165">
        <v>0</v>
      </c>
      <c r="N2049" s="738" t="s">
        <v>301</v>
      </c>
    </row>
    <row r="2050" spans="1:14" x14ac:dyDescent="0.35">
      <c r="A2050" s="1138">
        <v>86</v>
      </c>
      <c r="B2050" s="868" t="s">
        <v>3538</v>
      </c>
      <c r="C2050" s="868" t="s">
        <v>3539</v>
      </c>
      <c r="D2050" s="738" t="s">
        <v>301</v>
      </c>
      <c r="E2050" s="1139"/>
      <c r="F2050" s="1139">
        <v>0</v>
      </c>
      <c r="G2050" s="1139">
        <v>0</v>
      </c>
      <c r="H2050" s="1133" t="s">
        <v>301</v>
      </c>
      <c r="I2050" s="1139"/>
      <c r="J2050" s="1139">
        <v>0</v>
      </c>
      <c r="K2050" s="1139">
        <v>0</v>
      </c>
      <c r="L2050" s="1133" t="s">
        <v>301</v>
      </c>
      <c r="M2050" s="1139">
        <v>0</v>
      </c>
      <c r="N2050" s="738" t="s">
        <v>301</v>
      </c>
    </row>
    <row r="2051" spans="1:14" x14ac:dyDescent="0.35">
      <c r="A2051" s="1164">
        <v>87</v>
      </c>
      <c r="B2051" s="865" t="s">
        <v>3540</v>
      </c>
      <c r="C2051" s="865" t="s">
        <v>3541</v>
      </c>
      <c r="D2051" s="738" t="s">
        <v>301</v>
      </c>
      <c r="E2051" s="1165"/>
      <c r="F2051" s="1165">
        <v>0</v>
      </c>
      <c r="G2051" s="1165">
        <v>0</v>
      </c>
      <c r="H2051" s="1133" t="s">
        <v>301</v>
      </c>
      <c r="I2051" s="1165"/>
      <c r="J2051" s="1165">
        <v>0</v>
      </c>
      <c r="K2051" s="1165">
        <v>0</v>
      </c>
      <c r="L2051" s="1133" t="s">
        <v>301</v>
      </c>
      <c r="M2051" s="1165">
        <v>0</v>
      </c>
      <c r="N2051" s="738" t="s">
        <v>301</v>
      </c>
    </row>
    <row r="2052" spans="1:14" x14ac:dyDescent="0.35">
      <c r="A2052" s="1138">
        <v>88</v>
      </c>
      <c r="B2052" s="868" t="s">
        <v>3542</v>
      </c>
      <c r="C2052" s="868" t="s">
        <v>3523</v>
      </c>
      <c r="D2052" s="738" t="s">
        <v>301</v>
      </c>
      <c r="E2052" s="1139"/>
      <c r="F2052" s="1139">
        <v>0</v>
      </c>
      <c r="G2052" s="1139">
        <v>0</v>
      </c>
      <c r="H2052" s="1133" t="s">
        <v>301</v>
      </c>
      <c r="I2052" s="1139"/>
      <c r="J2052" s="1139">
        <v>0</v>
      </c>
      <c r="K2052" s="1139">
        <v>0</v>
      </c>
      <c r="L2052" s="1133" t="s">
        <v>301</v>
      </c>
      <c r="M2052" s="1139">
        <v>0</v>
      </c>
      <c r="N2052" s="738" t="s">
        <v>301</v>
      </c>
    </row>
    <row r="2053" spans="1:14" x14ac:dyDescent="0.35">
      <c r="A2053" s="1167"/>
      <c r="B2053" s="1168" t="s">
        <v>3543</v>
      </c>
      <c r="C2053" s="1168"/>
      <c r="D2053" s="738"/>
      <c r="E2053" s="1169">
        <v>0</v>
      </c>
      <c r="F2053" s="1169">
        <v>0</v>
      </c>
      <c r="G2053" s="1169">
        <v>0</v>
      </c>
      <c r="H2053" s="1133"/>
      <c r="I2053" s="1169">
        <v>2519299</v>
      </c>
      <c r="J2053" s="1169">
        <v>-2519299</v>
      </c>
      <c r="K2053" s="1169">
        <v>0</v>
      </c>
      <c r="L2053" s="1133"/>
      <c r="M2053" s="1169">
        <v>0</v>
      </c>
      <c r="N2053" s="738"/>
    </row>
  </sheetData>
  <mergeCells count="114">
    <mergeCell ref="A6:A7"/>
    <mergeCell ref="B6:B7"/>
    <mergeCell ref="C6:C7"/>
    <mergeCell ref="E6:G6"/>
    <mergeCell ref="I6:K6"/>
    <mergeCell ref="M6:M7"/>
    <mergeCell ref="A222:A223"/>
    <mergeCell ref="B222:B223"/>
    <mergeCell ref="C222:C223"/>
    <mergeCell ref="E222:G222"/>
    <mergeCell ref="I222:K222"/>
    <mergeCell ref="M222:M223"/>
    <mergeCell ref="A114:A115"/>
    <mergeCell ref="B114:B115"/>
    <mergeCell ref="C114:C115"/>
    <mergeCell ref="E114:G114"/>
    <mergeCell ref="I114:K114"/>
    <mergeCell ref="M114:M115"/>
    <mergeCell ref="A438:A439"/>
    <mergeCell ref="B438:B439"/>
    <mergeCell ref="C438:C439"/>
    <mergeCell ref="E438:G438"/>
    <mergeCell ref="I438:K438"/>
    <mergeCell ref="M438:M439"/>
    <mergeCell ref="A330:A331"/>
    <mergeCell ref="B330:B331"/>
    <mergeCell ref="C330:C331"/>
    <mergeCell ref="E330:G330"/>
    <mergeCell ref="I330:K330"/>
    <mergeCell ref="M330:M331"/>
    <mergeCell ref="A654:A655"/>
    <mergeCell ref="B654:B655"/>
    <mergeCell ref="C654:C655"/>
    <mergeCell ref="E654:G654"/>
    <mergeCell ref="I654:K654"/>
    <mergeCell ref="M654:M655"/>
    <mergeCell ref="A546:A547"/>
    <mergeCell ref="B546:B547"/>
    <mergeCell ref="C546:C547"/>
    <mergeCell ref="E546:G546"/>
    <mergeCell ref="I546:K546"/>
    <mergeCell ref="M546:M547"/>
    <mergeCell ref="A870:A871"/>
    <mergeCell ref="B870:B871"/>
    <mergeCell ref="C870:C871"/>
    <mergeCell ref="E870:G870"/>
    <mergeCell ref="I870:K870"/>
    <mergeCell ref="M870:M871"/>
    <mergeCell ref="A762:A763"/>
    <mergeCell ref="B762:B763"/>
    <mergeCell ref="C762:C763"/>
    <mergeCell ref="E762:G762"/>
    <mergeCell ref="I762:K762"/>
    <mergeCell ref="M762:M763"/>
    <mergeCell ref="A1086:A1087"/>
    <mergeCell ref="B1086:B1087"/>
    <mergeCell ref="C1086:C1087"/>
    <mergeCell ref="E1086:G1086"/>
    <mergeCell ref="I1086:K1086"/>
    <mergeCell ref="M1086:M1087"/>
    <mergeCell ref="A978:A979"/>
    <mergeCell ref="B978:B979"/>
    <mergeCell ref="C978:C979"/>
    <mergeCell ref="E978:G978"/>
    <mergeCell ref="I978:K978"/>
    <mergeCell ref="M978:M979"/>
    <mergeCell ref="A1302:A1303"/>
    <mergeCell ref="B1302:B1303"/>
    <mergeCell ref="C1302:C1303"/>
    <mergeCell ref="E1302:G1302"/>
    <mergeCell ref="I1302:K1302"/>
    <mergeCell ref="M1302:M1303"/>
    <mergeCell ref="A1194:A1195"/>
    <mergeCell ref="B1194:B1195"/>
    <mergeCell ref="C1194:C1195"/>
    <mergeCell ref="E1194:G1194"/>
    <mergeCell ref="I1194:K1194"/>
    <mergeCell ref="M1194:M1195"/>
    <mergeCell ref="A1518:A1519"/>
    <mergeCell ref="B1518:B1519"/>
    <mergeCell ref="C1518:C1519"/>
    <mergeCell ref="E1518:G1518"/>
    <mergeCell ref="I1518:K1518"/>
    <mergeCell ref="M1518:M1519"/>
    <mergeCell ref="A1410:A1411"/>
    <mergeCell ref="B1410:B1411"/>
    <mergeCell ref="C1410:C1411"/>
    <mergeCell ref="E1410:G1410"/>
    <mergeCell ref="I1410:K1410"/>
    <mergeCell ref="M1410:M1411"/>
    <mergeCell ref="A1734:A1735"/>
    <mergeCell ref="B1734:B1735"/>
    <mergeCell ref="C1734:C1735"/>
    <mergeCell ref="E1734:G1734"/>
    <mergeCell ref="I1734:K1734"/>
    <mergeCell ref="M1734:M1735"/>
    <mergeCell ref="A1626:A1627"/>
    <mergeCell ref="B1626:B1627"/>
    <mergeCell ref="C1626:C1627"/>
    <mergeCell ref="E1626:G1626"/>
    <mergeCell ref="I1626:K1626"/>
    <mergeCell ref="M1626:M1627"/>
    <mergeCell ref="A1950:A1951"/>
    <mergeCell ref="B1950:B1951"/>
    <mergeCell ref="C1950:C1951"/>
    <mergeCell ref="E1950:G1950"/>
    <mergeCell ref="I1950:K1950"/>
    <mergeCell ref="M1950:M1951"/>
    <mergeCell ref="A1842:A1843"/>
    <mergeCell ref="B1842:B1843"/>
    <mergeCell ref="C1842:C1843"/>
    <mergeCell ref="E1842:G1842"/>
    <mergeCell ref="I1842:K1842"/>
    <mergeCell ref="M1842:M1843"/>
  </mergeCells>
  <pageMargins left="0.7" right="0.7" top="0.75" bottom="0.75" header="0.3" footer="0.3"/>
  <pageSetup paperSize="9" orientation="portrait"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A32883-5999-46AC-BEC6-6C4EE1C32640}">
  <sheetPr>
    <tabColor rgb="FF00B050"/>
  </sheetPr>
  <dimension ref="A2:N285"/>
  <sheetViews>
    <sheetView workbookViewId="0">
      <selection activeCell="D11" sqref="D11"/>
    </sheetView>
  </sheetViews>
  <sheetFormatPr baseColWidth="10" defaultColWidth="11.54296875" defaultRowHeight="12" x14ac:dyDescent="0.35"/>
  <cols>
    <col min="1" max="1" width="3.453125" style="694" bestFit="1" customWidth="1"/>
    <col min="2" max="2" width="18.36328125" style="694" customWidth="1"/>
    <col min="3" max="3" width="14.36328125" style="694" bestFit="1" customWidth="1"/>
    <col min="4" max="4" width="23.90625" style="694" bestFit="1" customWidth="1"/>
    <col min="5" max="5" width="17.90625" style="694" bestFit="1" customWidth="1"/>
    <col min="6" max="6" width="14.6328125" style="694" bestFit="1" customWidth="1"/>
    <col min="7" max="7" width="9.453125" style="694" customWidth="1"/>
    <col min="8" max="8" width="8.90625" style="694" bestFit="1" customWidth="1"/>
    <col min="9" max="9" width="20.36328125" style="694" bestFit="1" customWidth="1"/>
    <col min="10" max="10" width="12" style="694" bestFit="1" customWidth="1"/>
    <col min="11" max="11" width="16.36328125" style="694" bestFit="1" customWidth="1"/>
    <col min="12" max="12" width="17.54296875" style="694" bestFit="1" customWidth="1"/>
    <col min="13" max="13" width="47.6328125" style="694" bestFit="1" customWidth="1"/>
    <col min="14" max="14" width="24.36328125" style="694" customWidth="1"/>
    <col min="15" max="16384" width="11.54296875" style="694"/>
  </cols>
  <sheetData>
    <row r="2" spans="1:14" ht="13" x14ac:dyDescent="0.45">
      <c r="A2" s="69" t="s">
        <v>3344</v>
      </c>
    </row>
    <row r="4" spans="1:14" x14ac:dyDescent="0.35">
      <c r="A4" s="1027" t="s">
        <v>0</v>
      </c>
      <c r="B4" s="1027" t="s">
        <v>1815</v>
      </c>
      <c r="C4" s="1027" t="s">
        <v>628</v>
      </c>
      <c r="D4" s="1027" t="s">
        <v>1816</v>
      </c>
      <c r="E4" s="1027" t="s">
        <v>1817</v>
      </c>
      <c r="F4" s="1027" t="s">
        <v>87</v>
      </c>
      <c r="G4" s="1027" t="s">
        <v>335</v>
      </c>
      <c r="H4" s="1027" t="s">
        <v>282</v>
      </c>
      <c r="I4" s="1027" t="s">
        <v>88</v>
      </c>
      <c r="J4" s="1027" t="s">
        <v>89</v>
      </c>
      <c r="K4" s="1027" t="s">
        <v>283</v>
      </c>
      <c r="L4" s="1027" t="s">
        <v>90</v>
      </c>
      <c r="M4" s="1027" t="s">
        <v>284</v>
      </c>
      <c r="N4" s="1027" t="s">
        <v>285</v>
      </c>
    </row>
    <row r="5" spans="1:14" x14ac:dyDescent="0.35">
      <c r="A5" s="1028">
        <v>840</v>
      </c>
      <c r="B5" s="1028" t="s">
        <v>1818</v>
      </c>
      <c r="C5" s="1028" t="s">
        <v>1819</v>
      </c>
      <c r="D5" s="1029">
        <v>45062</v>
      </c>
      <c r="E5" s="1028"/>
      <c r="F5" s="1028" t="s">
        <v>315</v>
      </c>
      <c r="G5" s="1028" t="s">
        <v>1820</v>
      </c>
      <c r="H5" s="1028" t="s">
        <v>1821</v>
      </c>
      <c r="I5" s="1029">
        <v>45251</v>
      </c>
      <c r="J5" s="1030">
        <v>44</v>
      </c>
      <c r="K5" s="1028">
        <v>3</v>
      </c>
      <c r="L5" s="1029">
        <v>46346</v>
      </c>
      <c r="M5" s="1031" t="s">
        <v>3268</v>
      </c>
      <c r="N5" s="1032" t="s">
        <v>958</v>
      </c>
    </row>
    <row r="6" spans="1:14" x14ac:dyDescent="0.35">
      <c r="A6" s="1033">
        <v>782</v>
      </c>
      <c r="B6" s="1033" t="s">
        <v>1822</v>
      </c>
      <c r="C6" s="1033" t="s">
        <v>1823</v>
      </c>
      <c r="D6" s="1034">
        <v>44715</v>
      </c>
      <c r="E6" s="1033"/>
      <c r="F6" s="1033" t="s">
        <v>1824</v>
      </c>
      <c r="G6" s="1033" t="s">
        <v>1825</v>
      </c>
      <c r="H6" s="1033" t="s">
        <v>1826</v>
      </c>
      <c r="I6" s="1034">
        <v>45208</v>
      </c>
      <c r="J6" s="1035">
        <v>412</v>
      </c>
      <c r="K6" s="1033">
        <v>3</v>
      </c>
      <c r="L6" s="1034">
        <v>46303</v>
      </c>
      <c r="M6" s="1036" t="s">
        <v>3268</v>
      </c>
      <c r="N6" s="1037" t="s">
        <v>1827</v>
      </c>
    </row>
    <row r="7" spans="1:14" x14ac:dyDescent="0.35">
      <c r="A7" s="1028">
        <v>683</v>
      </c>
      <c r="B7" s="1028" t="s">
        <v>1828</v>
      </c>
      <c r="C7" s="1028" t="s">
        <v>1829</v>
      </c>
      <c r="D7" s="1029">
        <v>43955</v>
      </c>
      <c r="E7" s="1028"/>
      <c r="F7" s="1028" t="s">
        <v>94</v>
      </c>
      <c r="G7" s="1028" t="s">
        <v>1830</v>
      </c>
      <c r="H7" s="1028" t="s">
        <v>1831</v>
      </c>
      <c r="I7" s="1029">
        <v>45119</v>
      </c>
      <c r="J7" s="1030">
        <v>497</v>
      </c>
      <c r="K7" s="1028">
        <v>3</v>
      </c>
      <c r="L7" s="1029">
        <v>46214</v>
      </c>
      <c r="M7" s="1031" t="s">
        <v>3268</v>
      </c>
      <c r="N7" s="1032" t="s">
        <v>958</v>
      </c>
    </row>
    <row r="8" spans="1:14" x14ac:dyDescent="0.35">
      <c r="A8" s="1033">
        <v>684</v>
      </c>
      <c r="B8" s="1033" t="s">
        <v>1828</v>
      </c>
      <c r="C8" s="1033" t="s">
        <v>1829</v>
      </c>
      <c r="D8" s="1034">
        <v>43955</v>
      </c>
      <c r="E8" s="1033"/>
      <c r="F8" s="1033" t="s">
        <v>94</v>
      </c>
      <c r="G8" s="1033" t="s">
        <v>1832</v>
      </c>
      <c r="H8" s="1033" t="s">
        <v>1833</v>
      </c>
      <c r="I8" s="1034">
        <v>45119</v>
      </c>
      <c r="J8" s="1035">
        <v>497</v>
      </c>
      <c r="K8" s="1033">
        <v>3</v>
      </c>
      <c r="L8" s="1034">
        <v>46214</v>
      </c>
      <c r="M8" s="1036" t="s">
        <v>3268</v>
      </c>
      <c r="N8" s="1037" t="s">
        <v>958</v>
      </c>
    </row>
    <row r="9" spans="1:14" x14ac:dyDescent="0.35">
      <c r="A9" s="1028">
        <v>685</v>
      </c>
      <c r="B9" s="1028" t="s">
        <v>1828</v>
      </c>
      <c r="C9" s="1028" t="s">
        <v>1829</v>
      </c>
      <c r="D9" s="1029">
        <v>43955</v>
      </c>
      <c r="E9" s="1028"/>
      <c r="F9" s="1028" t="s">
        <v>94</v>
      </c>
      <c r="G9" s="1028" t="s">
        <v>1834</v>
      </c>
      <c r="H9" s="1028" t="s">
        <v>906</v>
      </c>
      <c r="I9" s="1029">
        <v>45119</v>
      </c>
      <c r="J9" s="1030">
        <v>485</v>
      </c>
      <c r="K9" s="1028">
        <v>3</v>
      </c>
      <c r="L9" s="1029">
        <v>46214</v>
      </c>
      <c r="M9" s="1031" t="s">
        <v>3268</v>
      </c>
      <c r="N9" s="1032" t="s">
        <v>958</v>
      </c>
    </row>
    <row r="10" spans="1:14" x14ac:dyDescent="0.35">
      <c r="A10" s="1033">
        <v>821</v>
      </c>
      <c r="B10" s="1033" t="s">
        <v>1835</v>
      </c>
      <c r="C10" s="1033" t="s">
        <v>1836</v>
      </c>
      <c r="D10" s="1034">
        <v>44951</v>
      </c>
      <c r="E10" s="1033"/>
      <c r="F10" s="1033" t="s">
        <v>1083</v>
      </c>
      <c r="G10" s="1033" t="s">
        <v>1837</v>
      </c>
      <c r="H10" s="1033" t="s">
        <v>329</v>
      </c>
      <c r="I10" s="1034">
        <v>45104</v>
      </c>
      <c r="J10" s="1035">
        <v>15</v>
      </c>
      <c r="K10" s="1033">
        <v>3</v>
      </c>
      <c r="L10" s="1034">
        <v>46199</v>
      </c>
      <c r="M10" s="1036" t="s">
        <v>3268</v>
      </c>
      <c r="N10" s="1037" t="s">
        <v>1838</v>
      </c>
    </row>
    <row r="11" spans="1:14" x14ac:dyDescent="0.35">
      <c r="A11" s="1028">
        <v>835</v>
      </c>
      <c r="B11" s="1028" t="s">
        <v>1839</v>
      </c>
      <c r="C11" s="1028" t="s">
        <v>1840</v>
      </c>
      <c r="D11" s="1029">
        <v>45022</v>
      </c>
      <c r="E11" s="1028"/>
      <c r="F11" s="1028" t="s">
        <v>1841</v>
      </c>
      <c r="G11" s="1028" t="s">
        <v>1074</v>
      </c>
      <c r="H11" s="1028" t="s">
        <v>1842</v>
      </c>
      <c r="I11" s="1029">
        <v>45104</v>
      </c>
      <c r="J11" s="1030">
        <v>450</v>
      </c>
      <c r="K11" s="1028">
        <v>3</v>
      </c>
      <c r="L11" s="1029">
        <v>46199</v>
      </c>
      <c r="M11" s="1031" t="s">
        <v>3268</v>
      </c>
      <c r="N11" s="1032" t="s">
        <v>287</v>
      </c>
    </row>
    <row r="12" spans="1:14" x14ac:dyDescent="0.35">
      <c r="A12" s="1033">
        <v>838</v>
      </c>
      <c r="B12" s="1033" t="s">
        <v>1839</v>
      </c>
      <c r="C12" s="1033" t="s">
        <v>1840</v>
      </c>
      <c r="D12" s="1034">
        <v>45022</v>
      </c>
      <c r="E12" s="1033"/>
      <c r="F12" s="1033" t="s">
        <v>314</v>
      </c>
      <c r="G12" s="1033" t="s">
        <v>1843</v>
      </c>
      <c r="H12" s="1033" t="s">
        <v>1844</v>
      </c>
      <c r="I12" s="1034">
        <v>45104</v>
      </c>
      <c r="J12" s="1035">
        <v>468</v>
      </c>
      <c r="K12" s="1033">
        <v>3</v>
      </c>
      <c r="L12" s="1034">
        <v>46199</v>
      </c>
      <c r="M12" s="1036" t="s">
        <v>3268</v>
      </c>
      <c r="N12" s="1037" t="s">
        <v>287</v>
      </c>
    </row>
    <row r="13" spans="1:14" x14ac:dyDescent="0.35">
      <c r="A13" s="1028">
        <v>836</v>
      </c>
      <c r="B13" s="1028" t="s">
        <v>1839</v>
      </c>
      <c r="C13" s="1028" t="s">
        <v>1840</v>
      </c>
      <c r="D13" s="1029">
        <v>45022</v>
      </c>
      <c r="E13" s="1028"/>
      <c r="F13" s="1028" t="s">
        <v>314</v>
      </c>
      <c r="G13" s="1028" t="s">
        <v>630</v>
      </c>
      <c r="H13" s="1028" t="s">
        <v>1845</v>
      </c>
      <c r="I13" s="1029">
        <v>45104</v>
      </c>
      <c r="J13" s="1030">
        <v>495</v>
      </c>
      <c r="K13" s="1028">
        <v>3</v>
      </c>
      <c r="L13" s="1029">
        <v>46199</v>
      </c>
      <c r="M13" s="1031" t="s">
        <v>3268</v>
      </c>
      <c r="N13" s="1032" t="s">
        <v>287</v>
      </c>
    </row>
    <row r="14" spans="1:14" x14ac:dyDescent="0.35">
      <c r="A14" s="1033">
        <v>837</v>
      </c>
      <c r="B14" s="1033" t="s">
        <v>1839</v>
      </c>
      <c r="C14" s="1033" t="s">
        <v>1840</v>
      </c>
      <c r="D14" s="1034">
        <v>45022</v>
      </c>
      <c r="E14" s="1033"/>
      <c r="F14" s="1033" t="s">
        <v>314</v>
      </c>
      <c r="G14" s="1033" t="s">
        <v>1075</v>
      </c>
      <c r="H14" s="1033" t="s">
        <v>1846</v>
      </c>
      <c r="I14" s="1034">
        <v>45104</v>
      </c>
      <c r="J14" s="1035">
        <v>451</v>
      </c>
      <c r="K14" s="1033">
        <v>3</v>
      </c>
      <c r="L14" s="1034">
        <v>46199</v>
      </c>
      <c r="M14" s="1036" t="s">
        <v>3268</v>
      </c>
      <c r="N14" s="1037" t="s">
        <v>287</v>
      </c>
    </row>
    <row r="15" spans="1:14" x14ac:dyDescent="0.35">
      <c r="A15" s="1028">
        <v>831</v>
      </c>
      <c r="B15" s="1028" t="s">
        <v>1847</v>
      </c>
      <c r="C15" s="1028" t="s">
        <v>1840</v>
      </c>
      <c r="D15" s="1029">
        <v>45022</v>
      </c>
      <c r="E15" s="1028"/>
      <c r="F15" s="1028" t="s">
        <v>314</v>
      </c>
      <c r="G15" s="1028" t="s">
        <v>931</v>
      </c>
      <c r="H15" s="1028" t="s">
        <v>1049</v>
      </c>
      <c r="I15" s="1029">
        <v>45092</v>
      </c>
      <c r="J15" s="1030">
        <v>434</v>
      </c>
      <c r="K15" s="1028">
        <v>2</v>
      </c>
      <c r="L15" s="1029">
        <v>45822</v>
      </c>
      <c r="M15" s="1031" t="s">
        <v>3268</v>
      </c>
      <c r="N15" s="1032" t="s">
        <v>287</v>
      </c>
    </row>
    <row r="16" spans="1:14" x14ac:dyDescent="0.35">
      <c r="A16" s="1033">
        <v>834</v>
      </c>
      <c r="B16" s="1033" t="s">
        <v>1847</v>
      </c>
      <c r="C16" s="1033" t="s">
        <v>1840</v>
      </c>
      <c r="D16" s="1034">
        <v>45022</v>
      </c>
      <c r="E16" s="1033"/>
      <c r="F16" s="1033" t="s">
        <v>314</v>
      </c>
      <c r="G16" s="1033" t="s">
        <v>926</v>
      </c>
      <c r="H16" s="1033" t="s">
        <v>1051</v>
      </c>
      <c r="I16" s="1034">
        <v>45092</v>
      </c>
      <c r="J16" s="1035">
        <v>496</v>
      </c>
      <c r="K16" s="1033">
        <v>2</v>
      </c>
      <c r="L16" s="1034">
        <v>45822</v>
      </c>
      <c r="M16" s="1036" t="s">
        <v>3268</v>
      </c>
      <c r="N16" s="1037" t="s">
        <v>287</v>
      </c>
    </row>
    <row r="17" spans="1:14" x14ac:dyDescent="0.35">
      <c r="A17" s="1028">
        <v>832</v>
      </c>
      <c r="B17" s="1028" t="s">
        <v>1847</v>
      </c>
      <c r="C17" s="1028" t="s">
        <v>1840</v>
      </c>
      <c r="D17" s="1029">
        <v>45022</v>
      </c>
      <c r="E17" s="1028"/>
      <c r="F17" s="1028" t="s">
        <v>314</v>
      </c>
      <c r="G17" s="1028" t="s">
        <v>927</v>
      </c>
      <c r="H17" s="1028" t="s">
        <v>1045</v>
      </c>
      <c r="I17" s="1029">
        <v>45092</v>
      </c>
      <c r="J17" s="1030">
        <v>470</v>
      </c>
      <c r="K17" s="1028">
        <v>2</v>
      </c>
      <c r="L17" s="1029">
        <v>45822</v>
      </c>
      <c r="M17" s="1031" t="s">
        <v>3268</v>
      </c>
      <c r="N17" s="1032" t="s">
        <v>287</v>
      </c>
    </row>
    <row r="18" spans="1:14" x14ac:dyDescent="0.35">
      <c r="A18" s="1033">
        <v>833</v>
      </c>
      <c r="B18" s="1033" t="s">
        <v>1847</v>
      </c>
      <c r="C18" s="1033" t="s">
        <v>1840</v>
      </c>
      <c r="D18" s="1034">
        <v>45022</v>
      </c>
      <c r="E18" s="1033"/>
      <c r="F18" s="1033" t="s">
        <v>314</v>
      </c>
      <c r="G18" s="1033" t="s">
        <v>929</v>
      </c>
      <c r="H18" s="1033" t="s">
        <v>1053</v>
      </c>
      <c r="I18" s="1034">
        <v>45092</v>
      </c>
      <c r="J18" s="1035">
        <v>488</v>
      </c>
      <c r="K18" s="1033">
        <v>2</v>
      </c>
      <c r="L18" s="1034">
        <v>45822</v>
      </c>
      <c r="M18" s="1036" t="s">
        <v>3268</v>
      </c>
      <c r="N18" s="1037" t="s">
        <v>287</v>
      </c>
    </row>
    <row r="19" spans="1:14" x14ac:dyDescent="0.35">
      <c r="A19" s="1028">
        <v>830</v>
      </c>
      <c r="B19" s="1028" t="s">
        <v>1847</v>
      </c>
      <c r="C19" s="1028" t="s">
        <v>1840</v>
      </c>
      <c r="D19" s="1029">
        <v>45022</v>
      </c>
      <c r="E19" s="1028"/>
      <c r="F19" s="1028" t="s">
        <v>314</v>
      </c>
      <c r="G19" s="1028" t="s">
        <v>925</v>
      </c>
      <c r="H19" s="1028" t="s">
        <v>1848</v>
      </c>
      <c r="I19" s="1029">
        <v>45092</v>
      </c>
      <c r="J19" s="1030">
        <v>487</v>
      </c>
      <c r="K19" s="1028">
        <v>2</v>
      </c>
      <c r="L19" s="1029">
        <v>45822</v>
      </c>
      <c r="M19" s="1031" t="s">
        <v>3268</v>
      </c>
      <c r="N19" s="1032" t="s">
        <v>287</v>
      </c>
    </row>
    <row r="20" spans="1:14" x14ac:dyDescent="0.35">
      <c r="A20" s="1033">
        <v>839</v>
      </c>
      <c r="B20" s="1033" t="s">
        <v>1839</v>
      </c>
      <c r="C20" s="1033" t="s">
        <v>1840</v>
      </c>
      <c r="D20" s="1034">
        <v>45022</v>
      </c>
      <c r="E20" s="1033"/>
      <c r="F20" s="1033" t="s">
        <v>314</v>
      </c>
      <c r="G20" s="1033" t="s">
        <v>1850</v>
      </c>
      <c r="H20" s="1033" t="s">
        <v>1851</v>
      </c>
      <c r="I20" s="1034">
        <v>45092</v>
      </c>
      <c r="J20" s="1035">
        <v>487</v>
      </c>
      <c r="K20" s="1033">
        <v>2</v>
      </c>
      <c r="L20" s="1034">
        <v>45822</v>
      </c>
      <c r="M20" s="1036" t="s">
        <v>3268</v>
      </c>
      <c r="N20" s="1037" t="s">
        <v>287</v>
      </c>
    </row>
    <row r="21" spans="1:14" x14ac:dyDescent="0.35">
      <c r="A21" s="1028">
        <v>724</v>
      </c>
      <c r="B21" s="1028" t="s">
        <v>1852</v>
      </c>
      <c r="C21" s="1028" t="s">
        <v>1853</v>
      </c>
      <c r="D21" s="1029">
        <v>44393</v>
      </c>
      <c r="E21" s="1028"/>
      <c r="F21" s="1028" t="s">
        <v>1854</v>
      </c>
      <c r="G21" s="1028" t="s">
        <v>1855</v>
      </c>
      <c r="H21" s="1028" t="s">
        <v>653</v>
      </c>
      <c r="I21" s="1029">
        <v>44985</v>
      </c>
      <c r="J21" s="1030">
        <v>497</v>
      </c>
      <c r="K21" s="1028">
        <v>3</v>
      </c>
      <c r="L21" s="1029">
        <v>46080</v>
      </c>
      <c r="M21" s="1031" t="s">
        <v>3268</v>
      </c>
      <c r="N21" s="1032" t="s">
        <v>934</v>
      </c>
    </row>
    <row r="22" spans="1:14" x14ac:dyDescent="0.35">
      <c r="A22" s="1033">
        <v>762</v>
      </c>
      <c r="B22" s="1033" t="s">
        <v>1856</v>
      </c>
      <c r="C22" s="1033" t="s">
        <v>1857</v>
      </c>
      <c r="D22" s="1034">
        <v>44540</v>
      </c>
      <c r="E22" s="1033"/>
      <c r="F22" s="1033" t="s">
        <v>93</v>
      </c>
      <c r="G22" s="1033" t="s">
        <v>1858</v>
      </c>
      <c r="H22" s="1033" t="s">
        <v>1859</v>
      </c>
      <c r="I22" s="1034">
        <v>44964</v>
      </c>
      <c r="J22" s="1035">
        <v>492</v>
      </c>
      <c r="K22" s="1033">
        <v>3</v>
      </c>
      <c r="L22" s="1034">
        <v>46059</v>
      </c>
      <c r="M22" s="1036" t="s">
        <v>3268</v>
      </c>
      <c r="N22" s="1037" t="s">
        <v>287</v>
      </c>
    </row>
    <row r="23" spans="1:14" x14ac:dyDescent="0.35">
      <c r="A23" s="1028">
        <v>750</v>
      </c>
      <c r="B23" s="1028" t="s">
        <v>1860</v>
      </c>
      <c r="C23" s="1028" t="s">
        <v>1861</v>
      </c>
      <c r="D23" s="1029">
        <v>44328</v>
      </c>
      <c r="E23" s="1028"/>
      <c r="F23" s="1028" t="s">
        <v>94</v>
      </c>
      <c r="G23" s="1028" t="s">
        <v>1862</v>
      </c>
      <c r="H23" s="1028" t="s">
        <v>1863</v>
      </c>
      <c r="I23" s="1029">
        <v>44938</v>
      </c>
      <c r="J23" s="1030">
        <v>489</v>
      </c>
      <c r="K23" s="1028">
        <v>3</v>
      </c>
      <c r="L23" s="1029">
        <v>46033</v>
      </c>
      <c r="M23" s="1031" t="s">
        <v>3268</v>
      </c>
      <c r="N23" s="1032" t="s">
        <v>958</v>
      </c>
    </row>
    <row r="24" spans="1:14" x14ac:dyDescent="0.35">
      <c r="A24" s="1033">
        <v>707</v>
      </c>
      <c r="B24" s="1033" t="s">
        <v>1864</v>
      </c>
      <c r="C24" s="1033" t="s">
        <v>1865</v>
      </c>
      <c r="D24" s="1034">
        <v>44257</v>
      </c>
      <c r="E24" s="1033"/>
      <c r="F24" s="1033" t="s">
        <v>94</v>
      </c>
      <c r="G24" s="1033" t="s">
        <v>1036</v>
      </c>
      <c r="H24" s="1033" t="s">
        <v>1037</v>
      </c>
      <c r="I24" s="1034">
        <v>44925</v>
      </c>
      <c r="J24" s="1035">
        <v>484</v>
      </c>
      <c r="K24" s="1033">
        <v>3</v>
      </c>
      <c r="L24" s="1034">
        <v>46020</v>
      </c>
      <c r="M24" s="1036" t="s">
        <v>3268</v>
      </c>
      <c r="N24" s="1037" t="s">
        <v>958</v>
      </c>
    </row>
    <row r="25" spans="1:14" x14ac:dyDescent="0.35">
      <c r="A25" s="1028">
        <v>755</v>
      </c>
      <c r="B25" s="1028" t="s">
        <v>1866</v>
      </c>
      <c r="C25" s="1028" t="s">
        <v>1867</v>
      </c>
      <c r="D25" s="1029">
        <v>44553</v>
      </c>
      <c r="E25" s="1028"/>
      <c r="F25" s="1028" t="s">
        <v>98</v>
      </c>
      <c r="G25" s="1028" t="s">
        <v>1005</v>
      </c>
      <c r="H25" s="1028" t="s">
        <v>1006</v>
      </c>
      <c r="I25" s="1029">
        <v>44917</v>
      </c>
      <c r="J25" s="1030">
        <v>331</v>
      </c>
      <c r="K25" s="1028">
        <v>3</v>
      </c>
      <c r="L25" s="1029">
        <v>46012</v>
      </c>
      <c r="M25" s="1031" t="s">
        <v>3268</v>
      </c>
      <c r="N25" s="1032" t="s">
        <v>287</v>
      </c>
    </row>
    <row r="26" spans="1:14" x14ac:dyDescent="0.35">
      <c r="A26" s="1033">
        <v>790</v>
      </c>
      <c r="B26" s="1033" t="s">
        <v>1868</v>
      </c>
      <c r="C26" s="1033" t="s">
        <v>1869</v>
      </c>
      <c r="D26" s="1034">
        <v>44741</v>
      </c>
      <c r="E26" s="1033"/>
      <c r="F26" s="1033" t="s">
        <v>1077</v>
      </c>
      <c r="G26" s="1033" t="s">
        <v>1078</v>
      </c>
      <c r="H26" s="1033" t="s">
        <v>1079</v>
      </c>
      <c r="I26" s="1034">
        <v>44909</v>
      </c>
      <c r="J26" s="1035">
        <v>440</v>
      </c>
      <c r="K26" s="1033">
        <v>3</v>
      </c>
      <c r="L26" s="1034">
        <v>46004</v>
      </c>
      <c r="M26" s="1036" t="s">
        <v>3268</v>
      </c>
      <c r="N26" s="1037" t="s">
        <v>1080</v>
      </c>
    </row>
    <row r="27" spans="1:14" x14ac:dyDescent="0.35">
      <c r="A27" s="1028">
        <v>780</v>
      </c>
      <c r="B27" s="1028" t="s">
        <v>1868</v>
      </c>
      <c r="C27" s="1028" t="s">
        <v>1869</v>
      </c>
      <c r="D27" s="1029">
        <v>44706</v>
      </c>
      <c r="E27" s="1028"/>
      <c r="F27" s="1028" t="s">
        <v>98</v>
      </c>
      <c r="G27" s="1028" t="s">
        <v>1081</v>
      </c>
      <c r="H27" s="1028" t="s">
        <v>1082</v>
      </c>
      <c r="I27" s="1029">
        <v>44909</v>
      </c>
      <c r="J27" s="1030">
        <v>438</v>
      </c>
      <c r="K27" s="1028">
        <v>3</v>
      </c>
      <c r="L27" s="1029">
        <v>46004</v>
      </c>
      <c r="M27" s="1031" t="s">
        <v>3268</v>
      </c>
      <c r="N27" s="1032" t="s">
        <v>287</v>
      </c>
    </row>
    <row r="28" spans="1:14" x14ac:dyDescent="0.35">
      <c r="A28" s="1033">
        <v>779</v>
      </c>
      <c r="B28" s="1033" t="s">
        <v>1868</v>
      </c>
      <c r="C28" s="1033" t="s">
        <v>1869</v>
      </c>
      <c r="D28" s="1034">
        <v>44706</v>
      </c>
      <c r="E28" s="1033"/>
      <c r="F28" s="1033"/>
      <c r="G28" s="1033" t="s">
        <v>1084</v>
      </c>
      <c r="H28" s="1033"/>
      <c r="I28" s="1034">
        <v>44909</v>
      </c>
      <c r="J28" s="1035">
        <v>392</v>
      </c>
      <c r="K28" s="1033">
        <v>3</v>
      </c>
      <c r="L28" s="1034">
        <v>46004</v>
      </c>
      <c r="M28" s="1036" t="s">
        <v>3268</v>
      </c>
      <c r="N28" s="1037" t="s">
        <v>287</v>
      </c>
    </row>
    <row r="29" spans="1:14" x14ac:dyDescent="0.35">
      <c r="A29" s="1028">
        <v>799</v>
      </c>
      <c r="B29" s="1028" t="s">
        <v>1870</v>
      </c>
      <c r="C29" s="1028" t="s">
        <v>1871</v>
      </c>
      <c r="D29" s="1029">
        <v>44867</v>
      </c>
      <c r="E29" s="1028"/>
      <c r="F29" s="1028" t="s">
        <v>94</v>
      </c>
      <c r="G29" s="1028" t="s">
        <v>1085</v>
      </c>
      <c r="H29" s="1028" t="s">
        <v>1086</v>
      </c>
      <c r="I29" s="1029">
        <v>44909</v>
      </c>
      <c r="J29" s="1030">
        <v>498</v>
      </c>
      <c r="K29" s="1028">
        <v>3</v>
      </c>
      <c r="L29" s="1029">
        <v>46004</v>
      </c>
      <c r="M29" s="1031" t="s">
        <v>3268</v>
      </c>
      <c r="N29" s="1032" t="s">
        <v>958</v>
      </c>
    </row>
    <row r="30" spans="1:14" x14ac:dyDescent="0.35">
      <c r="A30" s="1033">
        <v>800</v>
      </c>
      <c r="B30" s="1033" t="s">
        <v>1872</v>
      </c>
      <c r="C30" s="1033" t="s">
        <v>1873</v>
      </c>
      <c r="D30" s="1034">
        <v>44869</v>
      </c>
      <c r="E30" s="1033"/>
      <c r="F30" s="1033" t="s">
        <v>94</v>
      </c>
      <c r="G30" s="1033" t="s">
        <v>1087</v>
      </c>
      <c r="H30" s="1033" t="s">
        <v>1088</v>
      </c>
      <c r="I30" s="1034">
        <v>44909</v>
      </c>
      <c r="J30" s="1035">
        <v>217</v>
      </c>
      <c r="K30" s="1033">
        <v>3</v>
      </c>
      <c r="L30" s="1034">
        <v>46004</v>
      </c>
      <c r="M30" s="1036" t="s">
        <v>3268</v>
      </c>
      <c r="N30" s="1037" t="s">
        <v>958</v>
      </c>
    </row>
    <row r="31" spans="1:14" x14ac:dyDescent="0.35">
      <c r="A31" s="1028">
        <v>798</v>
      </c>
      <c r="B31" s="1028" t="s">
        <v>1874</v>
      </c>
      <c r="C31" s="1028" t="s">
        <v>1875</v>
      </c>
      <c r="D31" s="1029">
        <v>44868</v>
      </c>
      <c r="E31" s="1028"/>
      <c r="F31" s="1028" t="s">
        <v>94</v>
      </c>
      <c r="G31" s="1028" t="s">
        <v>1100</v>
      </c>
      <c r="H31" s="1028" t="s">
        <v>1101</v>
      </c>
      <c r="I31" s="1029">
        <v>44909</v>
      </c>
      <c r="J31" s="1030">
        <v>223</v>
      </c>
      <c r="K31" s="1028">
        <v>3</v>
      </c>
      <c r="L31" s="1029">
        <v>46004</v>
      </c>
      <c r="M31" s="1031" t="s">
        <v>3268</v>
      </c>
      <c r="N31" s="1032" t="s">
        <v>958</v>
      </c>
    </row>
    <row r="32" spans="1:14" x14ac:dyDescent="0.35">
      <c r="A32" s="1033">
        <v>749</v>
      </c>
      <c r="B32" s="1033" t="s">
        <v>1860</v>
      </c>
      <c r="C32" s="1033" t="s">
        <v>1861</v>
      </c>
      <c r="D32" s="1034">
        <v>44328</v>
      </c>
      <c r="E32" s="1033"/>
      <c r="F32" s="1033" t="s">
        <v>94</v>
      </c>
      <c r="G32" s="1033" t="s">
        <v>1102</v>
      </c>
      <c r="H32" s="1033" t="s">
        <v>1103</v>
      </c>
      <c r="I32" s="1034">
        <v>44909</v>
      </c>
      <c r="J32" s="1035">
        <v>375</v>
      </c>
      <c r="K32" s="1033">
        <v>3</v>
      </c>
      <c r="L32" s="1034">
        <v>46004</v>
      </c>
      <c r="M32" s="1036" t="s">
        <v>3268</v>
      </c>
      <c r="N32" s="1037" t="s">
        <v>958</v>
      </c>
    </row>
    <row r="33" spans="1:14" x14ac:dyDescent="0.35">
      <c r="A33" s="1028">
        <v>687</v>
      </c>
      <c r="B33" s="1028" t="s">
        <v>1876</v>
      </c>
      <c r="C33" s="1028" t="s">
        <v>1877</v>
      </c>
      <c r="D33" s="1029">
        <v>44027</v>
      </c>
      <c r="E33" s="1028"/>
      <c r="F33" s="1028" t="s">
        <v>995</v>
      </c>
      <c r="G33" s="1028" t="s">
        <v>996</v>
      </c>
      <c r="H33" s="1028" t="s">
        <v>997</v>
      </c>
      <c r="I33" s="1029">
        <v>44901</v>
      </c>
      <c r="J33" s="1030">
        <v>244</v>
      </c>
      <c r="K33" s="1028">
        <v>3</v>
      </c>
      <c r="L33" s="1029">
        <v>45996</v>
      </c>
      <c r="M33" s="1031" t="s">
        <v>3268</v>
      </c>
      <c r="N33" s="1032" t="s">
        <v>998</v>
      </c>
    </row>
    <row r="34" spans="1:14" x14ac:dyDescent="0.35">
      <c r="A34" s="1033">
        <v>740</v>
      </c>
      <c r="B34" s="1033" t="s">
        <v>1878</v>
      </c>
      <c r="C34" s="1033" t="s">
        <v>1879</v>
      </c>
      <c r="D34" s="1034">
        <v>44418</v>
      </c>
      <c r="E34" s="1033"/>
      <c r="F34" s="1033" t="s">
        <v>91</v>
      </c>
      <c r="G34" s="1033" t="s">
        <v>969</v>
      </c>
      <c r="H34" s="1033" t="s">
        <v>1028</v>
      </c>
      <c r="I34" s="1034">
        <v>44901</v>
      </c>
      <c r="J34" s="1035">
        <v>98</v>
      </c>
      <c r="K34" s="1033">
        <v>3</v>
      </c>
      <c r="L34" s="1034">
        <v>45996</v>
      </c>
      <c r="M34" s="1036" t="s">
        <v>3268</v>
      </c>
      <c r="N34" s="1037" t="s">
        <v>1029</v>
      </c>
    </row>
    <row r="35" spans="1:14" x14ac:dyDescent="0.35">
      <c r="A35" s="1028">
        <v>787</v>
      </c>
      <c r="B35" s="1028" t="s">
        <v>1880</v>
      </c>
      <c r="C35" s="1028" t="s">
        <v>1881</v>
      </c>
      <c r="D35" s="1029">
        <v>44553</v>
      </c>
      <c r="E35" s="1028"/>
      <c r="F35" s="1028" t="s">
        <v>98</v>
      </c>
      <c r="G35" s="1028" t="s">
        <v>1062</v>
      </c>
      <c r="H35" s="1028" t="s">
        <v>1063</v>
      </c>
      <c r="I35" s="1029">
        <v>44901</v>
      </c>
      <c r="J35" s="1030">
        <v>232</v>
      </c>
      <c r="K35" s="1028">
        <v>3</v>
      </c>
      <c r="L35" s="1029">
        <v>45996</v>
      </c>
      <c r="M35" s="1031" t="s">
        <v>3268</v>
      </c>
      <c r="N35" s="1032" t="s">
        <v>287</v>
      </c>
    </row>
    <row r="36" spans="1:14" x14ac:dyDescent="0.35">
      <c r="A36" s="1033">
        <v>686</v>
      </c>
      <c r="B36" s="1033" t="s">
        <v>1876</v>
      </c>
      <c r="C36" s="1033" t="s">
        <v>1877</v>
      </c>
      <c r="D36" s="1034">
        <v>44027</v>
      </c>
      <c r="E36" s="1033"/>
      <c r="F36" s="1033" t="s">
        <v>991</v>
      </c>
      <c r="G36" s="1033" t="s">
        <v>992</v>
      </c>
      <c r="H36" s="1033" t="s">
        <v>993</v>
      </c>
      <c r="I36" s="1034">
        <v>44880</v>
      </c>
      <c r="J36" s="1035">
        <v>54</v>
      </c>
      <c r="K36" s="1033">
        <v>3</v>
      </c>
      <c r="L36" s="1034">
        <v>45975</v>
      </c>
      <c r="M36" s="1036" t="s">
        <v>3268</v>
      </c>
      <c r="N36" s="1037" t="s">
        <v>994</v>
      </c>
    </row>
    <row r="37" spans="1:14" x14ac:dyDescent="0.35">
      <c r="A37" s="1028">
        <v>688</v>
      </c>
      <c r="B37" s="1028" t="s">
        <v>1876</v>
      </c>
      <c r="C37" s="1028" t="s">
        <v>1877</v>
      </c>
      <c r="D37" s="1029">
        <v>44027</v>
      </c>
      <c r="E37" s="1028"/>
      <c r="F37" s="1028" t="s">
        <v>98</v>
      </c>
      <c r="G37" s="1028" t="s">
        <v>999</v>
      </c>
      <c r="H37" s="1028" t="s">
        <v>1000</v>
      </c>
      <c r="I37" s="1029">
        <v>44880</v>
      </c>
      <c r="J37" s="1030">
        <v>494</v>
      </c>
      <c r="K37" s="1028">
        <v>3</v>
      </c>
      <c r="L37" s="1029">
        <v>45975</v>
      </c>
      <c r="M37" s="1031" t="s">
        <v>3268</v>
      </c>
      <c r="N37" s="1032" t="s">
        <v>994</v>
      </c>
    </row>
    <row r="38" spans="1:14" x14ac:dyDescent="0.35">
      <c r="A38" s="1033">
        <v>791</v>
      </c>
      <c r="B38" s="1033" t="s">
        <v>715</v>
      </c>
      <c r="C38" s="1033" t="s">
        <v>1882</v>
      </c>
      <c r="D38" s="1034">
        <v>44798</v>
      </c>
      <c r="E38" s="1033"/>
      <c r="F38" s="1033" t="s">
        <v>1070</v>
      </c>
      <c r="G38" s="1033" t="s">
        <v>1071</v>
      </c>
      <c r="H38" s="1033" t="s">
        <v>1072</v>
      </c>
      <c r="I38" s="1034">
        <v>44867</v>
      </c>
      <c r="J38" s="1035">
        <v>499</v>
      </c>
      <c r="K38" s="1033">
        <v>3</v>
      </c>
      <c r="L38" s="1034">
        <v>45962</v>
      </c>
      <c r="M38" s="1036" t="s">
        <v>3268</v>
      </c>
      <c r="N38" s="1037" t="s">
        <v>1073</v>
      </c>
    </row>
    <row r="39" spans="1:14" x14ac:dyDescent="0.35">
      <c r="A39" s="1028">
        <v>761</v>
      </c>
      <c r="B39" s="1028" t="s">
        <v>1883</v>
      </c>
      <c r="C39" s="1028" t="s">
        <v>1867</v>
      </c>
      <c r="D39" s="1029">
        <v>44583</v>
      </c>
      <c r="E39" s="1028"/>
      <c r="F39" s="1028" t="s">
        <v>91</v>
      </c>
      <c r="G39" s="1028" t="s">
        <v>989</v>
      </c>
      <c r="H39" s="1028" t="s">
        <v>990</v>
      </c>
      <c r="I39" s="1029">
        <v>44860</v>
      </c>
      <c r="J39" s="1030">
        <v>500</v>
      </c>
      <c r="K39" s="1028">
        <v>3</v>
      </c>
      <c r="L39" s="1029">
        <v>45955</v>
      </c>
      <c r="M39" s="1031" t="s">
        <v>3268</v>
      </c>
      <c r="N39" s="1032" t="s">
        <v>287</v>
      </c>
    </row>
    <row r="40" spans="1:14" x14ac:dyDescent="0.35">
      <c r="A40" s="1033">
        <v>584</v>
      </c>
      <c r="B40" s="1033" t="s">
        <v>1884</v>
      </c>
      <c r="C40" s="1033" t="s">
        <v>1885</v>
      </c>
      <c r="D40" s="1034">
        <v>43300</v>
      </c>
      <c r="E40" s="1033"/>
      <c r="F40" s="1033" t="s">
        <v>94</v>
      </c>
      <c r="G40" s="1033" t="s">
        <v>1025</v>
      </c>
      <c r="H40" s="1033" t="s">
        <v>1026</v>
      </c>
      <c r="I40" s="1034">
        <v>44858</v>
      </c>
      <c r="J40" s="1035">
        <v>493</v>
      </c>
      <c r="K40" s="1033">
        <v>3</v>
      </c>
      <c r="L40" s="1034">
        <v>45953</v>
      </c>
      <c r="M40" s="1036" t="s">
        <v>3268</v>
      </c>
      <c r="N40" s="1037" t="s">
        <v>1027</v>
      </c>
    </row>
    <row r="41" spans="1:14" x14ac:dyDescent="0.35">
      <c r="A41" s="1028">
        <v>778</v>
      </c>
      <c r="B41" s="1028" t="s">
        <v>1886</v>
      </c>
      <c r="C41" s="1028" t="s">
        <v>1867</v>
      </c>
      <c r="D41" s="1029">
        <v>44706</v>
      </c>
      <c r="E41" s="1028"/>
      <c r="F41" s="1028" t="s">
        <v>1030</v>
      </c>
      <c r="G41" s="1028" t="s">
        <v>1046</v>
      </c>
      <c r="H41" s="1028" t="s">
        <v>1047</v>
      </c>
      <c r="I41" s="1029">
        <v>44841</v>
      </c>
      <c r="J41" s="1030">
        <v>468</v>
      </c>
      <c r="K41" s="1028">
        <v>3</v>
      </c>
      <c r="L41" s="1029">
        <v>45936</v>
      </c>
      <c r="M41" s="1031" t="s">
        <v>3268</v>
      </c>
      <c r="N41" s="1032" t="s">
        <v>287</v>
      </c>
    </row>
    <row r="42" spans="1:14" x14ac:dyDescent="0.35">
      <c r="A42" s="1033">
        <v>676</v>
      </c>
      <c r="B42" s="1033" t="s">
        <v>1887</v>
      </c>
      <c r="C42" s="1033" t="s">
        <v>1888</v>
      </c>
      <c r="D42" s="1034">
        <v>44047</v>
      </c>
      <c r="E42" s="1033"/>
      <c r="F42" s="1033" t="s">
        <v>96</v>
      </c>
      <c r="G42" s="1033" t="s">
        <v>1042</v>
      </c>
      <c r="H42" s="1033" t="s">
        <v>1043</v>
      </c>
      <c r="I42" s="1034">
        <v>44837</v>
      </c>
      <c r="J42" s="1035">
        <v>9</v>
      </c>
      <c r="K42" s="1033">
        <v>3</v>
      </c>
      <c r="L42" s="1034">
        <v>45932</v>
      </c>
      <c r="M42" s="1036" t="s">
        <v>3268</v>
      </c>
      <c r="N42" s="1037" t="s">
        <v>1041</v>
      </c>
    </row>
    <row r="43" spans="1:14" x14ac:dyDescent="0.35">
      <c r="A43" s="1028">
        <v>764</v>
      </c>
      <c r="B43" s="1028" t="s">
        <v>1889</v>
      </c>
      <c r="C43" s="1028" t="s">
        <v>1890</v>
      </c>
      <c r="D43" s="1029">
        <v>44602</v>
      </c>
      <c r="E43" s="1028"/>
      <c r="F43" s="1028" t="s">
        <v>315</v>
      </c>
      <c r="G43" s="1028" t="s">
        <v>1054</v>
      </c>
      <c r="H43" s="1028" t="s">
        <v>1055</v>
      </c>
      <c r="I43" s="1029">
        <v>44827</v>
      </c>
      <c r="J43" s="1030">
        <v>354</v>
      </c>
      <c r="K43" s="1028">
        <v>3</v>
      </c>
      <c r="L43" s="1029">
        <v>45922</v>
      </c>
      <c r="M43" s="1031" t="s">
        <v>3268</v>
      </c>
      <c r="N43" s="1032" t="s">
        <v>958</v>
      </c>
    </row>
    <row r="44" spans="1:14" x14ac:dyDescent="0.35">
      <c r="A44" s="1033">
        <v>730</v>
      </c>
      <c r="B44" s="1033" t="s">
        <v>1891</v>
      </c>
      <c r="C44" s="1033" t="s">
        <v>1892</v>
      </c>
      <c r="D44" s="1034">
        <v>44215</v>
      </c>
      <c r="E44" s="1033"/>
      <c r="F44" s="1033" t="s">
        <v>315</v>
      </c>
      <c r="G44" s="1033" t="s">
        <v>1020</v>
      </c>
      <c r="H44" s="1033" t="s">
        <v>1021</v>
      </c>
      <c r="I44" s="1034">
        <v>44826</v>
      </c>
      <c r="J44" s="1035">
        <v>272</v>
      </c>
      <c r="K44" s="1033">
        <v>3</v>
      </c>
      <c r="L44" s="1034">
        <v>45921</v>
      </c>
      <c r="M44" s="1036" t="s">
        <v>3268</v>
      </c>
      <c r="N44" s="1037" t="s">
        <v>958</v>
      </c>
    </row>
    <row r="45" spans="1:14" x14ac:dyDescent="0.35">
      <c r="A45" s="1028">
        <v>746</v>
      </c>
      <c r="B45" s="1028" t="s">
        <v>1893</v>
      </c>
      <c r="C45" s="1028" t="s">
        <v>1894</v>
      </c>
      <c r="D45" s="1029">
        <v>44392</v>
      </c>
      <c r="E45" s="1028"/>
      <c r="F45" s="1028" t="s">
        <v>93</v>
      </c>
      <c r="G45" s="1028" t="s">
        <v>1089</v>
      </c>
      <c r="H45" s="1028" t="s">
        <v>1090</v>
      </c>
      <c r="I45" s="1029">
        <v>44754</v>
      </c>
      <c r="J45" s="1030">
        <v>424</v>
      </c>
      <c r="K45" s="1028">
        <v>3</v>
      </c>
      <c r="L45" s="1029">
        <v>45849</v>
      </c>
      <c r="M45" s="1031" t="s">
        <v>3268</v>
      </c>
      <c r="N45" s="1032" t="s">
        <v>934</v>
      </c>
    </row>
    <row r="46" spans="1:14" x14ac:dyDescent="0.35">
      <c r="A46" s="1033">
        <v>747</v>
      </c>
      <c r="B46" s="1033" t="s">
        <v>1895</v>
      </c>
      <c r="C46" s="1033" t="s">
        <v>1896</v>
      </c>
      <c r="D46" s="1034">
        <v>44365</v>
      </c>
      <c r="E46" s="1033"/>
      <c r="F46" s="1033" t="s">
        <v>95</v>
      </c>
      <c r="G46" s="1033" t="s">
        <v>1897</v>
      </c>
      <c r="H46" s="1033" t="s">
        <v>1898</v>
      </c>
      <c r="I46" s="1034">
        <v>44706</v>
      </c>
      <c r="J46" s="1035">
        <v>472</v>
      </c>
      <c r="K46" s="1033">
        <v>3</v>
      </c>
      <c r="L46" s="1034">
        <v>45801</v>
      </c>
      <c r="M46" s="1036" t="s">
        <v>3268</v>
      </c>
      <c r="N46" s="1037" t="s">
        <v>1029</v>
      </c>
    </row>
    <row r="47" spans="1:14" x14ac:dyDescent="0.35">
      <c r="A47" s="1028">
        <v>708</v>
      </c>
      <c r="B47" s="1028" t="s">
        <v>1899</v>
      </c>
      <c r="C47" s="1028" t="s">
        <v>1900</v>
      </c>
      <c r="D47" s="1029">
        <v>44271</v>
      </c>
      <c r="E47" s="1028"/>
      <c r="F47" s="1028" t="s">
        <v>315</v>
      </c>
      <c r="G47" s="1028" t="s">
        <v>1001</v>
      </c>
      <c r="H47" s="1028" t="s">
        <v>655</v>
      </c>
      <c r="I47" s="1029">
        <v>44700</v>
      </c>
      <c r="J47" s="1030">
        <v>500</v>
      </c>
      <c r="K47" s="1028">
        <v>3</v>
      </c>
      <c r="L47" s="1029">
        <v>45795</v>
      </c>
      <c r="M47" s="1031" t="s">
        <v>3268</v>
      </c>
      <c r="N47" s="1032" t="s">
        <v>1002</v>
      </c>
    </row>
    <row r="48" spans="1:14" x14ac:dyDescent="0.35">
      <c r="A48" s="1033">
        <v>737</v>
      </c>
      <c r="B48" s="1033" t="s">
        <v>1901</v>
      </c>
      <c r="C48" s="1033" t="s">
        <v>1902</v>
      </c>
      <c r="D48" s="1034">
        <v>44445</v>
      </c>
      <c r="E48" s="1033"/>
      <c r="F48" s="1033" t="s">
        <v>1030</v>
      </c>
      <c r="G48" s="1033" t="s">
        <v>1031</v>
      </c>
      <c r="H48" s="1033" t="s">
        <v>329</v>
      </c>
      <c r="I48" s="1034">
        <v>44687</v>
      </c>
      <c r="J48" s="1035">
        <v>418</v>
      </c>
      <c r="K48" s="1033">
        <v>3</v>
      </c>
      <c r="L48" s="1034">
        <v>45782</v>
      </c>
      <c r="M48" s="1036" t="s">
        <v>3268</v>
      </c>
      <c r="N48" s="1037" t="s">
        <v>287</v>
      </c>
    </row>
    <row r="49" spans="1:14" x14ac:dyDescent="0.35">
      <c r="A49" s="1028">
        <v>681</v>
      </c>
      <c r="B49" s="1028" t="s">
        <v>1887</v>
      </c>
      <c r="C49" s="1028" t="s">
        <v>1888</v>
      </c>
      <c r="D49" s="1029">
        <v>44028</v>
      </c>
      <c r="E49" s="1028"/>
      <c r="F49" s="1028" t="s">
        <v>1038</v>
      </c>
      <c r="G49" s="1028" t="s">
        <v>1039</v>
      </c>
      <c r="H49" s="1028" t="s">
        <v>1040</v>
      </c>
      <c r="I49" s="1029">
        <v>44687</v>
      </c>
      <c r="J49" s="1030">
        <v>254</v>
      </c>
      <c r="K49" s="1028">
        <v>3</v>
      </c>
      <c r="L49" s="1029">
        <v>45782</v>
      </c>
      <c r="M49" s="1031" t="s">
        <v>3268</v>
      </c>
      <c r="N49" s="1032" t="s">
        <v>1041</v>
      </c>
    </row>
    <row r="50" spans="1:14" x14ac:dyDescent="0.35">
      <c r="A50" s="1033">
        <v>758</v>
      </c>
      <c r="B50" s="1033" t="s">
        <v>1880</v>
      </c>
      <c r="C50" s="1033" t="s">
        <v>1881</v>
      </c>
      <c r="D50" s="1034">
        <v>44553</v>
      </c>
      <c r="E50" s="1033"/>
      <c r="F50" s="1033" t="s">
        <v>1059</v>
      </c>
      <c r="G50" s="1033" t="s">
        <v>1060</v>
      </c>
      <c r="H50" s="1033" t="s">
        <v>1061</v>
      </c>
      <c r="I50" s="1034">
        <v>44687</v>
      </c>
      <c r="J50" s="1035">
        <v>450</v>
      </c>
      <c r="K50" s="1033">
        <v>3</v>
      </c>
      <c r="L50" s="1034">
        <v>45782</v>
      </c>
      <c r="M50" s="1036" t="s">
        <v>3268</v>
      </c>
      <c r="N50" s="1037" t="s">
        <v>287</v>
      </c>
    </row>
    <row r="51" spans="1:14" x14ac:dyDescent="0.35">
      <c r="A51" s="1028">
        <v>759</v>
      </c>
      <c r="B51" s="1028" t="s">
        <v>1880</v>
      </c>
      <c r="C51" s="1028" t="s">
        <v>1881</v>
      </c>
      <c r="D51" s="1029">
        <v>44553</v>
      </c>
      <c r="E51" s="1028"/>
      <c r="F51" s="1028" t="s">
        <v>314</v>
      </c>
      <c r="G51" s="1028" t="s">
        <v>1064</v>
      </c>
      <c r="H51" s="1028" t="s">
        <v>1065</v>
      </c>
      <c r="I51" s="1029">
        <v>44687</v>
      </c>
      <c r="J51" s="1030">
        <v>385</v>
      </c>
      <c r="K51" s="1028">
        <v>3</v>
      </c>
      <c r="L51" s="1029">
        <v>45782</v>
      </c>
      <c r="M51" s="1031" t="s">
        <v>3268</v>
      </c>
      <c r="N51" s="1032" t="s">
        <v>287</v>
      </c>
    </row>
    <row r="52" spans="1:14" x14ac:dyDescent="0.35">
      <c r="A52" s="1033">
        <v>757</v>
      </c>
      <c r="B52" s="1033" t="s">
        <v>1880</v>
      </c>
      <c r="C52" s="1033" t="s">
        <v>1881</v>
      </c>
      <c r="D52" s="1034">
        <v>44553</v>
      </c>
      <c r="E52" s="1033"/>
      <c r="F52" s="1033" t="s">
        <v>314</v>
      </c>
      <c r="G52" s="1033" t="s">
        <v>1066</v>
      </c>
      <c r="H52" s="1033" t="s">
        <v>1067</v>
      </c>
      <c r="I52" s="1034">
        <v>44687</v>
      </c>
      <c r="J52" s="1035">
        <v>341</v>
      </c>
      <c r="K52" s="1033">
        <v>3</v>
      </c>
      <c r="L52" s="1034">
        <v>45782</v>
      </c>
      <c r="M52" s="1036" t="s">
        <v>3268</v>
      </c>
      <c r="N52" s="1037" t="s">
        <v>287</v>
      </c>
    </row>
    <row r="53" spans="1:14" x14ac:dyDescent="0.35">
      <c r="A53" s="1028">
        <v>756</v>
      </c>
      <c r="B53" s="1028" t="s">
        <v>1880</v>
      </c>
      <c r="C53" s="1028" t="s">
        <v>1881</v>
      </c>
      <c r="D53" s="1029">
        <v>44553</v>
      </c>
      <c r="E53" s="1028"/>
      <c r="F53" s="1028" t="s">
        <v>1030</v>
      </c>
      <c r="G53" s="1028" t="s">
        <v>1068</v>
      </c>
      <c r="H53" s="1028" t="s">
        <v>1069</v>
      </c>
      <c r="I53" s="1029">
        <v>44687</v>
      </c>
      <c r="J53" s="1030">
        <v>421</v>
      </c>
      <c r="K53" s="1028">
        <v>3</v>
      </c>
      <c r="L53" s="1029">
        <v>45782</v>
      </c>
      <c r="M53" s="1031" t="s">
        <v>3268</v>
      </c>
      <c r="N53" s="1032" t="s">
        <v>287</v>
      </c>
    </row>
    <row r="54" spans="1:14" x14ac:dyDescent="0.35">
      <c r="A54" s="1033">
        <v>760</v>
      </c>
      <c r="B54" s="1033" t="s">
        <v>1886</v>
      </c>
      <c r="C54" s="1033" t="s">
        <v>1867</v>
      </c>
      <c r="D54" s="1034">
        <v>44540</v>
      </c>
      <c r="E54" s="1033"/>
      <c r="F54" s="1033" t="s">
        <v>1030</v>
      </c>
      <c r="G54" s="1033" t="s">
        <v>1044</v>
      </c>
      <c r="H54" s="1033" t="s">
        <v>1045</v>
      </c>
      <c r="I54" s="1034">
        <v>44685</v>
      </c>
      <c r="J54" s="1035">
        <v>489</v>
      </c>
      <c r="K54" s="1033">
        <v>3</v>
      </c>
      <c r="L54" s="1034">
        <v>45780</v>
      </c>
      <c r="M54" s="1036" t="s">
        <v>3268</v>
      </c>
      <c r="N54" s="1037" t="s">
        <v>287</v>
      </c>
    </row>
    <row r="55" spans="1:14" x14ac:dyDescent="0.35">
      <c r="A55" s="1028">
        <v>753</v>
      </c>
      <c r="B55" s="1028" t="s">
        <v>1886</v>
      </c>
      <c r="C55" s="1028" t="s">
        <v>1867</v>
      </c>
      <c r="D55" s="1029">
        <v>44540</v>
      </c>
      <c r="E55" s="1028"/>
      <c r="F55" s="1028" t="s">
        <v>1030</v>
      </c>
      <c r="G55" s="1028" t="s">
        <v>1048</v>
      </c>
      <c r="H55" s="1028" t="s">
        <v>1049</v>
      </c>
      <c r="I55" s="1029">
        <v>44685</v>
      </c>
      <c r="J55" s="1030">
        <v>379</v>
      </c>
      <c r="K55" s="1028">
        <v>3</v>
      </c>
      <c r="L55" s="1029">
        <v>45780</v>
      </c>
      <c r="M55" s="1031" t="s">
        <v>3268</v>
      </c>
      <c r="N55" s="1032" t="s">
        <v>287</v>
      </c>
    </row>
    <row r="56" spans="1:14" x14ac:dyDescent="0.35">
      <c r="A56" s="1033">
        <v>752</v>
      </c>
      <c r="B56" s="1033" t="s">
        <v>1886</v>
      </c>
      <c r="C56" s="1033" t="s">
        <v>1867</v>
      </c>
      <c r="D56" s="1034">
        <v>44540</v>
      </c>
      <c r="E56" s="1033"/>
      <c r="F56" s="1033" t="s">
        <v>314</v>
      </c>
      <c r="G56" s="1033" t="s">
        <v>1050</v>
      </c>
      <c r="H56" s="1033" t="s">
        <v>1051</v>
      </c>
      <c r="I56" s="1034">
        <v>44685</v>
      </c>
      <c r="J56" s="1035">
        <v>496</v>
      </c>
      <c r="K56" s="1033">
        <v>3</v>
      </c>
      <c r="L56" s="1034">
        <v>45780</v>
      </c>
      <c r="M56" s="1036" t="s">
        <v>3268</v>
      </c>
      <c r="N56" s="1037" t="s">
        <v>287</v>
      </c>
    </row>
    <row r="57" spans="1:14" x14ac:dyDescent="0.35">
      <c r="A57" s="1028">
        <v>751</v>
      </c>
      <c r="B57" s="1028" t="s">
        <v>1886</v>
      </c>
      <c r="C57" s="1028" t="s">
        <v>1867</v>
      </c>
      <c r="D57" s="1029">
        <v>44540</v>
      </c>
      <c r="E57" s="1028"/>
      <c r="F57" s="1028" t="s">
        <v>1030</v>
      </c>
      <c r="G57" s="1028" t="s">
        <v>1052</v>
      </c>
      <c r="H57" s="1028" t="s">
        <v>1053</v>
      </c>
      <c r="I57" s="1029">
        <v>44685</v>
      </c>
      <c r="J57" s="1030">
        <v>384</v>
      </c>
      <c r="K57" s="1028">
        <v>3</v>
      </c>
      <c r="L57" s="1029">
        <v>45780</v>
      </c>
      <c r="M57" s="1031" t="s">
        <v>3268</v>
      </c>
      <c r="N57" s="1032" t="s">
        <v>287</v>
      </c>
    </row>
    <row r="58" spans="1:14" x14ac:dyDescent="0.35">
      <c r="A58" s="1033">
        <v>763</v>
      </c>
      <c r="B58" s="1033" t="s">
        <v>1856</v>
      </c>
      <c r="C58" s="1033" t="s">
        <v>1857</v>
      </c>
      <c r="D58" s="1034">
        <v>44490</v>
      </c>
      <c r="E58" s="1033"/>
      <c r="F58" s="1033" t="s">
        <v>99</v>
      </c>
      <c r="G58" s="1033" t="s">
        <v>1105</v>
      </c>
      <c r="H58" s="1033" t="s">
        <v>1106</v>
      </c>
      <c r="I58" s="1034">
        <v>44678</v>
      </c>
      <c r="J58" s="1035">
        <v>499</v>
      </c>
      <c r="K58" s="1033">
        <v>3</v>
      </c>
      <c r="L58" s="1034">
        <v>45773</v>
      </c>
      <c r="M58" s="1036" t="s">
        <v>3268</v>
      </c>
      <c r="N58" s="1037" t="s">
        <v>287</v>
      </c>
    </row>
    <row r="59" spans="1:14" x14ac:dyDescent="0.35">
      <c r="A59" s="1028">
        <v>716</v>
      </c>
      <c r="B59" s="1028" t="s">
        <v>1903</v>
      </c>
      <c r="C59" s="1028" t="s">
        <v>1857</v>
      </c>
      <c r="D59" s="1029">
        <v>44215</v>
      </c>
      <c r="E59" s="1028"/>
      <c r="F59" s="1028" t="s">
        <v>94</v>
      </c>
      <c r="G59" s="1028" t="s">
        <v>1022</v>
      </c>
      <c r="H59" s="1028" t="s">
        <v>1023</v>
      </c>
      <c r="I59" s="1029">
        <v>44676</v>
      </c>
      <c r="J59" s="1030">
        <v>486</v>
      </c>
      <c r="K59" s="1028">
        <v>3</v>
      </c>
      <c r="L59" s="1029">
        <v>45771</v>
      </c>
      <c r="M59" s="1031" t="s">
        <v>3268</v>
      </c>
      <c r="N59" s="1032" t="s">
        <v>1024</v>
      </c>
    </row>
    <row r="60" spans="1:14" x14ac:dyDescent="0.35">
      <c r="A60" s="1033">
        <v>735</v>
      </c>
      <c r="B60" s="1033" t="s">
        <v>1901</v>
      </c>
      <c r="C60" s="1033" t="s">
        <v>1902</v>
      </c>
      <c r="D60" s="1034">
        <v>44445</v>
      </c>
      <c r="E60" s="1033"/>
      <c r="F60" s="1033" t="s">
        <v>314</v>
      </c>
      <c r="G60" s="1033" t="s">
        <v>1034</v>
      </c>
      <c r="H60" s="1033" t="s">
        <v>1035</v>
      </c>
      <c r="I60" s="1034">
        <v>44671</v>
      </c>
      <c r="J60" s="1035">
        <v>500</v>
      </c>
      <c r="K60" s="1033">
        <v>3</v>
      </c>
      <c r="L60" s="1034">
        <v>45766</v>
      </c>
      <c r="M60" s="1036" t="s">
        <v>3268</v>
      </c>
      <c r="N60" s="1037" t="s">
        <v>287</v>
      </c>
    </row>
    <row r="61" spans="1:14" x14ac:dyDescent="0.35">
      <c r="A61" s="1028">
        <v>739</v>
      </c>
      <c r="B61" s="1028" t="s">
        <v>1904</v>
      </c>
      <c r="C61" s="1028" t="s">
        <v>1840</v>
      </c>
      <c r="D61" s="1029">
        <v>44132</v>
      </c>
      <c r="E61" s="1028"/>
      <c r="F61" s="1028" t="s">
        <v>314</v>
      </c>
      <c r="G61" s="1028" t="s">
        <v>630</v>
      </c>
      <c r="H61" s="1028" t="s">
        <v>1056</v>
      </c>
      <c r="I61" s="1029">
        <v>44671</v>
      </c>
      <c r="J61" s="1030">
        <v>497</v>
      </c>
      <c r="K61" s="1028">
        <v>3</v>
      </c>
      <c r="L61" s="1029">
        <v>45766</v>
      </c>
      <c r="M61" s="1031" t="s">
        <v>3268</v>
      </c>
      <c r="N61" s="1032" t="s">
        <v>287</v>
      </c>
    </row>
    <row r="62" spans="1:14" x14ac:dyDescent="0.35">
      <c r="A62" s="1033">
        <v>670</v>
      </c>
      <c r="B62" s="1033" t="s">
        <v>1905</v>
      </c>
      <c r="C62" s="1033" t="s">
        <v>1906</v>
      </c>
      <c r="D62" s="1034">
        <v>44055</v>
      </c>
      <c r="E62" s="1033"/>
      <c r="F62" s="1033" t="s">
        <v>1030</v>
      </c>
      <c r="G62" s="1033" t="s">
        <v>1074</v>
      </c>
      <c r="H62" s="1033" t="s">
        <v>654</v>
      </c>
      <c r="I62" s="1034">
        <v>44671</v>
      </c>
      <c r="J62" s="1035">
        <v>450</v>
      </c>
      <c r="K62" s="1033">
        <v>3</v>
      </c>
      <c r="L62" s="1034">
        <v>45766</v>
      </c>
      <c r="M62" s="1036" t="s">
        <v>3268</v>
      </c>
      <c r="N62" s="1037" t="s">
        <v>287</v>
      </c>
    </row>
    <row r="63" spans="1:14" x14ac:dyDescent="0.35">
      <c r="A63" s="1028">
        <v>672</v>
      </c>
      <c r="B63" s="1028" t="s">
        <v>1905</v>
      </c>
      <c r="C63" s="1028" t="s">
        <v>1906</v>
      </c>
      <c r="D63" s="1029">
        <v>44055</v>
      </c>
      <c r="E63" s="1028"/>
      <c r="F63" s="1028" t="s">
        <v>314</v>
      </c>
      <c r="G63" s="1028" t="s">
        <v>1075</v>
      </c>
      <c r="H63" s="1028" t="s">
        <v>1076</v>
      </c>
      <c r="I63" s="1029">
        <v>44671</v>
      </c>
      <c r="J63" s="1030">
        <v>451</v>
      </c>
      <c r="K63" s="1028">
        <v>3</v>
      </c>
      <c r="L63" s="1029">
        <v>45766</v>
      </c>
      <c r="M63" s="1031" t="s">
        <v>3268</v>
      </c>
      <c r="N63" s="1032" t="s">
        <v>287</v>
      </c>
    </row>
    <row r="64" spans="1:14" x14ac:dyDescent="0.35">
      <c r="A64" s="1033">
        <v>754</v>
      </c>
      <c r="B64" s="1033" t="s">
        <v>1901</v>
      </c>
      <c r="C64" s="1033" t="s">
        <v>1902</v>
      </c>
      <c r="D64" s="1034">
        <v>44583</v>
      </c>
      <c r="E64" s="1033"/>
      <c r="F64" s="1033" t="s">
        <v>1030</v>
      </c>
      <c r="G64" s="1033" t="s">
        <v>1032</v>
      </c>
      <c r="H64" s="1033" t="s">
        <v>1033</v>
      </c>
      <c r="I64" s="1034">
        <v>44670</v>
      </c>
      <c r="J64" s="1035">
        <v>483</v>
      </c>
      <c r="K64" s="1033">
        <v>3</v>
      </c>
      <c r="L64" s="1034">
        <v>45765</v>
      </c>
      <c r="M64" s="1036" t="s">
        <v>3268</v>
      </c>
      <c r="N64" s="1037" t="s">
        <v>287</v>
      </c>
    </row>
    <row r="65" spans="1:14" x14ac:dyDescent="0.35">
      <c r="A65" s="1028">
        <v>717</v>
      </c>
      <c r="B65" s="1028" t="s">
        <v>1907</v>
      </c>
      <c r="C65" s="1028" t="s">
        <v>1908</v>
      </c>
      <c r="D65" s="1029">
        <v>44335</v>
      </c>
      <c r="E65" s="1028"/>
      <c r="F65" s="1028" t="s">
        <v>317</v>
      </c>
      <c r="G65" s="1028" t="s">
        <v>1010</v>
      </c>
      <c r="H65" s="1028" t="s">
        <v>1011</v>
      </c>
      <c r="I65" s="1029">
        <v>44651</v>
      </c>
      <c r="J65" s="1030">
        <v>464</v>
      </c>
      <c r="K65" s="1028">
        <v>3</v>
      </c>
      <c r="L65" s="1029">
        <v>45745</v>
      </c>
      <c r="M65" s="1031" t="s">
        <v>3268</v>
      </c>
      <c r="N65" s="1032" t="s">
        <v>288</v>
      </c>
    </row>
    <row r="66" spans="1:14" x14ac:dyDescent="0.35">
      <c r="A66" s="1033">
        <v>719</v>
      </c>
      <c r="B66" s="1033" t="s">
        <v>1907</v>
      </c>
      <c r="C66" s="1033" t="s">
        <v>1908</v>
      </c>
      <c r="D66" s="1034">
        <v>44335</v>
      </c>
      <c r="E66" s="1033"/>
      <c r="F66" s="1033" t="s">
        <v>317</v>
      </c>
      <c r="G66" s="1033" t="s">
        <v>1012</v>
      </c>
      <c r="H66" s="1033" t="s">
        <v>1013</v>
      </c>
      <c r="I66" s="1034">
        <v>44651</v>
      </c>
      <c r="J66" s="1035">
        <v>497</v>
      </c>
      <c r="K66" s="1033">
        <v>3</v>
      </c>
      <c r="L66" s="1034">
        <v>45745</v>
      </c>
      <c r="M66" s="1036" t="s">
        <v>3268</v>
      </c>
      <c r="N66" s="1037" t="s">
        <v>288</v>
      </c>
    </row>
    <row r="67" spans="1:14" x14ac:dyDescent="0.35">
      <c r="A67" s="1028">
        <v>718</v>
      </c>
      <c r="B67" s="1028" t="s">
        <v>1907</v>
      </c>
      <c r="C67" s="1028" t="s">
        <v>1908</v>
      </c>
      <c r="D67" s="1029">
        <v>44335</v>
      </c>
      <c r="E67" s="1028"/>
      <c r="F67" s="1028" t="s">
        <v>317</v>
      </c>
      <c r="G67" s="1028" t="s">
        <v>1014</v>
      </c>
      <c r="H67" s="1028" t="s">
        <v>1015</v>
      </c>
      <c r="I67" s="1029">
        <v>44651</v>
      </c>
      <c r="J67" s="1030">
        <v>498</v>
      </c>
      <c r="K67" s="1028">
        <v>3</v>
      </c>
      <c r="L67" s="1029">
        <v>45745</v>
      </c>
      <c r="M67" s="1031" t="s">
        <v>3268</v>
      </c>
      <c r="N67" s="1032" t="s">
        <v>288</v>
      </c>
    </row>
    <row r="68" spans="1:14" x14ac:dyDescent="0.35">
      <c r="A68" s="1033">
        <v>721</v>
      </c>
      <c r="B68" s="1033" t="s">
        <v>1907</v>
      </c>
      <c r="C68" s="1033" t="s">
        <v>1908</v>
      </c>
      <c r="D68" s="1034">
        <v>44335</v>
      </c>
      <c r="E68" s="1033"/>
      <c r="F68" s="1033" t="s">
        <v>317</v>
      </c>
      <c r="G68" s="1033" t="s">
        <v>1016</v>
      </c>
      <c r="H68" s="1033" t="s">
        <v>1017</v>
      </c>
      <c r="I68" s="1034">
        <v>44651</v>
      </c>
      <c r="J68" s="1035">
        <v>496</v>
      </c>
      <c r="K68" s="1033">
        <v>3</v>
      </c>
      <c r="L68" s="1034">
        <v>45745</v>
      </c>
      <c r="M68" s="1036" t="s">
        <v>3268</v>
      </c>
      <c r="N68" s="1037" t="s">
        <v>288</v>
      </c>
    </row>
    <row r="69" spans="1:14" x14ac:dyDescent="0.35">
      <c r="A69" s="1028">
        <v>720</v>
      </c>
      <c r="B69" s="1028" t="s">
        <v>1907</v>
      </c>
      <c r="C69" s="1028" t="s">
        <v>1908</v>
      </c>
      <c r="D69" s="1029">
        <v>44335</v>
      </c>
      <c r="E69" s="1028"/>
      <c r="F69" s="1028" t="s">
        <v>317</v>
      </c>
      <c r="G69" s="1028" t="s">
        <v>1018</v>
      </c>
      <c r="H69" s="1028" t="s">
        <v>1019</v>
      </c>
      <c r="I69" s="1029">
        <v>44651</v>
      </c>
      <c r="J69" s="1030">
        <v>498</v>
      </c>
      <c r="K69" s="1028">
        <v>3</v>
      </c>
      <c r="L69" s="1029">
        <v>45745</v>
      </c>
      <c r="M69" s="1031" t="s">
        <v>3268</v>
      </c>
      <c r="N69" s="1032" t="s">
        <v>288</v>
      </c>
    </row>
    <row r="70" spans="1:14" x14ac:dyDescent="0.35">
      <c r="A70" s="1033">
        <v>704</v>
      </c>
      <c r="B70" s="1033" t="s">
        <v>1909</v>
      </c>
      <c r="C70" s="1033" t="s">
        <v>1910</v>
      </c>
      <c r="D70" s="1034">
        <v>44168</v>
      </c>
      <c r="E70" s="1033"/>
      <c r="F70" s="1033" t="s">
        <v>314</v>
      </c>
      <c r="G70" s="1033" t="s">
        <v>1097</v>
      </c>
      <c r="H70" s="1033" t="s">
        <v>322</v>
      </c>
      <c r="I70" s="1034">
        <v>44651</v>
      </c>
      <c r="J70" s="1035">
        <v>442</v>
      </c>
      <c r="K70" s="1033">
        <v>3</v>
      </c>
      <c r="L70" s="1034">
        <v>45746</v>
      </c>
      <c r="M70" s="1036" t="s">
        <v>3268</v>
      </c>
      <c r="N70" s="1037" t="s">
        <v>632</v>
      </c>
    </row>
    <row r="71" spans="1:14" x14ac:dyDescent="0.35">
      <c r="A71" s="1028">
        <v>693</v>
      </c>
      <c r="B71" s="1028" t="s">
        <v>714</v>
      </c>
      <c r="C71" s="1028" t="s">
        <v>1911</v>
      </c>
      <c r="D71" s="1029">
        <v>43986</v>
      </c>
      <c r="E71" s="1028"/>
      <c r="F71" s="1028" t="s">
        <v>94</v>
      </c>
      <c r="G71" s="1028" t="s">
        <v>1003</v>
      </c>
      <c r="H71" s="1028" t="s">
        <v>1004</v>
      </c>
      <c r="I71" s="1029">
        <v>44606</v>
      </c>
      <c r="J71" s="1030">
        <v>494</v>
      </c>
      <c r="K71" s="1028">
        <v>3</v>
      </c>
      <c r="L71" s="1029">
        <v>45701</v>
      </c>
      <c r="M71" s="1031" t="s">
        <v>3268</v>
      </c>
      <c r="N71" s="1032" t="s">
        <v>288</v>
      </c>
    </row>
    <row r="72" spans="1:14" x14ac:dyDescent="0.35">
      <c r="A72" s="1033">
        <v>725</v>
      </c>
      <c r="B72" s="1033" t="s">
        <v>1912</v>
      </c>
      <c r="C72" s="1033" t="s">
        <v>1913</v>
      </c>
      <c r="D72" s="1034">
        <v>44253</v>
      </c>
      <c r="E72" s="1033"/>
      <c r="F72" s="1033" t="s">
        <v>315</v>
      </c>
      <c r="G72" s="1033" t="s">
        <v>1091</v>
      </c>
      <c r="H72" s="1033" t="s">
        <v>1092</v>
      </c>
      <c r="I72" s="1034">
        <v>44596</v>
      </c>
      <c r="J72" s="1035">
        <v>489</v>
      </c>
      <c r="K72" s="1033">
        <v>3</v>
      </c>
      <c r="L72" s="1034">
        <v>45691</v>
      </c>
      <c r="M72" s="1036" t="s">
        <v>3268</v>
      </c>
      <c r="N72" s="1037" t="s">
        <v>297</v>
      </c>
    </row>
    <row r="73" spans="1:14" x14ac:dyDescent="0.35">
      <c r="A73" s="1028">
        <v>727</v>
      </c>
      <c r="B73" s="1028" t="s">
        <v>1912</v>
      </c>
      <c r="C73" s="1028" t="s">
        <v>1913</v>
      </c>
      <c r="D73" s="1029">
        <v>44253</v>
      </c>
      <c r="E73" s="1028"/>
      <c r="F73" s="1028" t="s">
        <v>315</v>
      </c>
      <c r="G73" s="1028" t="s">
        <v>1093</v>
      </c>
      <c r="H73" s="1028" t="s">
        <v>1094</v>
      </c>
      <c r="I73" s="1029">
        <v>44596</v>
      </c>
      <c r="J73" s="1030">
        <v>491</v>
      </c>
      <c r="K73" s="1028">
        <v>3</v>
      </c>
      <c r="L73" s="1029">
        <v>45691</v>
      </c>
      <c r="M73" s="1031" t="s">
        <v>3268</v>
      </c>
      <c r="N73" s="1032" t="s">
        <v>297</v>
      </c>
    </row>
    <row r="74" spans="1:14" x14ac:dyDescent="0.35">
      <c r="A74" s="1033">
        <v>729</v>
      </c>
      <c r="B74" s="1033" t="s">
        <v>1912</v>
      </c>
      <c r="C74" s="1033" t="s">
        <v>1913</v>
      </c>
      <c r="D74" s="1034">
        <v>44253</v>
      </c>
      <c r="E74" s="1033"/>
      <c r="F74" s="1033" t="s">
        <v>315</v>
      </c>
      <c r="G74" s="1033" t="s">
        <v>1095</v>
      </c>
      <c r="H74" s="1033" t="s">
        <v>1096</v>
      </c>
      <c r="I74" s="1034">
        <v>44596</v>
      </c>
      <c r="J74" s="1035">
        <v>497</v>
      </c>
      <c r="K74" s="1033">
        <v>3</v>
      </c>
      <c r="L74" s="1034">
        <v>45692</v>
      </c>
      <c r="M74" s="1036" t="s">
        <v>3268</v>
      </c>
      <c r="N74" s="1037" t="s">
        <v>297</v>
      </c>
    </row>
    <row r="75" spans="1:14" x14ac:dyDescent="0.35">
      <c r="A75" s="1028">
        <v>705</v>
      </c>
      <c r="B75" s="1028" t="s">
        <v>1909</v>
      </c>
      <c r="C75" s="1028" t="s">
        <v>1910</v>
      </c>
      <c r="D75" s="1029">
        <v>44178</v>
      </c>
      <c r="E75" s="1028"/>
      <c r="F75" s="1028" t="s">
        <v>314</v>
      </c>
      <c r="G75" s="1028" t="s">
        <v>1098</v>
      </c>
      <c r="H75" s="1028" t="s">
        <v>1099</v>
      </c>
      <c r="I75" s="1029">
        <v>44596</v>
      </c>
      <c r="J75" s="1030">
        <v>389</v>
      </c>
      <c r="K75" s="1028">
        <v>3</v>
      </c>
      <c r="L75" s="1029">
        <v>45691</v>
      </c>
      <c r="M75" s="1031" t="s">
        <v>3268</v>
      </c>
      <c r="N75" s="1032" t="s">
        <v>632</v>
      </c>
    </row>
    <row r="76" spans="1:14" x14ac:dyDescent="0.35">
      <c r="A76" s="1033">
        <v>701</v>
      </c>
      <c r="B76" s="1033" t="s">
        <v>1914</v>
      </c>
      <c r="C76" s="1033" t="s">
        <v>1915</v>
      </c>
      <c r="D76" s="1034">
        <v>44125</v>
      </c>
      <c r="E76" s="1033"/>
      <c r="F76" s="1033" t="s">
        <v>317</v>
      </c>
      <c r="G76" s="1033" t="s">
        <v>1057</v>
      </c>
      <c r="H76" s="1033" t="s">
        <v>1058</v>
      </c>
      <c r="I76" s="1034">
        <v>44588</v>
      </c>
      <c r="J76" s="1035">
        <v>344</v>
      </c>
      <c r="K76" s="1033">
        <v>3</v>
      </c>
      <c r="L76" s="1034">
        <v>45684</v>
      </c>
      <c r="M76" s="1036" t="s">
        <v>3268</v>
      </c>
      <c r="N76" s="1037" t="s">
        <v>288</v>
      </c>
    </row>
    <row r="77" spans="1:14" x14ac:dyDescent="0.35">
      <c r="A77" s="1028">
        <v>714</v>
      </c>
      <c r="B77" s="1028" t="s">
        <v>1916</v>
      </c>
      <c r="C77" s="1028" t="s">
        <v>1857</v>
      </c>
      <c r="D77" s="1029">
        <v>44281</v>
      </c>
      <c r="E77" s="1028"/>
      <c r="F77" s="1028" t="s">
        <v>314</v>
      </c>
      <c r="G77" s="1028" t="s">
        <v>1007</v>
      </c>
      <c r="H77" s="1028" t="s">
        <v>1917</v>
      </c>
      <c r="I77" s="1029">
        <v>44566</v>
      </c>
      <c r="J77" s="1030">
        <v>496</v>
      </c>
      <c r="K77" s="1028">
        <v>3</v>
      </c>
      <c r="L77" s="1029">
        <v>45661</v>
      </c>
      <c r="M77" s="1031" t="s">
        <v>3268</v>
      </c>
      <c r="N77" s="1032" t="s">
        <v>287</v>
      </c>
    </row>
    <row r="78" spans="1:14" x14ac:dyDescent="0.35">
      <c r="A78" s="1033">
        <v>710</v>
      </c>
      <c r="B78" s="1033" t="s">
        <v>1916</v>
      </c>
      <c r="C78" s="1033" t="s">
        <v>1857</v>
      </c>
      <c r="D78" s="1034">
        <v>44281</v>
      </c>
      <c r="E78" s="1033"/>
      <c r="F78" s="1033" t="s">
        <v>314</v>
      </c>
      <c r="G78" s="1033" t="s">
        <v>1008</v>
      </c>
      <c r="H78" s="1033" t="s">
        <v>1009</v>
      </c>
      <c r="I78" s="1034">
        <v>44566</v>
      </c>
      <c r="J78" s="1035">
        <v>500</v>
      </c>
      <c r="K78" s="1033">
        <v>3</v>
      </c>
      <c r="L78" s="1034">
        <v>45662</v>
      </c>
      <c r="M78" s="1036" t="s">
        <v>3268</v>
      </c>
      <c r="N78" s="1037" t="s">
        <v>287</v>
      </c>
    </row>
    <row r="79" spans="1:14" x14ac:dyDescent="0.35">
      <c r="A79" s="1028">
        <v>726</v>
      </c>
      <c r="B79" s="1028" t="s">
        <v>1912</v>
      </c>
      <c r="C79" s="1028" t="s">
        <v>1913</v>
      </c>
      <c r="D79" s="1029">
        <v>44253</v>
      </c>
      <c r="E79" s="1028"/>
      <c r="F79" s="1028" t="s">
        <v>315</v>
      </c>
      <c r="G79" s="1028" t="s">
        <v>1918</v>
      </c>
      <c r="H79" s="1028" t="s">
        <v>1919</v>
      </c>
      <c r="I79" s="1029">
        <v>44545</v>
      </c>
      <c r="J79" s="1030">
        <v>490</v>
      </c>
      <c r="K79" s="1028">
        <v>3</v>
      </c>
      <c r="L79" s="1029">
        <v>45640</v>
      </c>
      <c r="M79" s="1031" t="s">
        <v>3268</v>
      </c>
      <c r="N79" s="1032" t="s">
        <v>297</v>
      </c>
    </row>
    <row r="80" spans="1:14" x14ac:dyDescent="0.35">
      <c r="A80" s="1033">
        <v>728</v>
      </c>
      <c r="B80" s="1033" t="s">
        <v>1912</v>
      </c>
      <c r="C80" s="1033" t="s">
        <v>1913</v>
      </c>
      <c r="D80" s="1034">
        <v>44253</v>
      </c>
      <c r="E80" s="1033"/>
      <c r="F80" s="1033" t="s">
        <v>315</v>
      </c>
      <c r="G80" s="1033" t="s">
        <v>1920</v>
      </c>
      <c r="H80" s="1033" t="s">
        <v>1921</v>
      </c>
      <c r="I80" s="1034">
        <v>44545</v>
      </c>
      <c r="J80" s="1035">
        <v>489</v>
      </c>
      <c r="K80" s="1033">
        <v>3</v>
      </c>
      <c r="L80" s="1034">
        <v>45640</v>
      </c>
      <c r="M80" s="1036" t="s">
        <v>3268</v>
      </c>
      <c r="N80" s="1037" t="s">
        <v>297</v>
      </c>
    </row>
    <row r="81" spans="1:14" x14ac:dyDescent="0.35">
      <c r="A81" s="1028">
        <v>697</v>
      </c>
      <c r="B81" s="1028" t="s">
        <v>1922</v>
      </c>
      <c r="C81" s="1028" t="s">
        <v>1913</v>
      </c>
      <c r="D81" s="1029">
        <v>44104</v>
      </c>
      <c r="E81" s="1028"/>
      <c r="F81" s="1028" t="s">
        <v>96</v>
      </c>
      <c r="G81" s="1028" t="s">
        <v>1923</v>
      </c>
      <c r="H81" s="1028" t="s">
        <v>1924</v>
      </c>
      <c r="I81" s="1029">
        <v>44529</v>
      </c>
      <c r="J81" s="1030">
        <v>460</v>
      </c>
      <c r="K81" s="1028">
        <v>3</v>
      </c>
      <c r="L81" s="1029">
        <v>45624</v>
      </c>
      <c r="M81" s="1031" t="s">
        <v>3268</v>
      </c>
      <c r="N81" s="1032" t="s">
        <v>288</v>
      </c>
    </row>
    <row r="82" spans="1:14" x14ac:dyDescent="0.35">
      <c r="A82" s="1033">
        <v>703</v>
      </c>
      <c r="B82" s="1033" t="s">
        <v>1909</v>
      </c>
      <c r="C82" s="1033" t="s">
        <v>1910</v>
      </c>
      <c r="D82" s="1034">
        <v>44168</v>
      </c>
      <c r="E82" s="1033"/>
      <c r="F82" s="1033" t="s">
        <v>631</v>
      </c>
      <c r="G82" s="1033" t="s">
        <v>1925</v>
      </c>
      <c r="H82" s="1033" t="s">
        <v>1926</v>
      </c>
      <c r="I82" s="1034">
        <v>44523</v>
      </c>
      <c r="J82" s="1035">
        <v>494</v>
      </c>
      <c r="K82" s="1033">
        <v>3</v>
      </c>
      <c r="L82" s="1034">
        <v>45618</v>
      </c>
      <c r="M82" s="1036" t="s">
        <v>3268</v>
      </c>
      <c r="N82" s="1037" t="s">
        <v>632</v>
      </c>
    </row>
    <row r="83" spans="1:14" x14ac:dyDescent="0.35">
      <c r="A83" s="1028">
        <v>734</v>
      </c>
      <c r="B83" s="1028" t="s">
        <v>1927</v>
      </c>
      <c r="C83" s="1028" t="s">
        <v>1928</v>
      </c>
      <c r="D83" s="1029">
        <v>44439</v>
      </c>
      <c r="E83" s="1028"/>
      <c r="F83" s="1028" t="s">
        <v>1929</v>
      </c>
      <c r="G83" s="1028" t="s">
        <v>1930</v>
      </c>
      <c r="H83" s="1028" t="s">
        <v>633</v>
      </c>
      <c r="I83" s="1029">
        <v>44510</v>
      </c>
      <c r="J83" s="1030">
        <v>376</v>
      </c>
      <c r="K83" s="1028">
        <v>3</v>
      </c>
      <c r="L83" s="1029">
        <v>45605</v>
      </c>
      <c r="M83" s="1031" t="s">
        <v>3268</v>
      </c>
      <c r="N83" s="1032" t="s">
        <v>1931</v>
      </c>
    </row>
    <row r="84" spans="1:14" x14ac:dyDescent="0.35">
      <c r="A84" s="1033">
        <v>712</v>
      </c>
      <c r="B84" s="1033" t="s">
        <v>1916</v>
      </c>
      <c r="C84" s="1033" t="s">
        <v>1857</v>
      </c>
      <c r="D84" s="1034">
        <v>44281</v>
      </c>
      <c r="E84" s="1033"/>
      <c r="F84" s="1033" t="s">
        <v>314</v>
      </c>
      <c r="G84" s="1033" t="s">
        <v>1932</v>
      </c>
      <c r="H84" s="1033" t="s">
        <v>1933</v>
      </c>
      <c r="I84" s="1034">
        <v>44453</v>
      </c>
      <c r="J84" s="1035">
        <v>490</v>
      </c>
      <c r="K84" s="1033">
        <v>3</v>
      </c>
      <c r="L84" s="1034">
        <v>45548</v>
      </c>
      <c r="M84" s="1036" t="s">
        <v>3268</v>
      </c>
      <c r="N84" s="1037" t="s">
        <v>287</v>
      </c>
    </row>
    <row r="85" spans="1:14" x14ac:dyDescent="0.35">
      <c r="A85" s="1028"/>
      <c r="B85" s="1028" t="s">
        <v>1934</v>
      </c>
      <c r="C85" s="1028" t="s">
        <v>1935</v>
      </c>
      <c r="D85" s="1029">
        <v>44210</v>
      </c>
      <c r="E85" s="1028"/>
      <c r="F85" s="1028" t="s">
        <v>94</v>
      </c>
      <c r="G85" s="1028" t="s">
        <v>1936</v>
      </c>
      <c r="H85" s="1028" t="s">
        <v>1937</v>
      </c>
      <c r="I85" s="1029">
        <v>44232</v>
      </c>
      <c r="J85" s="1030">
        <v>390</v>
      </c>
      <c r="K85" s="1028">
        <v>3</v>
      </c>
      <c r="L85" s="1029">
        <v>45326</v>
      </c>
      <c r="M85" s="1031" t="s">
        <v>3268</v>
      </c>
      <c r="N85" s="1032" t="s">
        <v>288</v>
      </c>
    </row>
    <row r="86" spans="1:14" x14ac:dyDescent="0.35">
      <c r="A86" s="1033">
        <v>646</v>
      </c>
      <c r="B86" s="1033" t="s">
        <v>1938</v>
      </c>
      <c r="C86" s="1033" t="s">
        <v>1939</v>
      </c>
      <c r="D86" s="1034">
        <v>43713</v>
      </c>
      <c r="E86" s="1033"/>
      <c r="F86" s="1033" t="s">
        <v>95</v>
      </c>
      <c r="G86" s="1033" t="s">
        <v>1940</v>
      </c>
      <c r="H86" s="1033" t="s">
        <v>1941</v>
      </c>
      <c r="I86" s="1034">
        <v>44228</v>
      </c>
      <c r="J86" s="1035">
        <v>494</v>
      </c>
      <c r="K86" s="1033">
        <v>3</v>
      </c>
      <c r="L86" s="1034">
        <v>45322</v>
      </c>
      <c r="M86" s="1036" t="s">
        <v>3268</v>
      </c>
      <c r="N86" s="1037" t="s">
        <v>288</v>
      </c>
    </row>
    <row r="87" spans="1:14" x14ac:dyDescent="0.35">
      <c r="A87" s="1028">
        <v>648</v>
      </c>
      <c r="B87" s="1028" t="s">
        <v>1938</v>
      </c>
      <c r="C87" s="1028" t="s">
        <v>1939</v>
      </c>
      <c r="D87" s="1029">
        <v>43713</v>
      </c>
      <c r="E87" s="1028"/>
      <c r="F87" s="1028" t="s">
        <v>1942</v>
      </c>
      <c r="G87" s="1028" t="s">
        <v>1943</v>
      </c>
      <c r="H87" s="1028" t="s">
        <v>1944</v>
      </c>
      <c r="I87" s="1029">
        <v>44228</v>
      </c>
      <c r="J87" s="1030">
        <v>497</v>
      </c>
      <c r="K87" s="1028">
        <v>3</v>
      </c>
      <c r="L87" s="1029">
        <v>45322</v>
      </c>
      <c r="M87" s="1031" t="s">
        <v>3268</v>
      </c>
      <c r="N87" s="1032" t="s">
        <v>288</v>
      </c>
    </row>
    <row r="88" spans="1:14" x14ac:dyDescent="0.35">
      <c r="A88" s="1033">
        <v>645</v>
      </c>
      <c r="B88" s="1033" t="s">
        <v>1938</v>
      </c>
      <c r="C88" s="1033" t="s">
        <v>1939</v>
      </c>
      <c r="D88" s="1034">
        <v>43713</v>
      </c>
      <c r="E88" s="1033"/>
      <c r="F88" s="1033" t="s">
        <v>95</v>
      </c>
      <c r="G88" s="1033" t="s">
        <v>1945</v>
      </c>
      <c r="H88" s="1033" t="s">
        <v>1946</v>
      </c>
      <c r="I88" s="1034">
        <v>44228</v>
      </c>
      <c r="J88" s="1035">
        <v>312</v>
      </c>
      <c r="K88" s="1033">
        <v>3</v>
      </c>
      <c r="L88" s="1034">
        <v>45322</v>
      </c>
      <c r="M88" s="1036" t="s">
        <v>3268</v>
      </c>
      <c r="N88" s="1037" t="s">
        <v>288</v>
      </c>
    </row>
    <row r="89" spans="1:14" x14ac:dyDescent="0.35">
      <c r="A89" s="1028">
        <v>649</v>
      </c>
      <c r="B89" s="1028" t="s">
        <v>1938</v>
      </c>
      <c r="C89" s="1028" t="s">
        <v>1939</v>
      </c>
      <c r="D89" s="1029">
        <v>43713</v>
      </c>
      <c r="E89" s="1028"/>
      <c r="F89" s="1028" t="s">
        <v>1942</v>
      </c>
      <c r="G89" s="1028" t="s">
        <v>1947</v>
      </c>
      <c r="H89" s="1028" t="s">
        <v>1948</v>
      </c>
      <c r="I89" s="1029">
        <v>44228</v>
      </c>
      <c r="J89" s="1030">
        <v>500</v>
      </c>
      <c r="K89" s="1028">
        <v>3</v>
      </c>
      <c r="L89" s="1029">
        <v>45322</v>
      </c>
      <c r="M89" s="1031" t="s">
        <v>3268</v>
      </c>
      <c r="N89" s="1032" t="s">
        <v>288</v>
      </c>
    </row>
    <row r="90" spans="1:14" x14ac:dyDescent="0.35">
      <c r="A90" s="1033">
        <v>647</v>
      </c>
      <c r="B90" s="1033" t="s">
        <v>1938</v>
      </c>
      <c r="C90" s="1033" t="s">
        <v>1939</v>
      </c>
      <c r="D90" s="1034">
        <v>43713</v>
      </c>
      <c r="E90" s="1033"/>
      <c r="F90" s="1033" t="s">
        <v>1942</v>
      </c>
      <c r="G90" s="1033" t="s">
        <v>1949</v>
      </c>
      <c r="H90" s="1033" t="s">
        <v>629</v>
      </c>
      <c r="I90" s="1034">
        <v>44228</v>
      </c>
      <c r="J90" s="1035">
        <v>463</v>
      </c>
      <c r="K90" s="1033">
        <v>3</v>
      </c>
      <c r="L90" s="1034">
        <v>45322</v>
      </c>
      <c r="M90" s="1036" t="s">
        <v>3268</v>
      </c>
      <c r="N90" s="1037" t="s">
        <v>288</v>
      </c>
    </row>
    <row r="91" spans="1:14" x14ac:dyDescent="0.35">
      <c r="A91" s="1028">
        <v>657</v>
      </c>
      <c r="B91" s="1028" t="s">
        <v>1950</v>
      </c>
      <c r="C91" s="1028" t="s">
        <v>1939</v>
      </c>
      <c r="D91" s="1029">
        <v>43713</v>
      </c>
      <c r="E91" s="1028"/>
      <c r="F91" s="1028" t="s">
        <v>96</v>
      </c>
      <c r="G91" s="1028" t="s">
        <v>1951</v>
      </c>
      <c r="H91" s="1028" t="s">
        <v>1952</v>
      </c>
      <c r="I91" s="1029">
        <v>44228</v>
      </c>
      <c r="J91" s="1030">
        <v>475</v>
      </c>
      <c r="K91" s="1028">
        <v>3</v>
      </c>
      <c r="L91" s="1029">
        <v>45322</v>
      </c>
      <c r="M91" s="1031" t="s">
        <v>3268</v>
      </c>
      <c r="N91" s="1032" t="s">
        <v>288</v>
      </c>
    </row>
    <row r="92" spans="1:14" x14ac:dyDescent="0.35">
      <c r="A92" s="1033">
        <v>659</v>
      </c>
      <c r="B92" s="1033" t="s">
        <v>1950</v>
      </c>
      <c r="C92" s="1033" t="s">
        <v>1939</v>
      </c>
      <c r="D92" s="1034">
        <v>43713</v>
      </c>
      <c r="E92" s="1033"/>
      <c r="F92" s="1033" t="s">
        <v>96</v>
      </c>
      <c r="G92" s="1033" t="s">
        <v>1953</v>
      </c>
      <c r="H92" s="1033" t="s">
        <v>1954</v>
      </c>
      <c r="I92" s="1034">
        <v>44228</v>
      </c>
      <c r="J92" s="1035">
        <v>451</v>
      </c>
      <c r="K92" s="1033">
        <v>3</v>
      </c>
      <c r="L92" s="1034">
        <v>45322</v>
      </c>
      <c r="M92" s="1036" t="s">
        <v>3268</v>
      </c>
      <c r="N92" s="1037" t="s">
        <v>288</v>
      </c>
    </row>
    <row r="93" spans="1:14" x14ac:dyDescent="0.35">
      <c r="A93" s="1028">
        <v>658</v>
      </c>
      <c r="B93" s="1028" t="s">
        <v>1955</v>
      </c>
      <c r="C93" s="1028" t="s">
        <v>1939</v>
      </c>
      <c r="D93" s="1029">
        <v>43713</v>
      </c>
      <c r="E93" s="1028"/>
      <c r="F93" s="1028" t="s">
        <v>96</v>
      </c>
      <c r="G93" s="1028" t="s">
        <v>1956</v>
      </c>
      <c r="H93" s="1028" t="s">
        <v>1957</v>
      </c>
      <c r="I93" s="1029">
        <v>44228</v>
      </c>
      <c r="J93" s="1030">
        <v>400</v>
      </c>
      <c r="K93" s="1028">
        <v>3</v>
      </c>
      <c r="L93" s="1029" t="s">
        <v>1958</v>
      </c>
      <c r="M93" s="1031" t="s">
        <v>3268</v>
      </c>
      <c r="N93" s="1032" t="s">
        <v>288</v>
      </c>
    </row>
    <row r="94" spans="1:14" x14ac:dyDescent="0.35">
      <c r="A94" s="1033">
        <v>671</v>
      </c>
      <c r="B94" s="1033" t="s">
        <v>1905</v>
      </c>
      <c r="C94" s="1033" t="s">
        <v>1906</v>
      </c>
      <c r="D94" s="1034">
        <v>43936</v>
      </c>
      <c r="E94" s="1033"/>
      <c r="F94" s="1033" t="s">
        <v>314</v>
      </c>
      <c r="G94" s="1033" t="s">
        <v>630</v>
      </c>
      <c r="H94" s="1033" t="s">
        <v>1959</v>
      </c>
      <c r="I94" s="1034">
        <v>44214</v>
      </c>
      <c r="J94" s="1035">
        <v>495</v>
      </c>
      <c r="K94" s="1033">
        <v>3</v>
      </c>
      <c r="L94" s="1034">
        <v>45308</v>
      </c>
      <c r="M94" s="1036" t="s">
        <v>3268</v>
      </c>
      <c r="N94" s="1037" t="s">
        <v>287</v>
      </c>
    </row>
    <row r="95" spans="1:14" x14ac:dyDescent="0.35">
      <c r="A95" s="1028">
        <v>674</v>
      </c>
      <c r="B95" s="1028" t="s">
        <v>1905</v>
      </c>
      <c r="C95" s="1028" t="s">
        <v>1906</v>
      </c>
      <c r="D95" s="1029">
        <v>43936</v>
      </c>
      <c r="E95" s="1028"/>
      <c r="F95" s="1028" t="s">
        <v>314</v>
      </c>
      <c r="G95" s="1028" t="s">
        <v>1850</v>
      </c>
      <c r="H95" s="1028" t="s">
        <v>1960</v>
      </c>
      <c r="I95" s="1029">
        <v>44179</v>
      </c>
      <c r="J95" s="1030">
        <v>487</v>
      </c>
      <c r="K95" s="1028">
        <v>3</v>
      </c>
      <c r="L95" s="1029">
        <v>45273</v>
      </c>
      <c r="M95" s="1031" t="s">
        <v>3268</v>
      </c>
      <c r="N95" s="1032" t="s">
        <v>287</v>
      </c>
    </row>
    <row r="96" spans="1:14" x14ac:dyDescent="0.35">
      <c r="A96" s="1033">
        <v>597</v>
      </c>
      <c r="B96" s="1033" t="s">
        <v>1961</v>
      </c>
      <c r="C96" s="1033" t="s">
        <v>1962</v>
      </c>
      <c r="D96" s="1034">
        <v>43234</v>
      </c>
      <c r="E96" s="1033"/>
      <c r="F96" s="1033" t="s">
        <v>315</v>
      </c>
      <c r="G96" s="1033" t="s">
        <v>1963</v>
      </c>
      <c r="H96" s="1033" t="s">
        <v>1964</v>
      </c>
      <c r="I96" s="1034">
        <v>44169</v>
      </c>
      <c r="J96" s="1035">
        <v>83</v>
      </c>
      <c r="K96" s="1033">
        <v>3</v>
      </c>
      <c r="L96" s="1034">
        <v>45263</v>
      </c>
      <c r="M96" s="1036" t="s">
        <v>3268</v>
      </c>
      <c r="N96" s="1037" t="s">
        <v>288</v>
      </c>
    </row>
    <row r="97" spans="1:14" x14ac:dyDescent="0.35">
      <c r="A97" s="1028">
        <v>663</v>
      </c>
      <c r="B97" s="1028" t="s">
        <v>1965</v>
      </c>
      <c r="C97" s="1028" t="s">
        <v>1966</v>
      </c>
      <c r="D97" s="1029">
        <v>43486</v>
      </c>
      <c r="E97" s="1028"/>
      <c r="F97" s="1028" t="s">
        <v>96</v>
      </c>
      <c r="G97" s="1028" t="s">
        <v>1967</v>
      </c>
      <c r="H97" s="1028" t="s">
        <v>1968</v>
      </c>
      <c r="I97" s="1029">
        <v>44131</v>
      </c>
      <c r="J97" s="1030">
        <v>428</v>
      </c>
      <c r="K97" s="1028">
        <v>3</v>
      </c>
      <c r="L97" s="1029">
        <v>45225</v>
      </c>
      <c r="M97" s="1031" t="s">
        <v>3268</v>
      </c>
      <c r="N97" s="1032" t="s">
        <v>1969</v>
      </c>
    </row>
    <row r="98" spans="1:14" x14ac:dyDescent="0.35">
      <c r="A98" s="1033">
        <v>616</v>
      </c>
      <c r="B98" s="1033" t="s">
        <v>1965</v>
      </c>
      <c r="C98" s="1033" t="s">
        <v>1966</v>
      </c>
      <c r="D98" s="1034">
        <v>43431</v>
      </c>
      <c r="E98" s="1033"/>
      <c r="F98" s="1033" t="s">
        <v>316</v>
      </c>
      <c r="G98" s="1033" t="s">
        <v>1970</v>
      </c>
      <c r="H98" s="1033" t="s">
        <v>1971</v>
      </c>
      <c r="I98" s="1034">
        <v>44109</v>
      </c>
      <c r="J98" s="1035">
        <v>496</v>
      </c>
      <c r="K98" s="1033">
        <v>3</v>
      </c>
      <c r="L98" s="1034">
        <v>45203</v>
      </c>
      <c r="M98" s="1036" t="s">
        <v>3268</v>
      </c>
      <c r="N98" s="1037" t="s">
        <v>1972</v>
      </c>
    </row>
    <row r="99" spans="1:14" x14ac:dyDescent="0.35">
      <c r="A99" s="1028">
        <v>675</v>
      </c>
      <c r="B99" s="1028" t="s">
        <v>1973</v>
      </c>
      <c r="C99" s="1028" t="s">
        <v>1974</v>
      </c>
      <c r="D99" s="1029">
        <v>44048</v>
      </c>
      <c r="E99" s="1028"/>
      <c r="F99" s="1028" t="s">
        <v>94</v>
      </c>
      <c r="G99" s="1028" t="s">
        <v>1975</v>
      </c>
      <c r="H99" s="1028" t="s">
        <v>1976</v>
      </c>
      <c r="I99" s="1029">
        <v>44106</v>
      </c>
      <c r="J99" s="1030">
        <v>234</v>
      </c>
      <c r="K99" s="1028">
        <v>3</v>
      </c>
      <c r="L99" s="1029">
        <v>45200</v>
      </c>
      <c r="M99" s="1031" t="s">
        <v>3268</v>
      </c>
      <c r="N99" s="1032" t="s">
        <v>288</v>
      </c>
    </row>
    <row r="100" spans="1:14" x14ac:dyDescent="0.35">
      <c r="A100" s="1033">
        <v>661</v>
      </c>
      <c r="B100" s="1033" t="s">
        <v>1977</v>
      </c>
      <c r="C100" s="1033" t="s">
        <v>1978</v>
      </c>
      <c r="D100" s="1034">
        <v>43600</v>
      </c>
      <c r="E100" s="1033"/>
      <c r="F100" s="1033" t="s">
        <v>94</v>
      </c>
      <c r="G100" s="1033" t="s">
        <v>1979</v>
      </c>
      <c r="H100" s="1033" t="s">
        <v>1980</v>
      </c>
      <c r="I100" s="1034">
        <v>44070</v>
      </c>
      <c r="J100" s="1035">
        <v>74</v>
      </c>
      <c r="K100" s="1033">
        <v>3</v>
      </c>
      <c r="L100" s="1034">
        <v>45164</v>
      </c>
      <c r="M100" s="1036" t="s">
        <v>3268</v>
      </c>
      <c r="N100" s="1037" t="s">
        <v>1981</v>
      </c>
    </row>
    <row r="101" spans="1:14" x14ac:dyDescent="0.35">
      <c r="A101" s="1028">
        <v>665</v>
      </c>
      <c r="B101" s="1028" t="s">
        <v>1982</v>
      </c>
      <c r="C101" s="1028" t="s">
        <v>1983</v>
      </c>
      <c r="D101" s="1029">
        <v>44028</v>
      </c>
      <c r="E101" s="1028"/>
      <c r="F101" s="1028" t="s">
        <v>94</v>
      </c>
      <c r="G101" s="1028" t="s">
        <v>1984</v>
      </c>
      <c r="H101" s="1028" t="s">
        <v>1985</v>
      </c>
      <c r="I101" s="1029">
        <v>44070</v>
      </c>
      <c r="J101" s="1030">
        <v>494</v>
      </c>
      <c r="K101" s="1028">
        <v>3</v>
      </c>
      <c r="L101" s="1029">
        <v>45164</v>
      </c>
      <c r="M101" s="1031" t="s">
        <v>3268</v>
      </c>
      <c r="N101" s="1032" t="s">
        <v>288</v>
      </c>
    </row>
    <row r="102" spans="1:14" x14ac:dyDescent="0.35">
      <c r="A102" s="1033">
        <v>656</v>
      </c>
      <c r="B102" s="1033" t="s">
        <v>1986</v>
      </c>
      <c r="C102" s="1033" t="s">
        <v>1987</v>
      </c>
      <c r="D102" s="1034">
        <v>43818</v>
      </c>
      <c r="E102" s="1033"/>
      <c r="F102" s="1033" t="s">
        <v>93</v>
      </c>
      <c r="G102" s="1033" t="s">
        <v>1988</v>
      </c>
      <c r="H102" s="1033" t="s">
        <v>1989</v>
      </c>
      <c r="I102" s="1034">
        <v>44067</v>
      </c>
      <c r="J102" s="1035">
        <v>163</v>
      </c>
      <c r="K102" s="1033">
        <v>3</v>
      </c>
      <c r="L102" s="1034">
        <v>45161</v>
      </c>
      <c r="M102" s="1036" t="s">
        <v>3268</v>
      </c>
      <c r="N102" s="1037" t="s">
        <v>292</v>
      </c>
    </row>
    <row r="103" spans="1:14" x14ac:dyDescent="0.35">
      <c r="A103" s="1028">
        <v>660</v>
      </c>
      <c r="B103" s="1028" t="s">
        <v>1990</v>
      </c>
      <c r="C103" s="1028" t="s">
        <v>1991</v>
      </c>
      <c r="D103" s="1029">
        <v>43734</v>
      </c>
      <c r="E103" s="1028"/>
      <c r="F103" s="1028" t="s">
        <v>315</v>
      </c>
      <c r="G103" s="1028" t="s">
        <v>1992</v>
      </c>
      <c r="H103" s="1028" t="s">
        <v>1993</v>
      </c>
      <c r="I103" s="1029">
        <v>44060</v>
      </c>
      <c r="J103" s="1030">
        <v>172</v>
      </c>
      <c r="K103" s="1028">
        <v>3</v>
      </c>
      <c r="L103" s="1029">
        <v>45154</v>
      </c>
      <c r="M103" s="1031" t="s">
        <v>3268</v>
      </c>
      <c r="N103" s="1032" t="s">
        <v>1994</v>
      </c>
    </row>
    <row r="104" spans="1:14" x14ac:dyDescent="0.35">
      <c r="A104" s="1033">
        <v>555</v>
      </c>
      <c r="B104" s="1033" t="s">
        <v>1995</v>
      </c>
      <c r="C104" s="1033" t="s">
        <v>1996</v>
      </c>
      <c r="D104" s="1034">
        <v>43215</v>
      </c>
      <c r="E104" s="1033"/>
      <c r="F104" s="1033" t="s">
        <v>95</v>
      </c>
      <c r="G104" s="1033" t="s">
        <v>1997</v>
      </c>
      <c r="H104" s="1033" t="s">
        <v>1998</v>
      </c>
      <c r="I104" s="1034">
        <v>44060</v>
      </c>
      <c r="J104" s="1035">
        <v>269</v>
      </c>
      <c r="K104" s="1033">
        <v>3</v>
      </c>
      <c r="L104" s="1034">
        <v>45154</v>
      </c>
      <c r="M104" s="1036" t="s">
        <v>3268</v>
      </c>
      <c r="N104" s="1037" t="s">
        <v>288</v>
      </c>
    </row>
    <row r="105" spans="1:14" x14ac:dyDescent="0.35">
      <c r="A105" s="1028">
        <v>650</v>
      </c>
      <c r="B105" s="1028" t="s">
        <v>1999</v>
      </c>
      <c r="C105" s="1028" t="s">
        <v>2000</v>
      </c>
      <c r="D105" s="1029">
        <v>43749</v>
      </c>
      <c r="E105" s="1028"/>
      <c r="F105" s="1028" t="s">
        <v>315</v>
      </c>
      <c r="G105" s="1028" t="s">
        <v>2001</v>
      </c>
      <c r="H105" s="1028" t="s">
        <v>2002</v>
      </c>
      <c r="I105" s="1029">
        <v>44057</v>
      </c>
      <c r="J105" s="1030">
        <v>487</v>
      </c>
      <c r="K105" s="1028">
        <v>3</v>
      </c>
      <c r="L105" s="1029">
        <v>45151</v>
      </c>
      <c r="M105" s="1031" t="s">
        <v>3268</v>
      </c>
      <c r="N105" s="1032" t="s">
        <v>288</v>
      </c>
    </row>
    <row r="106" spans="1:14" x14ac:dyDescent="0.35">
      <c r="A106" s="1033">
        <v>644</v>
      </c>
      <c r="B106" s="1033" t="s">
        <v>2003</v>
      </c>
      <c r="C106" s="1033" t="s">
        <v>2004</v>
      </c>
      <c r="D106" s="1034">
        <v>43822</v>
      </c>
      <c r="E106" s="1033"/>
      <c r="F106" s="1033" t="s">
        <v>94</v>
      </c>
      <c r="G106" s="1033" t="s">
        <v>2005</v>
      </c>
      <c r="H106" s="1033" t="s">
        <v>2006</v>
      </c>
      <c r="I106" s="1034">
        <v>44049</v>
      </c>
      <c r="J106" s="1035">
        <v>478</v>
      </c>
      <c r="K106" s="1033">
        <v>3</v>
      </c>
      <c r="L106" s="1034">
        <v>45143</v>
      </c>
      <c r="M106" s="1036" t="s">
        <v>3268</v>
      </c>
      <c r="N106" s="1037" t="s">
        <v>288</v>
      </c>
    </row>
    <row r="107" spans="1:14" x14ac:dyDescent="0.35">
      <c r="A107" s="1028">
        <v>588</v>
      </c>
      <c r="B107" s="1028" t="s">
        <v>1995</v>
      </c>
      <c r="C107" s="1028" t="s">
        <v>1996</v>
      </c>
      <c r="D107" s="1029">
        <v>43313</v>
      </c>
      <c r="E107" s="1028"/>
      <c r="F107" s="1028" t="s">
        <v>95</v>
      </c>
      <c r="G107" s="1028" t="s">
        <v>2007</v>
      </c>
      <c r="H107" s="1028" t="s">
        <v>2008</v>
      </c>
      <c r="I107" s="1029">
        <v>44048</v>
      </c>
      <c r="J107" s="1030">
        <v>499</v>
      </c>
      <c r="K107" s="1028">
        <v>3</v>
      </c>
      <c r="L107" s="1029">
        <v>45142</v>
      </c>
      <c r="M107" s="1031" t="s">
        <v>3268</v>
      </c>
      <c r="N107" s="1032" t="s">
        <v>288</v>
      </c>
    </row>
    <row r="108" spans="1:14" x14ac:dyDescent="0.35">
      <c r="A108" s="1033">
        <v>556</v>
      </c>
      <c r="B108" s="1033" t="s">
        <v>1995</v>
      </c>
      <c r="C108" s="1033" t="s">
        <v>1996</v>
      </c>
      <c r="D108" s="1034">
        <v>43215</v>
      </c>
      <c r="E108" s="1033"/>
      <c r="F108" s="1033" t="s">
        <v>94</v>
      </c>
      <c r="G108" s="1033" t="s">
        <v>2009</v>
      </c>
      <c r="H108" s="1033" t="s">
        <v>2010</v>
      </c>
      <c r="I108" s="1034">
        <v>44048</v>
      </c>
      <c r="J108" s="1035">
        <v>135</v>
      </c>
      <c r="K108" s="1033">
        <v>3</v>
      </c>
      <c r="L108" s="1034">
        <v>45142</v>
      </c>
      <c r="M108" s="1036" t="s">
        <v>3268</v>
      </c>
      <c r="N108" s="1037" t="s">
        <v>288</v>
      </c>
    </row>
    <row r="109" spans="1:14" x14ac:dyDescent="0.35">
      <c r="A109" s="1028">
        <v>591</v>
      </c>
      <c r="B109" s="1028" t="s">
        <v>2011</v>
      </c>
      <c r="C109" s="1028" t="s">
        <v>2012</v>
      </c>
      <c r="D109" s="1029">
        <v>43328</v>
      </c>
      <c r="E109" s="1028"/>
      <c r="F109" s="1028" t="s">
        <v>95</v>
      </c>
      <c r="G109" s="1028" t="s">
        <v>2013</v>
      </c>
      <c r="H109" s="1028" t="s">
        <v>2014</v>
      </c>
      <c r="I109" s="1029">
        <v>44013</v>
      </c>
      <c r="J109" s="1030">
        <v>462</v>
      </c>
      <c r="K109" s="1028">
        <v>3</v>
      </c>
      <c r="L109" s="1029" t="s">
        <v>2015</v>
      </c>
      <c r="M109" s="1031" t="s">
        <v>3268</v>
      </c>
      <c r="N109" s="1032" t="s">
        <v>288</v>
      </c>
    </row>
    <row r="110" spans="1:14" x14ac:dyDescent="0.35">
      <c r="A110" s="1033">
        <v>653</v>
      </c>
      <c r="B110" s="1033" t="s">
        <v>1852</v>
      </c>
      <c r="C110" s="1033" t="s">
        <v>1853</v>
      </c>
      <c r="D110" s="1034">
        <v>43846</v>
      </c>
      <c r="E110" s="1033"/>
      <c r="F110" s="1033" t="s">
        <v>93</v>
      </c>
      <c r="G110" s="1033" t="s">
        <v>2016</v>
      </c>
      <c r="H110" s="1033" t="s">
        <v>2017</v>
      </c>
      <c r="I110" s="1034">
        <v>44013</v>
      </c>
      <c r="J110" s="1035">
        <v>367</v>
      </c>
      <c r="K110" s="1033">
        <v>3</v>
      </c>
      <c r="L110" s="1034" t="s">
        <v>2018</v>
      </c>
      <c r="M110" s="1036" t="s">
        <v>3268</v>
      </c>
      <c r="N110" s="1037" t="s">
        <v>292</v>
      </c>
    </row>
    <row r="111" spans="1:14" x14ac:dyDescent="0.35">
      <c r="A111" s="1028">
        <v>589</v>
      </c>
      <c r="B111" s="1028" t="s">
        <v>2011</v>
      </c>
      <c r="C111" s="1028" t="s">
        <v>2012</v>
      </c>
      <c r="D111" s="1029">
        <v>43328</v>
      </c>
      <c r="E111" s="1028"/>
      <c r="F111" s="1028" t="s">
        <v>94</v>
      </c>
      <c r="G111" s="1028" t="s">
        <v>2019</v>
      </c>
      <c r="H111" s="1028" t="s">
        <v>1842</v>
      </c>
      <c r="I111" s="1029">
        <v>44007</v>
      </c>
      <c r="J111" s="1030">
        <v>494</v>
      </c>
      <c r="K111" s="1028">
        <v>3</v>
      </c>
      <c r="L111" s="1029">
        <v>45101</v>
      </c>
      <c r="M111" s="1031" t="s">
        <v>3268</v>
      </c>
      <c r="N111" s="1032" t="s">
        <v>288</v>
      </c>
    </row>
    <row r="112" spans="1:14" x14ac:dyDescent="0.35">
      <c r="A112" s="1033">
        <v>654</v>
      </c>
      <c r="B112" s="1033" t="s">
        <v>1852</v>
      </c>
      <c r="C112" s="1033" t="s">
        <v>1853</v>
      </c>
      <c r="D112" s="1034">
        <v>43846</v>
      </c>
      <c r="E112" s="1033"/>
      <c r="F112" s="1033" t="s">
        <v>93</v>
      </c>
      <c r="G112" s="1033" t="s">
        <v>2020</v>
      </c>
      <c r="H112" s="1033" t="s">
        <v>294</v>
      </c>
      <c r="I112" s="1034">
        <v>44001</v>
      </c>
      <c r="J112" s="1035">
        <v>403</v>
      </c>
      <c r="K112" s="1033">
        <v>3</v>
      </c>
      <c r="L112" s="1034">
        <v>45095</v>
      </c>
      <c r="M112" s="1036" t="s">
        <v>3268</v>
      </c>
      <c r="N112" s="1037"/>
    </row>
    <row r="113" spans="1:14" x14ac:dyDescent="0.35">
      <c r="A113" s="1028">
        <v>655</v>
      </c>
      <c r="B113" s="1028" t="s">
        <v>2021</v>
      </c>
      <c r="C113" s="1028" t="s">
        <v>2022</v>
      </c>
      <c r="D113" s="1029">
        <v>43837</v>
      </c>
      <c r="E113" s="1028"/>
      <c r="F113" s="1028" t="s">
        <v>98</v>
      </c>
      <c r="G113" s="1028" t="s">
        <v>2023</v>
      </c>
      <c r="H113" s="1028" t="s">
        <v>1848</v>
      </c>
      <c r="I113" s="1029">
        <v>43987</v>
      </c>
      <c r="J113" s="1030">
        <v>492</v>
      </c>
      <c r="K113" s="1028">
        <v>3</v>
      </c>
      <c r="L113" s="1029">
        <v>45081</v>
      </c>
      <c r="M113" s="1031" t="s">
        <v>3268</v>
      </c>
      <c r="N113" s="1032"/>
    </row>
    <row r="114" spans="1:14" x14ac:dyDescent="0.35">
      <c r="A114" s="1033">
        <v>561</v>
      </c>
      <c r="B114" s="1033" t="s">
        <v>2024</v>
      </c>
      <c r="C114" s="1033" t="s">
        <v>1840</v>
      </c>
      <c r="D114" s="1034">
        <v>43243</v>
      </c>
      <c r="E114" s="1033"/>
      <c r="F114" s="1033" t="s">
        <v>91</v>
      </c>
      <c r="G114" s="1033" t="s">
        <v>2025</v>
      </c>
      <c r="H114" s="1033" t="s">
        <v>2026</v>
      </c>
      <c r="I114" s="1034">
        <v>43985</v>
      </c>
      <c r="J114" s="1035">
        <v>410</v>
      </c>
      <c r="K114" s="1033">
        <v>3</v>
      </c>
      <c r="L114" s="1034">
        <v>45079</v>
      </c>
      <c r="M114" s="1036" t="s">
        <v>3268</v>
      </c>
      <c r="N114" s="1037" t="s">
        <v>2027</v>
      </c>
    </row>
    <row r="115" spans="1:14" x14ac:dyDescent="0.35">
      <c r="A115" s="1028">
        <v>643</v>
      </c>
      <c r="B115" s="1028" t="s">
        <v>1864</v>
      </c>
      <c r="C115" s="1028" t="s">
        <v>1865</v>
      </c>
      <c r="D115" s="1029">
        <v>43748</v>
      </c>
      <c r="E115" s="1028"/>
      <c r="F115" s="1028" t="s">
        <v>94</v>
      </c>
      <c r="G115" s="1028" t="s">
        <v>2028</v>
      </c>
      <c r="H115" s="1028" t="s">
        <v>2029</v>
      </c>
      <c r="I115" s="1029">
        <v>43966</v>
      </c>
      <c r="J115" s="1030">
        <v>67</v>
      </c>
      <c r="K115" s="1028">
        <v>3</v>
      </c>
      <c r="L115" s="1029">
        <v>45060</v>
      </c>
      <c r="M115" s="1031" t="s">
        <v>3268</v>
      </c>
      <c r="N115" s="1032" t="s">
        <v>288</v>
      </c>
    </row>
    <row r="116" spans="1:14" x14ac:dyDescent="0.35">
      <c r="A116" s="1033">
        <v>571</v>
      </c>
      <c r="B116" s="1033" t="s">
        <v>2030</v>
      </c>
      <c r="C116" s="1033" t="s">
        <v>2031</v>
      </c>
      <c r="D116" s="1034">
        <v>43265</v>
      </c>
      <c r="E116" s="1033"/>
      <c r="F116" s="1033" t="s">
        <v>94</v>
      </c>
      <c r="G116" s="1033" t="s">
        <v>2032</v>
      </c>
      <c r="H116" s="1033" t="s">
        <v>2033</v>
      </c>
      <c r="I116" s="1034">
        <v>43930</v>
      </c>
      <c r="J116" s="1035">
        <v>456</v>
      </c>
      <c r="K116" s="1033">
        <v>3</v>
      </c>
      <c r="L116" s="1034">
        <v>45024</v>
      </c>
      <c r="M116" s="1036" t="s">
        <v>3268</v>
      </c>
      <c r="N116" s="1037" t="s">
        <v>2034</v>
      </c>
    </row>
    <row r="117" spans="1:14" x14ac:dyDescent="0.35">
      <c r="A117" s="1028">
        <v>599</v>
      </c>
      <c r="B117" s="1028" t="s">
        <v>2035</v>
      </c>
      <c r="C117" s="1028" t="s">
        <v>2036</v>
      </c>
      <c r="D117" s="1029">
        <v>43088</v>
      </c>
      <c r="E117" s="1028"/>
      <c r="F117" s="1028" t="s">
        <v>2037</v>
      </c>
      <c r="G117" s="1028" t="s">
        <v>2038</v>
      </c>
      <c r="H117" s="1028" t="s">
        <v>2039</v>
      </c>
      <c r="I117" s="1029">
        <v>43930</v>
      </c>
      <c r="J117" s="1030">
        <v>490</v>
      </c>
      <c r="K117" s="1028">
        <v>3</v>
      </c>
      <c r="L117" s="1029">
        <v>45024</v>
      </c>
      <c r="M117" s="1031" t="s">
        <v>3268</v>
      </c>
      <c r="N117" s="1032" t="s">
        <v>288</v>
      </c>
    </row>
    <row r="118" spans="1:14" x14ac:dyDescent="0.35">
      <c r="A118" s="1033">
        <v>560</v>
      </c>
      <c r="B118" s="1033" t="s">
        <v>2024</v>
      </c>
      <c r="C118" s="1033" t="s">
        <v>1840</v>
      </c>
      <c r="D118" s="1034">
        <v>43243</v>
      </c>
      <c r="E118" s="1033"/>
      <c r="F118" s="1033" t="s">
        <v>91</v>
      </c>
      <c r="G118" s="1033" t="s">
        <v>2040</v>
      </c>
      <c r="H118" s="1033" t="s">
        <v>2041</v>
      </c>
      <c r="I118" s="1034">
        <v>43930</v>
      </c>
      <c r="J118" s="1035">
        <v>494</v>
      </c>
      <c r="K118" s="1033">
        <v>3</v>
      </c>
      <c r="L118" s="1034">
        <v>45024</v>
      </c>
      <c r="M118" s="1036" t="s">
        <v>3268</v>
      </c>
      <c r="N118" s="1037" t="s">
        <v>2027</v>
      </c>
    </row>
    <row r="119" spans="1:14" x14ac:dyDescent="0.35">
      <c r="A119" s="1028">
        <v>558</v>
      </c>
      <c r="B119" s="1028" t="s">
        <v>2024</v>
      </c>
      <c r="C119" s="1028" t="s">
        <v>1840</v>
      </c>
      <c r="D119" s="1029">
        <v>43243</v>
      </c>
      <c r="E119" s="1028"/>
      <c r="F119" s="1028" t="s">
        <v>95</v>
      </c>
      <c r="G119" s="1028" t="s">
        <v>2042</v>
      </c>
      <c r="H119" s="1028" t="s">
        <v>2043</v>
      </c>
      <c r="I119" s="1029">
        <v>43930</v>
      </c>
      <c r="J119" s="1030">
        <v>430</v>
      </c>
      <c r="K119" s="1028">
        <v>3</v>
      </c>
      <c r="L119" s="1029">
        <v>45024</v>
      </c>
      <c r="M119" s="1031" t="s">
        <v>3268</v>
      </c>
      <c r="N119" s="1032" t="s">
        <v>2027</v>
      </c>
    </row>
    <row r="120" spans="1:14" x14ac:dyDescent="0.35">
      <c r="A120" s="1033">
        <v>559</v>
      </c>
      <c r="B120" s="1033" t="s">
        <v>2024</v>
      </c>
      <c r="C120" s="1033" t="s">
        <v>1840</v>
      </c>
      <c r="D120" s="1034">
        <v>43243</v>
      </c>
      <c r="E120" s="1033"/>
      <c r="F120" s="1033" t="s">
        <v>91</v>
      </c>
      <c r="G120" s="1033" t="s">
        <v>2044</v>
      </c>
      <c r="H120" s="1033" t="s">
        <v>2045</v>
      </c>
      <c r="I120" s="1034">
        <v>43930</v>
      </c>
      <c r="J120" s="1035">
        <v>492</v>
      </c>
      <c r="K120" s="1033">
        <v>3</v>
      </c>
      <c r="L120" s="1034">
        <v>45024</v>
      </c>
      <c r="M120" s="1036" t="s">
        <v>3268</v>
      </c>
      <c r="N120" s="1037" t="s">
        <v>2046</v>
      </c>
    </row>
    <row r="121" spans="1:14" x14ac:dyDescent="0.35">
      <c r="A121" s="1028">
        <v>138</v>
      </c>
      <c r="B121" s="1028" t="s">
        <v>2047</v>
      </c>
      <c r="C121" s="1028" t="s">
        <v>2048</v>
      </c>
      <c r="D121" s="1029">
        <v>43874</v>
      </c>
      <c r="E121" s="1028"/>
      <c r="F121" s="1028" t="s">
        <v>93</v>
      </c>
      <c r="G121" s="1028" t="s">
        <v>2049</v>
      </c>
      <c r="H121" s="1028" t="s">
        <v>2050</v>
      </c>
      <c r="I121" s="1029">
        <v>43922</v>
      </c>
      <c r="J121" s="1030">
        <v>135</v>
      </c>
      <c r="K121" s="1028">
        <v>2</v>
      </c>
      <c r="L121" s="1029">
        <v>44652</v>
      </c>
      <c r="M121" s="1031" t="s">
        <v>3268</v>
      </c>
      <c r="N121" s="1032"/>
    </row>
    <row r="122" spans="1:14" x14ac:dyDescent="0.35">
      <c r="A122" s="1033">
        <v>620</v>
      </c>
      <c r="B122" s="1033" t="s">
        <v>2052</v>
      </c>
      <c r="C122" s="1033" t="s">
        <v>2053</v>
      </c>
      <c r="D122" s="1034">
        <v>43514</v>
      </c>
      <c r="E122" s="1033"/>
      <c r="F122" s="1033" t="s">
        <v>98</v>
      </c>
      <c r="G122" s="1033" t="s">
        <v>2054</v>
      </c>
      <c r="H122" s="1033" t="s">
        <v>2055</v>
      </c>
      <c r="I122" s="1034">
        <v>43906</v>
      </c>
      <c r="J122" s="1035">
        <v>499</v>
      </c>
      <c r="K122" s="1033">
        <v>3</v>
      </c>
      <c r="L122" s="1034">
        <v>45000</v>
      </c>
      <c r="M122" s="1036" t="s">
        <v>3268</v>
      </c>
      <c r="N122" s="1037" t="s">
        <v>2056</v>
      </c>
    </row>
    <row r="123" spans="1:14" x14ac:dyDescent="0.35">
      <c r="A123" s="1028">
        <v>621</v>
      </c>
      <c r="B123" s="1028" t="s">
        <v>2052</v>
      </c>
      <c r="C123" s="1028" t="s">
        <v>2053</v>
      </c>
      <c r="D123" s="1029">
        <v>43514</v>
      </c>
      <c r="E123" s="1028"/>
      <c r="F123" s="1028" t="s">
        <v>98</v>
      </c>
      <c r="G123" s="1028" t="s">
        <v>2057</v>
      </c>
      <c r="H123" s="1028" t="s">
        <v>2058</v>
      </c>
      <c r="I123" s="1029">
        <v>43906</v>
      </c>
      <c r="J123" s="1030">
        <v>499</v>
      </c>
      <c r="K123" s="1028">
        <v>3</v>
      </c>
      <c r="L123" s="1029">
        <v>45000</v>
      </c>
      <c r="M123" s="1031" t="s">
        <v>3268</v>
      </c>
      <c r="N123" s="1032" t="s">
        <v>2059</v>
      </c>
    </row>
    <row r="124" spans="1:14" x14ac:dyDescent="0.35">
      <c r="A124" s="1033">
        <v>622</v>
      </c>
      <c r="B124" s="1033" t="s">
        <v>2060</v>
      </c>
      <c r="C124" s="1033" t="s">
        <v>2061</v>
      </c>
      <c r="D124" s="1034">
        <v>43514</v>
      </c>
      <c r="E124" s="1033"/>
      <c r="F124" s="1033" t="s">
        <v>98</v>
      </c>
      <c r="G124" s="1033" t="s">
        <v>2062</v>
      </c>
      <c r="H124" s="1033" t="s">
        <v>2063</v>
      </c>
      <c r="I124" s="1034">
        <v>43906</v>
      </c>
      <c r="J124" s="1035">
        <v>496</v>
      </c>
      <c r="K124" s="1033">
        <v>3</v>
      </c>
      <c r="L124" s="1034">
        <v>45000</v>
      </c>
      <c r="M124" s="1036" t="s">
        <v>3268</v>
      </c>
      <c r="N124" s="1037" t="s">
        <v>2059</v>
      </c>
    </row>
    <row r="125" spans="1:14" x14ac:dyDescent="0.35">
      <c r="A125" s="1028">
        <v>623</v>
      </c>
      <c r="B125" s="1028" t="s">
        <v>2060</v>
      </c>
      <c r="C125" s="1028" t="s">
        <v>2061</v>
      </c>
      <c r="D125" s="1029">
        <v>43514</v>
      </c>
      <c r="E125" s="1028"/>
      <c r="F125" s="1028" t="s">
        <v>98</v>
      </c>
      <c r="G125" s="1028" t="s">
        <v>2064</v>
      </c>
      <c r="H125" s="1028" t="s">
        <v>2065</v>
      </c>
      <c r="I125" s="1029">
        <v>43906</v>
      </c>
      <c r="J125" s="1030">
        <v>491</v>
      </c>
      <c r="K125" s="1028">
        <v>3</v>
      </c>
      <c r="L125" s="1029">
        <v>45000</v>
      </c>
      <c r="M125" s="1031" t="s">
        <v>3268</v>
      </c>
      <c r="N125" s="1032" t="s">
        <v>2059</v>
      </c>
    </row>
    <row r="126" spans="1:14" x14ac:dyDescent="0.35">
      <c r="A126" s="1033">
        <v>636</v>
      </c>
      <c r="B126" s="1033" t="s">
        <v>1876</v>
      </c>
      <c r="C126" s="1033" t="s">
        <v>1877</v>
      </c>
      <c r="D126" s="1034">
        <v>43629</v>
      </c>
      <c r="E126" s="1033"/>
      <c r="F126" s="1033" t="s">
        <v>2066</v>
      </c>
      <c r="G126" s="1033" t="s">
        <v>2067</v>
      </c>
      <c r="H126" s="1033" t="s">
        <v>2068</v>
      </c>
      <c r="I126" s="1034">
        <v>43900</v>
      </c>
      <c r="J126" s="1035">
        <v>132</v>
      </c>
      <c r="K126" s="1033">
        <v>3</v>
      </c>
      <c r="L126" s="1034">
        <v>44994</v>
      </c>
      <c r="M126" s="1036" t="s">
        <v>3268</v>
      </c>
      <c r="N126" s="1037" t="s">
        <v>287</v>
      </c>
    </row>
    <row r="127" spans="1:14" x14ac:dyDescent="0.35">
      <c r="A127" s="1028">
        <v>627</v>
      </c>
      <c r="B127" s="1028" t="s">
        <v>2069</v>
      </c>
      <c r="C127" s="1028" t="s">
        <v>2070</v>
      </c>
      <c r="D127" s="1029">
        <v>43563</v>
      </c>
      <c r="E127" s="1028"/>
      <c r="F127" s="1028" t="s">
        <v>94</v>
      </c>
      <c r="G127" s="1028" t="s">
        <v>2071</v>
      </c>
      <c r="H127" s="1028" t="s">
        <v>2072</v>
      </c>
      <c r="I127" s="1029">
        <v>43853</v>
      </c>
      <c r="J127" s="1030">
        <v>94</v>
      </c>
      <c r="K127" s="1028">
        <v>3</v>
      </c>
      <c r="L127" s="1029">
        <v>44948</v>
      </c>
      <c r="M127" s="1031" t="s">
        <v>3268</v>
      </c>
      <c r="N127" s="1032" t="s">
        <v>288</v>
      </c>
    </row>
    <row r="128" spans="1:14" x14ac:dyDescent="0.35">
      <c r="A128" s="1033">
        <v>614</v>
      </c>
      <c r="B128" s="1033" t="s">
        <v>2073</v>
      </c>
      <c r="C128" s="1033" t="s">
        <v>2074</v>
      </c>
      <c r="D128" s="1034">
        <v>43447</v>
      </c>
      <c r="E128" s="1033"/>
      <c r="F128" s="1033" t="s">
        <v>94</v>
      </c>
      <c r="G128" s="1033" t="s">
        <v>2075</v>
      </c>
      <c r="H128" s="1033" t="s">
        <v>2076</v>
      </c>
      <c r="I128" s="1034">
        <v>43851</v>
      </c>
      <c r="J128" s="1035">
        <v>467</v>
      </c>
      <c r="K128" s="1033">
        <v>3</v>
      </c>
      <c r="L128" s="1034">
        <v>44946</v>
      </c>
      <c r="M128" s="1036" t="s">
        <v>3268</v>
      </c>
      <c r="N128" s="1037" t="s">
        <v>288</v>
      </c>
    </row>
    <row r="129" spans="1:14" x14ac:dyDescent="0.35">
      <c r="A129" s="1028">
        <v>582</v>
      </c>
      <c r="B129" s="1028" t="s">
        <v>2077</v>
      </c>
      <c r="C129" s="1028" t="s">
        <v>2078</v>
      </c>
      <c r="D129" s="1029">
        <v>43290</v>
      </c>
      <c r="E129" s="1028"/>
      <c r="F129" s="1028" t="s">
        <v>93</v>
      </c>
      <c r="G129" s="1028" t="s">
        <v>2079</v>
      </c>
      <c r="H129" s="1028" t="s">
        <v>2080</v>
      </c>
      <c r="I129" s="1029">
        <v>43843</v>
      </c>
      <c r="J129" s="1030">
        <v>433</v>
      </c>
      <c r="K129" s="1028">
        <v>3</v>
      </c>
      <c r="L129" s="1029">
        <v>44938</v>
      </c>
      <c r="M129" s="1031" t="s">
        <v>3268</v>
      </c>
      <c r="N129" s="1032" t="s">
        <v>292</v>
      </c>
    </row>
    <row r="130" spans="1:14" x14ac:dyDescent="0.35">
      <c r="A130" s="1033">
        <v>609</v>
      </c>
      <c r="B130" s="1033" t="s">
        <v>2081</v>
      </c>
      <c r="C130" s="1033" t="s">
        <v>2078</v>
      </c>
      <c r="D130" s="1034">
        <v>43425</v>
      </c>
      <c r="E130" s="1033"/>
      <c r="F130" s="1033" t="s">
        <v>93</v>
      </c>
      <c r="G130" s="1033" t="s">
        <v>2082</v>
      </c>
      <c r="H130" s="1033" t="s">
        <v>2083</v>
      </c>
      <c r="I130" s="1034">
        <v>43843</v>
      </c>
      <c r="J130" s="1035">
        <v>209</v>
      </c>
      <c r="K130" s="1033">
        <v>3</v>
      </c>
      <c r="L130" s="1034">
        <v>44938</v>
      </c>
      <c r="M130" s="1036" t="s">
        <v>3268</v>
      </c>
      <c r="N130" s="1037" t="s">
        <v>292</v>
      </c>
    </row>
    <row r="131" spans="1:14" x14ac:dyDescent="0.35">
      <c r="A131" s="1028">
        <v>699</v>
      </c>
      <c r="B131" s="1028" t="s">
        <v>1934</v>
      </c>
      <c r="C131" s="1028" t="s">
        <v>1935</v>
      </c>
      <c r="D131" s="1029">
        <v>45232</v>
      </c>
      <c r="E131" s="1028"/>
      <c r="F131" s="1028" t="s">
        <v>315</v>
      </c>
      <c r="G131" s="1028" t="s">
        <v>1936</v>
      </c>
      <c r="H131" s="1028" t="s">
        <v>2085</v>
      </c>
      <c r="I131" s="1029">
        <v>45271</v>
      </c>
      <c r="J131" s="1030">
        <v>390</v>
      </c>
      <c r="K131" s="1028">
        <v>2</v>
      </c>
      <c r="L131" s="1029">
        <v>46001</v>
      </c>
      <c r="M131" s="1031" t="s">
        <v>3269</v>
      </c>
      <c r="N131" s="1032" t="s">
        <v>958</v>
      </c>
    </row>
    <row r="132" spans="1:14" x14ac:dyDescent="0.35">
      <c r="A132" s="1033">
        <v>627</v>
      </c>
      <c r="B132" s="1033" t="s">
        <v>2069</v>
      </c>
      <c r="C132" s="1033" t="s">
        <v>2070</v>
      </c>
      <c r="D132" s="1034">
        <v>44854</v>
      </c>
      <c r="E132" s="1033"/>
      <c r="F132" s="1033" t="s">
        <v>315</v>
      </c>
      <c r="G132" s="1033" t="s">
        <v>2071</v>
      </c>
      <c r="H132" s="1033" t="s">
        <v>2086</v>
      </c>
      <c r="I132" s="1034">
        <v>45260</v>
      </c>
      <c r="J132" s="1035">
        <v>94</v>
      </c>
      <c r="K132" s="1033">
        <v>2</v>
      </c>
      <c r="L132" s="1034">
        <v>45990</v>
      </c>
      <c r="M132" s="1036" t="s">
        <v>3269</v>
      </c>
      <c r="N132" s="1037" t="s">
        <v>958</v>
      </c>
    </row>
    <row r="133" spans="1:14" x14ac:dyDescent="0.35">
      <c r="A133" s="1028">
        <v>626</v>
      </c>
      <c r="B133" s="1028" t="s">
        <v>2069</v>
      </c>
      <c r="C133" s="1028" t="s">
        <v>2070</v>
      </c>
      <c r="D133" s="1029">
        <v>44854</v>
      </c>
      <c r="E133" s="1028"/>
      <c r="F133" s="1028" t="s">
        <v>315</v>
      </c>
      <c r="G133" s="1028" t="s">
        <v>2087</v>
      </c>
      <c r="H133" s="1028" t="s">
        <v>2088</v>
      </c>
      <c r="I133" s="1029">
        <v>45260</v>
      </c>
      <c r="J133" s="1030">
        <v>119</v>
      </c>
      <c r="K133" s="1028">
        <v>2</v>
      </c>
      <c r="L133" s="1029">
        <v>45990</v>
      </c>
      <c r="M133" s="1031" t="s">
        <v>3269</v>
      </c>
      <c r="N133" s="1032" t="s">
        <v>958</v>
      </c>
    </row>
    <row r="134" spans="1:14" x14ac:dyDescent="0.35">
      <c r="A134" s="1033">
        <v>321</v>
      </c>
      <c r="B134" s="1033" t="s">
        <v>2089</v>
      </c>
      <c r="C134" s="1033" t="s">
        <v>2090</v>
      </c>
      <c r="D134" s="1034">
        <v>44617</v>
      </c>
      <c r="E134" s="1033"/>
      <c r="F134" s="1033" t="s">
        <v>94</v>
      </c>
      <c r="G134" s="1033" t="s">
        <v>295</v>
      </c>
      <c r="H134" s="1033" t="s">
        <v>959</v>
      </c>
      <c r="I134" s="1034">
        <v>44909</v>
      </c>
      <c r="J134" s="1035">
        <v>500</v>
      </c>
      <c r="K134" s="1033">
        <v>2</v>
      </c>
      <c r="L134" s="1034">
        <v>45639</v>
      </c>
      <c r="M134" s="1036" t="s">
        <v>3269</v>
      </c>
      <c r="N134" s="1037" t="s">
        <v>958</v>
      </c>
    </row>
    <row r="135" spans="1:14" x14ac:dyDescent="0.35">
      <c r="A135" s="1028">
        <v>508</v>
      </c>
      <c r="B135" s="1028" t="s">
        <v>2091</v>
      </c>
      <c r="C135" s="1028" t="s">
        <v>2092</v>
      </c>
      <c r="D135" s="1029">
        <v>44049</v>
      </c>
      <c r="E135" s="1028"/>
      <c r="F135" s="1028" t="s">
        <v>94</v>
      </c>
      <c r="G135" s="1028" t="s">
        <v>956</v>
      </c>
      <c r="H135" s="1028" t="s">
        <v>957</v>
      </c>
      <c r="I135" s="1029">
        <v>44897</v>
      </c>
      <c r="J135" s="1030">
        <v>232</v>
      </c>
      <c r="K135" s="1028">
        <v>2</v>
      </c>
      <c r="L135" s="1029">
        <v>45627</v>
      </c>
      <c r="M135" s="1031" t="s">
        <v>3269</v>
      </c>
      <c r="N135" s="1032" t="s">
        <v>958</v>
      </c>
    </row>
    <row r="136" spans="1:14" x14ac:dyDescent="0.35">
      <c r="A136" s="1033">
        <v>372</v>
      </c>
      <c r="B136" s="1033" t="s">
        <v>2093</v>
      </c>
      <c r="C136" s="1033" t="s">
        <v>2094</v>
      </c>
      <c r="D136" s="1034">
        <v>43210</v>
      </c>
      <c r="E136" s="1033"/>
      <c r="F136" s="1033" t="s">
        <v>93</v>
      </c>
      <c r="G136" s="1033" t="s">
        <v>933</v>
      </c>
      <c r="H136" s="1033" t="s">
        <v>289</v>
      </c>
      <c r="I136" s="1034">
        <v>44873</v>
      </c>
      <c r="J136" s="1035">
        <v>98</v>
      </c>
      <c r="K136" s="1033">
        <v>2</v>
      </c>
      <c r="L136" s="1034">
        <v>45603</v>
      </c>
      <c r="M136" s="1036" t="s">
        <v>3269</v>
      </c>
      <c r="N136" s="1037" t="s">
        <v>934</v>
      </c>
    </row>
    <row r="137" spans="1:14" x14ac:dyDescent="0.35">
      <c r="A137" s="1028">
        <v>466</v>
      </c>
      <c r="B137" s="1028" t="s">
        <v>2095</v>
      </c>
      <c r="C137" s="1028" t="s">
        <v>2096</v>
      </c>
      <c r="D137" s="1029">
        <v>44029</v>
      </c>
      <c r="E137" s="1028"/>
      <c r="F137" s="1028" t="s">
        <v>93</v>
      </c>
      <c r="G137" s="1028" t="s">
        <v>948</v>
      </c>
      <c r="H137" s="1028" t="s">
        <v>949</v>
      </c>
      <c r="I137" s="1029">
        <v>44846</v>
      </c>
      <c r="J137" s="1030">
        <v>160</v>
      </c>
      <c r="K137" s="1028">
        <v>2</v>
      </c>
      <c r="L137" s="1029">
        <v>45576</v>
      </c>
      <c r="M137" s="1031" t="s">
        <v>3269</v>
      </c>
      <c r="N137" s="1032" t="s">
        <v>950</v>
      </c>
    </row>
    <row r="138" spans="1:14" x14ac:dyDescent="0.35">
      <c r="A138" s="1033">
        <v>307</v>
      </c>
      <c r="B138" s="1033" t="s">
        <v>2097</v>
      </c>
      <c r="C138" s="1033" t="s">
        <v>2098</v>
      </c>
      <c r="D138" s="1034">
        <v>44659</v>
      </c>
      <c r="E138" s="1033"/>
      <c r="F138" s="1033" t="s">
        <v>935</v>
      </c>
      <c r="G138" s="1033" t="s">
        <v>938</v>
      </c>
      <c r="H138" s="1033" t="s">
        <v>939</v>
      </c>
      <c r="I138" s="1034">
        <v>44827</v>
      </c>
      <c r="J138" s="1035">
        <v>62</v>
      </c>
      <c r="K138" s="1033">
        <v>2</v>
      </c>
      <c r="L138" s="1034">
        <v>45557</v>
      </c>
      <c r="M138" s="1036" t="s">
        <v>3269</v>
      </c>
      <c r="N138" s="1037" t="s">
        <v>934</v>
      </c>
    </row>
    <row r="139" spans="1:14" x14ac:dyDescent="0.35">
      <c r="A139" s="1028">
        <v>221</v>
      </c>
      <c r="B139" s="1028" t="s">
        <v>2097</v>
      </c>
      <c r="C139" s="1028" t="s">
        <v>2098</v>
      </c>
      <c r="D139" s="1029">
        <v>44659</v>
      </c>
      <c r="E139" s="1028"/>
      <c r="F139" s="1028" t="s">
        <v>935</v>
      </c>
      <c r="G139" s="1028" t="s">
        <v>940</v>
      </c>
      <c r="H139" s="1028" t="s">
        <v>941</v>
      </c>
      <c r="I139" s="1029">
        <v>44827</v>
      </c>
      <c r="J139" s="1030">
        <v>376</v>
      </c>
      <c r="K139" s="1028">
        <v>2</v>
      </c>
      <c r="L139" s="1029">
        <v>45557</v>
      </c>
      <c r="M139" s="1031" t="s">
        <v>3269</v>
      </c>
      <c r="N139" s="1032" t="s">
        <v>934</v>
      </c>
    </row>
    <row r="140" spans="1:14" x14ac:dyDescent="0.35">
      <c r="A140" s="1033">
        <v>144</v>
      </c>
      <c r="B140" s="1033" t="s">
        <v>2097</v>
      </c>
      <c r="C140" s="1033" t="s">
        <v>2098</v>
      </c>
      <c r="D140" s="1034">
        <v>42674</v>
      </c>
      <c r="E140" s="1033"/>
      <c r="F140" s="1033" t="s">
        <v>942</v>
      </c>
      <c r="G140" s="1033" t="s">
        <v>943</v>
      </c>
      <c r="H140" s="1033" t="s">
        <v>633</v>
      </c>
      <c r="I140" s="1034">
        <v>44827</v>
      </c>
      <c r="J140" s="1035">
        <v>500</v>
      </c>
      <c r="K140" s="1033">
        <v>2</v>
      </c>
      <c r="L140" s="1034">
        <v>45557</v>
      </c>
      <c r="M140" s="1036" t="s">
        <v>3269</v>
      </c>
      <c r="N140" s="1037" t="s">
        <v>934</v>
      </c>
    </row>
    <row r="141" spans="1:14" x14ac:dyDescent="0.35">
      <c r="A141" s="1028">
        <v>318</v>
      </c>
      <c r="B141" s="1028" t="s">
        <v>2099</v>
      </c>
      <c r="C141" s="1028" t="s">
        <v>2100</v>
      </c>
      <c r="D141" s="1029">
        <v>44480</v>
      </c>
      <c r="E141" s="1028"/>
      <c r="F141" s="1028" t="s">
        <v>935</v>
      </c>
      <c r="G141" s="1028" t="s">
        <v>962</v>
      </c>
      <c r="H141" s="1028" t="s">
        <v>963</v>
      </c>
      <c r="I141" s="1029">
        <v>44827</v>
      </c>
      <c r="J141" s="1030">
        <v>174</v>
      </c>
      <c r="K141" s="1028">
        <v>2</v>
      </c>
      <c r="L141" s="1029">
        <v>45557</v>
      </c>
      <c r="M141" s="1031" t="s">
        <v>3269</v>
      </c>
      <c r="N141" s="1032" t="s">
        <v>958</v>
      </c>
    </row>
    <row r="142" spans="1:14" x14ac:dyDescent="0.35">
      <c r="A142" s="1033">
        <v>258</v>
      </c>
      <c r="B142" s="1033" t="s">
        <v>2101</v>
      </c>
      <c r="C142" s="1033" t="s">
        <v>2102</v>
      </c>
      <c r="D142" s="1034">
        <v>43355</v>
      </c>
      <c r="E142" s="1033"/>
      <c r="F142" s="1033" t="s">
        <v>315</v>
      </c>
      <c r="G142" s="1033" t="s">
        <v>945</v>
      </c>
      <c r="H142" s="1033" t="s">
        <v>946</v>
      </c>
      <c r="I142" s="1034">
        <v>44817</v>
      </c>
      <c r="J142" s="1035">
        <v>160</v>
      </c>
      <c r="K142" s="1033">
        <v>2</v>
      </c>
      <c r="L142" s="1034">
        <v>45547</v>
      </c>
      <c r="M142" s="1036" t="s">
        <v>3269</v>
      </c>
      <c r="N142" s="1037" t="s">
        <v>947</v>
      </c>
    </row>
    <row r="143" spans="1:14" x14ac:dyDescent="0.35">
      <c r="A143" s="1028">
        <v>496</v>
      </c>
      <c r="B143" s="1028" t="s">
        <v>2103</v>
      </c>
      <c r="C143" s="1028" t="s">
        <v>2104</v>
      </c>
      <c r="D143" s="1029">
        <v>44739</v>
      </c>
      <c r="E143" s="1028"/>
      <c r="F143" s="1028" t="s">
        <v>960</v>
      </c>
      <c r="G143" s="1028" t="s">
        <v>97</v>
      </c>
      <c r="H143" s="1028" t="s">
        <v>961</v>
      </c>
      <c r="I143" s="1029">
        <v>44740</v>
      </c>
      <c r="J143" s="1030">
        <v>495</v>
      </c>
      <c r="K143" s="1028">
        <v>2</v>
      </c>
      <c r="L143" s="1029">
        <v>45470</v>
      </c>
      <c r="M143" s="1031" t="s">
        <v>3269</v>
      </c>
      <c r="N143" s="1032" t="s">
        <v>92</v>
      </c>
    </row>
    <row r="144" spans="1:14" x14ac:dyDescent="0.35">
      <c r="A144" s="1033">
        <v>243</v>
      </c>
      <c r="B144" s="1033" t="s">
        <v>2105</v>
      </c>
      <c r="C144" s="1033" t="s">
        <v>2106</v>
      </c>
      <c r="D144" s="1034">
        <v>43461</v>
      </c>
      <c r="E144" s="1033"/>
      <c r="F144" s="1033" t="s">
        <v>316</v>
      </c>
      <c r="G144" s="1033" t="s">
        <v>966</v>
      </c>
      <c r="H144" s="1033" t="s">
        <v>294</v>
      </c>
      <c r="I144" s="1034">
        <v>44687</v>
      </c>
      <c r="J144" s="1035">
        <v>93</v>
      </c>
      <c r="K144" s="1033">
        <v>2</v>
      </c>
      <c r="L144" s="1034">
        <v>45417</v>
      </c>
      <c r="M144" s="1036" t="s">
        <v>3269</v>
      </c>
      <c r="N144" s="1037" t="s">
        <v>958</v>
      </c>
    </row>
    <row r="145" spans="1:14" x14ac:dyDescent="0.35">
      <c r="A145" s="1028">
        <v>244</v>
      </c>
      <c r="B145" s="1028" t="s">
        <v>2093</v>
      </c>
      <c r="C145" s="1028" t="s">
        <v>2094</v>
      </c>
      <c r="D145" s="1029">
        <v>43445</v>
      </c>
      <c r="E145" s="1028"/>
      <c r="F145" s="1028" t="s">
        <v>935</v>
      </c>
      <c r="G145" s="1028" t="s">
        <v>936</v>
      </c>
      <c r="H145" s="1028" t="s">
        <v>937</v>
      </c>
      <c r="I145" s="1029">
        <v>44678</v>
      </c>
      <c r="J145" s="1030">
        <v>100</v>
      </c>
      <c r="K145" s="1028">
        <v>2</v>
      </c>
      <c r="L145" s="1029">
        <v>45408</v>
      </c>
      <c r="M145" s="1031" t="s">
        <v>3269</v>
      </c>
      <c r="N145" s="1032" t="s">
        <v>934</v>
      </c>
    </row>
    <row r="146" spans="1:14" x14ac:dyDescent="0.35">
      <c r="A146" s="1033">
        <v>331</v>
      </c>
      <c r="B146" s="1033" t="s">
        <v>2107</v>
      </c>
      <c r="C146" s="1033" t="s">
        <v>2108</v>
      </c>
      <c r="D146" s="1034">
        <v>43859</v>
      </c>
      <c r="E146" s="1033"/>
      <c r="F146" s="1033" t="s">
        <v>935</v>
      </c>
      <c r="G146" s="1033" t="s">
        <v>951</v>
      </c>
      <c r="H146" s="1033" t="s">
        <v>952</v>
      </c>
      <c r="I146" s="1034">
        <v>44634</v>
      </c>
      <c r="J146" s="1035">
        <v>132</v>
      </c>
      <c r="K146" s="1033">
        <v>2</v>
      </c>
      <c r="L146" s="1034">
        <v>45364</v>
      </c>
      <c r="M146" s="1036" t="s">
        <v>3269</v>
      </c>
      <c r="N146" s="1037" t="s">
        <v>953</v>
      </c>
    </row>
    <row r="147" spans="1:14" x14ac:dyDescent="0.35">
      <c r="A147" s="1028">
        <v>482</v>
      </c>
      <c r="B147" s="1028" t="s">
        <v>2109</v>
      </c>
      <c r="C147" s="1028" t="s">
        <v>2110</v>
      </c>
      <c r="D147" s="1029">
        <v>44025</v>
      </c>
      <c r="E147" s="1028"/>
      <c r="F147" s="1028" t="s">
        <v>935</v>
      </c>
      <c r="G147" s="1028" t="s">
        <v>964</v>
      </c>
      <c r="H147" s="1028" t="s">
        <v>965</v>
      </c>
      <c r="I147" s="1029">
        <v>44634</v>
      </c>
      <c r="J147" s="1030">
        <v>257</v>
      </c>
      <c r="K147" s="1028">
        <v>2</v>
      </c>
      <c r="L147" s="1029">
        <v>45364</v>
      </c>
      <c r="M147" s="1031" t="s">
        <v>3269</v>
      </c>
      <c r="N147" s="1032" t="s">
        <v>288</v>
      </c>
    </row>
    <row r="148" spans="1:14" x14ac:dyDescent="0.35">
      <c r="A148" s="1033">
        <v>436</v>
      </c>
      <c r="B148" s="1033" t="s">
        <v>2111</v>
      </c>
      <c r="C148" s="1033" t="s">
        <v>2112</v>
      </c>
      <c r="D148" s="1034"/>
      <c r="E148" s="1033"/>
      <c r="F148" s="1033" t="s">
        <v>935</v>
      </c>
      <c r="G148" s="1033" t="s">
        <v>954</v>
      </c>
      <c r="H148" s="1033" t="s">
        <v>955</v>
      </c>
      <c r="I148" s="1034">
        <v>44599</v>
      </c>
      <c r="J148" s="1035">
        <v>234</v>
      </c>
      <c r="K148" s="1033">
        <v>2</v>
      </c>
      <c r="L148" s="1034">
        <v>45329</v>
      </c>
      <c r="M148" s="1036" t="s">
        <v>3269</v>
      </c>
      <c r="N148" s="1037" t="s">
        <v>292</v>
      </c>
    </row>
    <row r="149" spans="1:14" x14ac:dyDescent="0.35">
      <c r="A149" s="1028">
        <v>522</v>
      </c>
      <c r="B149" s="1028" t="s">
        <v>2113</v>
      </c>
      <c r="C149" s="1028" t="s">
        <v>2114</v>
      </c>
      <c r="D149" s="1029">
        <v>44088</v>
      </c>
      <c r="E149" s="1028"/>
      <c r="F149" s="1028" t="s">
        <v>314</v>
      </c>
      <c r="G149" s="1028" t="s">
        <v>925</v>
      </c>
      <c r="H149" s="1028" t="s">
        <v>324</v>
      </c>
      <c r="I149" s="1029">
        <v>44595</v>
      </c>
      <c r="J149" s="1030">
        <v>487</v>
      </c>
      <c r="K149" s="1028">
        <v>2</v>
      </c>
      <c r="L149" s="1029">
        <v>45324</v>
      </c>
      <c r="M149" s="1031" t="s">
        <v>3269</v>
      </c>
      <c r="N149" s="1032" t="s">
        <v>287</v>
      </c>
    </row>
    <row r="150" spans="1:14" x14ac:dyDescent="0.35">
      <c r="A150" s="1033">
        <v>521</v>
      </c>
      <c r="B150" s="1033" t="s">
        <v>2113</v>
      </c>
      <c r="C150" s="1033" t="s">
        <v>2114</v>
      </c>
      <c r="D150" s="1034">
        <v>44088</v>
      </c>
      <c r="E150" s="1033"/>
      <c r="F150" s="1033" t="s">
        <v>314</v>
      </c>
      <c r="G150" s="1033" t="s">
        <v>926</v>
      </c>
      <c r="H150" s="1033" t="s">
        <v>653</v>
      </c>
      <c r="I150" s="1034">
        <v>44595</v>
      </c>
      <c r="J150" s="1035">
        <v>496</v>
      </c>
      <c r="K150" s="1033">
        <v>2</v>
      </c>
      <c r="L150" s="1034">
        <v>45325</v>
      </c>
      <c r="M150" s="1036" t="s">
        <v>3269</v>
      </c>
      <c r="N150" s="1037" t="s">
        <v>287</v>
      </c>
    </row>
    <row r="151" spans="1:14" x14ac:dyDescent="0.35">
      <c r="A151" s="1028">
        <v>511</v>
      </c>
      <c r="B151" s="1028" t="s">
        <v>2113</v>
      </c>
      <c r="C151" s="1028" t="s">
        <v>2114</v>
      </c>
      <c r="D151" s="1029">
        <v>44088</v>
      </c>
      <c r="E151" s="1028"/>
      <c r="F151" s="1028" t="s">
        <v>314</v>
      </c>
      <c r="G151" s="1028" t="s">
        <v>927</v>
      </c>
      <c r="H151" s="1028" t="s">
        <v>928</v>
      </c>
      <c r="I151" s="1029">
        <v>44595</v>
      </c>
      <c r="J151" s="1030">
        <v>470</v>
      </c>
      <c r="K151" s="1028">
        <v>2</v>
      </c>
      <c r="L151" s="1029">
        <v>45324</v>
      </c>
      <c r="M151" s="1031" t="s">
        <v>3269</v>
      </c>
      <c r="N151" s="1032" t="s">
        <v>287</v>
      </c>
    </row>
    <row r="152" spans="1:14" x14ac:dyDescent="0.35">
      <c r="A152" s="1033">
        <v>512</v>
      </c>
      <c r="B152" s="1033" t="s">
        <v>2113</v>
      </c>
      <c r="C152" s="1033" t="s">
        <v>2114</v>
      </c>
      <c r="D152" s="1034">
        <v>44088</v>
      </c>
      <c r="E152" s="1033"/>
      <c r="F152" s="1033" t="s">
        <v>314</v>
      </c>
      <c r="G152" s="1033" t="s">
        <v>929</v>
      </c>
      <c r="H152" s="1033" t="s">
        <v>930</v>
      </c>
      <c r="I152" s="1034">
        <v>44595</v>
      </c>
      <c r="J152" s="1035">
        <v>488</v>
      </c>
      <c r="K152" s="1033">
        <v>2</v>
      </c>
      <c r="L152" s="1034">
        <v>45324</v>
      </c>
      <c r="M152" s="1036" t="s">
        <v>3269</v>
      </c>
      <c r="N152" s="1037" t="s">
        <v>287</v>
      </c>
    </row>
    <row r="153" spans="1:14" x14ac:dyDescent="0.35">
      <c r="A153" s="1028">
        <v>510</v>
      </c>
      <c r="B153" s="1028" t="s">
        <v>2113</v>
      </c>
      <c r="C153" s="1028" t="s">
        <v>2114</v>
      </c>
      <c r="D153" s="1029">
        <v>44088</v>
      </c>
      <c r="E153" s="1028"/>
      <c r="F153" s="1028" t="s">
        <v>314</v>
      </c>
      <c r="G153" s="1028" t="s">
        <v>931</v>
      </c>
      <c r="H153" s="1028" t="s">
        <v>932</v>
      </c>
      <c r="I153" s="1029">
        <v>44595</v>
      </c>
      <c r="J153" s="1030">
        <v>434</v>
      </c>
      <c r="K153" s="1028">
        <v>2</v>
      </c>
      <c r="L153" s="1029">
        <v>45324</v>
      </c>
      <c r="M153" s="1031" t="s">
        <v>3269</v>
      </c>
      <c r="N153" s="1032" t="s">
        <v>287</v>
      </c>
    </row>
    <row r="154" spans="1:14" x14ac:dyDescent="0.35">
      <c r="A154" s="1033"/>
      <c r="B154" s="1033" t="s">
        <v>596</v>
      </c>
      <c r="C154" s="1033" t="s">
        <v>2117</v>
      </c>
      <c r="D154" s="1034"/>
      <c r="E154" s="1033"/>
      <c r="F154" s="1033" t="s">
        <v>96</v>
      </c>
      <c r="G154" s="1033"/>
      <c r="H154" s="1033" t="s">
        <v>2118</v>
      </c>
      <c r="I154" s="1034">
        <v>38260</v>
      </c>
      <c r="J154" s="1035" t="s">
        <v>2119</v>
      </c>
      <c r="K154" s="1033"/>
      <c r="L154" s="1034">
        <v>47390</v>
      </c>
      <c r="M154" s="1036" t="s">
        <v>3270</v>
      </c>
      <c r="N154" s="1037" t="s">
        <v>2120</v>
      </c>
    </row>
    <row r="155" spans="1:14" x14ac:dyDescent="0.35">
      <c r="A155" s="1028"/>
      <c r="B155" s="1028" t="s">
        <v>6</v>
      </c>
      <c r="C155" s="1028" t="s">
        <v>2121</v>
      </c>
      <c r="D155" s="1029"/>
      <c r="E155" s="1028"/>
      <c r="F155" s="1028" t="s">
        <v>96</v>
      </c>
      <c r="G155" s="1028"/>
      <c r="H155" s="1028" t="s">
        <v>2122</v>
      </c>
      <c r="I155" s="1029">
        <v>38503</v>
      </c>
      <c r="J155" s="1030" t="s">
        <v>2123</v>
      </c>
      <c r="K155" s="1028"/>
      <c r="L155" s="1029">
        <v>47633</v>
      </c>
      <c r="M155" s="1031" t="s">
        <v>3270</v>
      </c>
      <c r="N155" s="1032" t="s">
        <v>2120</v>
      </c>
    </row>
    <row r="156" spans="1:14" x14ac:dyDescent="0.35">
      <c r="A156" s="1033"/>
      <c r="B156" s="1033" t="s">
        <v>609</v>
      </c>
      <c r="C156" s="1033" t="s">
        <v>2124</v>
      </c>
      <c r="D156" s="1034"/>
      <c r="E156" s="1033"/>
      <c r="F156" s="1033" t="s">
        <v>94</v>
      </c>
      <c r="G156" s="1033"/>
      <c r="H156" s="1033" t="s">
        <v>2125</v>
      </c>
      <c r="I156" s="1034">
        <v>37722</v>
      </c>
      <c r="J156" s="1035" t="s">
        <v>2127</v>
      </c>
      <c r="K156" s="1033"/>
      <c r="L156" s="1034">
        <v>46853</v>
      </c>
      <c r="M156" s="1036" t="s">
        <v>3270</v>
      </c>
      <c r="N156" s="1037" t="s">
        <v>2128</v>
      </c>
    </row>
    <row r="157" spans="1:14" x14ac:dyDescent="0.35">
      <c r="A157" s="1028"/>
      <c r="B157" s="1028" t="s">
        <v>2129</v>
      </c>
      <c r="C157" s="1028" t="s">
        <v>2130</v>
      </c>
      <c r="D157" s="1029"/>
      <c r="E157" s="1028"/>
      <c r="F157" s="1028" t="s">
        <v>94</v>
      </c>
      <c r="G157" s="1028"/>
      <c r="H157" s="1028" t="s">
        <v>2131</v>
      </c>
      <c r="I157" s="1029">
        <v>40528</v>
      </c>
      <c r="J157" s="1030" t="s">
        <v>2132</v>
      </c>
      <c r="K157" s="1028"/>
      <c r="L157" s="1029">
        <v>49658</v>
      </c>
      <c r="M157" s="1031" t="s">
        <v>3270</v>
      </c>
      <c r="N157" s="1032" t="s">
        <v>2133</v>
      </c>
    </row>
    <row r="158" spans="1:14" x14ac:dyDescent="0.35">
      <c r="A158" s="1033"/>
      <c r="B158" s="1033" t="s">
        <v>6</v>
      </c>
      <c r="C158" s="1033" t="s">
        <v>2121</v>
      </c>
      <c r="D158" s="1034"/>
      <c r="E158" s="1033"/>
      <c r="F158" s="1033" t="s">
        <v>96</v>
      </c>
      <c r="G158" s="1033"/>
      <c r="H158" s="1033" t="s">
        <v>2134</v>
      </c>
      <c r="I158" s="1034">
        <v>38503</v>
      </c>
      <c r="J158" s="1035" t="s">
        <v>2135</v>
      </c>
      <c r="K158" s="1033"/>
      <c r="L158" s="1034">
        <v>47633</v>
      </c>
      <c r="M158" s="1036" t="s">
        <v>3270</v>
      </c>
      <c r="N158" s="1037" t="s">
        <v>2120</v>
      </c>
    </row>
    <row r="159" spans="1:14" x14ac:dyDescent="0.35">
      <c r="A159" s="1028"/>
      <c r="B159" s="1028" t="s">
        <v>2136</v>
      </c>
      <c r="C159" s="1028" t="s">
        <v>2137</v>
      </c>
      <c r="D159" s="1029"/>
      <c r="E159" s="1028"/>
      <c r="F159" s="1028" t="s">
        <v>94</v>
      </c>
      <c r="G159" s="1028"/>
      <c r="H159" s="1028" t="s">
        <v>2138</v>
      </c>
      <c r="I159" s="1029">
        <v>44818</v>
      </c>
      <c r="J159" s="1030" t="s">
        <v>2139</v>
      </c>
      <c r="K159" s="1028"/>
      <c r="L159" s="1029">
        <v>46643</v>
      </c>
      <c r="M159" s="1031" t="s">
        <v>3270</v>
      </c>
      <c r="N159" s="1032" t="s">
        <v>2140</v>
      </c>
    </row>
    <row r="160" spans="1:14" x14ac:dyDescent="0.35">
      <c r="A160" s="1033"/>
      <c r="B160" s="1033" t="s">
        <v>2141</v>
      </c>
      <c r="C160" s="1033" t="s">
        <v>2142</v>
      </c>
      <c r="D160" s="1034"/>
      <c r="E160" s="1033"/>
      <c r="F160" s="1033" t="s">
        <v>94</v>
      </c>
      <c r="G160" s="1033"/>
      <c r="H160" s="1033" t="s">
        <v>2143</v>
      </c>
      <c r="I160" s="1034">
        <v>44790</v>
      </c>
      <c r="J160" s="1035" t="s">
        <v>2144</v>
      </c>
      <c r="K160" s="1033"/>
      <c r="L160" s="1034">
        <v>52094</v>
      </c>
      <c r="M160" s="1036" t="s">
        <v>3270</v>
      </c>
      <c r="N160" s="1037" t="s">
        <v>953</v>
      </c>
    </row>
    <row r="161" spans="1:14" x14ac:dyDescent="0.35">
      <c r="A161" s="1028"/>
      <c r="B161" s="1028" t="s">
        <v>596</v>
      </c>
      <c r="C161" s="1028" t="s">
        <v>2117</v>
      </c>
      <c r="D161" s="1029"/>
      <c r="E161" s="1028"/>
      <c r="F161" s="1028" t="s">
        <v>96</v>
      </c>
      <c r="G161" s="1028"/>
      <c r="H161" s="1028" t="s">
        <v>2145</v>
      </c>
      <c r="I161" s="1029">
        <v>44967</v>
      </c>
      <c r="J161" s="1030" t="s">
        <v>2146</v>
      </c>
      <c r="K161" s="1028"/>
      <c r="L161" s="1029">
        <v>52271</v>
      </c>
      <c r="M161" s="1031" t="s">
        <v>3270</v>
      </c>
      <c r="N161" s="1032" t="s">
        <v>2120</v>
      </c>
    </row>
    <row r="162" spans="1:14" x14ac:dyDescent="0.35">
      <c r="A162" s="1033"/>
      <c r="B162" s="1033" t="s">
        <v>596</v>
      </c>
      <c r="C162" s="1033" t="s">
        <v>2117</v>
      </c>
      <c r="D162" s="1034"/>
      <c r="E162" s="1033"/>
      <c r="F162" s="1033" t="s">
        <v>96</v>
      </c>
      <c r="G162" s="1033"/>
      <c r="H162" s="1033" t="s">
        <v>2147</v>
      </c>
      <c r="I162" s="1034">
        <v>44967</v>
      </c>
      <c r="J162" s="1035" t="s">
        <v>2148</v>
      </c>
      <c r="K162" s="1033"/>
      <c r="L162" s="1034">
        <v>52271</v>
      </c>
      <c r="M162" s="1036" t="s">
        <v>3270</v>
      </c>
      <c r="N162" s="1037" t="s">
        <v>2120</v>
      </c>
    </row>
    <row r="163" spans="1:14" x14ac:dyDescent="0.35">
      <c r="A163" s="1028"/>
      <c r="B163" s="1028" t="s">
        <v>2149</v>
      </c>
      <c r="C163" s="1028" t="s">
        <v>2150</v>
      </c>
      <c r="D163" s="1029"/>
      <c r="E163" s="1028"/>
      <c r="F163" s="1028" t="s">
        <v>93</v>
      </c>
      <c r="G163" s="1028"/>
      <c r="H163" s="1028" t="s">
        <v>2151</v>
      </c>
      <c r="I163" s="1029">
        <v>44743</v>
      </c>
      <c r="J163" s="1030" t="s">
        <v>2152</v>
      </c>
      <c r="K163" s="1028"/>
      <c r="L163" s="1029">
        <v>52048</v>
      </c>
      <c r="M163" s="1031" t="s">
        <v>3270</v>
      </c>
      <c r="N163" s="1032" t="s">
        <v>953</v>
      </c>
    </row>
    <row r="164" spans="1:14" x14ac:dyDescent="0.35">
      <c r="A164" s="1033"/>
      <c r="B164" s="1033" t="s">
        <v>2153</v>
      </c>
      <c r="C164" s="1033"/>
      <c r="D164" s="1034"/>
      <c r="E164" s="1033"/>
      <c r="F164" s="1033" t="s">
        <v>93</v>
      </c>
      <c r="G164" s="1033"/>
      <c r="H164" s="1033" t="s">
        <v>2154</v>
      </c>
      <c r="I164" s="1034">
        <v>44894</v>
      </c>
      <c r="J164" s="1035">
        <v>498.6</v>
      </c>
      <c r="K164" s="1033"/>
      <c r="L164" s="1034">
        <v>52198</v>
      </c>
      <c r="M164" s="1036" t="s">
        <v>3270</v>
      </c>
      <c r="N164" s="1037" t="s">
        <v>953</v>
      </c>
    </row>
    <row r="165" spans="1:14" x14ac:dyDescent="0.35">
      <c r="A165" s="1028"/>
      <c r="B165" s="1028" t="s">
        <v>2157</v>
      </c>
      <c r="C165" s="1028" t="s">
        <v>2159</v>
      </c>
      <c r="D165" s="1029">
        <v>44988</v>
      </c>
      <c r="E165" s="1028"/>
      <c r="F165" s="1028" t="s">
        <v>93</v>
      </c>
      <c r="G165" s="1028" t="s">
        <v>2158</v>
      </c>
      <c r="H165" s="1028" t="s">
        <v>1055</v>
      </c>
      <c r="I165" s="1029">
        <v>45271</v>
      </c>
      <c r="J165" s="1030" t="s">
        <v>3271</v>
      </c>
      <c r="K165" s="1028">
        <v>5</v>
      </c>
      <c r="L165" s="1029">
        <v>47097</v>
      </c>
      <c r="M165" s="1031" t="s">
        <v>3272</v>
      </c>
      <c r="N165" s="1032" t="s">
        <v>166</v>
      </c>
    </row>
    <row r="166" spans="1:14" x14ac:dyDescent="0.35">
      <c r="A166" s="1033"/>
      <c r="B166" s="1033" t="s">
        <v>2161</v>
      </c>
      <c r="C166" s="1033" t="s">
        <v>2163</v>
      </c>
      <c r="D166" s="1034">
        <v>44616</v>
      </c>
      <c r="E166" s="1033"/>
      <c r="F166" s="1033" t="s">
        <v>98</v>
      </c>
      <c r="G166" s="1033" t="s">
        <v>2162</v>
      </c>
      <c r="H166" s="1033" t="s">
        <v>2164</v>
      </c>
      <c r="I166" s="1034">
        <v>45271</v>
      </c>
      <c r="J166" s="1035" t="s">
        <v>3273</v>
      </c>
      <c r="K166" s="1033">
        <v>5</v>
      </c>
      <c r="L166" s="1034">
        <v>47097</v>
      </c>
      <c r="M166" s="1036" t="s">
        <v>3272</v>
      </c>
      <c r="N166" s="1037" t="s">
        <v>166</v>
      </c>
    </row>
    <row r="167" spans="1:14" x14ac:dyDescent="0.35">
      <c r="A167" s="1028"/>
      <c r="B167" s="1028" t="s">
        <v>2166</v>
      </c>
      <c r="C167" s="1028" t="s">
        <v>2168</v>
      </c>
      <c r="D167" s="1029">
        <v>45231</v>
      </c>
      <c r="E167" s="1028"/>
      <c r="F167" s="1028" t="s">
        <v>98</v>
      </c>
      <c r="G167" s="1028" t="s">
        <v>2167</v>
      </c>
      <c r="H167" s="1028" t="s">
        <v>2169</v>
      </c>
      <c r="I167" s="1029">
        <v>45254</v>
      </c>
      <c r="J167" s="1030" t="s">
        <v>3274</v>
      </c>
      <c r="K167" s="1028">
        <v>5</v>
      </c>
      <c r="L167" s="1029">
        <v>47080</v>
      </c>
      <c r="M167" s="1031" t="s">
        <v>3272</v>
      </c>
      <c r="N167" s="1032" t="s">
        <v>166</v>
      </c>
    </row>
    <row r="168" spans="1:14" x14ac:dyDescent="0.35">
      <c r="A168" s="1033"/>
      <c r="B168" s="1033" t="s">
        <v>2166</v>
      </c>
      <c r="C168" s="1033" t="s">
        <v>2168</v>
      </c>
      <c r="D168" s="1034">
        <v>45231</v>
      </c>
      <c r="E168" s="1033"/>
      <c r="F168" s="1033" t="s">
        <v>98</v>
      </c>
      <c r="G168" s="1033" t="s">
        <v>2171</v>
      </c>
      <c r="H168" s="1033" t="s">
        <v>2172</v>
      </c>
      <c r="I168" s="1034">
        <v>45254</v>
      </c>
      <c r="J168" s="1035" t="s">
        <v>3275</v>
      </c>
      <c r="K168" s="1033">
        <v>5</v>
      </c>
      <c r="L168" s="1034">
        <v>47080</v>
      </c>
      <c r="M168" s="1036" t="s">
        <v>3272</v>
      </c>
      <c r="N168" s="1037" t="s">
        <v>166</v>
      </c>
    </row>
    <row r="169" spans="1:14" x14ac:dyDescent="0.35">
      <c r="A169" s="1028"/>
      <c r="B169" s="1028" t="s">
        <v>706</v>
      </c>
      <c r="C169" s="1028" t="s">
        <v>1112</v>
      </c>
      <c r="D169" s="1029">
        <v>44397</v>
      </c>
      <c r="E169" s="1028"/>
      <c r="F169" s="1028" t="s">
        <v>91</v>
      </c>
      <c r="G169" s="1028" t="s">
        <v>2174</v>
      </c>
      <c r="H169" s="1028" t="s">
        <v>320</v>
      </c>
      <c r="I169" s="1029">
        <v>45139</v>
      </c>
      <c r="J169" s="1030" t="s">
        <v>3276</v>
      </c>
      <c r="K169" s="1028">
        <v>5</v>
      </c>
      <c r="L169" s="1029">
        <v>46966</v>
      </c>
      <c r="M169" s="1031" t="s">
        <v>3272</v>
      </c>
      <c r="N169" s="1032" t="s">
        <v>166</v>
      </c>
    </row>
    <row r="170" spans="1:14" x14ac:dyDescent="0.35">
      <c r="A170" s="1033"/>
      <c r="B170" s="1033" t="s">
        <v>713</v>
      </c>
      <c r="C170" s="1033" t="s">
        <v>2176</v>
      </c>
      <c r="D170" s="1034">
        <v>44981</v>
      </c>
      <c r="E170" s="1033"/>
      <c r="F170" s="1033" t="s">
        <v>167</v>
      </c>
      <c r="G170" s="1033" t="s">
        <v>984</v>
      </c>
      <c r="H170" s="1033" t="s">
        <v>1056</v>
      </c>
      <c r="I170" s="1034">
        <v>45082</v>
      </c>
      <c r="J170" s="1035" t="s">
        <v>3277</v>
      </c>
      <c r="K170" s="1033">
        <v>5</v>
      </c>
      <c r="L170" s="1034">
        <v>46908</v>
      </c>
      <c r="M170" s="1036" t="s">
        <v>3272</v>
      </c>
      <c r="N170" s="1037" t="s">
        <v>166</v>
      </c>
    </row>
    <row r="171" spans="1:14" x14ac:dyDescent="0.35">
      <c r="A171" s="1028"/>
      <c r="B171" s="1028" t="s">
        <v>313</v>
      </c>
      <c r="C171" s="1028" t="s">
        <v>2179</v>
      </c>
      <c r="D171" s="1029">
        <v>44281</v>
      </c>
      <c r="E171" s="1028"/>
      <c r="F171" s="1028" t="s">
        <v>96</v>
      </c>
      <c r="G171" s="1028" t="s">
        <v>2178</v>
      </c>
      <c r="H171" s="1028" t="s">
        <v>2180</v>
      </c>
      <c r="I171" s="1029">
        <v>45002</v>
      </c>
      <c r="J171" s="1030" t="s">
        <v>3278</v>
      </c>
      <c r="K171" s="1028">
        <v>5</v>
      </c>
      <c r="L171" s="1029">
        <v>46828</v>
      </c>
      <c r="M171" s="1031" t="s">
        <v>3272</v>
      </c>
      <c r="N171" s="1032" t="s">
        <v>166</v>
      </c>
    </row>
    <row r="172" spans="1:14" x14ac:dyDescent="0.35">
      <c r="A172" s="1033"/>
      <c r="B172" s="1033" t="s">
        <v>2182</v>
      </c>
      <c r="C172" s="1033" t="s">
        <v>2168</v>
      </c>
      <c r="D172" s="1034">
        <v>44918</v>
      </c>
      <c r="E172" s="1033"/>
      <c r="F172" s="1033" t="s">
        <v>98</v>
      </c>
      <c r="G172" s="1033" t="s">
        <v>2183</v>
      </c>
      <c r="H172" s="1033" t="s">
        <v>2184</v>
      </c>
      <c r="I172" s="1034">
        <v>44946</v>
      </c>
      <c r="J172" s="1035" t="s">
        <v>3279</v>
      </c>
      <c r="K172" s="1033">
        <v>5</v>
      </c>
      <c r="L172" s="1034">
        <v>46771</v>
      </c>
      <c r="M172" s="1036" t="s">
        <v>3272</v>
      </c>
      <c r="N172" s="1037" t="s">
        <v>166</v>
      </c>
    </row>
    <row r="173" spans="1:14" x14ac:dyDescent="0.35">
      <c r="A173" s="1028"/>
      <c r="B173" s="1028" t="s">
        <v>2182</v>
      </c>
      <c r="C173" s="1028" t="s">
        <v>2168</v>
      </c>
      <c r="D173" s="1029">
        <v>44918</v>
      </c>
      <c r="E173" s="1028"/>
      <c r="F173" s="1028" t="s">
        <v>98</v>
      </c>
      <c r="G173" s="1028" t="s">
        <v>2186</v>
      </c>
      <c r="H173" s="1028" t="s">
        <v>1946</v>
      </c>
      <c r="I173" s="1029">
        <v>44946</v>
      </c>
      <c r="J173" s="1030" t="s">
        <v>3280</v>
      </c>
      <c r="K173" s="1028">
        <v>5</v>
      </c>
      <c r="L173" s="1029">
        <v>46771</v>
      </c>
      <c r="M173" s="1031" t="s">
        <v>3272</v>
      </c>
      <c r="N173" s="1032" t="s">
        <v>166</v>
      </c>
    </row>
    <row r="174" spans="1:14" x14ac:dyDescent="0.35">
      <c r="A174" s="1033"/>
      <c r="B174" s="1033" t="s">
        <v>2188</v>
      </c>
      <c r="C174" s="1033" t="s">
        <v>2189</v>
      </c>
      <c r="D174" s="1034">
        <v>44722</v>
      </c>
      <c r="E174" s="1033"/>
      <c r="F174" s="1033" t="s">
        <v>167</v>
      </c>
      <c r="G174" s="1033" t="s">
        <v>649</v>
      </c>
      <c r="H174" s="1033" t="s">
        <v>2190</v>
      </c>
      <c r="I174" s="1034">
        <v>44938</v>
      </c>
      <c r="J174" s="1035" t="s">
        <v>3281</v>
      </c>
      <c r="K174" s="1033">
        <v>5</v>
      </c>
      <c r="L174" s="1034">
        <v>46763</v>
      </c>
      <c r="M174" s="1036" t="s">
        <v>3272</v>
      </c>
      <c r="N174" s="1037" t="s">
        <v>166</v>
      </c>
    </row>
    <row r="175" spans="1:14" x14ac:dyDescent="0.35">
      <c r="A175" s="1028"/>
      <c r="B175" s="1028" t="s">
        <v>703</v>
      </c>
      <c r="C175" s="1028" t="s">
        <v>1136</v>
      </c>
      <c r="D175" s="1029">
        <v>43977</v>
      </c>
      <c r="E175" s="1028"/>
      <c r="F175" s="1028" t="s">
        <v>95</v>
      </c>
      <c r="G175" s="1028" t="s">
        <v>1135</v>
      </c>
      <c r="H175" s="1028" t="s">
        <v>1137</v>
      </c>
      <c r="I175" s="1029">
        <v>44910</v>
      </c>
      <c r="J175" s="1030" t="s">
        <v>3282</v>
      </c>
      <c r="K175" s="1028">
        <v>5</v>
      </c>
      <c r="L175" s="1029">
        <v>46735</v>
      </c>
      <c r="M175" s="1031" t="s">
        <v>3272</v>
      </c>
      <c r="N175" s="1032" t="s">
        <v>166</v>
      </c>
    </row>
    <row r="176" spans="1:14" x14ac:dyDescent="0.35">
      <c r="A176" s="1033"/>
      <c r="B176" s="1033" t="s">
        <v>704</v>
      </c>
      <c r="C176" s="1033" t="s">
        <v>1119</v>
      </c>
      <c r="D176" s="1034">
        <v>44243</v>
      </c>
      <c r="E176" s="1033"/>
      <c r="F176" s="1033" t="s">
        <v>167</v>
      </c>
      <c r="G176" s="1033" t="s">
        <v>1118</v>
      </c>
      <c r="H176" s="1033" t="s">
        <v>1120</v>
      </c>
      <c r="I176" s="1034">
        <v>44901</v>
      </c>
      <c r="J176" s="1035" t="s">
        <v>3283</v>
      </c>
      <c r="K176" s="1033">
        <v>5</v>
      </c>
      <c r="L176" s="1034">
        <v>46726</v>
      </c>
      <c r="M176" s="1036" t="s">
        <v>3272</v>
      </c>
      <c r="N176" s="1037" t="s">
        <v>166</v>
      </c>
    </row>
    <row r="177" spans="1:14" x14ac:dyDescent="0.35">
      <c r="A177" s="1028"/>
      <c r="B177" s="1028" t="s">
        <v>707</v>
      </c>
      <c r="C177" s="1028" t="s">
        <v>1108</v>
      </c>
      <c r="D177" s="1029">
        <v>44882</v>
      </c>
      <c r="E177" s="1028"/>
      <c r="F177" s="1028" t="s">
        <v>98</v>
      </c>
      <c r="G177" s="1028" t="s">
        <v>1107</v>
      </c>
      <c r="H177" s="1028" t="s">
        <v>1109</v>
      </c>
      <c r="I177" s="1029">
        <v>44896</v>
      </c>
      <c r="J177" s="1030" t="s">
        <v>3284</v>
      </c>
      <c r="K177" s="1028">
        <v>5</v>
      </c>
      <c r="L177" s="1029">
        <v>46722</v>
      </c>
      <c r="M177" s="1031" t="s">
        <v>3272</v>
      </c>
      <c r="N177" s="1032" t="s">
        <v>166</v>
      </c>
    </row>
    <row r="178" spans="1:14" x14ac:dyDescent="0.35">
      <c r="A178" s="1033"/>
      <c r="B178" s="1033" t="s">
        <v>638</v>
      </c>
      <c r="C178" s="1033" t="s">
        <v>1128</v>
      </c>
      <c r="D178" s="1034">
        <v>44760</v>
      </c>
      <c r="E178" s="1033"/>
      <c r="F178" s="1033" t="s">
        <v>99</v>
      </c>
      <c r="G178" s="1033" t="s">
        <v>1127</v>
      </c>
      <c r="H178" s="1033" t="s">
        <v>1129</v>
      </c>
      <c r="I178" s="1034">
        <v>44841</v>
      </c>
      <c r="J178" s="1035" t="s">
        <v>3285</v>
      </c>
      <c r="K178" s="1033">
        <v>5</v>
      </c>
      <c r="L178" s="1034">
        <v>46666</v>
      </c>
      <c r="M178" s="1036" t="s">
        <v>3272</v>
      </c>
      <c r="N178" s="1037" t="s">
        <v>346</v>
      </c>
    </row>
    <row r="179" spans="1:14" x14ac:dyDescent="0.35">
      <c r="A179" s="1028"/>
      <c r="B179" s="1028" t="s">
        <v>708</v>
      </c>
      <c r="C179" s="1028" t="s">
        <v>1123</v>
      </c>
      <c r="D179" s="1029">
        <v>44649</v>
      </c>
      <c r="E179" s="1028"/>
      <c r="F179" s="1028" t="s">
        <v>98</v>
      </c>
      <c r="G179" s="1028" t="s">
        <v>1122</v>
      </c>
      <c r="H179" s="1028" t="s">
        <v>1124</v>
      </c>
      <c r="I179" s="1029">
        <v>44805</v>
      </c>
      <c r="J179" s="1030" t="s">
        <v>3286</v>
      </c>
      <c r="K179" s="1028">
        <v>5</v>
      </c>
      <c r="L179" s="1029">
        <v>46631</v>
      </c>
      <c r="M179" s="1031" t="s">
        <v>3272</v>
      </c>
      <c r="N179" s="1032" t="s">
        <v>1126</v>
      </c>
    </row>
    <row r="180" spans="1:14" x14ac:dyDescent="0.35">
      <c r="A180" s="1033"/>
      <c r="B180" s="1033" t="s">
        <v>706</v>
      </c>
      <c r="C180" s="1033" t="s">
        <v>1112</v>
      </c>
      <c r="D180" s="1034">
        <v>44397</v>
      </c>
      <c r="E180" s="1033"/>
      <c r="F180" s="1033" t="s">
        <v>91</v>
      </c>
      <c r="G180" s="1033" t="s">
        <v>1111</v>
      </c>
      <c r="H180" s="1033" t="s">
        <v>1113</v>
      </c>
      <c r="I180" s="1034">
        <v>44777</v>
      </c>
      <c r="J180" s="1035" t="s">
        <v>3287</v>
      </c>
      <c r="K180" s="1033">
        <v>5</v>
      </c>
      <c r="L180" s="1034">
        <v>46602</v>
      </c>
      <c r="M180" s="1036" t="s">
        <v>3272</v>
      </c>
      <c r="N180" s="1037" t="s">
        <v>166</v>
      </c>
    </row>
    <row r="181" spans="1:14" x14ac:dyDescent="0.35">
      <c r="A181" s="1028"/>
      <c r="B181" s="1028" t="s">
        <v>705</v>
      </c>
      <c r="C181" s="1028" t="s">
        <v>1116</v>
      </c>
      <c r="D181" s="1029">
        <v>43854</v>
      </c>
      <c r="E181" s="1028"/>
      <c r="F181" s="1028" t="s">
        <v>93</v>
      </c>
      <c r="G181" s="1028" t="s">
        <v>1115</v>
      </c>
      <c r="H181" s="1028" t="s">
        <v>320</v>
      </c>
      <c r="I181" s="1029">
        <v>44754</v>
      </c>
      <c r="J181" s="1030" t="s">
        <v>3288</v>
      </c>
      <c r="K181" s="1028">
        <v>5</v>
      </c>
      <c r="L181" s="1029">
        <v>46579</v>
      </c>
      <c r="M181" s="1031" t="s">
        <v>3272</v>
      </c>
      <c r="N181" s="1032" t="s">
        <v>327</v>
      </c>
    </row>
    <row r="182" spans="1:14" x14ac:dyDescent="0.35">
      <c r="A182" s="1033"/>
      <c r="B182" s="1033" t="s">
        <v>702</v>
      </c>
      <c r="C182" s="1033" t="s">
        <v>1132</v>
      </c>
      <c r="D182" s="1034">
        <v>44421</v>
      </c>
      <c r="E182" s="1033"/>
      <c r="F182" s="1033" t="s">
        <v>318</v>
      </c>
      <c r="G182" s="1033" t="s">
        <v>1131</v>
      </c>
      <c r="H182" s="1033" t="s">
        <v>1133</v>
      </c>
      <c r="I182" s="1034">
        <v>44567</v>
      </c>
      <c r="J182" s="1035" t="s">
        <v>3289</v>
      </c>
      <c r="K182" s="1033">
        <v>5</v>
      </c>
      <c r="L182" s="1034">
        <v>46393</v>
      </c>
      <c r="M182" s="1036" t="s">
        <v>3272</v>
      </c>
      <c r="N182" s="1037" t="s">
        <v>166</v>
      </c>
    </row>
    <row r="183" spans="1:14" x14ac:dyDescent="0.35">
      <c r="A183" s="1028"/>
      <c r="B183" s="1028" t="s">
        <v>634</v>
      </c>
      <c r="C183" s="1028" t="s">
        <v>2193</v>
      </c>
      <c r="D183" s="1029">
        <v>44517</v>
      </c>
      <c r="E183" s="1028"/>
      <c r="F183" s="1028" t="s">
        <v>99</v>
      </c>
      <c r="G183" s="1028" t="s">
        <v>2192</v>
      </c>
      <c r="H183" s="1028" t="s">
        <v>2194</v>
      </c>
      <c r="I183" s="1029">
        <v>44532</v>
      </c>
      <c r="J183" s="1030" t="s">
        <v>3290</v>
      </c>
      <c r="K183" s="1028">
        <v>5</v>
      </c>
      <c r="L183" s="1029">
        <v>46357</v>
      </c>
      <c r="M183" s="1031" t="s">
        <v>3272</v>
      </c>
      <c r="N183" s="1032" t="s">
        <v>166</v>
      </c>
    </row>
    <row r="184" spans="1:14" x14ac:dyDescent="0.35">
      <c r="A184" s="1033"/>
      <c r="B184" s="1033" t="s">
        <v>613</v>
      </c>
      <c r="C184" s="1033" t="s">
        <v>2196</v>
      </c>
      <c r="D184" s="1034">
        <v>44426</v>
      </c>
      <c r="E184" s="1033"/>
      <c r="F184" s="1033" t="s">
        <v>99</v>
      </c>
      <c r="G184" s="1033" t="s">
        <v>1837</v>
      </c>
      <c r="H184" s="1033" t="s">
        <v>2197</v>
      </c>
      <c r="I184" s="1034">
        <v>44523</v>
      </c>
      <c r="J184" s="1035" t="s">
        <v>3291</v>
      </c>
      <c r="K184" s="1033">
        <v>5</v>
      </c>
      <c r="L184" s="1034">
        <v>46348</v>
      </c>
      <c r="M184" s="1036" t="s">
        <v>3272</v>
      </c>
      <c r="N184" s="1037" t="s">
        <v>166</v>
      </c>
    </row>
    <row r="185" spans="1:14" x14ac:dyDescent="0.35">
      <c r="A185" s="1028"/>
      <c r="B185" s="1028" t="s">
        <v>2157</v>
      </c>
      <c r="C185" s="1028" t="s">
        <v>2200</v>
      </c>
      <c r="D185" s="1029">
        <v>44988</v>
      </c>
      <c r="E185" s="1028"/>
      <c r="F185" s="1028" t="s">
        <v>93</v>
      </c>
      <c r="G185" s="1028" t="s">
        <v>2199</v>
      </c>
      <c r="H185" s="1028" t="s">
        <v>2201</v>
      </c>
      <c r="I185" s="1029">
        <v>44523</v>
      </c>
      <c r="J185" s="1030" t="s">
        <v>3292</v>
      </c>
      <c r="K185" s="1028">
        <v>3</v>
      </c>
      <c r="L185" s="1029">
        <v>45112</v>
      </c>
      <c r="M185" s="1031" t="s">
        <v>3272</v>
      </c>
      <c r="N185" s="1032" t="s">
        <v>635</v>
      </c>
    </row>
    <row r="186" spans="1:14" x14ac:dyDescent="0.35">
      <c r="A186" s="1033"/>
      <c r="B186" s="1033" t="s">
        <v>2203</v>
      </c>
      <c r="C186" s="1033" t="s">
        <v>2205</v>
      </c>
      <c r="D186" s="1034">
        <v>43054</v>
      </c>
      <c r="E186" s="1033"/>
      <c r="F186" s="1033" t="s">
        <v>99</v>
      </c>
      <c r="G186" s="1033" t="s">
        <v>2204</v>
      </c>
      <c r="H186" s="1033" t="s">
        <v>2206</v>
      </c>
      <c r="I186" s="1034">
        <v>44455</v>
      </c>
      <c r="J186" s="1035" t="s">
        <v>3293</v>
      </c>
      <c r="K186" s="1033">
        <v>5</v>
      </c>
      <c r="L186" s="1034">
        <v>46280</v>
      </c>
      <c r="M186" s="1036" t="s">
        <v>3272</v>
      </c>
      <c r="N186" s="1037" t="s">
        <v>166</v>
      </c>
    </row>
    <row r="187" spans="1:14" x14ac:dyDescent="0.35">
      <c r="A187" s="1028"/>
      <c r="B187" s="1028" t="s">
        <v>2208</v>
      </c>
      <c r="C187" s="1028" t="s">
        <v>2210</v>
      </c>
      <c r="D187" s="1029">
        <v>44047</v>
      </c>
      <c r="E187" s="1028"/>
      <c r="F187" s="1028" t="s">
        <v>636</v>
      </c>
      <c r="G187" s="1028" t="s">
        <v>2209</v>
      </c>
      <c r="H187" s="1028" t="s">
        <v>2211</v>
      </c>
      <c r="I187" s="1029">
        <v>44438</v>
      </c>
      <c r="J187" s="1030" t="s">
        <v>3294</v>
      </c>
      <c r="K187" s="1028">
        <v>5</v>
      </c>
      <c r="L187" s="1029">
        <v>46263</v>
      </c>
      <c r="M187" s="1031" t="s">
        <v>3272</v>
      </c>
      <c r="N187" s="1032" t="s">
        <v>166</v>
      </c>
    </row>
    <row r="188" spans="1:14" x14ac:dyDescent="0.35">
      <c r="A188" s="1033"/>
      <c r="B188" s="1033" t="s">
        <v>2213</v>
      </c>
      <c r="C188" s="1033" t="s">
        <v>2117</v>
      </c>
      <c r="D188" s="1034">
        <v>43311</v>
      </c>
      <c r="E188" s="1033"/>
      <c r="F188" s="1033" t="s">
        <v>91</v>
      </c>
      <c r="G188" s="1033" t="s">
        <v>2214</v>
      </c>
      <c r="H188" s="1033" t="s">
        <v>2215</v>
      </c>
      <c r="I188" s="1034">
        <v>44410</v>
      </c>
      <c r="J188" s="1035" t="s">
        <v>3295</v>
      </c>
      <c r="K188" s="1033">
        <v>5</v>
      </c>
      <c r="L188" s="1034">
        <v>46235</v>
      </c>
      <c r="M188" s="1036" t="s">
        <v>3272</v>
      </c>
      <c r="N188" s="1037" t="s">
        <v>346</v>
      </c>
    </row>
    <row r="189" spans="1:14" x14ac:dyDescent="0.35">
      <c r="A189" s="1028"/>
      <c r="B189" s="1028" t="s">
        <v>7</v>
      </c>
      <c r="C189" s="1028" t="s">
        <v>2218</v>
      </c>
      <c r="D189" s="1029">
        <v>43936</v>
      </c>
      <c r="E189" s="1028"/>
      <c r="F189" s="1028" t="s">
        <v>98</v>
      </c>
      <c r="G189" s="1028" t="s">
        <v>2217</v>
      </c>
      <c r="H189" s="1028" t="s">
        <v>326</v>
      </c>
      <c r="I189" s="1029">
        <v>44160</v>
      </c>
      <c r="J189" s="1030" t="s">
        <v>3296</v>
      </c>
      <c r="K189" s="1028">
        <v>5</v>
      </c>
      <c r="L189" s="1029">
        <v>45985</v>
      </c>
      <c r="M189" s="1031" t="s">
        <v>3272</v>
      </c>
      <c r="N189" s="1032" t="s">
        <v>166</v>
      </c>
    </row>
    <row r="190" spans="1:14" x14ac:dyDescent="0.35">
      <c r="A190" s="1033"/>
      <c r="B190" s="1033" t="s">
        <v>2220</v>
      </c>
      <c r="C190" s="1033" t="s">
        <v>2222</v>
      </c>
      <c r="D190" s="1034"/>
      <c r="E190" s="1033"/>
      <c r="F190" s="1033" t="s">
        <v>167</v>
      </c>
      <c r="G190" s="1033" t="s">
        <v>2221</v>
      </c>
      <c r="H190" s="1033" t="s">
        <v>2223</v>
      </c>
      <c r="I190" s="1034">
        <v>44153</v>
      </c>
      <c r="J190" s="1035" t="s">
        <v>3297</v>
      </c>
      <c r="K190" s="1033">
        <v>5</v>
      </c>
      <c r="L190" s="1034">
        <v>45978</v>
      </c>
      <c r="M190" s="1036" t="s">
        <v>3272</v>
      </c>
      <c r="N190" s="1037" t="s">
        <v>166</v>
      </c>
    </row>
    <row r="191" spans="1:14" x14ac:dyDescent="0.35">
      <c r="A191" s="1028"/>
      <c r="B191" s="1028" t="s">
        <v>225</v>
      </c>
      <c r="C191" s="1028" t="s">
        <v>2226</v>
      </c>
      <c r="D191" s="1029">
        <v>43699</v>
      </c>
      <c r="E191" s="1028"/>
      <c r="F191" s="1028" t="s">
        <v>93</v>
      </c>
      <c r="G191" s="1028" t="s">
        <v>2225</v>
      </c>
      <c r="H191" s="1028" t="s">
        <v>2085</v>
      </c>
      <c r="I191" s="1029">
        <v>44131</v>
      </c>
      <c r="J191" s="1030" t="s">
        <v>3298</v>
      </c>
      <c r="K191" s="1028">
        <v>5</v>
      </c>
      <c r="L191" s="1029">
        <v>45956</v>
      </c>
      <c r="M191" s="1031" t="s">
        <v>3272</v>
      </c>
      <c r="N191" s="1032" t="s">
        <v>166</v>
      </c>
    </row>
    <row r="192" spans="1:14" x14ac:dyDescent="0.35">
      <c r="A192" s="1033"/>
      <c r="B192" s="1033" t="s">
        <v>2228</v>
      </c>
      <c r="C192" s="1033" t="s">
        <v>2230</v>
      </c>
      <c r="D192" s="1034">
        <v>44084</v>
      </c>
      <c r="E192" s="1033"/>
      <c r="F192" s="1033" t="s">
        <v>94</v>
      </c>
      <c r="G192" s="1033" t="s">
        <v>2229</v>
      </c>
      <c r="H192" s="1033" t="s">
        <v>2231</v>
      </c>
      <c r="I192" s="1034">
        <v>44098</v>
      </c>
      <c r="J192" s="1035" t="s">
        <v>3299</v>
      </c>
      <c r="K192" s="1033">
        <v>5</v>
      </c>
      <c r="L192" s="1034">
        <v>45923</v>
      </c>
      <c r="M192" s="1036" t="s">
        <v>3272</v>
      </c>
      <c r="N192" s="1037" t="s">
        <v>166</v>
      </c>
    </row>
    <row r="193" spans="1:14" x14ac:dyDescent="0.35">
      <c r="A193" s="1028"/>
      <c r="B193" s="1028" t="s">
        <v>328</v>
      </c>
      <c r="C193" s="1028" t="s">
        <v>2234</v>
      </c>
      <c r="D193" s="1029">
        <v>43780</v>
      </c>
      <c r="E193" s="1028"/>
      <c r="F193" s="1028" t="s">
        <v>94</v>
      </c>
      <c r="G193" s="1028" t="s">
        <v>2233</v>
      </c>
      <c r="H193" s="1028" t="s">
        <v>329</v>
      </c>
      <c r="I193" s="1029">
        <v>43999</v>
      </c>
      <c r="J193" s="1030" t="s">
        <v>3300</v>
      </c>
      <c r="K193" s="1028">
        <v>5</v>
      </c>
      <c r="L193" s="1029">
        <v>45824</v>
      </c>
      <c r="M193" s="1031" t="s">
        <v>3272</v>
      </c>
      <c r="N193" s="1032" t="s">
        <v>166</v>
      </c>
    </row>
    <row r="194" spans="1:14" x14ac:dyDescent="0.35">
      <c r="A194" s="1033"/>
      <c r="B194" s="1033" t="s">
        <v>330</v>
      </c>
      <c r="C194" s="1033" t="s">
        <v>2237</v>
      </c>
      <c r="D194" s="1034">
        <v>43761</v>
      </c>
      <c r="E194" s="1033"/>
      <c r="F194" s="1033" t="s">
        <v>98</v>
      </c>
      <c r="G194" s="1033" t="s">
        <v>2236</v>
      </c>
      <c r="H194" s="1033" t="s">
        <v>2238</v>
      </c>
      <c r="I194" s="1034">
        <v>43966</v>
      </c>
      <c r="J194" s="1035" t="s">
        <v>3301</v>
      </c>
      <c r="K194" s="1033">
        <v>5</v>
      </c>
      <c r="L194" s="1034">
        <v>45791</v>
      </c>
      <c r="M194" s="1036" t="s">
        <v>3272</v>
      </c>
      <c r="N194" s="1037" t="s">
        <v>166</v>
      </c>
    </row>
    <row r="195" spans="1:14" x14ac:dyDescent="0.35">
      <c r="A195" s="1028"/>
      <c r="B195" s="1028" t="s">
        <v>2240</v>
      </c>
      <c r="C195" s="1028" t="s">
        <v>2242</v>
      </c>
      <c r="D195" s="1029">
        <v>44627</v>
      </c>
      <c r="E195" s="1028"/>
      <c r="F195" s="1028" t="s">
        <v>99</v>
      </c>
      <c r="G195" s="1028" t="s">
        <v>2241</v>
      </c>
      <c r="H195" s="1028" t="s">
        <v>2243</v>
      </c>
      <c r="I195" s="1029">
        <v>44657</v>
      </c>
      <c r="J195" s="1030" t="s">
        <v>3302</v>
      </c>
      <c r="K195" s="1028">
        <v>5</v>
      </c>
      <c r="L195" s="1029">
        <v>45752</v>
      </c>
      <c r="M195" s="1031" t="s">
        <v>3272</v>
      </c>
      <c r="N195" s="1032" t="s">
        <v>166</v>
      </c>
    </row>
    <row r="196" spans="1:14" x14ac:dyDescent="0.35">
      <c r="A196" s="1033"/>
      <c r="B196" s="1033" t="s">
        <v>2245</v>
      </c>
      <c r="C196" s="1033" t="s">
        <v>2246</v>
      </c>
      <c r="D196" s="1034">
        <v>43175</v>
      </c>
      <c r="E196" s="1033"/>
      <c r="F196" s="1033" t="s">
        <v>99</v>
      </c>
      <c r="G196" s="1033" t="s">
        <v>332</v>
      </c>
      <c r="H196" s="1033" t="s">
        <v>2247</v>
      </c>
      <c r="I196" s="1034">
        <v>43903</v>
      </c>
      <c r="J196" s="1035" t="s">
        <v>3303</v>
      </c>
      <c r="K196" s="1033">
        <v>5</v>
      </c>
      <c r="L196" s="1034">
        <v>45728</v>
      </c>
      <c r="M196" s="1036" t="s">
        <v>3272</v>
      </c>
      <c r="N196" s="1037" t="s">
        <v>166</v>
      </c>
    </row>
    <row r="197" spans="1:14" x14ac:dyDescent="0.35">
      <c r="A197" s="1028"/>
      <c r="B197" s="1028" t="s">
        <v>2249</v>
      </c>
      <c r="C197" s="1028" t="s">
        <v>2251</v>
      </c>
      <c r="D197" s="1029">
        <v>43451</v>
      </c>
      <c r="E197" s="1028"/>
      <c r="F197" s="1028" t="s">
        <v>96</v>
      </c>
      <c r="G197" s="1028" t="s">
        <v>2250</v>
      </c>
      <c r="H197" s="1028" t="s">
        <v>2252</v>
      </c>
      <c r="I197" s="1029">
        <v>43896</v>
      </c>
      <c r="J197" s="1030"/>
      <c r="K197" s="1028">
        <v>5</v>
      </c>
      <c r="L197" s="1029">
        <v>45721</v>
      </c>
      <c r="M197" s="1031" t="s">
        <v>3272</v>
      </c>
      <c r="N197" s="1032" t="s">
        <v>166</v>
      </c>
    </row>
    <row r="198" spans="1:14" x14ac:dyDescent="0.35">
      <c r="A198" s="1033"/>
      <c r="B198" s="1033" t="s">
        <v>662</v>
      </c>
      <c r="C198" s="1033" t="s">
        <v>2254</v>
      </c>
      <c r="D198" s="1034">
        <v>43851</v>
      </c>
      <c r="E198" s="1033"/>
      <c r="F198" s="1033" t="s">
        <v>98</v>
      </c>
      <c r="G198" s="1033" t="s">
        <v>2253</v>
      </c>
      <c r="H198" s="1033" t="s">
        <v>1937</v>
      </c>
      <c r="I198" s="1034">
        <v>43874</v>
      </c>
      <c r="J198" s="1035" t="s">
        <v>3304</v>
      </c>
      <c r="K198" s="1033">
        <v>5</v>
      </c>
      <c r="L198" s="1034">
        <v>45700</v>
      </c>
      <c r="M198" s="1036" t="s">
        <v>3272</v>
      </c>
      <c r="N198" s="1037" t="s">
        <v>166</v>
      </c>
    </row>
    <row r="199" spans="1:14" x14ac:dyDescent="0.35">
      <c r="A199" s="1028"/>
      <c r="B199" s="1028" t="s">
        <v>2256</v>
      </c>
      <c r="C199" s="1028" t="s">
        <v>2257</v>
      </c>
      <c r="D199" s="1029">
        <v>43334</v>
      </c>
      <c r="E199" s="1028"/>
      <c r="F199" s="1028" t="s">
        <v>98</v>
      </c>
      <c r="G199" s="1028" t="s">
        <v>2186</v>
      </c>
      <c r="H199" s="1028" t="s">
        <v>2258</v>
      </c>
      <c r="I199" s="1029">
        <v>43845</v>
      </c>
      <c r="J199" s="1030" t="s">
        <v>3305</v>
      </c>
      <c r="K199" s="1028">
        <v>5</v>
      </c>
      <c r="L199" s="1029">
        <v>45671</v>
      </c>
      <c r="M199" s="1031" t="s">
        <v>3272</v>
      </c>
      <c r="N199" s="1032" t="s">
        <v>166</v>
      </c>
    </row>
    <row r="200" spans="1:14" x14ac:dyDescent="0.35">
      <c r="A200" s="1033"/>
      <c r="B200" s="1033" t="s">
        <v>2260</v>
      </c>
      <c r="C200" s="1033" t="s">
        <v>2262</v>
      </c>
      <c r="D200" s="1034">
        <v>43376</v>
      </c>
      <c r="E200" s="1033"/>
      <c r="F200" s="1033" t="s">
        <v>93</v>
      </c>
      <c r="G200" s="1033" t="s">
        <v>2261</v>
      </c>
      <c r="H200" s="1033" t="s">
        <v>2263</v>
      </c>
      <c r="I200" s="1034">
        <v>43781</v>
      </c>
      <c r="J200" s="1035" t="s">
        <v>3306</v>
      </c>
      <c r="K200" s="1033">
        <v>5</v>
      </c>
      <c r="L200" s="1034">
        <v>45607</v>
      </c>
      <c r="M200" s="1036" t="s">
        <v>3272</v>
      </c>
      <c r="N200" s="1037" t="s">
        <v>166</v>
      </c>
    </row>
    <row r="201" spans="1:14" x14ac:dyDescent="0.35">
      <c r="A201" s="1028"/>
      <c r="B201" s="1028" t="s">
        <v>2265</v>
      </c>
      <c r="C201" s="1028" t="s">
        <v>2267</v>
      </c>
      <c r="D201" s="1029">
        <v>42982</v>
      </c>
      <c r="E201" s="1028"/>
      <c r="F201" s="1028" t="s">
        <v>636</v>
      </c>
      <c r="G201" s="1028" t="s">
        <v>2266</v>
      </c>
      <c r="H201" s="1028" t="s">
        <v>2268</v>
      </c>
      <c r="I201" s="1029">
        <v>43721</v>
      </c>
      <c r="J201" s="1030" t="s">
        <v>3307</v>
      </c>
      <c r="K201" s="1028">
        <v>5</v>
      </c>
      <c r="L201" s="1029">
        <v>45547</v>
      </c>
      <c r="M201" s="1031" t="s">
        <v>3272</v>
      </c>
      <c r="N201" s="1032" t="s">
        <v>166</v>
      </c>
    </row>
    <row r="202" spans="1:14" x14ac:dyDescent="0.35">
      <c r="A202" s="1033"/>
      <c r="B202" s="1033" t="s">
        <v>2270</v>
      </c>
      <c r="C202" s="1033" t="s">
        <v>2272</v>
      </c>
      <c r="D202" s="1034">
        <v>43248</v>
      </c>
      <c r="E202" s="1033"/>
      <c r="F202" s="1033" t="s">
        <v>636</v>
      </c>
      <c r="G202" s="1033" t="s">
        <v>2271</v>
      </c>
      <c r="H202" s="1033" t="s">
        <v>2273</v>
      </c>
      <c r="I202" s="1034">
        <v>43705</v>
      </c>
      <c r="J202" s="1035" t="s">
        <v>3308</v>
      </c>
      <c r="K202" s="1033">
        <v>5</v>
      </c>
      <c r="L202" s="1034">
        <v>45531</v>
      </c>
      <c r="M202" s="1036" t="s">
        <v>3272</v>
      </c>
      <c r="N202" s="1037" t="s">
        <v>166</v>
      </c>
    </row>
    <row r="203" spans="1:14" x14ac:dyDescent="0.35">
      <c r="A203" s="1028"/>
      <c r="B203" s="1028" t="s">
        <v>23</v>
      </c>
      <c r="C203" s="1028" t="s">
        <v>2276</v>
      </c>
      <c r="D203" s="1029">
        <v>43609</v>
      </c>
      <c r="E203" s="1028"/>
      <c r="F203" s="1028" t="s">
        <v>91</v>
      </c>
      <c r="G203" s="1028" t="s">
        <v>2275</v>
      </c>
      <c r="H203" s="1028" t="s">
        <v>2277</v>
      </c>
      <c r="I203" s="1029">
        <v>43705</v>
      </c>
      <c r="J203" s="1030" t="s">
        <v>3309</v>
      </c>
      <c r="K203" s="1028">
        <v>5</v>
      </c>
      <c r="L203" s="1029">
        <v>45531</v>
      </c>
      <c r="M203" s="1031" t="s">
        <v>3272</v>
      </c>
      <c r="N203" s="1032" t="s">
        <v>166</v>
      </c>
    </row>
    <row r="204" spans="1:14" x14ac:dyDescent="0.35">
      <c r="A204" s="1033"/>
      <c r="B204" s="1033" t="s">
        <v>638</v>
      </c>
      <c r="C204" s="1033" t="s">
        <v>2280</v>
      </c>
      <c r="D204" s="1034">
        <v>43591</v>
      </c>
      <c r="E204" s="1033"/>
      <c r="F204" s="1033" t="s">
        <v>99</v>
      </c>
      <c r="G204" s="1033" t="s">
        <v>2279</v>
      </c>
      <c r="H204" s="1033" t="s">
        <v>2281</v>
      </c>
      <c r="I204" s="1034">
        <v>43705</v>
      </c>
      <c r="J204" s="1035" t="s">
        <v>3310</v>
      </c>
      <c r="K204" s="1033">
        <v>5</v>
      </c>
      <c r="L204" s="1034">
        <v>45531</v>
      </c>
      <c r="M204" s="1036" t="s">
        <v>3272</v>
      </c>
      <c r="N204" s="1037" t="s">
        <v>166</v>
      </c>
    </row>
    <row r="205" spans="1:14" x14ac:dyDescent="0.35">
      <c r="A205" s="1028"/>
      <c r="B205" s="1028" t="s">
        <v>2283</v>
      </c>
      <c r="C205" s="1028" t="s">
        <v>2285</v>
      </c>
      <c r="D205" s="1029">
        <v>43609</v>
      </c>
      <c r="E205" s="1028"/>
      <c r="F205" s="1028" t="s">
        <v>98</v>
      </c>
      <c r="G205" s="1028" t="s">
        <v>2284</v>
      </c>
      <c r="H205" s="1028" t="s">
        <v>2286</v>
      </c>
      <c r="I205" s="1029">
        <v>43693</v>
      </c>
      <c r="J205" s="1030" t="s">
        <v>3311</v>
      </c>
      <c r="K205" s="1028">
        <v>5</v>
      </c>
      <c r="L205" s="1029">
        <v>45519</v>
      </c>
      <c r="M205" s="1031" t="s">
        <v>3272</v>
      </c>
      <c r="N205" s="1032" t="s">
        <v>166</v>
      </c>
    </row>
    <row r="206" spans="1:14" x14ac:dyDescent="0.35">
      <c r="A206" s="1033"/>
      <c r="B206" s="1033" t="s">
        <v>2288</v>
      </c>
      <c r="C206" s="1033" t="s">
        <v>1910</v>
      </c>
      <c r="D206" s="1034">
        <v>43475</v>
      </c>
      <c r="E206" s="1033"/>
      <c r="F206" s="1033" t="s">
        <v>98</v>
      </c>
      <c r="G206" s="1033" t="s">
        <v>2289</v>
      </c>
      <c r="H206" s="1033" t="s">
        <v>2290</v>
      </c>
      <c r="I206" s="1034">
        <v>43676</v>
      </c>
      <c r="J206" s="1035" t="s">
        <v>3312</v>
      </c>
      <c r="K206" s="1033">
        <v>5</v>
      </c>
      <c r="L206" s="1034">
        <v>45502</v>
      </c>
      <c r="M206" s="1036" t="s">
        <v>3272</v>
      </c>
      <c r="N206" s="1037" t="s">
        <v>166</v>
      </c>
    </row>
    <row r="207" spans="1:14" x14ac:dyDescent="0.35">
      <c r="A207" s="1028"/>
      <c r="B207" s="1028" t="s">
        <v>2260</v>
      </c>
      <c r="C207" s="1028" t="s">
        <v>2262</v>
      </c>
      <c r="D207" s="1029">
        <v>43559</v>
      </c>
      <c r="E207" s="1028"/>
      <c r="F207" s="1028" t="s">
        <v>93</v>
      </c>
      <c r="G207" s="1028" t="s">
        <v>2292</v>
      </c>
      <c r="H207" s="1028" t="s">
        <v>2293</v>
      </c>
      <c r="I207" s="1029">
        <v>43670</v>
      </c>
      <c r="J207" s="1030" t="s">
        <v>3313</v>
      </c>
      <c r="K207" s="1028">
        <v>5</v>
      </c>
      <c r="L207" s="1029">
        <v>45496</v>
      </c>
      <c r="M207" s="1031" t="s">
        <v>3272</v>
      </c>
      <c r="N207" s="1032" t="s">
        <v>166</v>
      </c>
    </row>
    <row r="208" spans="1:14" x14ac:dyDescent="0.35">
      <c r="A208" s="1033"/>
      <c r="B208" s="1033" t="s">
        <v>2295</v>
      </c>
      <c r="C208" s="1033" t="s">
        <v>2296</v>
      </c>
      <c r="D208" s="1034">
        <v>43207</v>
      </c>
      <c r="E208" s="1033"/>
      <c r="F208" s="1033" t="s">
        <v>99</v>
      </c>
      <c r="G208" s="1033" t="s">
        <v>1837</v>
      </c>
      <c r="H208" s="1033" t="s">
        <v>2297</v>
      </c>
      <c r="I208" s="1034">
        <v>43595</v>
      </c>
      <c r="J208" s="1035" t="s">
        <v>3314</v>
      </c>
      <c r="K208" s="1033">
        <v>5</v>
      </c>
      <c r="L208" s="1034">
        <v>45421</v>
      </c>
      <c r="M208" s="1036" t="s">
        <v>3272</v>
      </c>
      <c r="N208" s="1037" t="s">
        <v>166</v>
      </c>
    </row>
    <row r="209" spans="1:14" x14ac:dyDescent="0.35">
      <c r="A209" s="1028"/>
      <c r="B209" s="1028" t="s">
        <v>23</v>
      </c>
      <c r="C209" s="1028" t="s">
        <v>2276</v>
      </c>
      <c r="D209" s="1029">
        <v>42375</v>
      </c>
      <c r="E209" s="1028"/>
      <c r="F209" s="1028" t="s">
        <v>91</v>
      </c>
      <c r="G209" s="1028" t="s">
        <v>2299</v>
      </c>
      <c r="H209" s="1028" t="s">
        <v>639</v>
      </c>
      <c r="I209" s="1029">
        <v>43564</v>
      </c>
      <c r="J209" s="1030" t="s">
        <v>3315</v>
      </c>
      <c r="K209" s="1028">
        <v>5</v>
      </c>
      <c r="L209" s="1029">
        <v>45390</v>
      </c>
      <c r="M209" s="1031" t="s">
        <v>3272</v>
      </c>
      <c r="N209" s="1032" t="s">
        <v>166</v>
      </c>
    </row>
    <row r="210" spans="1:14" x14ac:dyDescent="0.35">
      <c r="A210" s="1033"/>
      <c r="B210" s="1033" t="s">
        <v>2301</v>
      </c>
      <c r="C210" s="1033" t="s">
        <v>2303</v>
      </c>
      <c r="D210" s="1034">
        <v>43138</v>
      </c>
      <c r="E210" s="1033"/>
      <c r="F210" s="1033" t="s">
        <v>96</v>
      </c>
      <c r="G210" s="1033" t="s">
        <v>2302</v>
      </c>
      <c r="H210" s="1033" t="s">
        <v>2304</v>
      </c>
      <c r="I210" s="1034">
        <v>43560</v>
      </c>
      <c r="J210" s="1035" t="s">
        <v>3316</v>
      </c>
      <c r="K210" s="1033">
        <v>5</v>
      </c>
      <c r="L210" s="1034">
        <v>45386</v>
      </c>
      <c r="M210" s="1036" t="s">
        <v>3272</v>
      </c>
      <c r="N210" s="1037" t="s">
        <v>166</v>
      </c>
    </row>
    <row r="211" spans="1:14" x14ac:dyDescent="0.35">
      <c r="A211" s="1028"/>
      <c r="B211" s="1028" t="s">
        <v>626</v>
      </c>
      <c r="C211" s="1028" t="s">
        <v>2307</v>
      </c>
      <c r="D211" s="1029">
        <v>45028</v>
      </c>
      <c r="E211" s="1028"/>
      <c r="F211" s="1028" t="s">
        <v>99</v>
      </c>
      <c r="G211" s="1028" t="s">
        <v>2306</v>
      </c>
      <c r="H211" s="1028" t="s">
        <v>2308</v>
      </c>
      <c r="I211" s="1029">
        <v>45253</v>
      </c>
      <c r="J211" s="1030" t="s">
        <v>2309</v>
      </c>
      <c r="K211" s="1028">
        <v>3</v>
      </c>
      <c r="L211" s="1029">
        <v>46349</v>
      </c>
      <c r="M211" s="1031" t="s">
        <v>3317</v>
      </c>
      <c r="N211" s="1032" t="s">
        <v>346</v>
      </c>
    </row>
    <row r="212" spans="1:14" x14ac:dyDescent="0.35">
      <c r="A212" s="1033"/>
      <c r="B212" s="1033" t="s">
        <v>23</v>
      </c>
      <c r="C212" s="1033" t="s">
        <v>637</v>
      </c>
      <c r="D212" s="1034">
        <v>45034</v>
      </c>
      <c r="E212" s="1033"/>
      <c r="F212" s="1033" t="s">
        <v>98</v>
      </c>
      <c r="G212" s="1033" t="s">
        <v>2310</v>
      </c>
      <c r="H212" s="1033" t="s">
        <v>2311</v>
      </c>
      <c r="I212" s="1034">
        <v>45175</v>
      </c>
      <c r="J212" s="1035" t="s">
        <v>2312</v>
      </c>
      <c r="K212" s="1033">
        <v>3</v>
      </c>
      <c r="L212" s="1034">
        <v>46270</v>
      </c>
      <c r="M212" s="1036" t="s">
        <v>3317</v>
      </c>
      <c r="N212" s="1037" t="s">
        <v>166</v>
      </c>
    </row>
    <row r="213" spans="1:14" x14ac:dyDescent="0.35">
      <c r="A213" s="1028"/>
      <c r="B213" s="1028" t="s">
        <v>2313</v>
      </c>
      <c r="C213" s="1028" t="s">
        <v>2315</v>
      </c>
      <c r="D213" s="1029">
        <v>44908</v>
      </c>
      <c r="E213" s="1028"/>
      <c r="F213" s="1028" t="s">
        <v>99</v>
      </c>
      <c r="G213" s="1028" t="s">
        <v>2314</v>
      </c>
      <c r="H213" s="1028" t="s">
        <v>2316</v>
      </c>
      <c r="I213" s="1029">
        <v>45119</v>
      </c>
      <c r="J213" s="1030" t="s">
        <v>2317</v>
      </c>
      <c r="K213" s="1028">
        <v>3</v>
      </c>
      <c r="L213" s="1029">
        <v>46215</v>
      </c>
      <c r="M213" s="1031" t="s">
        <v>3317</v>
      </c>
      <c r="N213" s="1032" t="s">
        <v>346</v>
      </c>
    </row>
    <row r="214" spans="1:14" x14ac:dyDescent="0.35">
      <c r="A214" s="1033"/>
      <c r="B214" s="1033" t="s">
        <v>5</v>
      </c>
      <c r="C214" s="1033" t="s">
        <v>2319</v>
      </c>
      <c r="D214" s="1034">
        <v>45005</v>
      </c>
      <c r="E214" s="1033"/>
      <c r="F214" s="1033" t="s">
        <v>94</v>
      </c>
      <c r="G214" s="1033" t="s">
        <v>2318</v>
      </c>
      <c r="H214" s="1033" t="s">
        <v>2320</v>
      </c>
      <c r="I214" s="1034">
        <v>45106</v>
      </c>
      <c r="J214" s="1035" t="s">
        <v>2321</v>
      </c>
      <c r="K214" s="1033">
        <v>3</v>
      </c>
      <c r="L214" s="1034">
        <v>46201</v>
      </c>
      <c r="M214" s="1036" t="s">
        <v>3317</v>
      </c>
      <c r="N214" s="1037" t="s">
        <v>166</v>
      </c>
    </row>
    <row r="215" spans="1:14" x14ac:dyDescent="0.35">
      <c r="A215" s="1028"/>
      <c r="B215" s="1028" t="s">
        <v>2322</v>
      </c>
      <c r="C215" s="1028" t="s">
        <v>2324</v>
      </c>
      <c r="D215" s="1029">
        <v>44981</v>
      </c>
      <c r="E215" s="1028"/>
      <c r="F215" s="1028" t="s">
        <v>99</v>
      </c>
      <c r="G215" s="1028" t="s">
        <v>2323</v>
      </c>
      <c r="H215" s="1028" t="s">
        <v>2026</v>
      </c>
      <c r="I215" s="1029">
        <v>45092</v>
      </c>
      <c r="J215" s="1030" t="s">
        <v>2325</v>
      </c>
      <c r="K215" s="1028">
        <v>3</v>
      </c>
      <c r="L215" s="1029">
        <v>46187</v>
      </c>
      <c r="M215" s="1031" t="s">
        <v>3317</v>
      </c>
      <c r="N215" s="1032" t="s">
        <v>327</v>
      </c>
    </row>
    <row r="216" spans="1:14" x14ac:dyDescent="0.35">
      <c r="A216" s="1033"/>
      <c r="B216" s="1033" t="s">
        <v>2295</v>
      </c>
      <c r="C216" s="1033" t="s">
        <v>2296</v>
      </c>
      <c r="D216" s="1034">
        <v>45056</v>
      </c>
      <c r="E216" s="1033"/>
      <c r="F216" s="1033" t="s">
        <v>99</v>
      </c>
      <c r="G216" s="1033" t="s">
        <v>1837</v>
      </c>
      <c r="H216" s="1033" t="s">
        <v>1033</v>
      </c>
      <c r="I216" s="1034">
        <v>45076</v>
      </c>
      <c r="J216" s="1035" t="s">
        <v>2326</v>
      </c>
      <c r="K216" s="1033">
        <v>5</v>
      </c>
      <c r="L216" s="1034">
        <v>46902</v>
      </c>
      <c r="M216" s="1036" t="s">
        <v>3317</v>
      </c>
      <c r="N216" s="1037" t="s">
        <v>327</v>
      </c>
    </row>
    <row r="217" spans="1:14" x14ac:dyDescent="0.35">
      <c r="A217" s="1028"/>
      <c r="B217" s="1028" t="s">
        <v>2327</v>
      </c>
      <c r="C217" s="1028" t="s">
        <v>2329</v>
      </c>
      <c r="D217" s="1029">
        <v>44958</v>
      </c>
      <c r="E217" s="1028"/>
      <c r="F217" s="1028" t="s">
        <v>99</v>
      </c>
      <c r="G217" s="1028" t="s">
        <v>2328</v>
      </c>
      <c r="H217" s="1028" t="s">
        <v>2330</v>
      </c>
      <c r="I217" s="1029">
        <v>45006</v>
      </c>
      <c r="J217" s="1030" t="s">
        <v>2331</v>
      </c>
      <c r="K217" s="1028">
        <v>3</v>
      </c>
      <c r="L217" s="1029">
        <v>46101</v>
      </c>
      <c r="M217" s="1031" t="s">
        <v>3317</v>
      </c>
      <c r="N217" s="1032" t="s">
        <v>166</v>
      </c>
    </row>
    <row r="218" spans="1:14" x14ac:dyDescent="0.35">
      <c r="A218" s="1033"/>
      <c r="B218" s="1033" t="s">
        <v>2313</v>
      </c>
      <c r="C218" s="1033" t="s">
        <v>2315</v>
      </c>
      <c r="D218" s="1034">
        <v>44908</v>
      </c>
      <c r="E218" s="1033"/>
      <c r="F218" s="1033" t="s">
        <v>99</v>
      </c>
      <c r="G218" s="1033" t="s">
        <v>2332</v>
      </c>
      <c r="H218" s="1033" t="s">
        <v>2333</v>
      </c>
      <c r="I218" s="1034">
        <v>44991</v>
      </c>
      <c r="J218" s="1035" t="s">
        <v>2334</v>
      </c>
      <c r="K218" s="1033">
        <v>3</v>
      </c>
      <c r="L218" s="1034">
        <v>46086</v>
      </c>
      <c r="M218" s="1036" t="s">
        <v>3317</v>
      </c>
      <c r="N218" s="1037" t="s">
        <v>346</v>
      </c>
    </row>
    <row r="219" spans="1:14" x14ac:dyDescent="0.35">
      <c r="A219" s="1028"/>
      <c r="B219" s="1028" t="s">
        <v>2335</v>
      </c>
      <c r="C219" s="1028" t="s">
        <v>2337</v>
      </c>
      <c r="D219" s="1029">
        <v>44875</v>
      </c>
      <c r="E219" s="1028"/>
      <c r="F219" s="1028" t="s">
        <v>91</v>
      </c>
      <c r="G219" s="1028" t="s">
        <v>2336</v>
      </c>
      <c r="H219" s="1028" t="s">
        <v>1863</v>
      </c>
      <c r="I219" s="1029">
        <v>44939</v>
      </c>
      <c r="J219" s="1030" t="s">
        <v>2338</v>
      </c>
      <c r="K219" s="1028">
        <v>3</v>
      </c>
      <c r="L219" s="1029">
        <v>46034</v>
      </c>
      <c r="M219" s="1031" t="s">
        <v>3317</v>
      </c>
      <c r="N219" s="1032" t="s">
        <v>327</v>
      </c>
    </row>
    <row r="220" spans="1:14" x14ac:dyDescent="0.35">
      <c r="A220" s="1033"/>
      <c r="B220" s="1033" t="s">
        <v>2339</v>
      </c>
      <c r="C220" s="1033" t="s">
        <v>2341</v>
      </c>
      <c r="D220" s="1034">
        <v>44127</v>
      </c>
      <c r="E220" s="1033"/>
      <c r="F220" s="1033" t="s">
        <v>98</v>
      </c>
      <c r="G220" s="1033" t="s">
        <v>2340</v>
      </c>
      <c r="H220" s="1033" t="s">
        <v>2342</v>
      </c>
      <c r="I220" s="1034">
        <v>44935</v>
      </c>
      <c r="J220" s="1035" t="s">
        <v>2343</v>
      </c>
      <c r="K220" s="1033">
        <v>3</v>
      </c>
      <c r="L220" s="1034">
        <v>46030</v>
      </c>
      <c r="M220" s="1036" t="s">
        <v>3317</v>
      </c>
      <c r="N220" s="1037" t="s">
        <v>327</v>
      </c>
    </row>
    <row r="221" spans="1:14" x14ac:dyDescent="0.35">
      <c r="A221" s="1028"/>
      <c r="B221" s="1028" t="s">
        <v>348</v>
      </c>
      <c r="C221" s="1028" t="s">
        <v>648</v>
      </c>
      <c r="D221" s="1029">
        <v>44869</v>
      </c>
      <c r="E221" s="1028"/>
      <c r="F221" s="1028" t="s">
        <v>98</v>
      </c>
      <c r="G221" s="1028" t="s">
        <v>349</v>
      </c>
      <c r="H221" s="1028" t="s">
        <v>913</v>
      </c>
      <c r="I221" s="1029">
        <v>44909</v>
      </c>
      <c r="J221" s="1030" t="s">
        <v>914</v>
      </c>
      <c r="K221" s="1028">
        <v>3</v>
      </c>
      <c r="L221" s="1029">
        <v>46004</v>
      </c>
      <c r="M221" s="1031" t="s">
        <v>3317</v>
      </c>
      <c r="N221" s="1032" t="s">
        <v>166</v>
      </c>
    </row>
    <row r="222" spans="1:14" x14ac:dyDescent="0.35">
      <c r="A222" s="1033"/>
      <c r="B222" s="1033" t="s">
        <v>915</v>
      </c>
      <c r="C222" s="1033" t="s">
        <v>651</v>
      </c>
      <c r="D222" s="1034">
        <v>44761</v>
      </c>
      <c r="E222" s="1033"/>
      <c r="F222" s="1033" t="s">
        <v>98</v>
      </c>
      <c r="G222" s="1033" t="s">
        <v>916</v>
      </c>
      <c r="H222" s="1033" t="s">
        <v>917</v>
      </c>
      <c r="I222" s="1034">
        <v>44907</v>
      </c>
      <c r="J222" s="1035" t="s">
        <v>918</v>
      </c>
      <c r="K222" s="1033">
        <v>3</v>
      </c>
      <c r="L222" s="1034">
        <v>46002</v>
      </c>
      <c r="M222" s="1036" t="s">
        <v>3317</v>
      </c>
      <c r="N222" s="1037" t="s">
        <v>327</v>
      </c>
    </row>
    <row r="223" spans="1:14" x14ac:dyDescent="0.35">
      <c r="A223" s="1028"/>
      <c r="B223" s="1028" t="s">
        <v>919</v>
      </c>
      <c r="C223" s="1028" t="s">
        <v>921</v>
      </c>
      <c r="D223" s="1029">
        <v>44111</v>
      </c>
      <c r="E223" s="1028"/>
      <c r="F223" s="1028" t="s">
        <v>91</v>
      </c>
      <c r="G223" s="1028" t="s">
        <v>920</v>
      </c>
      <c r="H223" s="1028" t="s">
        <v>922</v>
      </c>
      <c r="I223" s="1029">
        <v>44900</v>
      </c>
      <c r="J223" s="1030" t="s">
        <v>923</v>
      </c>
      <c r="K223" s="1028">
        <v>3</v>
      </c>
      <c r="L223" s="1029">
        <v>45996</v>
      </c>
      <c r="M223" s="1031" t="s">
        <v>3317</v>
      </c>
      <c r="N223" s="1032" t="s">
        <v>166</v>
      </c>
    </row>
    <row r="224" spans="1:14" x14ac:dyDescent="0.35">
      <c r="A224" s="1033"/>
      <c r="B224" s="1033" t="s">
        <v>612</v>
      </c>
      <c r="C224" s="1033" t="s">
        <v>650</v>
      </c>
      <c r="D224" s="1034">
        <v>44770</v>
      </c>
      <c r="E224" s="1033"/>
      <c r="F224" s="1033" t="s">
        <v>167</v>
      </c>
      <c r="G224" s="1033" t="s">
        <v>649</v>
      </c>
      <c r="H224" s="1033" t="s">
        <v>911</v>
      </c>
      <c r="I224" s="1034">
        <v>44827</v>
      </c>
      <c r="J224" s="1035" t="s">
        <v>912</v>
      </c>
      <c r="K224" s="1033">
        <v>3</v>
      </c>
      <c r="L224" s="1034">
        <v>45922</v>
      </c>
      <c r="M224" s="1036" t="s">
        <v>3317</v>
      </c>
      <c r="N224" s="1037" t="s">
        <v>327</v>
      </c>
    </row>
    <row r="225" spans="1:14" x14ac:dyDescent="0.35">
      <c r="A225" s="1028"/>
      <c r="B225" s="1028" t="s">
        <v>347</v>
      </c>
      <c r="C225" s="1028" t="s">
        <v>637</v>
      </c>
      <c r="D225" s="1029">
        <v>44217</v>
      </c>
      <c r="E225" s="1028"/>
      <c r="F225" s="1028" t="s">
        <v>99</v>
      </c>
      <c r="G225" s="1028" t="s">
        <v>332</v>
      </c>
      <c r="H225" s="1028" t="s">
        <v>639</v>
      </c>
      <c r="I225" s="1029">
        <v>44732</v>
      </c>
      <c r="J225" s="1030" t="s">
        <v>924</v>
      </c>
      <c r="K225" s="1028">
        <v>3</v>
      </c>
      <c r="L225" s="1029">
        <v>45827</v>
      </c>
      <c r="M225" s="1031" t="s">
        <v>3317</v>
      </c>
      <c r="N225" s="1032" t="s">
        <v>327</v>
      </c>
    </row>
    <row r="226" spans="1:14" x14ac:dyDescent="0.35">
      <c r="A226" s="1033"/>
      <c r="B226" s="1033" t="s">
        <v>908</v>
      </c>
      <c r="C226" s="1033" t="s">
        <v>642</v>
      </c>
      <c r="D226" s="1034">
        <v>44431</v>
      </c>
      <c r="E226" s="1033"/>
      <c r="F226" s="1033" t="s">
        <v>98</v>
      </c>
      <c r="G226" s="1033" t="s">
        <v>909</v>
      </c>
      <c r="H226" s="1033" t="s">
        <v>298</v>
      </c>
      <c r="I226" s="1034">
        <v>44670</v>
      </c>
      <c r="J226" s="1035" t="s">
        <v>910</v>
      </c>
      <c r="K226" s="1033">
        <v>3</v>
      </c>
      <c r="L226" s="1034">
        <v>45765</v>
      </c>
      <c r="M226" s="1036" t="s">
        <v>3317</v>
      </c>
      <c r="N226" s="1037" t="s">
        <v>166</v>
      </c>
    </row>
    <row r="227" spans="1:14" x14ac:dyDescent="0.35">
      <c r="A227" s="1028"/>
      <c r="B227" s="1028" t="s">
        <v>2213</v>
      </c>
      <c r="C227" s="1028" t="s">
        <v>2344</v>
      </c>
      <c r="D227" s="1029">
        <v>42741</v>
      </c>
      <c r="E227" s="1028"/>
      <c r="F227" s="1028" t="s">
        <v>99</v>
      </c>
      <c r="G227" s="1028" t="s">
        <v>2314</v>
      </c>
      <c r="H227" s="1028" t="s">
        <v>2345</v>
      </c>
      <c r="I227" s="1029">
        <v>44410</v>
      </c>
      <c r="J227" s="1030" t="s">
        <v>2346</v>
      </c>
      <c r="K227" s="1028">
        <v>3</v>
      </c>
      <c r="L227" s="1029">
        <v>45505</v>
      </c>
      <c r="M227" s="1031" t="s">
        <v>3317</v>
      </c>
      <c r="N227" s="1032" t="s">
        <v>644</v>
      </c>
    </row>
    <row r="228" spans="1:14" x14ac:dyDescent="0.35">
      <c r="A228" s="1033"/>
      <c r="B228" s="1033" t="s">
        <v>2213</v>
      </c>
      <c r="C228" s="1033" t="s">
        <v>2344</v>
      </c>
      <c r="D228" s="1034"/>
      <c r="E228" s="1033"/>
      <c r="F228" s="1033" t="s">
        <v>96</v>
      </c>
      <c r="G228" s="1033" t="s">
        <v>2347</v>
      </c>
      <c r="H228" s="1033" t="s">
        <v>2348</v>
      </c>
      <c r="I228" s="1034">
        <v>44410</v>
      </c>
      <c r="J228" s="1035" t="s">
        <v>2349</v>
      </c>
      <c r="K228" s="1033">
        <v>3</v>
      </c>
      <c r="L228" s="1034">
        <v>45505</v>
      </c>
      <c r="M228" s="1036" t="s">
        <v>3317</v>
      </c>
      <c r="N228" s="1037" t="s">
        <v>645</v>
      </c>
    </row>
    <row r="229" spans="1:14" x14ac:dyDescent="0.35">
      <c r="A229" s="1028"/>
      <c r="B229" s="1028" t="s">
        <v>2213</v>
      </c>
      <c r="C229" s="1028" t="s">
        <v>2344</v>
      </c>
      <c r="D229" s="1029">
        <v>42523</v>
      </c>
      <c r="E229" s="1028"/>
      <c r="F229" s="1028" t="s">
        <v>96</v>
      </c>
      <c r="G229" s="1028" t="s">
        <v>646</v>
      </c>
      <c r="H229" s="1028" t="s">
        <v>2350</v>
      </c>
      <c r="I229" s="1029">
        <v>44410</v>
      </c>
      <c r="J229" s="1030" t="s">
        <v>2351</v>
      </c>
      <c r="K229" s="1028">
        <v>3</v>
      </c>
      <c r="L229" s="1029">
        <v>45505</v>
      </c>
      <c r="M229" s="1031" t="s">
        <v>3317</v>
      </c>
      <c r="N229" s="1032" t="s">
        <v>635</v>
      </c>
    </row>
    <row r="230" spans="1:14" x14ac:dyDescent="0.35">
      <c r="A230" s="1033"/>
      <c r="B230" s="1033" t="s">
        <v>647</v>
      </c>
      <c r="C230" s="1033" t="s">
        <v>2353</v>
      </c>
      <c r="D230" s="1034">
        <v>44249</v>
      </c>
      <c r="E230" s="1033"/>
      <c r="F230" s="1033" t="s">
        <v>96</v>
      </c>
      <c r="G230" s="1033" t="s">
        <v>2352</v>
      </c>
      <c r="H230" s="1033" t="s">
        <v>2354</v>
      </c>
      <c r="I230" s="1034">
        <v>44357</v>
      </c>
      <c r="J230" s="1035" t="s">
        <v>2355</v>
      </c>
      <c r="K230" s="1033">
        <v>3</v>
      </c>
      <c r="L230" s="1034">
        <v>45453</v>
      </c>
      <c r="M230" s="1036" t="s">
        <v>3317</v>
      </c>
      <c r="N230" s="1037" t="s">
        <v>166</v>
      </c>
    </row>
    <row r="231" spans="1:14" x14ac:dyDescent="0.35">
      <c r="A231" s="1028"/>
      <c r="B231" s="1028" t="s">
        <v>2356</v>
      </c>
      <c r="C231" s="1028" t="s">
        <v>2358</v>
      </c>
      <c r="D231" s="1029">
        <v>43650</v>
      </c>
      <c r="E231" s="1028"/>
      <c r="F231" s="1028" t="s">
        <v>98</v>
      </c>
      <c r="G231" s="1028" t="s">
        <v>2357</v>
      </c>
      <c r="H231" s="1028" t="s">
        <v>2359</v>
      </c>
      <c r="I231" s="1029">
        <v>44196</v>
      </c>
      <c r="J231" s="1030" t="s">
        <v>2360</v>
      </c>
      <c r="K231" s="1028">
        <v>3</v>
      </c>
      <c r="L231" s="1029">
        <v>45290</v>
      </c>
      <c r="M231" s="1031" t="s">
        <v>3317</v>
      </c>
      <c r="N231" s="1032" t="s">
        <v>166</v>
      </c>
    </row>
    <row r="232" spans="1:14" x14ac:dyDescent="0.35">
      <c r="A232" s="1033"/>
      <c r="B232" s="1033" t="s">
        <v>344</v>
      </c>
      <c r="C232" s="1033" t="s">
        <v>648</v>
      </c>
      <c r="D232" s="1034">
        <v>44085</v>
      </c>
      <c r="E232" s="1033"/>
      <c r="F232" s="1033" t="s">
        <v>91</v>
      </c>
      <c r="G232" s="1033" t="s">
        <v>2361</v>
      </c>
      <c r="H232" s="1033" t="s">
        <v>2362</v>
      </c>
      <c r="I232" s="1034">
        <v>44189</v>
      </c>
      <c r="J232" s="1035" t="s">
        <v>2363</v>
      </c>
      <c r="K232" s="1033">
        <v>3</v>
      </c>
      <c r="L232" s="1034">
        <v>45283</v>
      </c>
      <c r="M232" s="1036" t="s">
        <v>3317</v>
      </c>
      <c r="N232" s="1037" t="s">
        <v>166</v>
      </c>
    </row>
    <row r="233" spans="1:14" x14ac:dyDescent="0.35">
      <c r="A233" s="1028"/>
      <c r="B233" s="1028" t="s">
        <v>3</v>
      </c>
      <c r="C233" s="1028" t="s">
        <v>2364</v>
      </c>
      <c r="D233" s="1029"/>
      <c r="E233" s="1028"/>
      <c r="F233" s="1028" t="s">
        <v>99</v>
      </c>
      <c r="G233" s="1028" t="s">
        <v>332</v>
      </c>
      <c r="H233" s="1028" t="s">
        <v>2365</v>
      </c>
      <c r="I233" s="1029">
        <v>44179</v>
      </c>
      <c r="J233" s="1030" t="s">
        <v>2366</v>
      </c>
      <c r="K233" s="1028">
        <v>3</v>
      </c>
      <c r="L233" s="1029">
        <v>45273</v>
      </c>
      <c r="M233" s="1031" t="s">
        <v>3317</v>
      </c>
      <c r="N233" s="1032" t="s">
        <v>166</v>
      </c>
    </row>
    <row r="234" spans="1:14" x14ac:dyDescent="0.35">
      <c r="A234" s="1033"/>
      <c r="B234" s="1033" t="s">
        <v>306</v>
      </c>
      <c r="C234" s="1033" t="s">
        <v>2307</v>
      </c>
      <c r="D234" s="1034">
        <v>43998</v>
      </c>
      <c r="E234" s="1033"/>
      <c r="F234" s="1033" t="s">
        <v>99</v>
      </c>
      <c r="G234" s="1033" t="s">
        <v>2306</v>
      </c>
      <c r="H234" s="1033" t="s">
        <v>2367</v>
      </c>
      <c r="I234" s="1034">
        <v>44029</v>
      </c>
      <c r="J234" s="1035" t="s">
        <v>2368</v>
      </c>
      <c r="K234" s="1033">
        <v>3</v>
      </c>
      <c r="L234" s="1034">
        <v>45123</v>
      </c>
      <c r="M234" s="1036" t="s">
        <v>3317</v>
      </c>
      <c r="N234" s="1037" t="s">
        <v>346</v>
      </c>
    </row>
    <row r="235" spans="1:14" x14ac:dyDescent="0.35">
      <c r="A235" s="1028"/>
      <c r="B235" s="1028" t="s">
        <v>2369</v>
      </c>
      <c r="C235" s="1028" t="s">
        <v>2371</v>
      </c>
      <c r="D235" s="1029">
        <v>43650</v>
      </c>
      <c r="E235" s="1028"/>
      <c r="F235" s="1028" t="s">
        <v>94</v>
      </c>
      <c r="G235" s="1028" t="s">
        <v>2370</v>
      </c>
      <c r="H235" s="1028" t="s">
        <v>2373</v>
      </c>
      <c r="I235" s="1029">
        <v>43878</v>
      </c>
      <c r="J235" s="1030" t="s">
        <v>2374</v>
      </c>
      <c r="K235" s="1028">
        <v>3</v>
      </c>
      <c r="L235" s="1029">
        <v>44973</v>
      </c>
      <c r="M235" s="1031" t="s">
        <v>3317</v>
      </c>
      <c r="N235" s="1032" t="s">
        <v>327</v>
      </c>
    </row>
    <row r="236" spans="1:14" x14ac:dyDescent="0.35">
      <c r="A236" s="1033"/>
      <c r="B236" s="1033" t="s">
        <v>348</v>
      </c>
      <c r="C236" s="1033" t="s">
        <v>648</v>
      </c>
      <c r="D236" s="1034">
        <v>43462</v>
      </c>
      <c r="E236" s="1033"/>
      <c r="F236" s="1033" t="s">
        <v>98</v>
      </c>
      <c r="G236" s="1033" t="s">
        <v>349</v>
      </c>
      <c r="H236" s="1033" t="s">
        <v>2342</v>
      </c>
      <c r="I236" s="1034">
        <v>43839</v>
      </c>
      <c r="J236" s="1035" t="s">
        <v>2375</v>
      </c>
      <c r="K236" s="1033">
        <v>3</v>
      </c>
      <c r="L236" s="1034">
        <v>44934</v>
      </c>
      <c r="M236" s="1036" t="s">
        <v>3317</v>
      </c>
      <c r="N236" s="1037" t="s">
        <v>166</v>
      </c>
    </row>
    <row r="237" spans="1:14" x14ac:dyDescent="0.35">
      <c r="A237" s="1028"/>
      <c r="B237" s="1028" t="s">
        <v>7</v>
      </c>
      <c r="C237" s="1028" t="s">
        <v>2218</v>
      </c>
      <c r="D237" s="1029">
        <v>44497</v>
      </c>
      <c r="E237" s="1028"/>
      <c r="F237" s="1028" t="s">
        <v>636</v>
      </c>
      <c r="G237" s="1028" t="s">
        <v>652</v>
      </c>
      <c r="H237" s="1028" t="s">
        <v>629</v>
      </c>
      <c r="I237" s="1029">
        <v>44582</v>
      </c>
      <c r="J237" s="1030" t="s">
        <v>967</v>
      </c>
      <c r="K237" s="1028">
        <v>2</v>
      </c>
      <c r="L237" s="1029">
        <v>45312</v>
      </c>
      <c r="M237" s="1031" t="s">
        <v>3318</v>
      </c>
      <c r="N237" s="1032" t="s">
        <v>166</v>
      </c>
    </row>
    <row r="238" spans="1:14" x14ac:dyDescent="0.35">
      <c r="A238" s="1033"/>
      <c r="B238" s="1033" t="s">
        <v>709</v>
      </c>
      <c r="C238" s="1033" t="s">
        <v>970</v>
      </c>
      <c r="D238" s="1034">
        <v>44685</v>
      </c>
      <c r="E238" s="1033"/>
      <c r="F238" s="1033" t="s">
        <v>91</v>
      </c>
      <c r="G238" s="1033" t="s">
        <v>968</v>
      </c>
      <c r="H238" s="1033" t="s">
        <v>971</v>
      </c>
      <c r="I238" s="1034">
        <v>44830</v>
      </c>
      <c r="J238" s="1035" t="s">
        <v>972</v>
      </c>
      <c r="K238" s="1033">
        <v>2</v>
      </c>
      <c r="L238" s="1034">
        <v>45560</v>
      </c>
      <c r="M238" s="1036" t="s">
        <v>3318</v>
      </c>
      <c r="N238" s="1037" t="s">
        <v>327</v>
      </c>
    </row>
    <row r="239" spans="1:14" x14ac:dyDescent="0.35">
      <c r="A239" s="1028"/>
      <c r="B239" s="1028" t="s">
        <v>2377</v>
      </c>
      <c r="C239" s="1028" t="s">
        <v>2379</v>
      </c>
      <c r="D239" s="1029">
        <v>44468</v>
      </c>
      <c r="E239" s="1028"/>
      <c r="F239" s="1028" t="s">
        <v>96</v>
      </c>
      <c r="G239" s="1028" t="s">
        <v>2378</v>
      </c>
      <c r="H239" s="1028" t="s">
        <v>2380</v>
      </c>
      <c r="I239" s="1029">
        <v>44524</v>
      </c>
      <c r="J239" s="1030" t="s">
        <v>2381</v>
      </c>
      <c r="K239" s="1028">
        <v>2</v>
      </c>
      <c r="L239" s="1029">
        <v>45253</v>
      </c>
      <c r="M239" s="1031" t="s">
        <v>3318</v>
      </c>
      <c r="N239" s="1032" t="s">
        <v>166</v>
      </c>
    </row>
    <row r="240" spans="1:14" x14ac:dyDescent="0.35">
      <c r="A240" s="1033"/>
      <c r="B240" s="1033" t="s">
        <v>710</v>
      </c>
      <c r="C240" s="1033" t="s">
        <v>2382</v>
      </c>
      <c r="D240" s="1034">
        <v>44649</v>
      </c>
      <c r="E240" s="1033"/>
      <c r="F240" s="1033" t="s">
        <v>98</v>
      </c>
      <c r="G240" s="1033" t="s">
        <v>973</v>
      </c>
      <c r="H240" s="1033">
        <v>295</v>
      </c>
      <c r="I240" s="1034">
        <v>44811</v>
      </c>
      <c r="J240" s="1035" t="s">
        <v>974</v>
      </c>
      <c r="K240" s="1033">
        <v>2</v>
      </c>
      <c r="L240" s="1034">
        <v>45541</v>
      </c>
      <c r="M240" s="1036" t="s">
        <v>3318</v>
      </c>
      <c r="N240" s="1037" t="s">
        <v>166</v>
      </c>
    </row>
    <row r="241" spans="1:14" x14ac:dyDescent="0.35">
      <c r="A241" s="1028"/>
      <c r="B241" s="1028" t="s">
        <v>2383</v>
      </c>
      <c r="C241" s="1028" t="s">
        <v>2385</v>
      </c>
      <c r="D241" s="1029">
        <v>44272</v>
      </c>
      <c r="E241" s="1028"/>
      <c r="F241" s="1028" t="s">
        <v>636</v>
      </c>
      <c r="G241" s="1028" t="s">
        <v>2384</v>
      </c>
      <c r="H241" s="1028" t="s">
        <v>298</v>
      </c>
      <c r="I241" s="1029">
        <v>44301</v>
      </c>
      <c r="J241" s="1030" t="s">
        <v>2386</v>
      </c>
      <c r="K241" s="1028">
        <v>2</v>
      </c>
      <c r="L241" s="1029">
        <v>45030</v>
      </c>
      <c r="M241" s="1031" t="s">
        <v>3318</v>
      </c>
      <c r="N241" s="1032" t="s">
        <v>166</v>
      </c>
    </row>
    <row r="242" spans="1:14" x14ac:dyDescent="0.35">
      <c r="A242" s="1033"/>
      <c r="B242" s="1033" t="s">
        <v>2387</v>
      </c>
      <c r="C242" s="1033" t="s">
        <v>2389</v>
      </c>
      <c r="D242" s="1034">
        <v>44359</v>
      </c>
      <c r="E242" s="1033"/>
      <c r="F242" s="1033" t="s">
        <v>318</v>
      </c>
      <c r="G242" s="1033" t="s">
        <v>2388</v>
      </c>
      <c r="H242" s="1033" t="s">
        <v>2390</v>
      </c>
      <c r="I242" s="1034">
        <v>44412</v>
      </c>
      <c r="J242" s="1035" t="s">
        <v>2391</v>
      </c>
      <c r="K242" s="1033">
        <v>2</v>
      </c>
      <c r="L242" s="1034">
        <v>45141</v>
      </c>
      <c r="M242" s="1036" t="s">
        <v>3318</v>
      </c>
      <c r="N242" s="1037" t="s">
        <v>166</v>
      </c>
    </row>
    <row r="243" spans="1:14" x14ac:dyDescent="0.35">
      <c r="A243" s="1028"/>
      <c r="B243" s="1028" t="s">
        <v>711</v>
      </c>
      <c r="C243" s="1028" t="s">
        <v>976</v>
      </c>
      <c r="D243" s="1029">
        <v>44605</v>
      </c>
      <c r="E243" s="1028"/>
      <c r="F243" s="1028" t="s">
        <v>318</v>
      </c>
      <c r="G243" s="1028" t="s">
        <v>975</v>
      </c>
      <c r="H243" s="1028" t="s">
        <v>977</v>
      </c>
      <c r="I243" s="1029">
        <v>44782</v>
      </c>
      <c r="J243" s="1030" t="s">
        <v>978</v>
      </c>
      <c r="K243" s="1028">
        <v>2</v>
      </c>
      <c r="L243" s="1029">
        <v>45512</v>
      </c>
      <c r="M243" s="1031" t="s">
        <v>3318</v>
      </c>
      <c r="N243" s="1032" t="s">
        <v>327</v>
      </c>
    </row>
    <row r="244" spans="1:14" x14ac:dyDescent="0.35">
      <c r="A244" s="1033"/>
      <c r="B244" s="1033" t="s">
        <v>23</v>
      </c>
      <c r="C244" s="1033" t="s">
        <v>637</v>
      </c>
      <c r="D244" s="1034">
        <v>44760</v>
      </c>
      <c r="E244" s="1033"/>
      <c r="F244" s="1033" t="s">
        <v>91</v>
      </c>
      <c r="G244" s="1033" t="s">
        <v>968</v>
      </c>
      <c r="H244" s="1033" t="s">
        <v>979</v>
      </c>
      <c r="I244" s="1034">
        <v>44838</v>
      </c>
      <c r="J244" s="1035" t="s">
        <v>980</v>
      </c>
      <c r="K244" s="1033">
        <v>2</v>
      </c>
      <c r="L244" s="1034">
        <v>45568</v>
      </c>
      <c r="M244" s="1036" t="s">
        <v>3318</v>
      </c>
      <c r="N244" s="1037" t="s">
        <v>327</v>
      </c>
    </row>
    <row r="245" spans="1:14" x14ac:dyDescent="0.35">
      <c r="A245" s="1028"/>
      <c r="B245" s="1028" t="s">
        <v>23</v>
      </c>
      <c r="C245" s="1028" t="s">
        <v>637</v>
      </c>
      <c r="D245" s="1029">
        <v>44308</v>
      </c>
      <c r="E245" s="1028"/>
      <c r="F245" s="1028" t="s">
        <v>94</v>
      </c>
      <c r="G245" s="1028" t="s">
        <v>2388</v>
      </c>
      <c r="H245" s="1028" t="s">
        <v>654</v>
      </c>
      <c r="I245" s="1029">
        <v>44313</v>
      </c>
      <c r="J245" s="1030" t="s">
        <v>2393</v>
      </c>
      <c r="K245" s="1028">
        <v>2</v>
      </c>
      <c r="L245" s="1029">
        <v>45042</v>
      </c>
      <c r="M245" s="1031" t="s">
        <v>3318</v>
      </c>
      <c r="N245" s="1032" t="s">
        <v>166</v>
      </c>
    </row>
    <row r="246" spans="1:14" x14ac:dyDescent="0.35">
      <c r="A246" s="1033"/>
      <c r="B246" s="1033" t="s">
        <v>712</v>
      </c>
      <c r="C246" s="1033" t="s">
        <v>981</v>
      </c>
      <c r="D246" s="1034">
        <v>44607</v>
      </c>
      <c r="E246" s="1033"/>
      <c r="F246" s="1033" t="s">
        <v>318</v>
      </c>
      <c r="G246" s="1033" t="s">
        <v>321</v>
      </c>
      <c r="H246" s="1033" t="s">
        <v>982</v>
      </c>
      <c r="I246" s="1034">
        <v>44841</v>
      </c>
      <c r="J246" s="1035" t="s">
        <v>983</v>
      </c>
      <c r="K246" s="1033">
        <v>2</v>
      </c>
      <c r="L246" s="1034">
        <v>45571</v>
      </c>
      <c r="M246" s="1036" t="s">
        <v>3318</v>
      </c>
      <c r="N246" s="1037" t="s">
        <v>166</v>
      </c>
    </row>
    <row r="247" spans="1:14" x14ac:dyDescent="0.35">
      <c r="A247" s="1028"/>
      <c r="B247" s="1028" t="s">
        <v>713</v>
      </c>
      <c r="C247" s="1028" t="s">
        <v>985</v>
      </c>
      <c r="D247" s="1029">
        <v>44844</v>
      </c>
      <c r="E247" s="1028"/>
      <c r="F247" s="1028" t="s">
        <v>167</v>
      </c>
      <c r="G247" s="1028" t="s">
        <v>984</v>
      </c>
      <c r="H247" s="1028" t="s">
        <v>986</v>
      </c>
      <c r="I247" s="1029">
        <v>44858</v>
      </c>
      <c r="J247" s="1030" t="s">
        <v>987</v>
      </c>
      <c r="K247" s="1028">
        <v>2</v>
      </c>
      <c r="L247" s="1029">
        <v>45588</v>
      </c>
      <c r="M247" s="1031" t="s">
        <v>3318</v>
      </c>
      <c r="N247" s="1032" t="s">
        <v>166</v>
      </c>
    </row>
    <row r="248" spans="1:14" x14ac:dyDescent="0.35">
      <c r="A248" s="1033"/>
      <c r="B248" s="1033" t="s">
        <v>610</v>
      </c>
      <c r="C248" s="1033" t="s">
        <v>2395</v>
      </c>
      <c r="D248" s="1034">
        <v>44448</v>
      </c>
      <c r="E248" s="1033"/>
      <c r="F248" s="1033" t="s">
        <v>91</v>
      </c>
      <c r="G248" s="1033" t="s">
        <v>2394</v>
      </c>
      <c r="H248" s="1033" t="s">
        <v>2396</v>
      </c>
      <c r="I248" s="1034">
        <v>44496</v>
      </c>
      <c r="J248" s="1035" t="s">
        <v>2397</v>
      </c>
      <c r="K248" s="1033">
        <v>2</v>
      </c>
      <c r="L248" s="1034">
        <v>45225</v>
      </c>
      <c r="M248" s="1036" t="s">
        <v>3318</v>
      </c>
      <c r="N248" s="1037" t="s">
        <v>166</v>
      </c>
    </row>
    <row r="249" spans="1:14" x14ac:dyDescent="0.35">
      <c r="A249" s="1028"/>
      <c r="B249" s="1028" t="s">
        <v>2398</v>
      </c>
      <c r="C249" s="1028" t="s">
        <v>2400</v>
      </c>
      <c r="D249" s="1029">
        <v>44967</v>
      </c>
      <c r="E249" s="1028"/>
      <c r="F249" s="1028" t="s">
        <v>98</v>
      </c>
      <c r="G249" s="1028" t="s">
        <v>2399</v>
      </c>
      <c r="H249" s="1028" t="s">
        <v>2401</v>
      </c>
      <c r="I249" s="1029">
        <v>45015</v>
      </c>
      <c r="J249" s="1030" t="s">
        <v>2402</v>
      </c>
      <c r="K249" s="1028">
        <v>2</v>
      </c>
      <c r="L249" s="1029">
        <v>45745</v>
      </c>
      <c r="M249" s="1031" t="s">
        <v>3318</v>
      </c>
      <c r="N249" s="1032" t="s">
        <v>166</v>
      </c>
    </row>
    <row r="250" spans="1:14" x14ac:dyDescent="0.35">
      <c r="A250" s="1033"/>
      <c r="B250" s="1033" t="s">
        <v>2403</v>
      </c>
      <c r="C250" s="1033" t="s">
        <v>2168</v>
      </c>
      <c r="D250" s="1034">
        <v>45069</v>
      </c>
      <c r="E250" s="1033"/>
      <c r="F250" s="1033" t="s">
        <v>93</v>
      </c>
      <c r="G250" s="1033" t="s">
        <v>2404</v>
      </c>
      <c r="H250" s="1033" t="s">
        <v>2405</v>
      </c>
      <c r="I250" s="1034">
        <v>45119</v>
      </c>
      <c r="J250" s="1035" t="s">
        <v>2406</v>
      </c>
      <c r="K250" s="1033">
        <v>2</v>
      </c>
      <c r="L250" s="1034">
        <v>45849</v>
      </c>
      <c r="M250" s="1036" t="s">
        <v>3318</v>
      </c>
      <c r="N250" s="1037" t="s">
        <v>166</v>
      </c>
    </row>
    <row r="251" spans="1:14" x14ac:dyDescent="0.35">
      <c r="A251" s="1028"/>
      <c r="B251" s="1028" t="s">
        <v>7</v>
      </c>
      <c r="C251" s="1028" t="s">
        <v>2218</v>
      </c>
      <c r="D251" s="1029">
        <v>44461</v>
      </c>
      <c r="E251" s="1028"/>
      <c r="F251" s="1028" t="s">
        <v>99</v>
      </c>
      <c r="G251" s="1028" t="s">
        <v>903</v>
      </c>
      <c r="H251" s="1028" t="s">
        <v>904</v>
      </c>
      <c r="I251" s="1029">
        <v>44634</v>
      </c>
      <c r="J251" s="1030" t="s">
        <v>905</v>
      </c>
      <c r="K251" s="1028">
        <v>1</v>
      </c>
      <c r="L251" s="1029">
        <v>44998</v>
      </c>
      <c r="M251" s="1031" t="s">
        <v>3319</v>
      </c>
      <c r="N251" s="1032" t="s">
        <v>166</v>
      </c>
    </row>
    <row r="252" spans="1:14" x14ac:dyDescent="0.35">
      <c r="A252" s="1033"/>
      <c r="B252" s="1033" t="s">
        <v>7</v>
      </c>
      <c r="C252" s="1033" t="s">
        <v>2218</v>
      </c>
      <c r="D252" s="1034"/>
      <c r="E252" s="1033"/>
      <c r="F252" s="1033" t="s">
        <v>636</v>
      </c>
      <c r="G252" s="1033" t="s">
        <v>2408</v>
      </c>
      <c r="H252" s="1033" t="s">
        <v>2409</v>
      </c>
      <c r="I252" s="1034">
        <v>44211</v>
      </c>
      <c r="J252" s="1035" t="s">
        <v>2410</v>
      </c>
      <c r="K252" s="1033">
        <v>2</v>
      </c>
      <c r="L252" s="1034">
        <v>44940</v>
      </c>
      <c r="M252" s="1036" t="s">
        <v>3319</v>
      </c>
      <c r="N252" s="1037" t="s">
        <v>166</v>
      </c>
    </row>
    <row r="253" spans="1:14" x14ac:dyDescent="0.35">
      <c r="A253" s="1028"/>
      <c r="B253" s="1028" t="s">
        <v>2411</v>
      </c>
      <c r="C253" s="1028" t="s">
        <v>2413</v>
      </c>
      <c r="D253" s="1029">
        <v>44141</v>
      </c>
      <c r="E253" s="1028"/>
      <c r="F253" s="1028" t="s">
        <v>93</v>
      </c>
      <c r="G253" s="1028" t="s">
        <v>2412</v>
      </c>
      <c r="H253" s="1028" t="s">
        <v>653</v>
      </c>
      <c r="I253" s="1029">
        <v>44246</v>
      </c>
      <c r="J253" s="1030" t="s">
        <v>2414</v>
      </c>
      <c r="K253" s="1028">
        <v>2</v>
      </c>
      <c r="L253" s="1029">
        <v>44975</v>
      </c>
      <c r="M253" s="1031" t="s">
        <v>3319</v>
      </c>
      <c r="N253" s="1032" t="s">
        <v>166</v>
      </c>
    </row>
    <row r="254" spans="1:14" x14ac:dyDescent="0.35">
      <c r="A254" s="1033"/>
      <c r="B254" s="1033" t="s">
        <v>2415</v>
      </c>
      <c r="C254" s="1033" t="s">
        <v>2416</v>
      </c>
      <c r="D254" s="1034">
        <v>44319</v>
      </c>
      <c r="E254" s="1033"/>
      <c r="F254" s="1033" t="s">
        <v>93</v>
      </c>
      <c r="G254" s="1033" t="s">
        <v>2199</v>
      </c>
      <c r="H254" s="1033" t="s">
        <v>1833</v>
      </c>
      <c r="I254" s="1034">
        <v>44382</v>
      </c>
      <c r="J254" s="1035" t="s">
        <v>2417</v>
      </c>
      <c r="K254" s="1033">
        <v>2</v>
      </c>
      <c r="L254" s="1034">
        <v>45111</v>
      </c>
      <c r="M254" s="1036" t="s">
        <v>3319</v>
      </c>
      <c r="N254" s="1037" t="s">
        <v>166</v>
      </c>
    </row>
    <row r="255" spans="1:14" x14ac:dyDescent="0.35">
      <c r="A255" s="1028"/>
      <c r="B255" s="1028" t="s">
        <v>305</v>
      </c>
      <c r="C255" s="1028" t="s">
        <v>2419</v>
      </c>
      <c r="D255" s="1029">
        <v>44378</v>
      </c>
      <c r="E255" s="1028"/>
      <c r="F255" s="1028" t="s">
        <v>94</v>
      </c>
      <c r="G255" s="1028" t="s">
        <v>2418</v>
      </c>
      <c r="H255" s="1028" t="s">
        <v>2420</v>
      </c>
      <c r="I255" s="1029">
        <v>44459</v>
      </c>
      <c r="J255" s="1030" t="s">
        <v>2421</v>
      </c>
      <c r="K255" s="1028">
        <v>2</v>
      </c>
      <c r="L255" s="1029">
        <v>45188</v>
      </c>
      <c r="M255" s="1031" t="s">
        <v>3319</v>
      </c>
      <c r="N255" s="1032" t="s">
        <v>166</v>
      </c>
    </row>
    <row r="256" spans="1:14" x14ac:dyDescent="0.35">
      <c r="A256" s="1033"/>
      <c r="B256" s="1033" t="s">
        <v>2422</v>
      </c>
      <c r="C256" s="1033" t="s">
        <v>2424</v>
      </c>
      <c r="D256" s="1034">
        <v>44128</v>
      </c>
      <c r="E256" s="1033"/>
      <c r="F256" s="1033" t="s">
        <v>93</v>
      </c>
      <c r="G256" s="1033" t="s">
        <v>2423</v>
      </c>
      <c r="H256" s="1033" t="s">
        <v>655</v>
      </c>
      <c r="I256" s="1034">
        <v>44354</v>
      </c>
      <c r="J256" s="1035" t="s">
        <v>2425</v>
      </c>
      <c r="K256" s="1033">
        <v>2</v>
      </c>
      <c r="L256" s="1034">
        <v>45084</v>
      </c>
      <c r="M256" s="1036" t="s">
        <v>3319</v>
      </c>
      <c r="N256" s="1037" t="s">
        <v>166</v>
      </c>
    </row>
    <row r="257" spans="1:14" x14ac:dyDescent="0.35">
      <c r="A257" s="1028"/>
      <c r="B257" s="1028" t="s">
        <v>23</v>
      </c>
      <c r="C257" s="1028" t="s">
        <v>637</v>
      </c>
      <c r="D257" s="1029">
        <v>44634</v>
      </c>
      <c r="E257" s="1028"/>
      <c r="F257" s="1028" t="s">
        <v>91</v>
      </c>
      <c r="G257" s="1028" t="s">
        <v>323</v>
      </c>
      <c r="H257" s="1028" t="s">
        <v>906</v>
      </c>
      <c r="I257" s="1029">
        <v>44732</v>
      </c>
      <c r="J257" s="1030" t="s">
        <v>907</v>
      </c>
      <c r="K257" s="1028">
        <v>2</v>
      </c>
      <c r="L257" s="1029">
        <v>45462</v>
      </c>
      <c r="M257" s="1031" t="s">
        <v>3319</v>
      </c>
      <c r="N257" s="1032" t="s">
        <v>327</v>
      </c>
    </row>
    <row r="258" spans="1:14" x14ac:dyDescent="0.35">
      <c r="A258" s="1033"/>
      <c r="B258" s="1033" t="s">
        <v>2398</v>
      </c>
      <c r="C258" s="1033" t="s">
        <v>2400</v>
      </c>
      <c r="D258" s="1034">
        <v>44125</v>
      </c>
      <c r="E258" s="1033"/>
      <c r="F258" s="1033" t="s">
        <v>98</v>
      </c>
      <c r="G258" s="1033" t="s">
        <v>2426</v>
      </c>
      <c r="H258" s="1033" t="s">
        <v>2427</v>
      </c>
      <c r="I258" s="1034">
        <v>44211</v>
      </c>
      <c r="J258" s="1035" t="s">
        <v>2428</v>
      </c>
      <c r="K258" s="1033">
        <v>2</v>
      </c>
      <c r="L258" s="1034">
        <v>44940</v>
      </c>
      <c r="M258" s="1036" t="s">
        <v>3319</v>
      </c>
      <c r="N258" s="1037" t="s">
        <v>166</v>
      </c>
    </row>
    <row r="259" spans="1:14" x14ac:dyDescent="0.35">
      <c r="A259" s="1028"/>
      <c r="B259" s="1028" t="s">
        <v>2398</v>
      </c>
      <c r="C259" s="1028" t="s">
        <v>2400</v>
      </c>
      <c r="D259" s="1029">
        <v>44958</v>
      </c>
      <c r="E259" s="1028"/>
      <c r="F259" s="1028" t="s">
        <v>98</v>
      </c>
      <c r="G259" s="1028" t="s">
        <v>2426</v>
      </c>
      <c r="H259" s="1028" t="s">
        <v>2429</v>
      </c>
      <c r="I259" s="1029">
        <v>45006</v>
      </c>
      <c r="J259" s="1030" t="s">
        <v>2430</v>
      </c>
      <c r="K259" s="1028">
        <v>2</v>
      </c>
      <c r="L259" s="1029">
        <v>45736</v>
      </c>
      <c r="M259" s="1031" t="s">
        <v>3319</v>
      </c>
      <c r="N259" s="1032" t="s">
        <v>166</v>
      </c>
    </row>
    <row r="260" spans="1:14" x14ac:dyDescent="0.35">
      <c r="A260" s="1033"/>
      <c r="B260" s="1033" t="s">
        <v>2431</v>
      </c>
      <c r="C260" s="1033" t="s">
        <v>2432</v>
      </c>
      <c r="D260" s="1034"/>
      <c r="E260" s="1033"/>
      <c r="F260" s="1033" t="s">
        <v>636</v>
      </c>
      <c r="G260" s="1033" t="s">
        <v>652</v>
      </c>
      <c r="H260" s="1033" t="s">
        <v>2083</v>
      </c>
      <c r="I260" s="1034">
        <v>44211</v>
      </c>
      <c r="J260" s="1035" t="s">
        <v>2433</v>
      </c>
      <c r="K260" s="1033">
        <v>2</v>
      </c>
      <c r="L260" s="1034">
        <v>44940</v>
      </c>
      <c r="M260" s="1036" t="s">
        <v>3319</v>
      </c>
      <c r="N260" s="1037" t="s">
        <v>166</v>
      </c>
    </row>
    <row r="261" spans="1:14" x14ac:dyDescent="0.35">
      <c r="A261" s="1028"/>
      <c r="B261" s="1028" t="s">
        <v>2431</v>
      </c>
      <c r="C261" s="1028" t="s">
        <v>2432</v>
      </c>
      <c r="D261" s="1029">
        <v>44210</v>
      </c>
      <c r="E261" s="1028"/>
      <c r="F261" s="1028" t="s">
        <v>95</v>
      </c>
      <c r="G261" s="1028" t="s">
        <v>2434</v>
      </c>
      <c r="H261" s="1028" t="s">
        <v>2010</v>
      </c>
      <c r="I261" s="1029">
        <v>44398</v>
      </c>
      <c r="J261" s="1030" t="s">
        <v>2435</v>
      </c>
      <c r="K261" s="1028">
        <v>2</v>
      </c>
      <c r="L261" s="1029">
        <v>45127</v>
      </c>
      <c r="M261" s="1031" t="s">
        <v>3319</v>
      </c>
      <c r="N261" s="1032" t="s">
        <v>166</v>
      </c>
    </row>
    <row r="262" spans="1:14" x14ac:dyDescent="0.35">
      <c r="A262" s="1033"/>
      <c r="B262" s="1033" t="s">
        <v>2436</v>
      </c>
      <c r="C262" s="1033" t="s">
        <v>2438</v>
      </c>
      <c r="D262" s="1034">
        <v>44817</v>
      </c>
      <c r="E262" s="1033"/>
      <c r="F262" s="1033" t="s">
        <v>98</v>
      </c>
      <c r="G262" s="1033" t="s">
        <v>2437</v>
      </c>
      <c r="H262" s="1033" t="s">
        <v>2440</v>
      </c>
      <c r="I262" s="1034">
        <v>45002</v>
      </c>
      <c r="J262" s="1035" t="s">
        <v>2441</v>
      </c>
      <c r="K262" s="1033">
        <v>2</v>
      </c>
      <c r="L262" s="1034">
        <v>45732</v>
      </c>
      <c r="M262" s="1036" t="s">
        <v>3319</v>
      </c>
      <c r="N262" s="1037" t="s">
        <v>166</v>
      </c>
    </row>
    <row r="263" spans="1:14" x14ac:dyDescent="0.35">
      <c r="A263" s="1028"/>
      <c r="B263" s="1028" t="s">
        <v>7</v>
      </c>
      <c r="C263" s="1028" t="s">
        <v>2218</v>
      </c>
      <c r="D263" s="1029"/>
      <c r="E263" s="1028"/>
      <c r="F263" s="1028" t="s">
        <v>98</v>
      </c>
      <c r="G263" s="1028" t="s">
        <v>2442</v>
      </c>
      <c r="H263" s="1028" t="s">
        <v>930</v>
      </c>
      <c r="I263" s="1029">
        <v>44985</v>
      </c>
      <c r="J263" s="1030" t="s">
        <v>2443</v>
      </c>
      <c r="K263" s="1028">
        <v>2</v>
      </c>
      <c r="L263" s="1029">
        <v>45715</v>
      </c>
      <c r="M263" s="1031" t="s">
        <v>3319</v>
      </c>
      <c r="N263" s="1032" t="s">
        <v>166</v>
      </c>
    </row>
    <row r="264" spans="1:14" x14ac:dyDescent="0.35">
      <c r="A264" s="1033"/>
      <c r="B264" s="1033" t="s">
        <v>2415</v>
      </c>
      <c r="C264" s="1033" t="s">
        <v>2416</v>
      </c>
      <c r="D264" s="1034">
        <v>45030</v>
      </c>
      <c r="E264" s="1033"/>
      <c r="F264" s="1033" t="s">
        <v>93</v>
      </c>
      <c r="G264" s="1033" t="s">
        <v>2199</v>
      </c>
      <c r="H264" s="1033" t="s">
        <v>2444</v>
      </c>
      <c r="I264" s="1034">
        <v>45146</v>
      </c>
      <c r="J264" s="1035" t="s">
        <v>2417</v>
      </c>
      <c r="K264" s="1033">
        <v>2</v>
      </c>
      <c r="L264" s="1034">
        <v>45876</v>
      </c>
      <c r="M264" s="1036" t="s">
        <v>3319</v>
      </c>
      <c r="N264" s="1037" t="s">
        <v>166</v>
      </c>
    </row>
    <row r="265" spans="1:14" x14ac:dyDescent="0.35">
      <c r="A265" s="1028"/>
      <c r="B265" s="1028" t="s">
        <v>1216</v>
      </c>
      <c r="C265" s="1028" t="s">
        <v>2416</v>
      </c>
      <c r="D265" s="1029">
        <v>45060</v>
      </c>
      <c r="E265" s="1028"/>
      <c r="F265" s="1028" t="s">
        <v>93</v>
      </c>
      <c r="G265" s="1028" t="s">
        <v>2199</v>
      </c>
      <c r="H265" s="1028" t="s">
        <v>2445</v>
      </c>
      <c r="I265" s="1029">
        <v>45146</v>
      </c>
      <c r="J265" s="1030" t="s">
        <v>2417</v>
      </c>
      <c r="K265" s="1028">
        <v>2</v>
      </c>
      <c r="L265" s="1029">
        <v>45876</v>
      </c>
      <c r="M265" s="1031" t="s">
        <v>3319</v>
      </c>
      <c r="N265" s="1032" t="s">
        <v>166</v>
      </c>
    </row>
    <row r="274" spans="2:11" ht="24" x14ac:dyDescent="0.35">
      <c r="B274" s="931" t="s">
        <v>3320</v>
      </c>
      <c r="C274" s="931" t="s">
        <v>3321</v>
      </c>
      <c r="D274" s="931" t="s">
        <v>9</v>
      </c>
      <c r="E274" s="931" t="s">
        <v>3322</v>
      </c>
      <c r="F274" s="931" t="s">
        <v>3323</v>
      </c>
      <c r="G274" s="931" t="s">
        <v>3324</v>
      </c>
      <c r="I274" s="929" t="s">
        <v>1815</v>
      </c>
      <c r="J274" s="929" t="s">
        <v>282</v>
      </c>
      <c r="K274" s="929" t="s">
        <v>88</v>
      </c>
    </row>
    <row r="275" spans="2:11" x14ac:dyDescent="0.35">
      <c r="B275" s="932" t="s">
        <v>3325</v>
      </c>
      <c r="C275" s="932" t="s">
        <v>2138</v>
      </c>
      <c r="D275" s="694" t="s">
        <v>2136</v>
      </c>
      <c r="E275" s="933">
        <v>44818</v>
      </c>
      <c r="F275" s="932" t="s">
        <v>3326</v>
      </c>
      <c r="G275" s="932" t="s">
        <v>3325</v>
      </c>
      <c r="I275" s="694" t="s">
        <v>596</v>
      </c>
      <c r="K275" s="930">
        <v>38260</v>
      </c>
    </row>
    <row r="276" spans="2:11" x14ac:dyDescent="0.35">
      <c r="B276" s="934" t="s">
        <v>3327</v>
      </c>
      <c r="C276" s="934" t="s">
        <v>2125</v>
      </c>
      <c r="D276" s="934" t="s">
        <v>717</v>
      </c>
      <c r="E276" s="935">
        <v>37691</v>
      </c>
      <c r="F276" s="934" t="s">
        <v>3328</v>
      </c>
      <c r="G276" s="934" t="s">
        <v>3329</v>
      </c>
      <c r="I276" s="694" t="s">
        <v>6</v>
      </c>
      <c r="K276" s="930">
        <v>38503</v>
      </c>
    </row>
    <row r="277" spans="2:11" x14ac:dyDescent="0.35">
      <c r="B277" s="847" t="s">
        <v>3330</v>
      </c>
      <c r="C277" s="847" t="s">
        <v>2118</v>
      </c>
      <c r="D277" s="847" t="s">
        <v>596</v>
      </c>
      <c r="E277" s="936">
        <v>38260</v>
      </c>
      <c r="F277" s="847" t="s">
        <v>3328</v>
      </c>
      <c r="G277" s="847" t="s">
        <v>3331</v>
      </c>
      <c r="I277" s="694" t="s">
        <v>609</v>
      </c>
      <c r="K277" s="930">
        <v>37722</v>
      </c>
    </row>
    <row r="278" spans="2:11" x14ac:dyDescent="0.35">
      <c r="B278" s="934" t="s">
        <v>3332</v>
      </c>
      <c r="C278" s="934" t="s">
        <v>2122</v>
      </c>
      <c r="D278" s="934" t="s">
        <v>6</v>
      </c>
      <c r="E278" s="935">
        <v>38503</v>
      </c>
      <c r="F278" s="934" t="s">
        <v>3328</v>
      </c>
      <c r="G278" s="934" t="s">
        <v>3333</v>
      </c>
      <c r="I278" s="694" t="s">
        <v>2129</v>
      </c>
      <c r="K278" s="930">
        <v>40528</v>
      </c>
    </row>
    <row r="279" spans="2:11" x14ac:dyDescent="0.35">
      <c r="B279" s="847" t="s">
        <v>3334</v>
      </c>
      <c r="C279" s="847" t="s">
        <v>2134</v>
      </c>
      <c r="D279" s="847" t="s">
        <v>6</v>
      </c>
      <c r="E279" s="936">
        <v>38503</v>
      </c>
      <c r="F279" s="847" t="s">
        <v>3328</v>
      </c>
      <c r="G279" s="847" t="s">
        <v>3335</v>
      </c>
      <c r="I279" s="694" t="s">
        <v>6</v>
      </c>
      <c r="K279" s="930">
        <v>38503</v>
      </c>
    </row>
    <row r="280" spans="2:11" x14ac:dyDescent="0.35">
      <c r="B280" s="934" t="s">
        <v>3336</v>
      </c>
      <c r="C280" s="934" t="s">
        <v>2131</v>
      </c>
      <c r="D280" s="934" t="s">
        <v>1604</v>
      </c>
      <c r="E280" s="935">
        <v>40528</v>
      </c>
      <c r="F280" s="934" t="s">
        <v>3328</v>
      </c>
      <c r="G280" s="934" t="s">
        <v>3337</v>
      </c>
      <c r="I280" s="694" t="s">
        <v>2136</v>
      </c>
      <c r="K280" s="930">
        <v>44818</v>
      </c>
    </row>
    <row r="281" spans="2:11" x14ac:dyDescent="0.35">
      <c r="B281" s="847" t="s">
        <v>3338</v>
      </c>
      <c r="C281" s="847" t="s">
        <v>2151</v>
      </c>
      <c r="D281" s="847" t="s">
        <v>2149</v>
      </c>
      <c r="E281" s="936">
        <v>44743</v>
      </c>
      <c r="F281" s="847" t="s">
        <v>3328</v>
      </c>
      <c r="G281" s="847" t="s">
        <v>3339</v>
      </c>
      <c r="I281" s="694" t="s">
        <v>2141</v>
      </c>
      <c r="K281" s="930">
        <v>44790</v>
      </c>
    </row>
    <row r="282" spans="2:11" x14ac:dyDescent="0.35">
      <c r="B282" s="934" t="s">
        <v>3340</v>
      </c>
      <c r="C282" s="934" t="s">
        <v>2143</v>
      </c>
      <c r="D282" s="934" t="s">
        <v>2141</v>
      </c>
      <c r="E282" s="935">
        <v>44790</v>
      </c>
      <c r="F282" s="934" t="s">
        <v>3328</v>
      </c>
      <c r="G282" s="934" t="s">
        <v>3341</v>
      </c>
      <c r="I282" s="694" t="s">
        <v>596</v>
      </c>
      <c r="K282" s="930">
        <v>44967</v>
      </c>
    </row>
    <row r="283" spans="2:11" x14ac:dyDescent="0.35">
      <c r="B283" s="937" t="s">
        <v>3342</v>
      </c>
      <c r="C283" s="937" t="s">
        <v>2145</v>
      </c>
      <c r="D283" s="937" t="s">
        <v>596</v>
      </c>
      <c r="E283" s="938">
        <v>44967</v>
      </c>
      <c r="F283" s="937" t="s">
        <v>3328</v>
      </c>
      <c r="G283" s="937" t="s">
        <v>3343</v>
      </c>
      <c r="I283" s="694" t="s">
        <v>596</v>
      </c>
      <c r="K283" s="930">
        <v>44967</v>
      </c>
    </row>
    <row r="284" spans="2:11" x14ac:dyDescent="0.35">
      <c r="B284" s="939" t="s">
        <v>3325</v>
      </c>
      <c r="C284" s="939" t="s">
        <v>2147</v>
      </c>
      <c r="D284" s="939" t="s">
        <v>596</v>
      </c>
      <c r="E284" s="940">
        <v>44967</v>
      </c>
      <c r="F284" s="939" t="s">
        <v>3328</v>
      </c>
      <c r="G284" s="932" t="s">
        <v>3325</v>
      </c>
      <c r="I284" s="694" t="s">
        <v>2149</v>
      </c>
      <c r="K284" s="930">
        <v>44743</v>
      </c>
    </row>
    <row r="285" spans="2:11" x14ac:dyDescent="0.35">
      <c r="B285" s="937" t="s">
        <v>3325</v>
      </c>
      <c r="C285" s="937" t="s">
        <v>2154</v>
      </c>
      <c r="D285" s="937" t="s">
        <v>2153</v>
      </c>
      <c r="E285" s="938">
        <v>44894</v>
      </c>
      <c r="F285" s="937" t="s">
        <v>3328</v>
      </c>
      <c r="G285" s="937" t="s">
        <v>3325</v>
      </c>
      <c r="I285" s="694" t="s">
        <v>2153</v>
      </c>
      <c r="K285" s="930">
        <v>44894</v>
      </c>
    </row>
  </sheetData>
  <pageMargins left="0.7" right="0.7" top="0.75" bottom="0.75" header="0.3" footer="0.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EE4C65-2EF1-41AC-AE77-CF1DA11D0494}">
  <sheetPr>
    <tabColor rgb="FF00B050"/>
  </sheetPr>
  <dimension ref="A2:M16"/>
  <sheetViews>
    <sheetView workbookViewId="0">
      <selection activeCell="E13" sqref="E13"/>
    </sheetView>
  </sheetViews>
  <sheetFormatPr baseColWidth="10" defaultColWidth="11.54296875" defaultRowHeight="14.5" x14ac:dyDescent="0.35"/>
  <cols>
    <col min="1" max="1" width="16.36328125" style="1039" customWidth="1"/>
    <col min="2" max="2" width="27.08984375" style="1039" bestFit="1" customWidth="1"/>
    <col min="3" max="3" width="13.453125" style="1039" bestFit="1" customWidth="1"/>
    <col min="4" max="4" width="16" style="1039" bestFit="1" customWidth="1"/>
    <col min="5" max="5" width="5.6328125" style="1039" bestFit="1" customWidth="1"/>
    <col min="6" max="6" width="25.6328125" style="1039" bestFit="1" customWidth="1"/>
    <col min="7" max="7" width="6.54296875" style="1039" bestFit="1" customWidth="1"/>
    <col min="8" max="8" width="14.36328125" style="1039" bestFit="1" customWidth="1"/>
    <col min="9" max="9" width="44.453125" style="1039" bestFit="1" customWidth="1"/>
    <col min="10" max="10" width="11.54296875" style="1039" bestFit="1" customWidth="1"/>
    <col min="11" max="11" width="10.453125" style="1039" bestFit="1" customWidth="1"/>
    <col min="12" max="12" width="16.54296875" style="1039" bestFit="1" customWidth="1"/>
    <col min="13" max="13" width="18.36328125" style="1039" bestFit="1" customWidth="1"/>
    <col min="14" max="16384" width="11.54296875" style="1039"/>
  </cols>
  <sheetData>
    <row r="2" spans="1:13" x14ac:dyDescent="0.35">
      <c r="A2" s="1038" t="s">
        <v>3587</v>
      </c>
    </row>
    <row r="4" spans="1:13" x14ac:dyDescent="0.35">
      <c r="A4" s="1040" t="s">
        <v>3077</v>
      </c>
      <c r="B4" s="1040" t="s">
        <v>3078</v>
      </c>
      <c r="C4" s="1040" t="s">
        <v>3079</v>
      </c>
      <c r="D4" s="1040" t="s">
        <v>3080</v>
      </c>
      <c r="E4" s="1040" t="s">
        <v>3081</v>
      </c>
      <c r="F4" s="1040" t="s">
        <v>3082</v>
      </c>
      <c r="G4" s="1040" t="s">
        <v>3083</v>
      </c>
      <c r="H4" s="1040" t="s">
        <v>3084</v>
      </c>
      <c r="I4" s="1040" t="s">
        <v>3085</v>
      </c>
      <c r="J4" s="1041" t="s">
        <v>3087</v>
      </c>
      <c r="K4" s="1041" t="s">
        <v>3391</v>
      </c>
      <c r="L4" s="1041" t="s">
        <v>3392</v>
      </c>
      <c r="M4" s="1041" t="s">
        <v>3393</v>
      </c>
    </row>
    <row r="5" spans="1:13" x14ac:dyDescent="0.35">
      <c r="A5" s="1042" t="s">
        <v>3394</v>
      </c>
      <c r="B5" s="1042" t="s">
        <v>2787</v>
      </c>
      <c r="C5" s="1042" t="s">
        <v>3119</v>
      </c>
      <c r="D5" s="1042" t="s">
        <v>2392</v>
      </c>
      <c r="E5" s="1042" t="s">
        <v>3092</v>
      </c>
      <c r="F5" s="1042" t="s">
        <v>1185</v>
      </c>
      <c r="G5" s="1042" t="s">
        <v>1186</v>
      </c>
      <c r="H5" s="1042" t="s">
        <v>3395</v>
      </c>
      <c r="I5" s="1042" t="s">
        <v>3396</v>
      </c>
      <c r="J5" s="1014">
        <v>0.02</v>
      </c>
      <c r="K5" s="1014">
        <v>0.02</v>
      </c>
      <c r="L5" s="1043">
        <v>1890543</v>
      </c>
      <c r="M5" s="1043">
        <v>1890543</v>
      </c>
    </row>
    <row r="6" spans="1:13" x14ac:dyDescent="0.35">
      <c r="A6" s="1044" t="s">
        <v>3394</v>
      </c>
      <c r="B6" s="1044" t="s">
        <v>2787</v>
      </c>
      <c r="C6" s="1044" t="s">
        <v>3119</v>
      </c>
      <c r="D6" s="1044" t="s">
        <v>3160</v>
      </c>
      <c r="E6" s="1044" t="s">
        <v>3092</v>
      </c>
      <c r="F6" s="1044" t="s">
        <v>1185</v>
      </c>
      <c r="G6" s="1044" t="s">
        <v>1186</v>
      </c>
      <c r="H6" s="1044" t="s">
        <v>3395</v>
      </c>
      <c r="I6" s="1044" t="s">
        <v>3396</v>
      </c>
      <c r="J6" s="1045">
        <v>0.02</v>
      </c>
      <c r="K6" s="1045">
        <v>0.02</v>
      </c>
      <c r="L6" s="1046">
        <v>5953255</v>
      </c>
      <c r="M6" s="1046">
        <v>5953255</v>
      </c>
    </row>
    <row r="7" spans="1:13" x14ac:dyDescent="0.35">
      <c r="A7" s="1042" t="s">
        <v>3397</v>
      </c>
      <c r="B7" s="1042" t="s">
        <v>2818</v>
      </c>
      <c r="C7" s="1042" t="s">
        <v>3119</v>
      </c>
      <c r="D7" s="1042" t="s">
        <v>2392</v>
      </c>
      <c r="E7" s="1042" t="s">
        <v>3092</v>
      </c>
      <c r="F7" s="1042" t="s">
        <v>1185</v>
      </c>
      <c r="G7" s="1042" t="s">
        <v>1186</v>
      </c>
      <c r="H7" s="1042" t="s">
        <v>3395</v>
      </c>
      <c r="I7" s="1042" t="s">
        <v>3396</v>
      </c>
      <c r="J7" s="1014">
        <v>0.01</v>
      </c>
      <c r="K7" s="1014">
        <v>0.01</v>
      </c>
      <c r="L7" s="1043">
        <v>14962750</v>
      </c>
      <c r="M7" s="1043">
        <v>14962750</v>
      </c>
    </row>
    <row r="8" spans="1:13" x14ac:dyDescent="0.35">
      <c r="A8" s="1044" t="s">
        <v>3397</v>
      </c>
      <c r="B8" s="1044" t="s">
        <v>2818</v>
      </c>
      <c r="C8" s="1044" t="s">
        <v>3119</v>
      </c>
      <c r="D8" s="1044" t="s">
        <v>3398</v>
      </c>
      <c r="E8" s="1044" t="s">
        <v>3092</v>
      </c>
      <c r="F8" s="1044" t="s">
        <v>1185</v>
      </c>
      <c r="G8" s="1044" t="s">
        <v>1186</v>
      </c>
      <c r="H8" s="1044" t="s">
        <v>3395</v>
      </c>
      <c r="I8" s="1044" t="s">
        <v>3396</v>
      </c>
      <c r="J8" s="1045">
        <v>0.57000000000000006</v>
      </c>
      <c r="K8" s="1045">
        <v>0.57000000000000006</v>
      </c>
      <c r="L8" s="1046">
        <v>11404465</v>
      </c>
      <c r="M8" s="1046">
        <v>11404465</v>
      </c>
    </row>
    <row r="9" spans="1:13" x14ac:dyDescent="0.35">
      <c r="A9" s="1042" t="s">
        <v>3399</v>
      </c>
      <c r="B9" s="1042" t="s">
        <v>2812</v>
      </c>
      <c r="C9" s="1042" t="s">
        <v>3119</v>
      </c>
      <c r="D9" s="1042" t="s">
        <v>3400</v>
      </c>
      <c r="E9" s="1042" t="s">
        <v>3092</v>
      </c>
      <c r="F9" s="1042" t="s">
        <v>1185</v>
      </c>
      <c r="G9" s="1042" t="s">
        <v>1186</v>
      </c>
      <c r="H9" s="1042" t="s">
        <v>3395</v>
      </c>
      <c r="I9" s="1042" t="s">
        <v>3396</v>
      </c>
      <c r="J9" s="1014">
        <v>0.01</v>
      </c>
      <c r="K9" s="1014">
        <v>0.01</v>
      </c>
      <c r="L9" s="1043">
        <v>3913690</v>
      </c>
      <c r="M9" s="1043">
        <v>3913690</v>
      </c>
    </row>
    <row r="10" spans="1:13" x14ac:dyDescent="0.35">
      <c r="A10" s="1044" t="s">
        <v>3401</v>
      </c>
      <c r="B10" s="1044" t="s">
        <v>700</v>
      </c>
      <c r="C10" s="1044" t="s">
        <v>3119</v>
      </c>
      <c r="D10" s="1044" t="s">
        <v>3147</v>
      </c>
      <c r="E10" s="1044" t="s">
        <v>3092</v>
      </c>
      <c r="F10" s="1044" t="s">
        <v>1185</v>
      </c>
      <c r="G10" s="1044" t="s">
        <v>1186</v>
      </c>
      <c r="H10" s="1044" t="s">
        <v>3395</v>
      </c>
      <c r="I10" s="1044" t="s">
        <v>3396</v>
      </c>
      <c r="J10" s="1045">
        <v>0.01</v>
      </c>
      <c r="K10" s="1045">
        <v>0.01</v>
      </c>
      <c r="L10" s="1046">
        <v>12827705</v>
      </c>
      <c r="M10" s="1046">
        <v>12827705</v>
      </c>
    </row>
    <row r="11" spans="1:13" x14ac:dyDescent="0.35">
      <c r="A11" s="1042" t="s">
        <v>3402</v>
      </c>
      <c r="B11" s="1042" t="s">
        <v>2802</v>
      </c>
      <c r="C11" s="1042" t="s">
        <v>3119</v>
      </c>
      <c r="D11" s="1042" t="s">
        <v>1539</v>
      </c>
      <c r="E11" s="1042" t="s">
        <v>3092</v>
      </c>
      <c r="F11" s="1042" t="s">
        <v>1185</v>
      </c>
      <c r="G11" s="1042" t="s">
        <v>1186</v>
      </c>
      <c r="H11" s="1042" t="s">
        <v>3395</v>
      </c>
      <c r="I11" s="1042" t="s">
        <v>3396</v>
      </c>
      <c r="J11" s="1014">
        <v>0.02</v>
      </c>
      <c r="K11" s="1014">
        <v>0.02</v>
      </c>
      <c r="L11" s="1043">
        <v>6356105</v>
      </c>
      <c r="M11" s="1043">
        <v>6356105</v>
      </c>
    </row>
    <row r="12" spans="1:13" x14ac:dyDescent="0.35">
      <c r="A12" s="1044" t="s">
        <v>3403</v>
      </c>
      <c r="B12" s="1044" t="s">
        <v>2765</v>
      </c>
      <c r="C12" s="1044" t="s">
        <v>3119</v>
      </c>
      <c r="D12" s="1044" t="s">
        <v>2392</v>
      </c>
      <c r="E12" s="1044" t="s">
        <v>3092</v>
      </c>
      <c r="F12" s="1044" t="s">
        <v>1185</v>
      </c>
      <c r="G12" s="1044" t="s">
        <v>1186</v>
      </c>
      <c r="H12" s="1044" t="s">
        <v>3395</v>
      </c>
      <c r="I12" s="1044" t="s">
        <v>3396</v>
      </c>
      <c r="J12" s="1045">
        <v>0.01</v>
      </c>
      <c r="K12" s="1045">
        <v>0.01</v>
      </c>
      <c r="L12" s="1046">
        <v>970695</v>
      </c>
      <c r="M12" s="1046">
        <v>970695</v>
      </c>
    </row>
    <row r="13" spans="1:13" x14ac:dyDescent="0.35">
      <c r="A13" s="1042" t="s">
        <v>3403</v>
      </c>
      <c r="B13" s="1042" t="s">
        <v>2765</v>
      </c>
      <c r="C13" s="1042" t="s">
        <v>3119</v>
      </c>
      <c r="D13" s="1042" t="s">
        <v>3147</v>
      </c>
      <c r="E13" s="1042" t="s">
        <v>3092</v>
      </c>
      <c r="F13" s="1042" t="s">
        <v>1185</v>
      </c>
      <c r="G13" s="1042" t="s">
        <v>1186</v>
      </c>
      <c r="H13" s="1042" t="s">
        <v>3395</v>
      </c>
      <c r="I13" s="1042" t="s">
        <v>3396</v>
      </c>
      <c r="J13" s="1014">
        <v>0.01</v>
      </c>
      <c r="K13" s="1014">
        <v>0.01</v>
      </c>
      <c r="L13" s="1043">
        <v>1916860</v>
      </c>
      <c r="M13" s="1043">
        <v>1916860</v>
      </c>
    </row>
    <row r="14" spans="1:13" x14ac:dyDescent="0.35">
      <c r="A14" s="1044" t="s">
        <v>3403</v>
      </c>
      <c r="B14" s="1044" t="s">
        <v>2765</v>
      </c>
      <c r="C14" s="1044" t="s">
        <v>3119</v>
      </c>
      <c r="D14" s="1044" t="s">
        <v>3160</v>
      </c>
      <c r="E14" s="1044" t="s">
        <v>3092</v>
      </c>
      <c r="F14" s="1044" t="s">
        <v>1185</v>
      </c>
      <c r="G14" s="1044" t="s">
        <v>1186</v>
      </c>
      <c r="H14" s="1044" t="s">
        <v>3395</v>
      </c>
      <c r="I14" s="1044" t="s">
        <v>3396</v>
      </c>
      <c r="J14" s="1045">
        <v>0.01</v>
      </c>
      <c r="K14" s="1045">
        <v>0.01</v>
      </c>
      <c r="L14" s="1046">
        <v>7285025</v>
      </c>
      <c r="M14" s="1046">
        <v>7285025</v>
      </c>
    </row>
    <row r="15" spans="1:13" x14ac:dyDescent="0.35">
      <c r="A15" s="1042" t="s">
        <v>3404</v>
      </c>
      <c r="B15" s="1042" t="s">
        <v>699</v>
      </c>
      <c r="C15" s="1042" t="s">
        <v>3119</v>
      </c>
      <c r="D15" s="1042" t="s">
        <v>3091</v>
      </c>
      <c r="E15" s="1042" t="s">
        <v>3092</v>
      </c>
      <c r="F15" s="1042" t="s">
        <v>1185</v>
      </c>
      <c r="G15" s="1042" t="s">
        <v>1186</v>
      </c>
      <c r="H15" s="1042" t="s">
        <v>3395</v>
      </c>
      <c r="I15" s="1042" t="s">
        <v>3396</v>
      </c>
      <c r="J15" s="1014">
        <v>0.01</v>
      </c>
      <c r="K15" s="1014">
        <v>0.01</v>
      </c>
      <c r="L15" s="1043">
        <v>1030282</v>
      </c>
      <c r="M15" s="1043">
        <v>1030282</v>
      </c>
    </row>
    <row r="16" spans="1:13" x14ac:dyDescent="0.35">
      <c r="A16" s="1044" t="s">
        <v>3405</v>
      </c>
      <c r="B16" s="1044" t="s">
        <v>2820</v>
      </c>
      <c r="C16" s="1044" t="s">
        <v>3119</v>
      </c>
      <c r="D16" s="1044" t="s">
        <v>2392</v>
      </c>
      <c r="E16" s="1044" t="s">
        <v>3092</v>
      </c>
      <c r="F16" s="1044" t="s">
        <v>1185</v>
      </c>
      <c r="G16" s="1044" t="s">
        <v>1186</v>
      </c>
      <c r="H16" s="1044" t="s">
        <v>3395</v>
      </c>
      <c r="I16" s="1044" t="s">
        <v>3396</v>
      </c>
      <c r="J16" s="1045">
        <v>0.79</v>
      </c>
      <c r="K16" s="1045">
        <v>0.79</v>
      </c>
      <c r="L16" s="1046">
        <v>27763005</v>
      </c>
      <c r="M16" s="1046">
        <v>27763005</v>
      </c>
    </row>
  </sheetData>
  <pageMargins left="0.7" right="0.7" top="0.75" bottom="0.75" header="0.3" footer="0.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FCB20B-E2CD-4F54-A37A-28F30AE225FE}">
  <sheetPr>
    <tabColor rgb="FF00B050"/>
  </sheetPr>
  <dimension ref="A2:I81"/>
  <sheetViews>
    <sheetView zoomScaleNormal="100" workbookViewId="0">
      <selection activeCell="E12" sqref="E12"/>
    </sheetView>
  </sheetViews>
  <sheetFormatPr baseColWidth="10" defaultColWidth="11.54296875" defaultRowHeight="14.5" x14ac:dyDescent="0.5"/>
  <cols>
    <col min="1" max="1" width="43.90625" style="196" customWidth="1"/>
    <col min="2" max="2" width="16.6328125" style="196" bestFit="1" customWidth="1"/>
    <col min="3" max="3" width="11.54296875" style="196" bestFit="1" customWidth="1"/>
    <col min="4" max="4" width="6.6328125" style="196" bestFit="1" customWidth="1"/>
    <col min="5" max="5" width="14" style="196" bestFit="1" customWidth="1"/>
    <col min="6" max="6" width="18.36328125" style="196" bestFit="1" customWidth="1"/>
    <col min="7" max="7" width="15" style="196" bestFit="1" customWidth="1"/>
    <col min="8" max="8" width="12.453125" style="196" bestFit="1" customWidth="1"/>
    <col min="9" max="9" width="18.08984375" style="196" bestFit="1" customWidth="1"/>
    <col min="10" max="16384" width="11.54296875" style="196"/>
  </cols>
  <sheetData>
    <row r="2" spans="1:9" x14ac:dyDescent="0.5">
      <c r="A2" s="1038" t="s">
        <v>3588</v>
      </c>
    </row>
    <row r="4" spans="1:9" ht="29" x14ac:dyDescent="0.5">
      <c r="A4" s="1047" t="s">
        <v>403</v>
      </c>
      <c r="B4" s="1047" t="s">
        <v>404</v>
      </c>
      <c r="C4" s="1047" t="s">
        <v>2857</v>
      </c>
      <c r="D4" s="1047" t="s">
        <v>405</v>
      </c>
      <c r="E4" s="1048" t="s">
        <v>406</v>
      </c>
      <c r="F4" s="1047" t="s">
        <v>2858</v>
      </c>
      <c r="G4" s="1047" t="s">
        <v>407</v>
      </c>
      <c r="H4" s="1047" t="s">
        <v>2859</v>
      </c>
      <c r="I4" s="1047" t="s">
        <v>408</v>
      </c>
    </row>
    <row r="5" spans="1:9" x14ac:dyDescent="0.5">
      <c r="A5" s="1049" t="s">
        <v>3420</v>
      </c>
      <c r="B5" s="1050"/>
      <c r="C5" s="1050" t="s">
        <v>67</v>
      </c>
      <c r="D5" s="1050" t="s">
        <v>1227</v>
      </c>
      <c r="E5" s="1051">
        <v>2388105.0227256683</v>
      </c>
      <c r="F5" s="1052">
        <v>4.6727472289504677</v>
      </c>
      <c r="G5" s="1051">
        <v>11159011.127384059</v>
      </c>
      <c r="H5" s="1053">
        <v>606.67897697557692</v>
      </c>
      <c r="I5" s="1054">
        <v>6769937454.8204403</v>
      </c>
    </row>
    <row r="6" spans="1:9" x14ac:dyDescent="0.5">
      <c r="A6" s="1055" t="s">
        <v>3421</v>
      </c>
      <c r="B6" s="1056"/>
      <c r="C6" s="1056" t="s">
        <v>67</v>
      </c>
      <c r="D6" s="1056" t="s">
        <v>1227</v>
      </c>
      <c r="E6" s="1057">
        <v>1947327.6119105811</v>
      </c>
      <c r="F6" s="1058">
        <v>4.6727472289504677</v>
      </c>
      <c r="G6" s="1057">
        <v>9099369.7024138998</v>
      </c>
      <c r="H6" s="1059">
        <v>606.67897697557692</v>
      </c>
      <c r="I6" s="1060">
        <v>5520396302.1830244</v>
      </c>
    </row>
    <row r="7" spans="1:9" x14ac:dyDescent="0.5">
      <c r="A7" s="1049" t="s">
        <v>3422</v>
      </c>
      <c r="B7" s="1050"/>
      <c r="C7" s="1050" t="s">
        <v>67</v>
      </c>
      <c r="D7" s="1050" t="s">
        <v>1227</v>
      </c>
      <c r="E7" s="1051">
        <v>2364480.5710058138</v>
      </c>
      <c r="F7" s="1052">
        <v>4.6727472289504677</v>
      </c>
      <c r="G7" s="1051">
        <v>11048620.036074637</v>
      </c>
      <c r="H7" s="1053">
        <v>606.67897697557692</v>
      </c>
      <c r="I7" s="1054">
        <v>6702965500.477622</v>
      </c>
    </row>
    <row r="8" spans="1:9" x14ac:dyDescent="0.5">
      <c r="A8" s="1055" t="s">
        <v>3423</v>
      </c>
      <c r="B8" s="1056"/>
      <c r="C8" s="1056" t="s">
        <v>67</v>
      </c>
      <c r="D8" s="1056" t="s">
        <v>1227</v>
      </c>
      <c r="E8" s="1057">
        <v>1953517.281700457</v>
      </c>
      <c r="F8" s="1058">
        <v>4.6727472289504677</v>
      </c>
      <c r="G8" s="1057">
        <v>9128292.4647726603</v>
      </c>
      <c r="H8" s="1059">
        <v>606.67897697557692</v>
      </c>
      <c r="I8" s="1060">
        <v>5537943134.0621452</v>
      </c>
    </row>
    <row r="9" spans="1:9" x14ac:dyDescent="0.5">
      <c r="A9" s="1049" t="s">
        <v>3424</v>
      </c>
      <c r="B9" s="1050"/>
      <c r="C9" s="1050" t="s">
        <v>67</v>
      </c>
      <c r="D9" s="1050" t="s">
        <v>1227</v>
      </c>
      <c r="E9" s="1051">
        <v>2150061.5012748907</v>
      </c>
      <c r="F9" s="1052">
        <v>4.6727472289504677</v>
      </c>
      <c r="G9" s="1051">
        <v>10046693.922155328</v>
      </c>
      <c r="H9" s="1053">
        <v>606.67897697557692</v>
      </c>
      <c r="I9" s="1054">
        <v>6095117990.6799412</v>
      </c>
    </row>
    <row r="10" spans="1:9" x14ac:dyDescent="0.5">
      <c r="A10" s="1055" t="s">
        <v>3425</v>
      </c>
      <c r="B10" s="1056"/>
      <c r="C10" s="1056" t="s">
        <v>67</v>
      </c>
      <c r="D10" s="1056" t="s">
        <v>1227</v>
      </c>
      <c r="E10" s="1057">
        <v>2339646.4324994273</v>
      </c>
      <c r="F10" s="1058">
        <v>4.6727472289504677</v>
      </c>
      <c r="G10" s="1057">
        <v>10932576.384185547</v>
      </c>
      <c r="H10" s="1059">
        <v>606.67897697557692</v>
      </c>
      <c r="I10" s="1060">
        <v>6632564256.4650393</v>
      </c>
    </row>
    <row r="11" spans="1:9" x14ac:dyDescent="0.5">
      <c r="A11" s="1049" t="s">
        <v>3426</v>
      </c>
      <c r="B11" s="1050"/>
      <c r="C11" s="1050" t="s">
        <v>67</v>
      </c>
      <c r="D11" s="1050" t="s">
        <v>1227</v>
      </c>
      <c r="E11" s="1051">
        <v>1994353.1423278812</v>
      </c>
      <c r="F11" s="1052">
        <v>4.6727472289504677</v>
      </c>
      <c r="G11" s="1051">
        <v>9319108.1193612646</v>
      </c>
      <c r="H11" s="1053">
        <v>606.67897697557692</v>
      </c>
      <c r="I11" s="1054">
        <v>5653706980.1788845</v>
      </c>
    </row>
    <row r="12" spans="1:9" x14ac:dyDescent="0.5">
      <c r="A12" s="1055" t="s">
        <v>3427</v>
      </c>
      <c r="B12" s="1056"/>
      <c r="C12" s="1056" t="s">
        <v>67</v>
      </c>
      <c r="D12" s="1056" t="s">
        <v>1227</v>
      </c>
      <c r="E12" s="1057">
        <v>1983513.7076500016</v>
      </c>
      <c r="F12" s="1058">
        <v>4.6727472289504677</v>
      </c>
      <c r="G12" s="1057">
        <v>9268458.1810068134</v>
      </c>
      <c r="H12" s="1059">
        <v>606.67897697557692</v>
      </c>
      <c r="I12" s="1060">
        <v>5622978727.3941298</v>
      </c>
    </row>
    <row r="13" spans="1:9" x14ac:dyDescent="0.5">
      <c r="A13" s="1049" t="s">
        <v>3428</v>
      </c>
      <c r="B13" s="1050"/>
      <c r="C13" s="1050" t="s">
        <v>67</v>
      </c>
      <c r="D13" s="1050" t="s">
        <v>1227</v>
      </c>
      <c r="E13" s="1051">
        <v>1226053.1175321289</v>
      </c>
      <c r="F13" s="1052">
        <v>4.6727472289504677</v>
      </c>
      <c r="G13" s="1051">
        <v>5729036.3074943377</v>
      </c>
      <c r="H13" s="1053">
        <v>606.67897697557692</v>
      </c>
      <c r="I13" s="1054">
        <v>3475685886.0866013</v>
      </c>
    </row>
    <row r="14" spans="1:9" x14ac:dyDescent="0.5">
      <c r="A14" s="1055" t="s">
        <v>3429</v>
      </c>
      <c r="B14" s="1056"/>
      <c r="C14" s="1056" t="s">
        <v>67</v>
      </c>
      <c r="D14" s="1056" t="s">
        <v>1227</v>
      </c>
      <c r="E14" s="1057">
        <v>2270457.8908990235</v>
      </c>
      <c r="F14" s="1058">
        <v>4.6727472289504677</v>
      </c>
      <c r="G14" s="1057">
        <v>10609275.818147136</v>
      </c>
      <c r="H14" s="1059">
        <v>606.67897697557692</v>
      </c>
      <c r="I14" s="1060">
        <v>6436424599.8052311</v>
      </c>
    </row>
    <row r="15" spans="1:9" x14ac:dyDescent="0.5">
      <c r="A15" s="1049" t="s">
        <v>3430</v>
      </c>
      <c r="B15" s="1050"/>
      <c r="C15" s="1050" t="s">
        <v>67</v>
      </c>
      <c r="D15" s="1050" t="s">
        <v>1227</v>
      </c>
      <c r="E15" s="1051">
        <v>2338930.5703767878</v>
      </c>
      <c r="F15" s="1052">
        <v>4.6727472289504677</v>
      </c>
      <c r="G15" s="1051">
        <v>10929231.341435673</v>
      </c>
      <c r="H15" s="1053">
        <v>606.67897697557692</v>
      </c>
      <c r="I15" s="1054">
        <v>6630534889.3516064</v>
      </c>
    </row>
    <row r="16" spans="1:9" x14ac:dyDescent="0.5">
      <c r="A16" s="1055" t="s">
        <v>3431</v>
      </c>
      <c r="B16" s="1056"/>
      <c r="C16" s="1056" t="s">
        <v>67</v>
      </c>
      <c r="D16" s="1056" t="s">
        <v>1227</v>
      </c>
      <c r="E16" s="1057">
        <v>2166684.9282804225</v>
      </c>
      <c r="F16" s="1058">
        <v>4.6727472289504677</v>
      </c>
      <c r="G16" s="1057">
        <v>10124370.994631087</v>
      </c>
      <c r="H16" s="1059">
        <v>606.67897697557692</v>
      </c>
      <c r="I16" s="1060">
        <v>6142243037.543992</v>
      </c>
    </row>
    <row r="17" spans="1:9" x14ac:dyDescent="0.5">
      <c r="A17" s="1049" t="s">
        <v>3420</v>
      </c>
      <c r="B17" s="1050"/>
      <c r="C17" s="1050" t="s">
        <v>67</v>
      </c>
      <c r="D17" s="1050" t="s">
        <v>1227</v>
      </c>
      <c r="E17" s="1051">
        <v>223148.41222794334</v>
      </c>
      <c r="F17" s="1052">
        <v>4.6727472289504677</v>
      </c>
      <c r="G17" s="1051">
        <v>1042716.1248828189</v>
      </c>
      <c r="H17" s="1053">
        <v>606.67897697557692</v>
      </c>
      <c r="I17" s="1054">
        <v>632593951.91984642</v>
      </c>
    </row>
    <row r="18" spans="1:9" x14ac:dyDescent="0.5">
      <c r="A18" s="1055" t="s">
        <v>3421</v>
      </c>
      <c r="B18" s="1056"/>
      <c r="C18" s="1056" t="s">
        <v>67</v>
      </c>
      <c r="D18" s="1056" t="s">
        <v>1227</v>
      </c>
      <c r="E18" s="1057">
        <v>181961.45502408108</v>
      </c>
      <c r="F18" s="1058">
        <v>4.6727472289504677</v>
      </c>
      <c r="G18" s="1057">
        <v>850259.88473956997</v>
      </c>
      <c r="H18" s="1059">
        <v>606.67897697557692</v>
      </c>
      <c r="I18" s="1060">
        <v>515834797.03717422</v>
      </c>
    </row>
    <row r="19" spans="1:9" x14ac:dyDescent="0.5">
      <c r="A19" s="1049" t="s">
        <v>3422</v>
      </c>
      <c r="B19" s="1050"/>
      <c r="C19" s="1050" t="s">
        <v>67</v>
      </c>
      <c r="D19" s="1050" t="s">
        <v>1227</v>
      </c>
      <c r="E19" s="1051">
        <v>220940.90508697834</v>
      </c>
      <c r="F19" s="1052">
        <v>4.6727472289504677</v>
      </c>
      <c r="G19" s="1051">
        <v>1032401.0020069863</v>
      </c>
      <c r="H19" s="1053">
        <v>606.67897697557692</v>
      </c>
      <c r="I19" s="1054">
        <v>626335983.72615898</v>
      </c>
    </row>
    <row r="20" spans="1:9" x14ac:dyDescent="0.5">
      <c r="A20" s="1055" t="s">
        <v>3423</v>
      </c>
      <c r="B20" s="1056"/>
      <c r="C20" s="1056" t="s">
        <v>67</v>
      </c>
      <c r="D20" s="1056" t="s">
        <v>1227</v>
      </c>
      <c r="E20" s="1057">
        <v>182539.82782288268</v>
      </c>
      <c r="F20" s="1058">
        <v>4.6727472289504677</v>
      </c>
      <c r="G20" s="1057">
        <v>852962.47463247052</v>
      </c>
      <c r="H20" s="1059">
        <v>606.67897697557692</v>
      </c>
      <c r="I20" s="1060">
        <v>517474401.50858366</v>
      </c>
    </row>
    <row r="21" spans="1:9" x14ac:dyDescent="0.5">
      <c r="A21" s="1049" t="s">
        <v>3424</v>
      </c>
      <c r="B21" s="1050"/>
      <c r="C21" s="1050" t="s">
        <v>67</v>
      </c>
      <c r="D21" s="1050" t="s">
        <v>1227</v>
      </c>
      <c r="E21" s="1051">
        <v>200905.23893891354</v>
      </c>
      <c r="F21" s="1052">
        <v>4.6727472289504677</v>
      </c>
      <c r="G21" s="1051">
        <v>938779.39853343985</v>
      </c>
      <c r="H21" s="1053">
        <v>606.67897697557692</v>
      </c>
      <c r="I21" s="1054">
        <v>569537725.1080147</v>
      </c>
    </row>
    <row r="22" spans="1:9" x14ac:dyDescent="0.5">
      <c r="A22" s="1055" t="s">
        <v>3425</v>
      </c>
      <c r="B22" s="1056"/>
      <c r="C22" s="1056" t="s">
        <v>67</v>
      </c>
      <c r="D22" s="1056" t="s">
        <v>1227</v>
      </c>
      <c r="E22" s="1057">
        <v>218620.36284783349</v>
      </c>
      <c r="F22" s="1058">
        <v>4.6727472289504677</v>
      </c>
      <c r="G22" s="1057">
        <v>1021557.6946893597</v>
      </c>
      <c r="H22" s="1059">
        <v>606.67897697557692</v>
      </c>
      <c r="I22" s="1060">
        <v>619757577.13566947</v>
      </c>
    </row>
    <row r="23" spans="1:9" x14ac:dyDescent="0.5">
      <c r="A23" s="1049" t="s">
        <v>3426</v>
      </c>
      <c r="B23" s="1050"/>
      <c r="C23" s="1050" t="s">
        <v>67</v>
      </c>
      <c r="D23" s="1050" t="s">
        <v>1227</v>
      </c>
      <c r="E23" s="1051">
        <v>186355.59696798117</v>
      </c>
      <c r="F23" s="1052">
        <v>4.6727472289504677</v>
      </c>
      <c r="G23" s="1051">
        <v>870792.59933154413</v>
      </c>
      <c r="H23" s="1053">
        <v>606.67897697557692</v>
      </c>
      <c r="I23" s="1054">
        <v>528291563.32036465</v>
      </c>
    </row>
    <row r="24" spans="1:9" x14ac:dyDescent="0.5">
      <c r="A24" s="1055" t="s">
        <v>3427</v>
      </c>
      <c r="B24" s="1056"/>
      <c r="C24" s="1056" t="s">
        <v>67</v>
      </c>
      <c r="D24" s="1056" t="s">
        <v>1227</v>
      </c>
      <c r="E24" s="1057">
        <v>185342.74258561543</v>
      </c>
      <c r="F24" s="1058">
        <v>4.6727472289504677</v>
      </c>
      <c r="G24" s="1057">
        <v>866059.78682301438</v>
      </c>
      <c r="H24" s="1059">
        <v>606.67897697557692</v>
      </c>
      <c r="I24" s="1060">
        <v>525420265.46947259</v>
      </c>
    </row>
    <row r="25" spans="1:9" x14ac:dyDescent="0.5">
      <c r="A25" s="1049" t="s">
        <v>3428</v>
      </c>
      <c r="B25" s="1050"/>
      <c r="C25" s="1050" t="s">
        <v>67</v>
      </c>
      <c r="D25" s="1050" t="s">
        <v>1227</v>
      </c>
      <c r="E25" s="1051">
        <v>114564.39473174846</v>
      </c>
      <c r="F25" s="1052">
        <v>4.6727472289504677</v>
      </c>
      <c r="G25" s="1051">
        <v>535330.45801916521</v>
      </c>
      <c r="H25" s="1053">
        <v>606.67897697557692</v>
      </c>
      <c r="I25" s="1054">
        <v>324773734.61493415</v>
      </c>
    </row>
    <row r="26" spans="1:9" x14ac:dyDescent="0.5">
      <c r="A26" s="1055" t="s">
        <v>3429</v>
      </c>
      <c r="B26" s="1056"/>
      <c r="C26" s="1056" t="s">
        <v>67</v>
      </c>
      <c r="D26" s="1056" t="s">
        <v>1227</v>
      </c>
      <c r="E26" s="1057">
        <v>212155.2731404824</v>
      </c>
      <c r="F26" s="1058">
        <v>4.6727472289504677</v>
      </c>
      <c r="G26" s="1057">
        <v>991347.96467441868</v>
      </c>
      <c r="H26" s="1059">
        <v>606.67897697557692</v>
      </c>
      <c r="I26" s="1060">
        <v>601429969.03549671</v>
      </c>
    </row>
    <row r="27" spans="1:9" x14ac:dyDescent="0.5">
      <c r="A27" s="1049" t="s">
        <v>3430</v>
      </c>
      <c r="B27" s="1050"/>
      <c r="C27" s="1050" t="s">
        <v>67</v>
      </c>
      <c r="D27" s="1050" t="s">
        <v>1227</v>
      </c>
      <c r="E27" s="1051">
        <v>218553.47152834752</v>
      </c>
      <c r="F27" s="1052">
        <v>4.6727472289504677</v>
      </c>
      <c r="G27" s="1051">
        <v>1021245.1284615909</v>
      </c>
      <c r="H27" s="1053">
        <v>606.67897697557692</v>
      </c>
      <c r="I27" s="1054">
        <v>619567949.77636957</v>
      </c>
    </row>
    <row r="28" spans="1:9" x14ac:dyDescent="0.5">
      <c r="A28" s="1055" t="s">
        <v>3431</v>
      </c>
      <c r="B28" s="1056"/>
      <c r="C28" s="1056" t="s">
        <v>67</v>
      </c>
      <c r="D28" s="1056" t="s">
        <v>1227</v>
      </c>
      <c r="E28" s="1057">
        <v>202458.55895908491</v>
      </c>
      <c r="F28" s="1058">
        <v>4.6727472289504677</v>
      </c>
      <c r="G28" s="1057">
        <v>946037.67035336886</v>
      </c>
      <c r="H28" s="1059">
        <v>606.67897697557692</v>
      </c>
      <c r="I28" s="1060">
        <v>573941166.03033984</v>
      </c>
    </row>
    <row r="29" spans="1:9" x14ac:dyDescent="0.5">
      <c r="A29" s="1061" t="s">
        <v>3432</v>
      </c>
      <c r="B29" s="1062"/>
      <c r="C29" s="1062" t="s">
        <v>67</v>
      </c>
      <c r="D29" s="1062" t="s">
        <v>1227</v>
      </c>
      <c r="E29" s="1063">
        <f>SUM(E5:E28)</f>
        <v>27470678.018044982</v>
      </c>
      <c r="F29" s="1064"/>
      <c r="G29" s="1063">
        <f>SUM(G5:G28)</f>
        <v>128363534.58621019</v>
      </c>
      <c r="H29" s="1065"/>
      <c r="I29" s="1063">
        <f>SUM(I5:I28)</f>
        <v>77875457843.731064</v>
      </c>
    </row>
    <row r="30" spans="1:9" x14ac:dyDescent="0.5">
      <c r="A30" s="1055" t="s">
        <v>3420</v>
      </c>
      <c r="B30" s="1056"/>
      <c r="C30" s="1056" t="s">
        <v>67</v>
      </c>
      <c r="D30" s="1056" t="s">
        <v>1227</v>
      </c>
      <c r="E30" s="1057">
        <v>322153.69310732419</v>
      </c>
      <c r="F30" s="1058">
        <v>2.597731740029249</v>
      </c>
      <c r="G30" s="1057">
        <v>836868.873752538</v>
      </c>
      <c r="H30" s="1059">
        <v>606.67897697557692</v>
      </c>
      <c r="I30" s="1060">
        <v>507710752.19089299</v>
      </c>
    </row>
    <row r="31" spans="1:9" x14ac:dyDescent="0.5">
      <c r="A31" s="1049" t="s">
        <v>3421</v>
      </c>
      <c r="B31" s="1050"/>
      <c r="C31" s="1050" t="s">
        <v>67</v>
      </c>
      <c r="D31" s="1050" t="s">
        <v>1227</v>
      </c>
      <c r="E31" s="1051">
        <v>308140.90128083964</v>
      </c>
      <c r="F31" s="1052">
        <v>2.597731740029249</v>
      </c>
      <c r="G31" s="1051">
        <v>800467.39965845656</v>
      </c>
      <c r="H31" s="1053">
        <v>606.67897697557692</v>
      </c>
      <c r="I31" s="1054">
        <v>485626743.12709272</v>
      </c>
    </row>
    <row r="32" spans="1:9" x14ac:dyDescent="0.5">
      <c r="A32" s="1055" t="s">
        <v>3422</v>
      </c>
      <c r="B32" s="1056"/>
      <c r="C32" s="1056" t="s">
        <v>67</v>
      </c>
      <c r="D32" s="1056" t="s">
        <v>1227</v>
      </c>
      <c r="E32" s="1057">
        <v>339696.80186259077</v>
      </c>
      <c r="F32" s="1058">
        <v>2.597731740029249</v>
      </c>
      <c r="G32" s="1057">
        <v>882441.16418487893</v>
      </c>
      <c r="H32" s="1059">
        <v>606.67897697557692</v>
      </c>
      <c r="I32" s="1060">
        <v>535358502.72881943</v>
      </c>
    </row>
    <row r="33" spans="1:9" x14ac:dyDescent="0.5">
      <c r="A33" s="1049" t="s">
        <v>3423</v>
      </c>
      <c r="B33" s="1050"/>
      <c r="C33" s="1050" t="s">
        <v>67</v>
      </c>
      <c r="D33" s="1050" t="s">
        <v>1227</v>
      </c>
      <c r="E33" s="1051">
        <v>189230.45527303842</v>
      </c>
      <c r="F33" s="1052">
        <v>2.597731740029249</v>
      </c>
      <c r="G33" s="1051">
        <v>491569.95984295709</v>
      </c>
      <c r="H33" s="1053">
        <v>606.67897697557692</v>
      </c>
      <c r="I33" s="1054">
        <v>298225160.34945065</v>
      </c>
    </row>
    <row r="34" spans="1:9" x14ac:dyDescent="0.5">
      <c r="A34" s="1055" t="s">
        <v>3424</v>
      </c>
      <c r="B34" s="1056"/>
      <c r="C34" s="1056" t="s">
        <v>67</v>
      </c>
      <c r="D34" s="1056" t="s">
        <v>1227</v>
      </c>
      <c r="E34" s="1057">
        <v>194927.93819390814</v>
      </c>
      <c r="F34" s="1058">
        <v>2.597731740029249</v>
      </c>
      <c r="G34" s="1057">
        <v>506370.49206477491</v>
      </c>
      <c r="H34" s="1059">
        <v>606.67897697557692</v>
      </c>
      <c r="I34" s="1060">
        <v>307204332.09647715</v>
      </c>
    </row>
    <row r="35" spans="1:9" x14ac:dyDescent="0.5">
      <c r="A35" s="1049" t="s">
        <v>3425</v>
      </c>
      <c r="B35" s="1050"/>
      <c r="C35" s="1050" t="s">
        <v>67</v>
      </c>
      <c r="D35" s="1050" t="s">
        <v>1227</v>
      </c>
      <c r="E35" s="1051">
        <v>216593.4246902281</v>
      </c>
      <c r="F35" s="1052">
        <v>2.597731740029249</v>
      </c>
      <c r="G35" s="1051">
        <v>562651.61399944033</v>
      </c>
      <c r="H35" s="1053">
        <v>606.67897697557692</v>
      </c>
      <c r="I35" s="1054">
        <v>341348905.57483763</v>
      </c>
    </row>
    <row r="36" spans="1:9" x14ac:dyDescent="0.5">
      <c r="A36" s="1055" t="s">
        <v>3426</v>
      </c>
      <c r="B36" s="1056"/>
      <c r="C36" s="1056" t="s">
        <v>67</v>
      </c>
      <c r="D36" s="1056" t="s">
        <v>1227</v>
      </c>
      <c r="E36" s="1057">
        <v>251633.19453028511</v>
      </c>
      <c r="F36" s="1058">
        <v>2.597731740029249</v>
      </c>
      <c r="G36" s="1057">
        <v>653675.53627627599</v>
      </c>
      <c r="H36" s="1059">
        <v>606.67897697557692</v>
      </c>
      <c r="I36" s="1060">
        <v>396571205.62205273</v>
      </c>
    </row>
    <row r="37" spans="1:9" x14ac:dyDescent="0.5">
      <c r="A37" s="1049" t="s">
        <v>3427</v>
      </c>
      <c r="B37" s="1050"/>
      <c r="C37" s="1050" t="s">
        <v>67</v>
      </c>
      <c r="D37" s="1050" t="s">
        <v>1227</v>
      </c>
      <c r="E37" s="1051">
        <v>278788.03134812618</v>
      </c>
      <c r="F37" s="1052">
        <v>2.597731740029249</v>
      </c>
      <c r="G37" s="1051">
        <v>724216.51777329668</v>
      </c>
      <c r="H37" s="1053">
        <v>606.67897697557692</v>
      </c>
      <c r="I37" s="1054">
        <v>439366936.11151832</v>
      </c>
    </row>
    <row r="38" spans="1:9" x14ac:dyDescent="0.5">
      <c r="A38" s="1055" t="s">
        <v>3428</v>
      </c>
      <c r="B38" s="1056"/>
      <c r="C38" s="1056" t="s">
        <v>67</v>
      </c>
      <c r="D38" s="1056" t="s">
        <v>1227</v>
      </c>
      <c r="E38" s="1057">
        <v>247712.77596402337</v>
      </c>
      <c r="F38" s="1058">
        <v>2.597731740029249</v>
      </c>
      <c r="G38" s="1057">
        <v>643491.34053249797</v>
      </c>
      <c r="H38" s="1059">
        <v>606.67897697557692</v>
      </c>
      <c r="I38" s="1060">
        <v>390392668.16689849</v>
      </c>
    </row>
    <row r="39" spans="1:9" x14ac:dyDescent="0.5">
      <c r="A39" s="1049" t="s">
        <v>3429</v>
      </c>
      <c r="B39" s="1050"/>
      <c r="C39" s="1050" t="s">
        <v>67</v>
      </c>
      <c r="D39" s="1050" t="s">
        <v>1227</v>
      </c>
      <c r="E39" s="1051">
        <v>253084.83121896241</v>
      </c>
      <c r="F39" s="1052">
        <v>2.597731740029249</v>
      </c>
      <c r="G39" s="1051">
        <v>657446.49897744402</v>
      </c>
      <c r="H39" s="1053">
        <v>606.67897697557692</v>
      </c>
      <c r="I39" s="1054">
        <v>398858969.41581041</v>
      </c>
    </row>
    <row r="40" spans="1:9" x14ac:dyDescent="0.5">
      <c r="A40" s="1055" t="s">
        <v>3430</v>
      </c>
      <c r="B40" s="1056"/>
      <c r="C40" s="1056" t="s">
        <v>67</v>
      </c>
      <c r="D40" s="1056" t="s">
        <v>1227</v>
      </c>
      <c r="E40" s="1057">
        <v>138502.83774337755</v>
      </c>
      <c r="F40" s="1058">
        <v>2.597731740029249</v>
      </c>
      <c r="G40" s="1057">
        <v>359793.21769009292</v>
      </c>
      <c r="H40" s="1059">
        <v>606.67897697557692</v>
      </c>
      <c r="I40" s="1060">
        <v>218278981.23097661</v>
      </c>
    </row>
    <row r="41" spans="1:9" x14ac:dyDescent="0.5">
      <c r="A41" s="1049" t="s">
        <v>3431</v>
      </c>
      <c r="B41" s="1050"/>
      <c r="C41" s="1050" t="s">
        <v>67</v>
      </c>
      <c r="D41" s="1050" t="s">
        <v>1227</v>
      </c>
      <c r="E41" s="1051">
        <v>118150.82081469835</v>
      </c>
      <c r="F41" s="1052">
        <v>2.597731740029249</v>
      </c>
      <c r="G41" s="1051">
        <v>306924.13734085037</v>
      </c>
      <c r="H41" s="1053">
        <v>606.67897697557692</v>
      </c>
      <c r="I41" s="1054">
        <v>186204421.65105858</v>
      </c>
    </row>
    <row r="42" spans="1:9" x14ac:dyDescent="0.5">
      <c r="A42" s="1061" t="s">
        <v>3433</v>
      </c>
      <c r="B42" s="1062"/>
      <c r="C42" s="1062" t="s">
        <v>67</v>
      </c>
      <c r="D42" s="1062" t="s">
        <v>1227</v>
      </c>
      <c r="E42" s="1063">
        <v>2858615.706027403</v>
      </c>
      <c r="F42" s="1064"/>
      <c r="G42" s="1063">
        <v>7425916.7520935042</v>
      </c>
      <c r="H42" s="1065"/>
      <c r="I42" s="1066">
        <v>4505147578.2658863</v>
      </c>
    </row>
    <row r="43" spans="1:9" x14ac:dyDescent="0.5">
      <c r="A43" s="1049" t="s">
        <v>3420</v>
      </c>
      <c r="B43" s="1050"/>
      <c r="C43" s="1050" t="s">
        <v>67</v>
      </c>
      <c r="D43" s="1050" t="s">
        <v>1227</v>
      </c>
      <c r="E43" s="1051">
        <v>25460.998407151721</v>
      </c>
      <c r="F43" s="1052">
        <v>2.597731740029249</v>
      </c>
      <c r="G43" s="1051">
        <v>66140.843695092175</v>
      </c>
      <c r="H43" s="1053">
        <v>606.67897697557692</v>
      </c>
      <c r="I43" s="1054">
        <v>40126259.389240056</v>
      </c>
    </row>
    <row r="44" spans="1:9" x14ac:dyDescent="0.5">
      <c r="A44" s="1055" t="s">
        <v>3421</v>
      </c>
      <c r="B44" s="1056"/>
      <c r="C44" s="1056" t="s">
        <v>67</v>
      </c>
      <c r="D44" s="1056" t="s">
        <v>1227</v>
      </c>
      <c r="E44" s="1057">
        <v>24353.515618633723</v>
      </c>
      <c r="F44" s="1058">
        <v>2.597731740029249</v>
      </c>
      <c r="G44" s="1057">
        <v>63263.900503822872</v>
      </c>
      <c r="H44" s="1059">
        <v>606.67897697557692</v>
      </c>
      <c r="I44" s="1060">
        <v>38380878.437143944</v>
      </c>
    </row>
    <row r="45" spans="1:9" x14ac:dyDescent="0.5">
      <c r="A45" s="1049" t="s">
        <v>3422</v>
      </c>
      <c r="B45" s="1050"/>
      <c r="C45" s="1050" t="s">
        <v>67</v>
      </c>
      <c r="D45" s="1050" t="s">
        <v>1227</v>
      </c>
      <c r="E45" s="1051">
        <v>26847.495205515374</v>
      </c>
      <c r="F45" s="1052">
        <v>2.597731740029249</v>
      </c>
      <c r="G45" s="1051">
        <v>69742.590435650374</v>
      </c>
      <c r="H45" s="1053">
        <v>606.67897697557692</v>
      </c>
      <c r="I45" s="1054">
        <v>42311363.417127021</v>
      </c>
    </row>
    <row r="46" spans="1:9" x14ac:dyDescent="0.5">
      <c r="A46" s="1055" t="s">
        <v>3423</v>
      </c>
      <c r="B46" s="1056"/>
      <c r="C46" s="1056" t="s">
        <v>67</v>
      </c>
      <c r="D46" s="1056" t="s">
        <v>1227</v>
      </c>
      <c r="E46" s="1057">
        <v>14955.583075331469</v>
      </c>
      <c r="F46" s="1058">
        <v>2.597731740029249</v>
      </c>
      <c r="G46" s="1057">
        <v>38850.592845432802</v>
      </c>
      <c r="H46" s="1059">
        <v>606.67897697557692</v>
      </c>
      <c r="I46" s="1060">
        <v>23569837.92236184</v>
      </c>
    </row>
    <row r="47" spans="1:9" x14ac:dyDescent="0.5">
      <c r="A47" s="1049" t="s">
        <v>3424</v>
      </c>
      <c r="B47" s="1050"/>
      <c r="C47" s="1050" t="s">
        <v>67</v>
      </c>
      <c r="D47" s="1050" t="s">
        <v>1227</v>
      </c>
      <c r="E47" s="1051">
        <v>15405.876232531784</v>
      </c>
      <c r="F47" s="1052">
        <v>2.597731740029249</v>
      </c>
      <c r="G47" s="1051">
        <v>40020.333672210043</v>
      </c>
      <c r="H47" s="1053">
        <v>606.67897697557692</v>
      </c>
      <c r="I47" s="1054">
        <v>24279495.090477623</v>
      </c>
    </row>
    <row r="48" spans="1:9" x14ac:dyDescent="0.5">
      <c r="A48" s="1055" t="s">
        <v>3425</v>
      </c>
      <c r="B48" s="1056"/>
      <c r="C48" s="1056" t="s">
        <v>67</v>
      </c>
      <c r="D48" s="1056" t="s">
        <v>1227</v>
      </c>
      <c r="E48" s="1057">
        <v>17118.179797492619</v>
      </c>
      <c r="F48" s="1058">
        <v>2.597731740029249</v>
      </c>
      <c r="G48" s="1057">
        <v>44468.438991474039</v>
      </c>
      <c r="H48" s="1059">
        <v>606.67897697557692</v>
      </c>
      <c r="I48" s="1060">
        <v>26978067.075048324</v>
      </c>
    </row>
    <row r="49" spans="1:9" x14ac:dyDescent="0.5">
      <c r="A49" s="1049" t="s">
        <v>3426</v>
      </c>
      <c r="B49" s="1050"/>
      <c r="C49" s="1050" t="s">
        <v>67</v>
      </c>
      <c r="D49" s="1050" t="s">
        <v>1227</v>
      </c>
      <c r="E49" s="1051">
        <v>19887.502462955403</v>
      </c>
      <c r="F49" s="1052">
        <v>2.597731740029249</v>
      </c>
      <c r="G49" s="1051">
        <v>51662.396377929115</v>
      </c>
      <c r="H49" s="1053">
        <v>606.67897697557692</v>
      </c>
      <c r="I49" s="1054">
        <v>31342489.782668784</v>
      </c>
    </row>
    <row r="50" spans="1:9" x14ac:dyDescent="0.5">
      <c r="A50" s="1055" t="s">
        <v>3427</v>
      </c>
      <c r="B50" s="1056"/>
      <c r="C50" s="1056" t="s">
        <v>67</v>
      </c>
      <c r="D50" s="1056" t="s">
        <v>1227</v>
      </c>
      <c r="E50" s="1057">
        <v>22033.649695652755</v>
      </c>
      <c r="F50" s="1058">
        <v>2.597731740029249</v>
      </c>
      <c r="G50" s="1057">
        <v>57237.511163082963</v>
      </c>
      <c r="H50" s="1059">
        <v>606.67897697557692</v>
      </c>
      <c r="I50" s="1060">
        <v>34724794.717047334</v>
      </c>
    </row>
    <row r="51" spans="1:9" x14ac:dyDescent="0.5">
      <c r="A51" s="1049" t="s">
        <v>3428</v>
      </c>
      <c r="B51" s="1050"/>
      <c r="C51" s="1050" t="s">
        <v>67</v>
      </c>
      <c r="D51" s="1050" t="s">
        <v>1227</v>
      </c>
      <c r="E51" s="1051">
        <v>19577.657277236223</v>
      </c>
      <c r="F51" s="1052">
        <v>2.597731740029249</v>
      </c>
      <c r="G51" s="1051">
        <v>50857.501704491144</v>
      </c>
      <c r="H51" s="1053">
        <v>606.67897697557692</v>
      </c>
      <c r="I51" s="1054">
        <v>30854177.105614346</v>
      </c>
    </row>
    <row r="52" spans="1:9" x14ac:dyDescent="0.5">
      <c r="A52" s="1055" t="s">
        <v>3429</v>
      </c>
      <c r="B52" s="1056"/>
      <c r="C52" s="1056" t="s">
        <v>67</v>
      </c>
      <c r="D52" s="1056" t="s">
        <v>1227</v>
      </c>
      <c r="E52" s="1057">
        <v>20002.230681842721</v>
      </c>
      <c r="F52" s="1058">
        <v>2.597731740029249</v>
      </c>
      <c r="G52" s="1057">
        <v>51960.429513609721</v>
      </c>
      <c r="H52" s="1059">
        <v>606.67897697557692</v>
      </c>
      <c r="I52" s="1060">
        <v>31523300.220528319</v>
      </c>
    </row>
    <row r="53" spans="1:9" x14ac:dyDescent="0.5">
      <c r="A53" s="1049" t="s">
        <v>3430</v>
      </c>
      <c r="B53" s="1050"/>
      <c r="C53" s="1050" t="s">
        <v>67</v>
      </c>
      <c r="D53" s="1050" t="s">
        <v>1227</v>
      </c>
      <c r="E53" s="1051">
        <v>10946.391758406186</v>
      </c>
      <c r="F53" s="1052">
        <v>2.597731740029249</v>
      </c>
      <c r="G53" s="1051">
        <v>28435.789309606331</v>
      </c>
      <c r="H53" s="1053">
        <v>606.67897697557692</v>
      </c>
      <c r="I53" s="1054">
        <v>17251395.567845017</v>
      </c>
    </row>
    <row r="54" spans="1:9" x14ac:dyDescent="0.5">
      <c r="A54" s="1055" t="s">
        <v>3431</v>
      </c>
      <c r="B54" s="1056"/>
      <c r="C54" s="1056" t="s">
        <v>67</v>
      </c>
      <c r="D54" s="1056" t="s">
        <v>1227</v>
      </c>
      <c r="E54" s="1057">
        <v>9337.8965535078351</v>
      </c>
      <c r="F54" s="1058">
        <v>2.597731740029249</v>
      </c>
      <c r="G54" s="1057">
        <v>24257.350262157037</v>
      </c>
      <c r="H54" s="1059">
        <v>606.67897697557692</v>
      </c>
      <c r="I54" s="1060">
        <v>14716424.441183673</v>
      </c>
    </row>
    <row r="55" spans="1:9" x14ac:dyDescent="0.5">
      <c r="A55" s="1061" t="s">
        <v>3434</v>
      </c>
      <c r="B55" s="1062"/>
      <c r="C55" s="1062" t="s">
        <v>67</v>
      </c>
      <c r="D55" s="1062" t="s">
        <v>1227</v>
      </c>
      <c r="E55" s="1063">
        <v>225926.97676625778</v>
      </c>
      <c r="F55" s="1064"/>
      <c r="G55" s="1063">
        <v>586897.67847455863</v>
      </c>
      <c r="H55" s="1065"/>
      <c r="I55" s="1066">
        <v>356058483.16628635</v>
      </c>
    </row>
    <row r="56" spans="1:9" x14ac:dyDescent="0.5">
      <c r="A56" s="1055" t="s">
        <v>3420</v>
      </c>
      <c r="B56" s="1056"/>
      <c r="C56" s="1056" t="s">
        <v>74</v>
      </c>
      <c r="D56" s="1056" t="s">
        <v>1227</v>
      </c>
      <c r="E56" s="1057">
        <v>8047.4481270000006</v>
      </c>
      <c r="F56" s="1058">
        <v>12.994602338146064</v>
      </c>
      <c r="G56" s="1057">
        <v>104573.38824722338</v>
      </c>
      <c r="H56" s="1059">
        <v>606.67897697557692</v>
      </c>
      <c r="I56" s="1060">
        <v>63442476.200695299</v>
      </c>
    </row>
    <row r="57" spans="1:9" x14ac:dyDescent="0.5">
      <c r="A57" s="1049" t="s">
        <v>3421</v>
      </c>
      <c r="B57" s="1050"/>
      <c r="C57" s="1050" t="s">
        <v>74</v>
      </c>
      <c r="D57" s="1050" t="s">
        <v>1227</v>
      </c>
      <c r="E57" s="1051">
        <v>7700.4129687800005</v>
      </c>
      <c r="F57" s="1052">
        <v>12.994602338146064</v>
      </c>
      <c r="G57" s="1051">
        <v>100063.80436879887</v>
      </c>
      <c r="H57" s="1053">
        <v>606.67897697557692</v>
      </c>
      <c r="I57" s="1054">
        <v>60706606.466747165</v>
      </c>
    </row>
    <row r="58" spans="1:9" x14ac:dyDescent="0.5">
      <c r="A58" s="1055" t="s">
        <v>3422</v>
      </c>
      <c r="B58" s="1056"/>
      <c r="C58" s="1056" t="s">
        <v>74</v>
      </c>
      <c r="D58" s="1056" t="s">
        <v>1227</v>
      </c>
      <c r="E58" s="1057">
        <v>8686.6495721400024</v>
      </c>
      <c r="F58" s="1058">
        <v>12.994602338146064</v>
      </c>
      <c r="G58" s="1057">
        <v>112879.55684078598</v>
      </c>
      <c r="H58" s="1059">
        <v>606.67897697557692</v>
      </c>
      <c r="I58" s="1060">
        <v>68481654.06562452</v>
      </c>
    </row>
    <row r="59" spans="1:9" x14ac:dyDescent="0.5">
      <c r="A59" s="1049" t="s">
        <v>3423</v>
      </c>
      <c r="B59" s="1050"/>
      <c r="C59" s="1050" t="s">
        <v>74</v>
      </c>
      <c r="D59" s="1050" t="s">
        <v>1227</v>
      </c>
      <c r="E59" s="1051">
        <v>8277.2171269599985</v>
      </c>
      <c r="F59" s="1052">
        <v>12.994602338146064</v>
      </c>
      <c r="G59" s="1051">
        <v>107559.14503133704</v>
      </c>
      <c r="H59" s="1053">
        <v>606.67897697557692</v>
      </c>
      <c r="I59" s="1054">
        <v>65253872.071979262</v>
      </c>
    </row>
    <row r="60" spans="1:9" x14ac:dyDescent="0.5">
      <c r="A60" s="1055" t="s">
        <v>3424</v>
      </c>
      <c r="B60" s="1056"/>
      <c r="C60" s="1056" t="s">
        <v>74</v>
      </c>
      <c r="D60" s="1056" t="s">
        <v>1227</v>
      </c>
      <c r="E60" s="1057">
        <v>8297.9411844999995</v>
      </c>
      <c r="F60" s="1058">
        <v>12.994602338146064</v>
      </c>
      <c r="G60" s="1057">
        <v>107828.44591790222</v>
      </c>
      <c r="H60" s="1059">
        <v>606.67897697557692</v>
      </c>
      <c r="I60" s="1060">
        <v>65417251.258339241</v>
      </c>
    </row>
    <row r="61" spans="1:9" x14ac:dyDescent="0.5">
      <c r="A61" s="1049" t="s">
        <v>3425</v>
      </c>
      <c r="B61" s="1050"/>
      <c r="C61" s="1050" t="s">
        <v>74</v>
      </c>
      <c r="D61" s="1050" t="s">
        <v>1227</v>
      </c>
      <c r="E61" s="1051">
        <v>8045.2685090000004</v>
      </c>
      <c r="F61" s="1052">
        <v>12.994602338146064</v>
      </c>
      <c r="G61" s="1051">
        <v>104545.06497806431</v>
      </c>
      <c r="H61" s="1053">
        <v>606.67897697557692</v>
      </c>
      <c r="I61" s="1054">
        <v>63425293.068737276</v>
      </c>
    </row>
    <row r="62" spans="1:9" x14ac:dyDescent="0.5">
      <c r="A62" s="1055" t="s">
        <v>3426</v>
      </c>
      <c r="B62" s="1056"/>
      <c r="C62" s="1056" t="s">
        <v>74</v>
      </c>
      <c r="D62" s="1056" t="s">
        <v>1227</v>
      </c>
      <c r="E62" s="1057">
        <v>8194.44</v>
      </c>
      <c r="F62" s="1058">
        <v>12.994602338146064</v>
      </c>
      <c r="G62" s="1057">
        <v>106483.48918379765</v>
      </c>
      <c r="H62" s="1059">
        <v>606.67897697557692</v>
      </c>
      <c r="I62" s="1060">
        <v>64601294.282816269</v>
      </c>
    </row>
    <row r="63" spans="1:9" x14ac:dyDescent="0.5">
      <c r="A63" s="1049" t="s">
        <v>3427</v>
      </c>
      <c r="B63" s="1050"/>
      <c r="C63" s="1050" t="s">
        <v>74</v>
      </c>
      <c r="D63" s="1050" t="s">
        <v>1227</v>
      </c>
      <c r="E63" s="1051">
        <v>8602.0223573800013</v>
      </c>
      <c r="F63" s="1052">
        <v>12.994602338146064</v>
      </c>
      <c r="G63" s="1051">
        <v>111779.85983799488</v>
      </c>
      <c r="H63" s="1053">
        <v>606.67897697557692</v>
      </c>
      <c r="I63" s="1054">
        <v>67814491.012988105</v>
      </c>
    </row>
    <row r="64" spans="1:9" x14ac:dyDescent="0.5">
      <c r="A64" s="1055" t="s">
        <v>3428</v>
      </c>
      <c r="B64" s="1056"/>
      <c r="C64" s="1056" t="s">
        <v>74</v>
      </c>
      <c r="D64" s="1056" t="s">
        <v>1227</v>
      </c>
      <c r="E64" s="1057">
        <v>7793.6995667000001</v>
      </c>
      <c r="F64" s="1058">
        <v>12.994602338146064</v>
      </c>
      <c r="G64" s="1057">
        <v>101276.02661224779</v>
      </c>
      <c r="H64" s="1059">
        <v>606.67897697557692</v>
      </c>
      <c r="I64" s="1060">
        <v>61442036.217269793</v>
      </c>
    </row>
    <row r="65" spans="1:9" x14ac:dyDescent="0.5">
      <c r="A65" s="1049" t="s">
        <v>3429</v>
      </c>
      <c r="B65" s="1050"/>
      <c r="C65" s="1050" t="s">
        <v>74</v>
      </c>
      <c r="D65" s="1050" t="s">
        <v>1227</v>
      </c>
      <c r="E65" s="1051">
        <v>7462.2439074400017</v>
      </c>
      <c r="F65" s="1052">
        <v>12.994602338146064</v>
      </c>
      <c r="G65" s="1051">
        <v>96968.892127436076</v>
      </c>
      <c r="H65" s="1053">
        <v>606.67897697557692</v>
      </c>
      <c r="I65" s="1054">
        <v>58828988.274327993</v>
      </c>
    </row>
    <row r="66" spans="1:9" x14ac:dyDescent="0.5">
      <c r="A66" s="1055" t="s">
        <v>3430</v>
      </c>
      <c r="B66" s="1056"/>
      <c r="C66" s="1056" t="s">
        <v>74</v>
      </c>
      <c r="D66" s="1056" t="s">
        <v>1227</v>
      </c>
      <c r="E66" s="1057">
        <v>6232.4276422399998</v>
      </c>
      <c r="F66" s="1058">
        <v>12.994602338146064</v>
      </c>
      <c r="G66" s="1057">
        <v>80987.918812178061</v>
      </c>
      <c r="H66" s="1059">
        <v>606.67897697557692</v>
      </c>
      <c r="I66" s="1060">
        <v>49133667.732353263</v>
      </c>
    </row>
    <row r="67" spans="1:9" x14ac:dyDescent="0.5">
      <c r="A67" s="1049" t="s">
        <v>3431</v>
      </c>
      <c r="B67" s="1050"/>
      <c r="C67" s="1050" t="s">
        <v>74</v>
      </c>
      <c r="D67" s="1050" t="s">
        <v>1227</v>
      </c>
      <c r="E67" s="1051">
        <v>6952.0800794400002</v>
      </c>
      <c r="F67" s="1052">
        <v>12.994602338146064</v>
      </c>
      <c r="G67" s="1051">
        <v>90339.516055269705</v>
      </c>
      <c r="H67" s="1053">
        <v>606.67897697557692</v>
      </c>
      <c r="I67" s="1054">
        <v>54807085.180879727</v>
      </c>
    </row>
    <row r="68" spans="1:9" x14ac:dyDescent="0.5">
      <c r="A68" s="1061" t="s">
        <v>3435</v>
      </c>
      <c r="B68" s="1062"/>
      <c r="C68" s="1062" t="s">
        <v>74</v>
      </c>
      <c r="D68" s="1062" t="s">
        <v>1227</v>
      </c>
      <c r="E68" s="1063">
        <v>94291.851041580012</v>
      </c>
      <c r="F68" s="1064"/>
      <c r="G68" s="1063">
        <v>1225285.1080130357</v>
      </c>
      <c r="H68" s="1065"/>
      <c r="I68" s="1066">
        <v>743354715.83275783</v>
      </c>
    </row>
    <row r="69" spans="1:9" x14ac:dyDescent="0.5">
      <c r="A69" s="1049" t="s">
        <v>3420</v>
      </c>
      <c r="B69" s="1050"/>
      <c r="C69" s="1050" t="s">
        <v>74</v>
      </c>
      <c r="D69" s="1050" t="s">
        <v>2860</v>
      </c>
      <c r="E69" s="1051">
        <v>13995.561960000001</v>
      </c>
      <c r="F69" s="1052">
        <v>12.994602338146064</v>
      </c>
      <c r="G69" s="1051">
        <v>181866.76216908413</v>
      </c>
      <c r="H69" s="1053">
        <v>606.67897697557692</v>
      </c>
      <c r="I69" s="1054">
        <v>110334741.21860051</v>
      </c>
    </row>
    <row r="70" spans="1:9" x14ac:dyDescent="0.5">
      <c r="A70" s="1055" t="s">
        <v>3421</v>
      </c>
      <c r="B70" s="1056"/>
      <c r="C70" s="1056" t="s">
        <v>74</v>
      </c>
      <c r="D70" s="1056" t="s">
        <v>2860</v>
      </c>
      <c r="E70" s="1057">
        <v>13392.0225544</v>
      </c>
      <c r="F70" s="1058">
        <v>12.994602338146064</v>
      </c>
      <c r="G70" s="1057">
        <v>174024.00759791108</v>
      </c>
      <c r="H70" s="1059">
        <v>606.67897697557692</v>
      </c>
      <c r="I70" s="1060">
        <v>105576706.89869072</v>
      </c>
    </row>
    <row r="71" spans="1:9" x14ac:dyDescent="0.5">
      <c r="A71" s="1049" t="s">
        <v>3422</v>
      </c>
      <c r="B71" s="1050"/>
      <c r="C71" s="1050" t="s">
        <v>74</v>
      </c>
      <c r="D71" s="1050" t="s">
        <v>2860</v>
      </c>
      <c r="E71" s="1051">
        <v>15107.216647200003</v>
      </c>
      <c r="F71" s="1052">
        <v>12.994602338146064</v>
      </c>
      <c r="G71" s="1051">
        <v>196312.2727665843</v>
      </c>
      <c r="H71" s="1053">
        <v>606.67897697557692</v>
      </c>
      <c r="I71" s="1054">
        <v>119098528.80978177</v>
      </c>
    </row>
    <row r="72" spans="1:9" x14ac:dyDescent="0.5">
      <c r="A72" s="1055" t="s">
        <v>3423</v>
      </c>
      <c r="B72" s="1056"/>
      <c r="C72" s="1056" t="s">
        <v>74</v>
      </c>
      <c r="D72" s="1056" t="s">
        <v>2860</v>
      </c>
      <c r="E72" s="1057">
        <v>14395.160220799997</v>
      </c>
      <c r="F72" s="1058">
        <v>12.994602338146064</v>
      </c>
      <c r="G72" s="1057">
        <v>187059.38266319485</v>
      </c>
      <c r="H72" s="1059">
        <v>606.67897697557692</v>
      </c>
      <c r="I72" s="1060">
        <v>113484994.90779002</v>
      </c>
    </row>
    <row r="73" spans="1:9" x14ac:dyDescent="0.5">
      <c r="A73" s="1049" t="s">
        <v>3424</v>
      </c>
      <c r="B73" s="1050"/>
      <c r="C73" s="1050" t="s">
        <v>74</v>
      </c>
      <c r="D73" s="1050" t="s">
        <v>2860</v>
      </c>
      <c r="E73" s="1051">
        <v>14431.202059999998</v>
      </c>
      <c r="F73" s="1052">
        <v>12.994602338146064</v>
      </c>
      <c r="G73" s="1051">
        <v>187527.73203113428</v>
      </c>
      <c r="H73" s="1053">
        <v>606.67897697557692</v>
      </c>
      <c r="I73" s="1054">
        <v>113769132.62319867</v>
      </c>
    </row>
    <row r="74" spans="1:9" x14ac:dyDescent="0.5">
      <c r="A74" s="1055" t="s">
        <v>3425</v>
      </c>
      <c r="B74" s="1056"/>
      <c r="C74" s="1056" t="s">
        <v>74</v>
      </c>
      <c r="D74" s="1056" t="s">
        <v>2860</v>
      </c>
      <c r="E74" s="1057">
        <v>13991.77132</v>
      </c>
      <c r="F74" s="1058">
        <v>12.994602338146064</v>
      </c>
      <c r="G74" s="1057">
        <v>181817.50430967705</v>
      </c>
      <c r="H74" s="1059">
        <v>606.67897697557692</v>
      </c>
      <c r="I74" s="1060">
        <v>110304857.51084742</v>
      </c>
    </row>
    <row r="75" spans="1:9" x14ac:dyDescent="0.5">
      <c r="A75" s="1049" t="s">
        <v>3426</v>
      </c>
      <c r="B75" s="1050"/>
      <c r="C75" s="1050" t="s">
        <v>74</v>
      </c>
      <c r="D75" s="1050" t="s">
        <v>2860</v>
      </c>
      <c r="E75" s="1051">
        <v>14251.2</v>
      </c>
      <c r="F75" s="1052">
        <v>12.994602338146064</v>
      </c>
      <c r="G75" s="1051">
        <v>185188.67684138721</v>
      </c>
      <c r="H75" s="1053">
        <v>606.67897697557692</v>
      </c>
      <c r="I75" s="1054">
        <v>112350077.01359349</v>
      </c>
    </row>
    <row r="76" spans="1:9" x14ac:dyDescent="0.5">
      <c r="A76" s="1055" t="s">
        <v>3427</v>
      </c>
      <c r="B76" s="1056"/>
      <c r="C76" s="1056" t="s">
        <v>74</v>
      </c>
      <c r="D76" s="1056" t="s">
        <v>2860</v>
      </c>
      <c r="E76" s="1057">
        <v>14960.0388824</v>
      </c>
      <c r="F76" s="1058">
        <v>12.994602338146064</v>
      </c>
      <c r="G76" s="1057">
        <v>194399.75623999108</v>
      </c>
      <c r="H76" s="1059">
        <v>606.67897697557692</v>
      </c>
      <c r="I76" s="1060">
        <v>117938245.23997931</v>
      </c>
    </row>
    <row r="77" spans="1:9" x14ac:dyDescent="0.5">
      <c r="A77" s="1049" t="s">
        <v>3428</v>
      </c>
      <c r="B77" s="1050"/>
      <c r="C77" s="1050" t="s">
        <v>74</v>
      </c>
      <c r="D77" s="1050" t="s">
        <v>2860</v>
      </c>
      <c r="E77" s="1051">
        <v>13554.260115999999</v>
      </c>
      <c r="F77" s="1052">
        <v>12.994602338146064</v>
      </c>
      <c r="G77" s="1051">
        <v>176132.22019521354</v>
      </c>
      <c r="H77" s="1053">
        <v>606.67897697557692</v>
      </c>
      <c r="I77" s="1054">
        <v>106855715.16046919</v>
      </c>
    </row>
    <row r="78" spans="1:9" x14ac:dyDescent="0.5">
      <c r="A78" s="1055" t="s">
        <v>3429</v>
      </c>
      <c r="B78" s="1056"/>
      <c r="C78" s="1056" t="s">
        <v>74</v>
      </c>
      <c r="D78" s="1056" t="s">
        <v>2860</v>
      </c>
      <c r="E78" s="1057">
        <v>12977.815491200001</v>
      </c>
      <c r="F78" s="1058">
        <v>12.994602338146064</v>
      </c>
      <c r="G78" s="1057">
        <v>168641.55152597575</v>
      </c>
      <c r="H78" s="1059">
        <v>606.67897697557692</v>
      </c>
      <c r="I78" s="1060">
        <v>102311283.95535301</v>
      </c>
    </row>
    <row r="79" spans="1:9" x14ac:dyDescent="0.5">
      <c r="A79" s="1049" t="s">
        <v>3430</v>
      </c>
      <c r="B79" s="1050"/>
      <c r="C79" s="1050" t="s">
        <v>74</v>
      </c>
      <c r="D79" s="1050" t="s">
        <v>2860</v>
      </c>
      <c r="E79" s="1051">
        <v>10839.004595199998</v>
      </c>
      <c r="F79" s="1052">
        <v>12.994602338146064</v>
      </c>
      <c r="G79" s="1051">
        <v>140848.55445596183</v>
      </c>
      <c r="H79" s="1053">
        <v>606.67897697557692</v>
      </c>
      <c r="I79" s="1054">
        <v>85449856.92583175</v>
      </c>
    </row>
    <row r="80" spans="1:9" x14ac:dyDescent="0.5">
      <c r="A80" s="1055" t="s">
        <v>3431</v>
      </c>
      <c r="B80" s="1056"/>
      <c r="C80" s="1056" t="s">
        <v>74</v>
      </c>
      <c r="D80" s="1056" t="s">
        <v>2860</v>
      </c>
      <c r="E80" s="1057">
        <v>12090.574051200001</v>
      </c>
      <c r="F80" s="1058">
        <v>12.994602338146064</v>
      </c>
      <c r="G80" s="1057">
        <v>157112.20183525168</v>
      </c>
      <c r="H80" s="1059">
        <v>606.67897697557692</v>
      </c>
      <c r="I80" s="1060">
        <v>95316669.879790843</v>
      </c>
    </row>
    <row r="81" spans="1:9" x14ac:dyDescent="0.5">
      <c r="A81" s="1061" t="s">
        <v>3435</v>
      </c>
      <c r="B81" s="1062"/>
      <c r="C81" s="1062" t="s">
        <v>74</v>
      </c>
      <c r="D81" s="1062" t="s">
        <v>2860</v>
      </c>
      <c r="E81" s="1063">
        <v>163985.82789839999</v>
      </c>
      <c r="F81" s="1064"/>
      <c r="G81" s="1063">
        <v>2130930.6226313673</v>
      </c>
      <c r="H81" s="1065"/>
      <c r="I81" s="1066">
        <v>1292790810.1439266</v>
      </c>
    </row>
  </sheetData>
  <pageMargins left="0.7" right="0.7" top="0.75" bottom="0.75"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9F96F5-1C90-4906-AB78-17776475ED59}">
  <sheetPr>
    <tabColor rgb="FF00B050"/>
  </sheetPr>
  <dimension ref="A2:I30"/>
  <sheetViews>
    <sheetView workbookViewId="0">
      <selection sqref="A1:XFD1048576"/>
    </sheetView>
  </sheetViews>
  <sheetFormatPr baseColWidth="10" defaultColWidth="11.54296875" defaultRowHeight="14.5" x14ac:dyDescent="0.35"/>
  <cols>
    <col min="1" max="1" width="11.54296875" style="1039"/>
    <col min="2" max="2" width="20.54296875" style="1039" customWidth="1"/>
    <col min="3" max="4" width="11.54296875" style="1039"/>
    <col min="5" max="5" width="11.6328125" style="1039" bestFit="1" customWidth="1"/>
    <col min="6" max="6" width="20" style="1039" customWidth="1"/>
    <col min="7" max="7" width="12.36328125" style="1039" bestFit="1" customWidth="1"/>
    <col min="8" max="8" width="11.6328125" style="1039" bestFit="1" customWidth="1"/>
    <col min="9" max="9" width="14.36328125" style="1039" bestFit="1" customWidth="1"/>
    <col min="10" max="16384" width="11.54296875" style="1039"/>
  </cols>
  <sheetData>
    <row r="2" spans="1:9" x14ac:dyDescent="0.35">
      <c r="A2" s="1038" t="s">
        <v>3589</v>
      </c>
    </row>
    <row r="4" spans="1:9" ht="43.5" x14ac:dyDescent="0.35">
      <c r="A4" s="1067" t="s">
        <v>403</v>
      </c>
      <c r="B4" s="1067" t="s">
        <v>404</v>
      </c>
      <c r="C4" s="1067" t="s">
        <v>2857</v>
      </c>
      <c r="D4" s="1067" t="s">
        <v>405</v>
      </c>
      <c r="E4" s="1068" t="s">
        <v>406</v>
      </c>
      <c r="F4" s="1067" t="s">
        <v>2858</v>
      </c>
      <c r="G4" s="1067" t="s">
        <v>407</v>
      </c>
      <c r="H4" s="1067" t="s">
        <v>2859</v>
      </c>
      <c r="I4" s="1067" t="s">
        <v>408</v>
      </c>
    </row>
    <row r="5" spans="1:9" x14ac:dyDescent="0.35">
      <c r="A5" s="1069" t="s">
        <v>3420</v>
      </c>
      <c r="B5" s="1070" t="s">
        <v>503</v>
      </c>
      <c r="C5" s="1071" t="s">
        <v>503</v>
      </c>
      <c r="D5" s="1071" t="s">
        <v>1228</v>
      </c>
      <c r="E5" s="1072">
        <v>1155.3260415167131</v>
      </c>
      <c r="F5" s="1073">
        <v>463.13108772636974</v>
      </c>
      <c r="G5" s="1072">
        <v>535067.40628623636</v>
      </c>
      <c r="H5" s="1074">
        <v>606.67897697557692</v>
      </c>
      <c r="I5" s="1075">
        <v>324614146.65870923</v>
      </c>
    </row>
    <row r="6" spans="1:9" x14ac:dyDescent="0.35">
      <c r="A6" s="1076" t="s">
        <v>3421</v>
      </c>
      <c r="B6" s="1077" t="s">
        <v>503</v>
      </c>
      <c r="C6" s="1078" t="s">
        <v>503</v>
      </c>
      <c r="D6" s="1078" t="s">
        <v>1228</v>
      </c>
      <c r="E6" s="1079">
        <v>978.19741744162593</v>
      </c>
      <c r="F6" s="1080">
        <v>463.13108772636974</v>
      </c>
      <c r="G6" s="1079">
        <v>453033.633950866</v>
      </c>
      <c r="H6" s="1081">
        <v>606.67897697557692</v>
      </c>
      <c r="I6" s="1082">
        <v>274845981.5808394</v>
      </c>
    </row>
    <row r="7" spans="1:9" x14ac:dyDescent="0.35">
      <c r="A7" s="1069" t="s">
        <v>3422</v>
      </c>
      <c r="B7" s="1070" t="s">
        <v>503</v>
      </c>
      <c r="C7" s="1071" t="s">
        <v>503</v>
      </c>
      <c r="D7" s="1071" t="s">
        <v>1228</v>
      </c>
      <c r="E7" s="1072">
        <v>1053.1891025825585</v>
      </c>
      <c r="F7" s="1073">
        <v>463.13108772636974</v>
      </c>
      <c r="G7" s="1072">
        <v>487764.61466061953</v>
      </c>
      <c r="H7" s="1074">
        <v>606.67897697557692</v>
      </c>
      <c r="I7" s="1075">
        <v>295916537.42719114</v>
      </c>
    </row>
    <row r="8" spans="1:9" x14ac:dyDescent="0.35">
      <c r="A8" s="1076" t="s">
        <v>3423</v>
      </c>
      <c r="B8" s="1077" t="s">
        <v>503</v>
      </c>
      <c r="C8" s="1078" t="s">
        <v>503</v>
      </c>
      <c r="D8" s="1078" t="s">
        <v>1228</v>
      </c>
      <c r="E8" s="1079">
        <v>858.79836754671339</v>
      </c>
      <c r="F8" s="1080">
        <v>463.13108772636974</v>
      </c>
      <c r="G8" s="1079">
        <v>397736.22209954006</v>
      </c>
      <c r="H8" s="1081">
        <v>606.67897697557692</v>
      </c>
      <c r="I8" s="1082">
        <v>241298204.32947981</v>
      </c>
    </row>
    <row r="9" spans="1:9" x14ac:dyDescent="0.35">
      <c r="A9" s="1069" t="s">
        <v>3424</v>
      </c>
      <c r="B9" s="1070" t="s">
        <v>503</v>
      </c>
      <c r="C9" s="1071" t="s">
        <v>503</v>
      </c>
      <c r="D9" s="1071" t="s">
        <v>1228</v>
      </c>
      <c r="E9" s="1072">
        <v>1004.9753922782368</v>
      </c>
      <c r="F9" s="1073">
        <v>463.13108772636974</v>
      </c>
      <c r="G9" s="1072">
        <v>465435.3465640549</v>
      </c>
      <c r="H9" s="1074">
        <v>606.67897697557692</v>
      </c>
      <c r="I9" s="1075">
        <v>282369839.9017539</v>
      </c>
    </row>
    <row r="10" spans="1:9" x14ac:dyDescent="0.35">
      <c r="A10" s="1076" t="s">
        <v>3425</v>
      </c>
      <c r="B10" s="1077" t="s">
        <v>503</v>
      </c>
      <c r="C10" s="1078" t="s">
        <v>503</v>
      </c>
      <c r="D10" s="1078" t="s">
        <v>1228</v>
      </c>
      <c r="E10" s="1079">
        <v>1115.9604151671322</v>
      </c>
      <c r="F10" s="1080">
        <v>463.13108772636974</v>
      </c>
      <c r="G10" s="1079">
        <v>516835.96093592508</v>
      </c>
      <c r="H10" s="1081">
        <v>606.67897697557692</v>
      </c>
      <c r="I10" s="1082">
        <v>313553512.04479629</v>
      </c>
    </row>
    <row r="11" spans="1:9" x14ac:dyDescent="0.35">
      <c r="A11" s="1069" t="s">
        <v>3426</v>
      </c>
      <c r="B11" s="1070" t="s">
        <v>503</v>
      </c>
      <c r="C11" s="1071" t="s">
        <v>503</v>
      </c>
      <c r="D11" s="1071" t="s">
        <v>1228</v>
      </c>
      <c r="E11" s="1072">
        <v>1001.0021017476174</v>
      </c>
      <c r="F11" s="1073">
        <v>463.13108772636974</v>
      </c>
      <c r="G11" s="1072">
        <v>463595.19219875627</v>
      </c>
      <c r="H11" s="1074">
        <v>606.67897697557692</v>
      </c>
      <c r="I11" s="1075">
        <v>281253456.93393743</v>
      </c>
    </row>
    <row r="12" spans="1:9" x14ac:dyDescent="0.35">
      <c r="A12" s="1076" t="s">
        <v>3427</v>
      </c>
      <c r="B12" s="1077" t="s">
        <v>503</v>
      </c>
      <c r="C12" s="1078" t="s">
        <v>503</v>
      </c>
      <c r="D12" s="1078" t="s">
        <v>1228</v>
      </c>
      <c r="E12" s="1079">
        <v>984.3743817119165</v>
      </c>
      <c r="F12" s="1080">
        <v>463.13108772636974</v>
      </c>
      <c r="G12" s="1079">
        <v>455894.37813221256</v>
      </c>
      <c r="H12" s="1081">
        <v>606.67897697557692</v>
      </c>
      <c r="I12" s="1082">
        <v>276581534.93416756</v>
      </c>
    </row>
    <row r="13" spans="1:9" x14ac:dyDescent="0.35">
      <c r="A13" s="1069" t="s">
        <v>3428</v>
      </c>
      <c r="B13" s="1070" t="s">
        <v>503</v>
      </c>
      <c r="C13" s="1071" t="s">
        <v>503</v>
      </c>
      <c r="D13" s="1071" t="s">
        <v>1228</v>
      </c>
      <c r="E13" s="1072">
        <v>544.47435867906597</v>
      </c>
      <c r="F13" s="1073">
        <v>463.13108772636974</v>
      </c>
      <c r="G13" s="1072">
        <v>252163.00197415342</v>
      </c>
      <c r="H13" s="1074">
        <v>606.67897697557692</v>
      </c>
      <c r="I13" s="1075">
        <v>152981992.06876978</v>
      </c>
    </row>
    <row r="14" spans="1:9" x14ac:dyDescent="0.35">
      <c r="A14" s="1076" t="s">
        <v>3429</v>
      </c>
      <c r="B14" s="1077" t="s">
        <v>503</v>
      </c>
      <c r="C14" s="1078" t="s">
        <v>503</v>
      </c>
      <c r="D14" s="1078" t="s">
        <v>1228</v>
      </c>
      <c r="E14" s="1079">
        <v>996.76169924855321</v>
      </c>
      <c r="F14" s="1080">
        <v>463.13108772636974</v>
      </c>
      <c r="G14" s="1079">
        <v>461631.32997696707</v>
      </c>
      <c r="H14" s="1081">
        <v>606.67897697557692</v>
      </c>
      <c r="I14" s="1082">
        <v>280062023.01030135</v>
      </c>
    </row>
    <row r="15" spans="1:9" x14ac:dyDescent="0.35">
      <c r="A15" s="1069" t="s">
        <v>3430</v>
      </c>
      <c r="B15" s="1070" t="s">
        <v>503</v>
      </c>
      <c r="C15" s="1071" t="s">
        <v>503</v>
      </c>
      <c r="D15" s="1071" t="s">
        <v>1228</v>
      </c>
      <c r="E15" s="1072">
        <v>967.24582673538134</v>
      </c>
      <c r="F15" s="1073">
        <v>463.13108772636974</v>
      </c>
      <c r="G15" s="1072">
        <v>447961.61183474894</v>
      </c>
      <c r="H15" s="1074">
        <v>606.67897697557692</v>
      </c>
      <c r="I15" s="1075">
        <v>271768892.39223599</v>
      </c>
    </row>
    <row r="16" spans="1:9" x14ac:dyDescent="0.35">
      <c r="A16" s="1076" t="s">
        <v>3431</v>
      </c>
      <c r="B16" s="1077" t="s">
        <v>503</v>
      </c>
      <c r="C16" s="1078" t="s">
        <v>503</v>
      </c>
      <c r="D16" s="1078" t="s">
        <v>1228</v>
      </c>
      <c r="E16" s="1079">
        <v>936.59472835631811</v>
      </c>
      <c r="F16" s="1080">
        <v>463.13108772636974</v>
      </c>
      <c r="G16" s="1079">
        <v>433766.13530244539</v>
      </c>
      <c r="H16" s="1081">
        <v>606.67897697557692</v>
      </c>
      <c r="I16" s="1082">
        <v>263156795.21193725</v>
      </c>
    </row>
    <row r="17" spans="1:9" x14ac:dyDescent="0.35">
      <c r="A17" s="1084" t="s">
        <v>3436</v>
      </c>
      <c r="B17" s="1083"/>
      <c r="C17" s="1085" t="s">
        <v>503</v>
      </c>
      <c r="D17" s="1085" t="s">
        <v>1228</v>
      </c>
      <c r="E17" s="1086">
        <v>11596.899833011832</v>
      </c>
      <c r="F17" s="1087"/>
      <c r="G17" s="1086">
        <v>5370884.8339165244</v>
      </c>
      <c r="H17" s="1088"/>
      <c r="I17" s="1089">
        <v>3258402916.4941192</v>
      </c>
    </row>
    <row r="18" spans="1:9" x14ac:dyDescent="0.35">
      <c r="A18" s="1076" t="s">
        <v>3420</v>
      </c>
      <c r="B18" s="1077" t="s">
        <v>503</v>
      </c>
      <c r="C18" s="1078" t="s">
        <v>503</v>
      </c>
      <c r="D18" s="1078" t="s">
        <v>1228</v>
      </c>
      <c r="E18" s="1079">
        <v>107.99115538536837</v>
      </c>
      <c r="F18" s="1080">
        <v>463.13108772636974</v>
      </c>
      <c r="G18" s="1079">
        <v>50014.061258453068</v>
      </c>
      <c r="H18" s="1081">
        <v>606.67897697557692</v>
      </c>
      <c r="I18" s="1082">
        <v>30342479.518672142</v>
      </c>
    </row>
    <row r="19" spans="1:9" x14ac:dyDescent="0.35">
      <c r="A19" s="1069" t="s">
        <v>3421</v>
      </c>
      <c r="B19" s="1070" t="s">
        <v>503</v>
      </c>
      <c r="C19" s="1071" t="s">
        <v>503</v>
      </c>
      <c r="D19" s="1071" t="s">
        <v>1228</v>
      </c>
      <c r="E19" s="1072">
        <v>91.434508968416196</v>
      </c>
      <c r="F19" s="1073">
        <v>463.13108772636974</v>
      </c>
      <c r="G19" s="1072">
        <v>42346.163594269099</v>
      </c>
      <c r="H19" s="1074">
        <v>606.67897697557692</v>
      </c>
      <c r="I19" s="1075">
        <v>25690527.208211597</v>
      </c>
    </row>
    <row r="20" spans="1:9" x14ac:dyDescent="0.35">
      <c r="A20" s="1076" t="s">
        <v>3422</v>
      </c>
      <c r="B20" s="1077" t="s">
        <v>503</v>
      </c>
      <c r="C20" s="1078" t="s">
        <v>503</v>
      </c>
      <c r="D20" s="1078" t="s">
        <v>1228</v>
      </c>
      <c r="E20" s="1079">
        <v>98.444165491031583</v>
      </c>
      <c r="F20" s="1080">
        <v>463.13108772636974</v>
      </c>
      <c r="G20" s="1079">
        <v>45592.553444176207</v>
      </c>
      <c r="H20" s="1081">
        <v>606.67897697557692</v>
      </c>
      <c r="I20" s="1082">
        <v>27660043.681217138</v>
      </c>
    </row>
    <row r="21" spans="1:9" x14ac:dyDescent="0.35">
      <c r="A21" s="1069" t="s">
        <v>3423</v>
      </c>
      <c r="B21" s="1070" t="s">
        <v>503</v>
      </c>
      <c r="C21" s="1071" t="s">
        <v>503</v>
      </c>
      <c r="D21" s="1071" t="s">
        <v>1228</v>
      </c>
      <c r="E21" s="1072">
        <v>80.273987274350034</v>
      </c>
      <c r="F21" s="1073">
        <v>463.13108772636974</v>
      </c>
      <c r="G21" s="1072">
        <v>37177.379042502493</v>
      </c>
      <c r="H21" s="1074">
        <v>606.67897697557692</v>
      </c>
      <c r="I21" s="1075">
        <v>22554734.284138665</v>
      </c>
    </row>
    <row r="22" spans="1:9" x14ac:dyDescent="0.35">
      <c r="A22" s="1076" t="s">
        <v>3424</v>
      </c>
      <c r="B22" s="1077" t="s">
        <v>503</v>
      </c>
      <c r="C22" s="1078" t="s">
        <v>503</v>
      </c>
      <c r="D22" s="1078" t="s">
        <v>1228</v>
      </c>
      <c r="E22" s="1079">
        <v>93.937511876313593</v>
      </c>
      <c r="F22" s="1080">
        <v>463.13108772636974</v>
      </c>
      <c r="G22" s="1079">
        <v>43505.38205358589</v>
      </c>
      <c r="H22" s="1081">
        <v>606.67897697557692</v>
      </c>
      <c r="I22" s="1082">
        <v>26393800.677201111</v>
      </c>
    </row>
    <row r="23" spans="1:9" x14ac:dyDescent="0.35">
      <c r="A23" s="1069" t="s">
        <v>3425</v>
      </c>
      <c r="B23" s="1070" t="s">
        <v>503</v>
      </c>
      <c r="C23" s="1071" t="s">
        <v>503</v>
      </c>
      <c r="D23" s="1071" t="s">
        <v>1228</v>
      </c>
      <c r="E23" s="1072">
        <v>104.31155385368382</v>
      </c>
      <c r="F23" s="1073">
        <v>463.13108772636974</v>
      </c>
      <c r="G23" s="1072">
        <v>48309.923398684383</v>
      </c>
      <c r="H23" s="1074">
        <v>606.67897697557692</v>
      </c>
      <c r="I23" s="1075">
        <v>29308614.905282326</v>
      </c>
    </row>
    <row r="24" spans="1:9" x14ac:dyDescent="0.35">
      <c r="A24" s="1076" t="s">
        <v>3426</v>
      </c>
      <c r="B24" s="1077" t="s">
        <v>503</v>
      </c>
      <c r="C24" s="1078" t="s">
        <v>503</v>
      </c>
      <c r="D24" s="1078" t="s">
        <v>1228</v>
      </c>
      <c r="E24" s="1079">
        <v>93.566118676762727</v>
      </c>
      <c r="F24" s="1080">
        <v>463.13108772636974</v>
      </c>
      <c r="G24" s="1079">
        <v>43333.378317103721</v>
      </c>
      <c r="H24" s="1081">
        <v>606.67897697557692</v>
      </c>
      <c r="I24" s="1082">
        <v>26289449.626316134</v>
      </c>
    </row>
    <row r="25" spans="1:9" x14ac:dyDescent="0.35">
      <c r="A25" s="1069" t="s">
        <v>3427</v>
      </c>
      <c r="B25" s="1070" t="s">
        <v>503</v>
      </c>
      <c r="C25" s="1071" t="s">
        <v>503</v>
      </c>
      <c r="D25" s="1071" t="s">
        <v>1228</v>
      </c>
      <c r="E25" s="1072">
        <v>92.011884950911224</v>
      </c>
      <c r="F25" s="1073">
        <v>463.13108772636974</v>
      </c>
      <c r="G25" s="1072">
        <v>42613.564361069104</v>
      </c>
      <c r="H25" s="1074">
        <v>606.67897697557692</v>
      </c>
      <c r="I25" s="1075">
        <v>25852753.631856307</v>
      </c>
    </row>
    <row r="26" spans="1:9" x14ac:dyDescent="0.35">
      <c r="A26" s="1076" t="s">
        <v>3428</v>
      </c>
      <c r="B26" s="1077" t="s">
        <v>503</v>
      </c>
      <c r="C26" s="1078" t="s">
        <v>503</v>
      </c>
      <c r="D26" s="1078" t="s">
        <v>1228</v>
      </c>
      <c r="E26" s="1079">
        <v>50.89335214349466</v>
      </c>
      <c r="F26" s="1080">
        <v>463.13108772636974</v>
      </c>
      <c r="G26" s="1079">
        <v>23570.293536257854</v>
      </c>
      <c r="H26" s="1081">
        <v>606.67897697557692</v>
      </c>
      <c r="I26" s="1082">
        <v>14299601.569590967</v>
      </c>
    </row>
    <row r="27" spans="1:9" x14ac:dyDescent="0.35">
      <c r="A27" s="1069" t="s">
        <v>3429</v>
      </c>
      <c r="B27" s="1070" t="s">
        <v>503</v>
      </c>
      <c r="C27" s="1071" t="s">
        <v>503</v>
      </c>
      <c r="D27" s="1071" t="s">
        <v>1228</v>
      </c>
      <c r="E27" s="1072">
        <v>93.16975786715804</v>
      </c>
      <c r="F27" s="1073">
        <v>463.13108772636974</v>
      </c>
      <c r="G27" s="1072">
        <v>43149.811304219395</v>
      </c>
      <c r="H27" s="1074">
        <v>606.67897697557692</v>
      </c>
      <c r="I27" s="1075">
        <v>26178083.378733005</v>
      </c>
    </row>
    <row r="28" spans="1:9" x14ac:dyDescent="0.35">
      <c r="A28" s="1076" t="s">
        <v>3430</v>
      </c>
      <c r="B28" s="1077" t="s">
        <v>503</v>
      </c>
      <c r="C28" s="1078" t="s">
        <v>503</v>
      </c>
      <c r="D28" s="1078" t="s">
        <v>1228</v>
      </c>
      <c r="E28" s="1079">
        <v>90.410836956208797</v>
      </c>
      <c r="F28" s="1080">
        <v>463.13108772636974</v>
      </c>
      <c r="G28" s="1079">
        <v>41872.069261780445</v>
      </c>
      <c r="H28" s="1081">
        <v>606.67897697557692</v>
      </c>
      <c r="I28" s="1082">
        <v>25402904.143587459</v>
      </c>
    </row>
    <row r="29" spans="1:9" x14ac:dyDescent="0.35">
      <c r="A29" s="1069" t="s">
        <v>3431</v>
      </c>
      <c r="B29" s="1070" t="s">
        <v>503</v>
      </c>
      <c r="C29" s="1071" t="s">
        <v>503</v>
      </c>
      <c r="D29" s="1071" t="s">
        <v>1228</v>
      </c>
      <c r="E29" s="1072">
        <v>87.545803702530733</v>
      </c>
      <c r="F29" s="1073">
        <v>463.13108772636974</v>
      </c>
      <c r="G29" s="1072">
        <v>40545.183294632305</v>
      </c>
      <c r="H29" s="1074">
        <v>606.67897697557692</v>
      </c>
      <c r="I29" s="1075">
        <v>24597910.322474778</v>
      </c>
    </row>
    <row r="30" spans="1:9" x14ac:dyDescent="0.35">
      <c r="A30" s="1084" t="s">
        <v>3437</v>
      </c>
      <c r="B30" s="1083"/>
      <c r="C30" s="1085"/>
      <c r="D30" s="1085" t="s">
        <v>1228</v>
      </c>
      <c r="E30" s="1086">
        <v>1083.9906371462296</v>
      </c>
      <c r="F30" s="1087"/>
      <c r="G30" s="1086">
        <v>502029.762866734</v>
      </c>
      <c r="H30" s="1088"/>
      <c r="I30" s="1089">
        <v>304570902.9472816</v>
      </c>
    </row>
  </sheetData>
  <pageMargins left="0.7" right="0.7" top="0.75" bottom="0.75" header="0.3" footer="0.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334003-822B-48B8-A0FC-64487FEC6408}">
  <sheetPr>
    <tabColor rgb="FF00B050"/>
  </sheetPr>
  <dimension ref="A2:I51"/>
  <sheetViews>
    <sheetView zoomScaleNormal="100" workbookViewId="0">
      <selection activeCell="B11" sqref="B11:B14"/>
    </sheetView>
  </sheetViews>
  <sheetFormatPr baseColWidth="10" defaultColWidth="11.54296875" defaultRowHeight="13" x14ac:dyDescent="0.35"/>
  <cols>
    <col min="1" max="1" width="35.453125" style="92" bestFit="1" customWidth="1"/>
    <col min="2" max="2" width="35.6328125" style="92" bestFit="1" customWidth="1"/>
    <col min="3" max="3" width="5.81640625" style="92" bestFit="1" customWidth="1"/>
    <col min="4" max="4" width="42.90625" style="92" bestFit="1" customWidth="1"/>
    <col min="5" max="5" width="11.6328125" style="92" bestFit="1" customWidth="1"/>
    <col min="6" max="6" width="10.453125" style="92" bestFit="1" customWidth="1"/>
    <col min="7" max="7" width="28.08984375" style="92" bestFit="1" customWidth="1"/>
    <col min="8" max="8" width="10.08984375" style="92" bestFit="1" customWidth="1"/>
    <col min="9" max="9" width="10.453125" style="92" bestFit="1" customWidth="1"/>
    <col min="10" max="16384" width="11.54296875" style="92"/>
  </cols>
  <sheetData>
    <row r="2" spans="1:9" ht="19" x14ac:dyDescent="0.35">
      <c r="A2" s="1260" t="s">
        <v>3590</v>
      </c>
    </row>
    <row r="4" spans="1:9" x14ac:dyDescent="0.35">
      <c r="A4" s="1787" t="s">
        <v>3591</v>
      </c>
      <c r="B4" s="1787" t="s">
        <v>3592</v>
      </c>
      <c r="C4" s="1787" t="s">
        <v>3593</v>
      </c>
      <c r="D4" s="1783"/>
      <c r="E4" s="1783"/>
      <c r="F4" s="1784"/>
      <c r="G4" s="1783"/>
      <c r="H4" s="1783"/>
      <c r="I4" s="1784"/>
    </row>
    <row r="5" spans="1:9" x14ac:dyDescent="0.35">
      <c r="A5" s="1788"/>
      <c r="B5" s="1788"/>
      <c r="C5" s="1788"/>
      <c r="D5" s="1251" t="s">
        <v>3594</v>
      </c>
      <c r="E5" s="1251" t="s">
        <v>3595</v>
      </c>
      <c r="F5" s="1271" t="s">
        <v>3596</v>
      </c>
      <c r="G5" s="1251" t="s">
        <v>3594</v>
      </c>
      <c r="H5" s="1251" t="s">
        <v>3595</v>
      </c>
      <c r="I5" s="1262" t="s">
        <v>3596</v>
      </c>
    </row>
    <row r="6" spans="1:9" x14ac:dyDescent="0.35">
      <c r="A6" s="1261" t="s">
        <v>3686</v>
      </c>
      <c r="B6" s="1261"/>
      <c r="C6" s="1261"/>
      <c r="D6" s="1261"/>
      <c r="E6" s="1261"/>
      <c r="F6" s="1263"/>
      <c r="G6" s="1261"/>
      <c r="H6" s="1261"/>
      <c r="I6" s="1263"/>
    </row>
    <row r="7" spans="1:9" x14ac:dyDescent="0.35">
      <c r="A7" s="1254" t="s">
        <v>3641</v>
      </c>
      <c r="B7" s="1254" t="s">
        <v>3642</v>
      </c>
      <c r="C7" s="1254"/>
      <c r="D7" s="1254"/>
      <c r="E7" s="1254"/>
      <c r="F7" s="1273"/>
      <c r="G7" s="1256"/>
      <c r="H7" s="1256"/>
      <c r="I7" s="1266"/>
    </row>
    <row r="8" spans="1:9" x14ac:dyDescent="0.35">
      <c r="A8" s="1252" t="s">
        <v>3643</v>
      </c>
      <c r="B8" s="1252" t="s">
        <v>3644</v>
      </c>
      <c r="C8" s="1252">
        <v>1</v>
      </c>
      <c r="D8" s="1252" t="s">
        <v>3645</v>
      </c>
      <c r="E8" s="1252" t="s">
        <v>3646</v>
      </c>
      <c r="F8" s="1275">
        <v>1</v>
      </c>
      <c r="G8" s="1252"/>
      <c r="H8" s="1253"/>
      <c r="I8" s="1264"/>
    </row>
    <row r="9" spans="1:9" x14ac:dyDescent="0.35">
      <c r="A9" s="1254" t="s">
        <v>3647</v>
      </c>
      <c r="B9" s="1254" t="s">
        <v>3477</v>
      </c>
      <c r="C9" s="1254">
        <v>3</v>
      </c>
      <c r="D9" s="1254" t="s">
        <v>3648</v>
      </c>
      <c r="E9" s="1254" t="s">
        <v>3649</v>
      </c>
      <c r="F9" s="1273"/>
      <c r="G9" s="1256" t="s">
        <v>3650</v>
      </c>
      <c r="H9" s="1256" t="s">
        <v>3651</v>
      </c>
      <c r="I9" s="1266"/>
    </row>
    <row r="10" spans="1:9" x14ac:dyDescent="0.35">
      <c r="A10" s="1259" t="s">
        <v>3652</v>
      </c>
      <c r="B10" s="1259" t="s">
        <v>3653</v>
      </c>
      <c r="C10" s="1259">
        <v>1</v>
      </c>
      <c r="D10" s="1268" t="s">
        <v>3654</v>
      </c>
      <c r="E10" s="1268" t="s">
        <v>3601</v>
      </c>
      <c r="F10" s="1276">
        <v>1</v>
      </c>
      <c r="G10" s="1268"/>
      <c r="H10" s="1269"/>
      <c r="I10" s="1270"/>
    </row>
    <row r="11" spans="1:9" x14ac:dyDescent="0.35">
      <c r="A11" s="1785" t="s">
        <v>3687</v>
      </c>
      <c r="B11" s="1785" t="s">
        <v>3688</v>
      </c>
      <c r="C11" s="1785">
        <v>4</v>
      </c>
      <c r="D11" s="1252" t="s">
        <v>3689</v>
      </c>
      <c r="E11" s="1252"/>
      <c r="F11" s="1272">
        <v>0.29759999999999998</v>
      </c>
      <c r="G11" s="1255"/>
      <c r="H11" s="1255"/>
      <c r="I11" s="1265"/>
    </row>
    <row r="12" spans="1:9" x14ac:dyDescent="0.35">
      <c r="A12" s="1786"/>
      <c r="B12" s="1786"/>
      <c r="C12" s="1786"/>
      <c r="D12" s="1252" t="s">
        <v>3691</v>
      </c>
      <c r="E12" s="1252"/>
      <c r="F12" s="1272">
        <v>0.20169999999999999</v>
      </c>
      <c r="G12" s="1255"/>
      <c r="H12" s="1255"/>
      <c r="I12" s="1265"/>
    </row>
    <row r="13" spans="1:9" x14ac:dyDescent="0.35">
      <c r="A13" s="1786"/>
      <c r="B13" s="1786"/>
      <c r="C13" s="1786"/>
      <c r="D13" s="1252" t="s">
        <v>3692</v>
      </c>
      <c r="E13" s="1252"/>
      <c r="F13" s="1272">
        <v>0.21060000000000001</v>
      </c>
      <c r="G13" s="1255"/>
      <c r="H13" s="1255"/>
      <c r="I13" s="1265"/>
    </row>
    <row r="14" spans="1:9" x14ac:dyDescent="0.35">
      <c r="A14" s="1786"/>
      <c r="B14" s="1786"/>
      <c r="C14" s="1786"/>
      <c r="D14" s="1252" t="s">
        <v>3693</v>
      </c>
      <c r="E14" s="1252"/>
      <c r="F14" s="1272">
        <v>0.21249999999999999</v>
      </c>
      <c r="G14" s="1255"/>
      <c r="H14" s="1255"/>
      <c r="I14" s="1265"/>
    </row>
    <row r="15" spans="1:9" x14ac:dyDescent="0.35">
      <c r="A15" s="1254" t="s">
        <v>3694</v>
      </c>
      <c r="B15" s="1254" t="s">
        <v>3695</v>
      </c>
      <c r="C15" s="1254">
        <v>1</v>
      </c>
      <c r="D15" s="1254" t="s">
        <v>3696</v>
      </c>
      <c r="E15" s="1254" t="s">
        <v>3601</v>
      </c>
      <c r="F15" s="1273">
        <v>1</v>
      </c>
      <c r="G15" s="1256"/>
      <c r="H15" s="1256"/>
      <c r="I15" s="1266"/>
    </row>
    <row r="16" spans="1:9" x14ac:dyDescent="0.35">
      <c r="A16" s="1252" t="s">
        <v>3690</v>
      </c>
      <c r="B16" s="1252" t="s">
        <v>3000</v>
      </c>
      <c r="C16" s="1255"/>
      <c r="D16" s="1257"/>
      <c r="E16" s="1257"/>
      <c r="F16" s="1274"/>
      <c r="G16" s="1255"/>
      <c r="H16" s="1255"/>
      <c r="I16" s="1265"/>
    </row>
    <row r="17" spans="1:9" x14ac:dyDescent="0.35">
      <c r="A17" s="1254" t="s">
        <v>3697</v>
      </c>
      <c r="B17" s="1254" t="s">
        <v>3698</v>
      </c>
      <c r="C17" s="1254">
        <v>1</v>
      </c>
      <c r="D17" s="1254" t="s">
        <v>3696</v>
      </c>
      <c r="E17" s="1254" t="s">
        <v>3601</v>
      </c>
      <c r="F17" s="1273">
        <v>1</v>
      </c>
      <c r="G17" s="1256"/>
      <c r="H17" s="1256"/>
      <c r="I17" s="1266"/>
    </row>
    <row r="18" spans="1:9" x14ac:dyDescent="0.35">
      <c r="A18" s="1252" t="s">
        <v>3699</v>
      </c>
      <c r="B18" s="1252" t="s">
        <v>794</v>
      </c>
      <c r="C18" s="1252">
        <v>1</v>
      </c>
      <c r="D18" s="1252" t="s">
        <v>3700</v>
      </c>
      <c r="E18" s="1252" t="s">
        <v>3601</v>
      </c>
      <c r="F18" s="1272">
        <v>1</v>
      </c>
      <c r="G18" s="1255"/>
      <c r="H18" s="1255"/>
      <c r="I18" s="1265"/>
    </row>
    <row r="19" spans="1:9" x14ac:dyDescent="0.35">
      <c r="A19" s="1254" t="s">
        <v>3701</v>
      </c>
      <c r="B19" s="1254" t="s">
        <v>3702</v>
      </c>
      <c r="C19" s="1254">
        <v>1</v>
      </c>
      <c r="D19" s="1254" t="s">
        <v>3703</v>
      </c>
      <c r="E19" s="1254" t="s">
        <v>3704</v>
      </c>
      <c r="F19" s="1273"/>
      <c r="G19" s="1256"/>
      <c r="H19" s="1256"/>
      <c r="I19" s="1266"/>
    </row>
    <row r="20" spans="1:9" x14ac:dyDescent="0.35">
      <c r="A20" s="1252" t="s">
        <v>3705</v>
      </c>
      <c r="B20" s="1252" t="s">
        <v>3706</v>
      </c>
      <c r="C20" s="1252">
        <v>1</v>
      </c>
      <c r="D20" s="1252" t="s">
        <v>3707</v>
      </c>
      <c r="E20" s="1252" t="s">
        <v>3614</v>
      </c>
      <c r="F20" s="1272"/>
      <c r="G20" s="1255"/>
      <c r="H20" s="1255"/>
      <c r="I20" s="1265"/>
    </row>
    <row r="21" spans="1:9" x14ac:dyDescent="0.35">
      <c r="A21" s="1261" t="s">
        <v>3655</v>
      </c>
      <c r="B21" s="1261"/>
      <c r="C21" s="1261"/>
      <c r="D21" s="1261"/>
      <c r="E21" s="1261"/>
      <c r="F21" s="1263"/>
      <c r="G21" s="1261"/>
      <c r="H21" s="1261"/>
      <c r="I21" s="1263"/>
    </row>
    <row r="22" spans="1:9" x14ac:dyDescent="0.35">
      <c r="A22" s="1785" t="s">
        <v>3656</v>
      </c>
      <c r="B22" s="1785" t="s">
        <v>268</v>
      </c>
      <c r="C22" s="1785">
        <v>8</v>
      </c>
      <c r="D22" s="1252" t="s">
        <v>3657</v>
      </c>
      <c r="E22" s="1252" t="s">
        <v>3631</v>
      </c>
      <c r="F22" s="1272"/>
      <c r="G22" s="1255"/>
      <c r="H22" s="1255"/>
      <c r="I22" s="1265"/>
    </row>
    <row r="23" spans="1:9" x14ac:dyDescent="0.35">
      <c r="A23" s="1786"/>
      <c r="B23" s="1786"/>
      <c r="C23" s="1786"/>
      <c r="D23" s="1252" t="s">
        <v>3658</v>
      </c>
      <c r="E23" s="1252" t="s">
        <v>3601</v>
      </c>
      <c r="F23" s="1272">
        <v>0.43070000000000003</v>
      </c>
      <c r="G23" s="1255"/>
      <c r="H23" s="1255"/>
      <c r="I23" s="1265"/>
    </row>
    <row r="24" spans="1:9" x14ac:dyDescent="0.35">
      <c r="A24" s="1786"/>
      <c r="B24" s="1786"/>
      <c r="C24" s="1786"/>
      <c r="D24" s="1252" t="s">
        <v>3659</v>
      </c>
      <c r="E24" s="1252" t="s">
        <v>3660</v>
      </c>
      <c r="F24" s="1272"/>
      <c r="G24" s="1255"/>
      <c r="H24" s="1255"/>
      <c r="I24" s="1265"/>
    </row>
    <row r="25" spans="1:9" x14ac:dyDescent="0.35">
      <c r="A25" s="1786"/>
      <c r="B25" s="1786"/>
      <c r="C25" s="1786"/>
      <c r="D25" s="1252" t="s">
        <v>3661</v>
      </c>
      <c r="E25" s="1252" t="s">
        <v>3660</v>
      </c>
      <c r="F25" s="1272"/>
      <c r="G25" s="1255"/>
      <c r="H25" s="1255"/>
      <c r="I25" s="1265"/>
    </row>
    <row r="26" spans="1:9" x14ac:dyDescent="0.35">
      <c r="A26" s="1786"/>
      <c r="B26" s="1786"/>
      <c r="C26" s="1786"/>
      <c r="D26" s="1252" t="s">
        <v>3662</v>
      </c>
      <c r="E26" s="1252" t="s">
        <v>3660</v>
      </c>
      <c r="F26" s="1272"/>
      <c r="G26" s="1255"/>
      <c r="H26" s="1255"/>
      <c r="I26" s="1265"/>
    </row>
    <row r="27" spans="1:9" x14ac:dyDescent="0.35">
      <c r="A27" s="1786"/>
      <c r="B27" s="1786"/>
      <c r="C27" s="1786"/>
      <c r="D27" s="1252" t="s">
        <v>3663</v>
      </c>
      <c r="E27" s="1252" t="s">
        <v>3651</v>
      </c>
      <c r="F27" s="1272"/>
      <c r="G27" s="1255"/>
      <c r="H27" s="1255"/>
      <c r="I27" s="1265"/>
    </row>
    <row r="28" spans="1:9" x14ac:dyDescent="0.35">
      <c r="A28" s="1786"/>
      <c r="B28" s="1786"/>
      <c r="C28" s="1786"/>
      <c r="D28" s="1252" t="s">
        <v>3664</v>
      </c>
      <c r="E28" s="1252" t="s">
        <v>3651</v>
      </c>
      <c r="F28" s="1272"/>
      <c r="G28" s="1255"/>
      <c r="H28" s="1255"/>
      <c r="I28" s="1265"/>
    </row>
    <row r="29" spans="1:9" x14ac:dyDescent="0.35">
      <c r="A29" s="1786"/>
      <c r="B29" s="1786"/>
      <c r="C29" s="1786"/>
      <c r="D29" s="1252" t="s">
        <v>3665</v>
      </c>
      <c r="E29" s="1252" t="s">
        <v>3618</v>
      </c>
      <c r="F29" s="1272">
        <v>0.5474</v>
      </c>
      <c r="G29" s="1255"/>
      <c r="H29" s="1255"/>
      <c r="I29" s="1265"/>
    </row>
    <row r="30" spans="1:9" x14ac:dyDescent="0.35">
      <c r="A30" s="1254" t="s">
        <v>3666</v>
      </c>
      <c r="B30" s="1254" t="s">
        <v>3667</v>
      </c>
      <c r="C30" s="1254">
        <v>1</v>
      </c>
      <c r="D30" s="1254" t="s">
        <v>3668</v>
      </c>
      <c r="E30" s="1254" t="s">
        <v>3669</v>
      </c>
      <c r="F30" s="1273">
        <v>0.85850000000000004</v>
      </c>
      <c r="G30" s="1256"/>
      <c r="H30" s="1256"/>
      <c r="I30" s="1266"/>
    </row>
    <row r="31" spans="1:9" x14ac:dyDescent="0.35">
      <c r="A31" s="1785" t="s">
        <v>3140</v>
      </c>
      <c r="B31" s="1785" t="s">
        <v>3670</v>
      </c>
      <c r="C31" s="1785">
        <v>2</v>
      </c>
      <c r="D31" s="1252" t="s">
        <v>3671</v>
      </c>
      <c r="E31" s="1252" t="s">
        <v>3618</v>
      </c>
      <c r="F31" s="1272">
        <v>0.43890000000000001</v>
      </c>
      <c r="G31" s="1255"/>
      <c r="H31" s="1255"/>
      <c r="I31" s="1264"/>
    </row>
    <row r="32" spans="1:9" x14ac:dyDescent="0.35">
      <c r="A32" s="1786"/>
      <c r="B32" s="1786"/>
      <c r="C32" s="1786"/>
      <c r="D32" s="1252" t="s">
        <v>3672</v>
      </c>
      <c r="E32" s="1252" t="s">
        <v>3618</v>
      </c>
      <c r="F32" s="1272">
        <v>0.40720000000000001</v>
      </c>
      <c r="G32" s="1255"/>
      <c r="H32" s="1255"/>
      <c r="I32" s="1264"/>
    </row>
    <row r="33" spans="1:9" x14ac:dyDescent="0.35">
      <c r="A33" s="1254" t="s">
        <v>3673</v>
      </c>
      <c r="B33" s="1254" t="s">
        <v>3674</v>
      </c>
      <c r="C33" s="1254"/>
      <c r="D33" s="1254"/>
      <c r="E33" s="1254"/>
      <c r="F33" s="1273"/>
      <c r="G33" s="1256"/>
      <c r="H33" s="1256"/>
      <c r="I33" s="1266"/>
    </row>
    <row r="34" spans="1:9" x14ac:dyDescent="0.35">
      <c r="A34" s="1252" t="s">
        <v>3675</v>
      </c>
      <c r="B34" s="1252" t="s">
        <v>3676</v>
      </c>
      <c r="C34" s="1252">
        <v>1</v>
      </c>
      <c r="D34" s="1252" t="s">
        <v>3677</v>
      </c>
      <c r="E34" s="1252" t="s">
        <v>2689</v>
      </c>
      <c r="F34" s="1272">
        <v>0.97</v>
      </c>
      <c r="G34" s="1255"/>
      <c r="H34" s="1255"/>
      <c r="I34" s="1265"/>
    </row>
    <row r="35" spans="1:9" x14ac:dyDescent="0.35">
      <c r="A35" s="1254" t="s">
        <v>3678</v>
      </c>
      <c r="B35" s="1254" t="s">
        <v>3183</v>
      </c>
      <c r="C35" s="1254">
        <v>1</v>
      </c>
      <c r="D35" s="1254" t="s">
        <v>3679</v>
      </c>
      <c r="E35" s="1254" t="s">
        <v>3601</v>
      </c>
      <c r="F35" s="1273">
        <v>1</v>
      </c>
      <c r="G35" s="1256"/>
      <c r="H35" s="1256"/>
      <c r="I35" s="1266"/>
    </row>
    <row r="36" spans="1:9" x14ac:dyDescent="0.35">
      <c r="A36" s="1252" t="s">
        <v>3680</v>
      </c>
      <c r="B36" s="1252" t="s">
        <v>3681</v>
      </c>
      <c r="C36" s="1252">
        <v>1</v>
      </c>
      <c r="D36" s="1252" t="s">
        <v>3682</v>
      </c>
      <c r="E36" s="1252" t="s">
        <v>3601</v>
      </c>
      <c r="F36" s="1272">
        <v>1</v>
      </c>
      <c r="G36" s="1255"/>
      <c r="H36" s="1255"/>
      <c r="I36" s="1265"/>
    </row>
    <row r="37" spans="1:9" x14ac:dyDescent="0.35">
      <c r="A37" s="1254" t="s">
        <v>3683</v>
      </c>
      <c r="B37" s="1254" t="s">
        <v>3684</v>
      </c>
      <c r="C37" s="1254">
        <v>1</v>
      </c>
      <c r="D37" s="1254" t="s">
        <v>3685</v>
      </c>
      <c r="E37" s="1254" t="s">
        <v>3601</v>
      </c>
      <c r="F37" s="1273">
        <v>1</v>
      </c>
      <c r="G37" s="1256"/>
      <c r="H37" s="1256"/>
      <c r="I37" s="1266"/>
    </row>
    <row r="38" spans="1:9" x14ac:dyDescent="0.35">
      <c r="A38" s="1261" t="s">
        <v>3597</v>
      </c>
      <c r="B38" s="1261"/>
      <c r="C38" s="1261"/>
      <c r="D38" s="1261"/>
      <c r="E38" s="1261"/>
      <c r="F38" s="1263"/>
      <c r="G38" s="1261"/>
      <c r="H38" s="1261"/>
      <c r="I38" s="1263"/>
    </row>
    <row r="39" spans="1:9" x14ac:dyDescent="0.35">
      <c r="A39" s="1254" t="s">
        <v>3598</v>
      </c>
      <c r="B39" s="1254" t="s">
        <v>3599</v>
      </c>
      <c r="C39" s="1254">
        <v>2</v>
      </c>
      <c r="D39" s="1254" t="s">
        <v>3600</v>
      </c>
      <c r="E39" s="1254" t="s">
        <v>3601</v>
      </c>
      <c r="F39" s="1273">
        <v>0.56940000000000002</v>
      </c>
      <c r="G39" s="1256" t="s">
        <v>3602</v>
      </c>
      <c r="H39" s="1256" t="s">
        <v>3601</v>
      </c>
      <c r="I39" s="1266" t="s">
        <v>3603</v>
      </c>
    </row>
    <row r="40" spans="1:9" x14ac:dyDescent="0.35">
      <c r="A40" s="1252" t="s">
        <v>3604</v>
      </c>
      <c r="B40" s="1252" t="s">
        <v>304</v>
      </c>
      <c r="C40" s="1252">
        <v>1</v>
      </c>
      <c r="D40" s="1252" t="s">
        <v>3605</v>
      </c>
      <c r="E40" s="1252" t="s">
        <v>3601</v>
      </c>
      <c r="F40" s="1275">
        <v>1</v>
      </c>
      <c r="G40" s="1252"/>
      <c r="H40" s="1253"/>
      <c r="I40" s="1264"/>
    </row>
    <row r="41" spans="1:9" x14ac:dyDescent="0.35">
      <c r="A41" s="1254" t="s">
        <v>3606</v>
      </c>
      <c r="B41" s="1254" t="s">
        <v>3607</v>
      </c>
      <c r="C41" s="1254">
        <v>1</v>
      </c>
      <c r="D41" s="1254" t="s">
        <v>3608</v>
      </c>
      <c r="E41" s="1254" t="s">
        <v>3601</v>
      </c>
      <c r="F41" s="1273">
        <v>0.5</v>
      </c>
      <c r="G41" s="1256"/>
      <c r="H41" s="1256"/>
      <c r="I41" s="1266"/>
    </row>
    <row r="42" spans="1:9" x14ac:dyDescent="0.35">
      <c r="A42" s="1252" t="s">
        <v>3609</v>
      </c>
      <c r="B42" s="1252" t="s">
        <v>3610</v>
      </c>
      <c r="C42" s="1252">
        <v>2</v>
      </c>
      <c r="D42" s="1252" t="s">
        <v>3611</v>
      </c>
      <c r="E42" s="1252" t="s">
        <v>3612</v>
      </c>
      <c r="F42" s="1275">
        <v>0.25</v>
      </c>
      <c r="G42" s="1252" t="s">
        <v>3613</v>
      </c>
      <c r="H42" s="1252" t="s">
        <v>3614</v>
      </c>
      <c r="I42" s="1264">
        <v>0.5</v>
      </c>
    </row>
    <row r="43" spans="1:9" x14ac:dyDescent="0.35">
      <c r="A43" s="1254" t="s">
        <v>3615</v>
      </c>
      <c r="B43" s="1254" t="s">
        <v>3616</v>
      </c>
      <c r="C43" s="1254">
        <v>1</v>
      </c>
      <c r="D43" s="1254" t="s">
        <v>3617</v>
      </c>
      <c r="E43" s="1254" t="s">
        <v>3618</v>
      </c>
      <c r="F43" s="1273"/>
      <c r="G43" s="1256"/>
      <c r="H43" s="1256"/>
      <c r="I43" s="1266"/>
    </row>
    <row r="44" spans="1:9" x14ac:dyDescent="0.35">
      <c r="A44" s="1252" t="s">
        <v>3619</v>
      </c>
      <c r="B44" s="1252" t="s">
        <v>3620</v>
      </c>
      <c r="C44" s="1252">
        <v>0</v>
      </c>
      <c r="D44" s="1258"/>
      <c r="E44" s="1258"/>
      <c r="F44" s="1267"/>
      <c r="G44" s="1258"/>
      <c r="H44" s="1258"/>
      <c r="I44" s="1267"/>
    </row>
    <row r="45" spans="1:9" x14ac:dyDescent="0.35">
      <c r="A45" s="1254" t="s">
        <v>3621</v>
      </c>
      <c r="B45" s="1254" t="s">
        <v>3622</v>
      </c>
      <c r="C45" s="1254">
        <v>1</v>
      </c>
      <c r="D45" s="1254" t="s">
        <v>3623</v>
      </c>
      <c r="E45" s="1254"/>
      <c r="F45" s="1273"/>
      <c r="G45" s="1256"/>
      <c r="H45" s="1256"/>
      <c r="I45" s="1266"/>
    </row>
    <row r="46" spans="1:9" x14ac:dyDescent="0.35">
      <c r="A46" s="1252" t="s">
        <v>3624</v>
      </c>
      <c r="B46" s="1252" t="s">
        <v>3625</v>
      </c>
      <c r="C46" s="1252">
        <v>1</v>
      </c>
      <c r="D46" s="1252" t="s">
        <v>3626</v>
      </c>
      <c r="E46" s="1252" t="s">
        <v>3601</v>
      </c>
      <c r="F46" s="1275">
        <v>0.56640000000000001</v>
      </c>
      <c r="G46" s="1252"/>
      <c r="H46" s="1253"/>
      <c r="I46" s="1264"/>
    </row>
    <row r="47" spans="1:9" x14ac:dyDescent="0.35">
      <c r="A47" s="1261" t="s">
        <v>3627</v>
      </c>
      <c r="B47" s="1261"/>
      <c r="C47" s="1261"/>
      <c r="D47" s="1261"/>
      <c r="E47" s="1261"/>
      <c r="F47" s="1263"/>
      <c r="G47" s="1261"/>
      <c r="H47" s="1261"/>
      <c r="I47" s="1263"/>
    </row>
    <row r="48" spans="1:9" x14ac:dyDescent="0.35">
      <c r="A48" s="1254" t="s">
        <v>3628</v>
      </c>
      <c r="B48" s="1254" t="s">
        <v>3629</v>
      </c>
      <c r="C48" s="1254">
        <v>1</v>
      </c>
      <c r="D48" s="1254" t="s">
        <v>3630</v>
      </c>
      <c r="E48" s="1254" t="s">
        <v>3631</v>
      </c>
      <c r="F48" s="1273">
        <v>0.84</v>
      </c>
      <c r="G48" s="1256"/>
      <c r="H48" s="1256"/>
      <c r="I48" s="1266"/>
    </row>
    <row r="49" spans="1:9" x14ac:dyDescent="0.35">
      <c r="A49" s="1252" t="s">
        <v>3632</v>
      </c>
      <c r="B49" s="1252" t="s">
        <v>3633</v>
      </c>
      <c r="C49" s="1252">
        <v>1</v>
      </c>
      <c r="D49" s="1252" t="s">
        <v>3634</v>
      </c>
      <c r="E49" s="1252" t="s">
        <v>3601</v>
      </c>
      <c r="F49" s="1275">
        <v>0.92</v>
      </c>
      <c r="G49" s="1252"/>
      <c r="H49" s="1253"/>
      <c r="I49" s="1264"/>
    </row>
    <row r="50" spans="1:9" x14ac:dyDescent="0.35">
      <c r="A50" s="1254" t="s">
        <v>3635</v>
      </c>
      <c r="B50" s="1254" t="s">
        <v>3636</v>
      </c>
      <c r="C50" s="1254">
        <v>1</v>
      </c>
      <c r="D50" s="1254" t="s">
        <v>3637</v>
      </c>
      <c r="E50" s="1254" t="s">
        <v>3631</v>
      </c>
      <c r="F50" s="1273">
        <v>0.56899999999999995</v>
      </c>
      <c r="G50" s="1256"/>
      <c r="H50" s="1256"/>
      <c r="I50" s="1266"/>
    </row>
    <row r="51" spans="1:9" x14ac:dyDescent="0.35">
      <c r="A51" s="1252" t="s">
        <v>3638</v>
      </c>
      <c r="B51" s="1252" t="s">
        <v>3639</v>
      </c>
      <c r="C51" s="1252">
        <v>1</v>
      </c>
      <c r="D51" s="1252" t="s">
        <v>3640</v>
      </c>
      <c r="E51" s="1252" t="s">
        <v>3601</v>
      </c>
      <c r="F51" s="1275">
        <v>4.8999999999999998E-3</v>
      </c>
      <c r="G51" s="1252"/>
      <c r="H51" s="1253"/>
      <c r="I51" s="1264"/>
    </row>
  </sheetData>
  <mergeCells count="14">
    <mergeCell ref="D4:F4"/>
    <mergeCell ref="G4:I4"/>
    <mergeCell ref="A31:A32"/>
    <mergeCell ref="B31:B32"/>
    <mergeCell ref="C31:C32"/>
    <mergeCell ref="A4:A5"/>
    <mergeCell ref="B4:B5"/>
    <mergeCell ref="C4:C5"/>
    <mergeCell ref="A11:A14"/>
    <mergeCell ref="B11:B14"/>
    <mergeCell ref="C11:C14"/>
    <mergeCell ref="A22:A29"/>
    <mergeCell ref="B22:B29"/>
    <mergeCell ref="C22:C29"/>
  </mergeCells>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923CC9-E386-43B2-894F-87D64868A443}">
  <sheetPr>
    <tabColor rgb="FF00B050"/>
  </sheetPr>
  <dimension ref="A1"/>
  <sheetViews>
    <sheetView tabSelected="1" zoomScale="40" zoomScaleNormal="40" workbookViewId="0">
      <selection activeCell="U39" sqref="U39"/>
    </sheetView>
  </sheetViews>
  <sheetFormatPr baseColWidth="10" defaultRowHeight="14.5" x14ac:dyDescent="0.35"/>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8A1D225C3CB0F408FE912276554B2FC" ma:contentTypeVersion="18" ma:contentTypeDescription="Crée un document." ma:contentTypeScope="" ma:versionID="14c148c06740e97552cd65eec9eb7833">
  <xsd:schema xmlns:xsd="http://www.w3.org/2001/XMLSchema" xmlns:xs="http://www.w3.org/2001/XMLSchema" xmlns:p="http://schemas.microsoft.com/office/2006/metadata/properties" xmlns:ns3="8fa3fb10-8a71-4bf9-896a-e740429e83fb" xmlns:ns4="e2af9cbe-5443-4b1a-b8fe-4a32600782fd" targetNamespace="http://schemas.microsoft.com/office/2006/metadata/properties" ma:root="true" ma:fieldsID="5aaf8e7187f7803f91ce9cbcae939082" ns3:_="" ns4:_="">
    <xsd:import namespace="8fa3fb10-8a71-4bf9-896a-e740429e83fb"/>
    <xsd:import namespace="e2af9cbe-5443-4b1a-b8fe-4a32600782fd"/>
    <xsd:element name="properties">
      <xsd:complexType>
        <xsd:sequence>
          <xsd:element name="documentManagement">
            <xsd:complexType>
              <xsd:all>
                <xsd:element ref="ns3:MediaServiceMetadata" minOccurs="0"/>
                <xsd:element ref="ns3:MediaServiceFastMetadata" minOccurs="0"/>
                <xsd:element ref="ns3:MediaServiceDateTaken" minOccurs="0"/>
                <xsd:element ref="ns3:MediaServiceAutoTags" minOccurs="0"/>
                <xsd:element ref="ns3:MediaServiceGenerationTime" minOccurs="0"/>
                <xsd:element ref="ns3:MediaServiceEventHashCode" minOccurs="0"/>
                <xsd:element ref="ns3:MediaServiceAutoKeyPoints" minOccurs="0"/>
                <xsd:element ref="ns3:MediaServiceKeyPoints" minOccurs="0"/>
                <xsd:element ref="ns3:MediaServiceOCR" minOccurs="0"/>
                <xsd:element ref="ns4:SharedWithUsers" minOccurs="0"/>
                <xsd:element ref="ns4:SharedWithDetails" minOccurs="0"/>
                <xsd:element ref="ns4:SharingHintHash" minOccurs="0"/>
                <xsd:element ref="ns3:MediaServiceLocation" minOccurs="0"/>
                <xsd:element ref="ns3:MediaLengthInSeconds" minOccurs="0"/>
                <xsd:element ref="ns3:_activity" minOccurs="0"/>
                <xsd:element ref="ns3:MediaServiceObjectDetectorVersions" minOccurs="0"/>
                <xsd:element ref="ns3:MediaServiceSystemTags" minOccurs="0"/>
                <xsd:element ref="ns3: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fa3fb10-8a71-4bf9-896a-e740429e83f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Tags" ma:index="11" nillable="true" ma:displayName="Tags" ma:internalName="MediaServiceAutoTags"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AutoKeyPoints" ma:index="14" nillable="true" ma:displayName="MediaServiceAutoKeyPoints" ma:hidden="true" ma:internalName="MediaServiceAutoKeyPoints" ma:readOnly="true">
      <xsd:simpleType>
        <xsd:restriction base="dms:Note"/>
      </xsd:simpleType>
    </xsd:element>
    <xsd:element name="MediaServiceKeyPoints" ma:index="15" nillable="true" ma:displayName="KeyPoints" ma:internalName="MediaServiceKeyPoints" ma:readOnly="true">
      <xsd:simpleType>
        <xsd:restriction base="dms:Note">
          <xsd:maxLength value="255"/>
        </xsd:restriction>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Location" ma:index="20" nillable="true" ma:displayName="Location" ma:internalName="MediaServiceLocation" ma:readOnly="true">
      <xsd:simpleType>
        <xsd:restriction base="dms:Text"/>
      </xsd:simpleType>
    </xsd:element>
    <xsd:element name="MediaLengthInSeconds" ma:index="21" nillable="true" ma:displayName="MediaLengthInSeconds" ma:hidden="true" ma:internalName="MediaLengthInSeconds" ma:readOnly="true">
      <xsd:simpleType>
        <xsd:restriction base="dms:Unknown"/>
      </xsd:simpleType>
    </xsd:element>
    <xsd:element name="_activity" ma:index="22" nillable="true" ma:displayName="_activity" ma:hidden="true" ma:internalName="_activity">
      <xsd:simpleType>
        <xsd:restriction base="dms:Note"/>
      </xsd:simpleType>
    </xsd:element>
    <xsd:element name="MediaServiceObjectDetectorVersions" ma:index="23" nillable="true" ma:displayName="MediaServiceObjectDetectorVersions" ma:hidden="true" ma:indexed="true" ma:internalName="MediaServiceObjectDetectorVersions" ma:readOnly="true">
      <xsd:simpleType>
        <xsd:restriction base="dms:Text"/>
      </xsd:simpleType>
    </xsd:element>
    <xsd:element name="MediaServiceSystemTags" ma:index="24" nillable="true" ma:displayName="MediaServiceSystemTags" ma:hidden="true" ma:internalName="MediaServiceSystemTags" ma:readOnly="true">
      <xsd:simpleType>
        <xsd:restriction base="dms:Note"/>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e2af9cbe-5443-4b1a-b8fe-4a32600782fd" elementFormDefault="qualified">
    <xsd:import namespace="http://schemas.microsoft.com/office/2006/documentManagement/types"/>
    <xsd:import namespace="http://schemas.microsoft.com/office/infopath/2007/PartnerControls"/>
    <xsd:element name="SharedWithUsers" ma:index="17" nillable="true" ma:displayName="Partagé avec"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Partagé avec détails" ma:internalName="SharedWithDetails" ma:readOnly="true">
      <xsd:simpleType>
        <xsd:restriction base="dms:Note">
          <xsd:maxLength value="255"/>
        </xsd:restriction>
      </xsd:simpleType>
    </xsd:element>
    <xsd:element name="SharingHintHash" ma:index="19" nillable="true" ma:displayName="Partage du hachage d’indicateur" ma:hidden="true" ma:internalName="SharingHintHash"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ype de contenu"/>
        <xsd:element ref="dc:title" minOccurs="0" maxOccurs="1" ma:index="4" ma:displayName="Titr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_activity xmlns="8fa3fb10-8a71-4bf9-896a-e740429e83fb" xsi:nil="true"/>
  </documentManagement>
</p:properties>
</file>

<file path=customXml/itemProps1.xml><?xml version="1.0" encoding="utf-8"?>
<ds:datastoreItem xmlns:ds="http://schemas.openxmlformats.org/officeDocument/2006/customXml" ds:itemID="{C682389B-198A-43DD-9F27-D5314928453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fa3fb10-8a71-4bf9-896a-e740429e83fb"/>
    <ds:schemaRef ds:uri="e2af9cbe-5443-4b1a-b8fe-4a32600782f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0FC10276-19ED-4AAA-9FAE-0A2D8E044A2F}">
  <ds:schemaRefs>
    <ds:schemaRef ds:uri="http://schemas.microsoft.com/sharepoint/v3/contenttype/forms"/>
  </ds:schemaRefs>
</ds:datastoreItem>
</file>

<file path=customXml/itemProps3.xml><?xml version="1.0" encoding="utf-8"?>
<ds:datastoreItem xmlns:ds="http://schemas.openxmlformats.org/officeDocument/2006/customXml" ds:itemID="{06407F66-B66F-4505-934C-3AF49DA64488}">
  <ds:schemaRefs>
    <ds:schemaRef ds:uri="http://schemas.openxmlformats.org/package/2006/metadata/core-properties"/>
    <ds:schemaRef ds:uri="8fa3fb10-8a71-4bf9-896a-e740429e83fb"/>
    <ds:schemaRef ds:uri="http://schemas.microsoft.com/office/2006/documentManagement/types"/>
    <ds:schemaRef ds:uri="http://purl.org/dc/terms/"/>
    <ds:schemaRef ds:uri="http://schemas.microsoft.com/office/infopath/2007/PartnerControls"/>
    <ds:schemaRef ds:uri="http://schemas.microsoft.com/office/2006/metadata/properties"/>
    <ds:schemaRef ds:uri="e2af9cbe-5443-4b1a-b8fe-4a32600782fd"/>
    <ds:schemaRef ds:uri="http://www.w3.org/XML/1998/namespace"/>
    <ds:schemaRef ds:uri="http://purl.org/dc/dcmitype/"/>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60</vt:i4>
      </vt:variant>
      <vt:variant>
        <vt:lpstr>Plages nommées</vt:lpstr>
      </vt:variant>
      <vt:variant>
        <vt:i4>7</vt:i4>
      </vt:variant>
    </vt:vector>
  </HeadingPairs>
  <TitlesOfParts>
    <vt:vector size="67" baseType="lpstr">
      <vt:lpstr>Liste des annexes</vt:lpstr>
      <vt:lpstr>Annexe 1 </vt:lpstr>
      <vt:lpstr>Annexe 2</vt:lpstr>
      <vt:lpstr>Annexe 3</vt:lpstr>
      <vt:lpstr>Annexe 4</vt:lpstr>
      <vt:lpstr>Annexe 5</vt:lpstr>
      <vt:lpstr>Annexe 6-1</vt:lpstr>
      <vt:lpstr>Annexe 6-2</vt:lpstr>
      <vt:lpstr>Annexe 6-3</vt:lpstr>
      <vt:lpstr>Annexe 6-4</vt:lpstr>
      <vt:lpstr>Annexe 6-5</vt:lpstr>
      <vt:lpstr>Annexe 6-6</vt:lpstr>
      <vt:lpstr>Feuil3</vt:lpstr>
      <vt:lpstr>Annexe 6-7</vt:lpstr>
      <vt:lpstr>Annexe 6-8</vt:lpstr>
      <vt:lpstr>Annexe 6-9</vt:lpstr>
      <vt:lpstr>Annexe 6-10</vt:lpstr>
      <vt:lpstr>Annexe 6-11</vt:lpstr>
      <vt:lpstr>Annexe 6-12</vt:lpstr>
      <vt:lpstr>Annexe 6-13</vt:lpstr>
      <vt:lpstr>Annexe 6-14</vt:lpstr>
      <vt:lpstr>Annexe 6-15</vt:lpstr>
      <vt:lpstr>Annexe 6-16</vt:lpstr>
      <vt:lpstr>Annexe 6-17</vt:lpstr>
      <vt:lpstr>Annexe 7</vt:lpstr>
      <vt:lpstr>Annexe 8</vt:lpstr>
      <vt:lpstr>Annexe 9</vt:lpstr>
      <vt:lpstr>Annexe 10-1 Pétrolier</vt:lpstr>
      <vt:lpstr>Annexe 10-2 Minier</vt:lpstr>
      <vt:lpstr>Annexe 11</vt:lpstr>
      <vt:lpstr>Annexe 12-1</vt:lpstr>
      <vt:lpstr>Feuil6</vt:lpstr>
      <vt:lpstr>Annexe 12-2</vt:lpstr>
      <vt:lpstr>Annexe 13</vt:lpstr>
      <vt:lpstr>Annexe 14</vt:lpstr>
      <vt:lpstr>Feuil1</vt:lpstr>
      <vt:lpstr>Feuil2</vt:lpstr>
      <vt:lpstr>Annexe 15</vt:lpstr>
      <vt:lpstr>Feuil5</vt:lpstr>
      <vt:lpstr>Annexe 16</vt:lpstr>
      <vt:lpstr>Annexe 17</vt:lpstr>
      <vt:lpstr>Annexe 18</vt:lpstr>
      <vt:lpstr>Annexe 19</vt:lpstr>
      <vt:lpstr>Annexe 20</vt:lpstr>
      <vt:lpstr>Annexe 21</vt:lpstr>
      <vt:lpstr>Feuil4</vt:lpstr>
      <vt:lpstr>Annexe 22</vt:lpstr>
      <vt:lpstr>Annexe 23</vt:lpstr>
      <vt:lpstr>Annexe 24</vt:lpstr>
      <vt:lpstr>Annexe 25</vt:lpstr>
      <vt:lpstr>Annexe 26</vt:lpstr>
      <vt:lpstr>Annexe 27</vt:lpstr>
      <vt:lpstr>Annexe 28</vt:lpstr>
      <vt:lpstr>Annexe 29</vt:lpstr>
      <vt:lpstr>Annexe 30</vt:lpstr>
      <vt:lpstr>Annexe 31</vt:lpstr>
      <vt:lpstr>Annexe 32</vt:lpstr>
      <vt:lpstr>Annexe 33</vt:lpstr>
      <vt:lpstr>Annexe 34</vt:lpstr>
      <vt:lpstr>Annexe 35</vt:lpstr>
      <vt:lpstr>'Annexe 5'!_Toc147511038</vt:lpstr>
      <vt:lpstr>'Annexe 5'!_Toc147511039</vt:lpstr>
      <vt:lpstr>'Annexe 25'!_Toc192424606</vt:lpstr>
      <vt:lpstr>'Liste des annexes'!_Toc88231522</vt:lpstr>
      <vt:lpstr>'Annexe 12-1'!Impression_des_titres</vt:lpstr>
      <vt:lpstr>'Annexe 19'!Impression_des_titres</vt:lpstr>
      <vt:lpstr>'Annexe 12-1'!Zone_d_impression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k.lourimi@enerteam.tn</dc:creator>
  <cp:lastModifiedBy>Karim Lourimi</cp:lastModifiedBy>
  <dcterms:created xsi:type="dcterms:W3CDTF">2021-11-19T08:01:12Z</dcterms:created>
  <dcterms:modified xsi:type="dcterms:W3CDTF">2025-12-30T08:36:45Z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0x01010028A1D225C3CB0F408FE912276554B2FC</vt:lpwstr>
  </property>
  <property fmtid="{D5CDD505-2E9C-101B-9397-08002B2CF9AE}" pid="3" name="MediaServiceImageTags">
    <vt:lpwstr/>
  </property>
</Properties>
</file>