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defaultThemeVersion="166925"/>
  <mc:AlternateContent xmlns:mc="http://schemas.openxmlformats.org/markup-compatibility/2006">
    <mc:Choice Requires="x15">
      <x15ac:absPath xmlns:x15ac="http://schemas.microsoft.com/office/spreadsheetml/2010/11/ac" url="https://enerteamtn.sharepoint.com/sites/Cameroun-EITIReport/Documents partages/2021/03_Rapport ITIE 2021/02_Rapport ITIE/03_Rapport Final/Submitted/"/>
    </mc:Choice>
  </mc:AlternateContent>
  <xr:revisionPtr revIDLastSave="6062" documentId="8_{D0E92D08-1E44-43D2-9E73-CB12975AE15C}" xr6:coauthVersionLast="47" xr6:coauthVersionMax="47" xr10:uidLastSave="{DE471ABC-A313-A841-A8E0-94BDAA117883}"/>
  <bookViews>
    <workbookView xWindow="-23880" yWindow="500" windowWidth="23880" windowHeight="16180" tabRatio="577" activeTab="1" xr2:uid="{FC99C15F-185F-4CB2-A22D-3497F9DEDD10}"/>
  </bookViews>
  <sheets>
    <sheet name="Liste des annexes" sheetId="24" r:id="rId1"/>
    <sheet name="Annexe 1" sheetId="43" r:id="rId2"/>
    <sheet name="Annexe 2 " sheetId="21" r:id="rId3"/>
    <sheet name="Annexe 3" sheetId="47" r:id="rId4"/>
    <sheet name="Annexe 4" sheetId="3" r:id="rId5"/>
    <sheet name="Annexe 5 " sheetId="50" r:id="rId6"/>
    <sheet name="Annexe 6" sheetId="5" r:id="rId7"/>
    <sheet name="Annexe 7" sheetId="48" r:id="rId8"/>
    <sheet name="Annexe 8" sheetId="7" r:id="rId9"/>
    <sheet name="Annexe 9" sheetId="49" r:id="rId10"/>
    <sheet name="Annexe 10-1 Pétrolier" sheetId="51" r:id="rId11"/>
    <sheet name="Annexe 10-2 Minier" sheetId="53" r:id="rId12"/>
    <sheet name="Annexe 11" sheetId="11" r:id="rId13"/>
    <sheet name="Annexe 12" sheetId="12" r:id="rId14"/>
    <sheet name="Annexe 13" sheetId="13" r:id="rId15"/>
    <sheet name="Annexe 14" sheetId="14" r:id="rId16"/>
    <sheet name="Annexe 15" sheetId="15" r:id="rId17"/>
    <sheet name="Annexe 16" sheetId="34" r:id="rId18"/>
    <sheet name="Annexe 17" sheetId="52" r:id="rId19"/>
    <sheet name="Annexe 18" sheetId="39" r:id="rId20"/>
    <sheet name="Annexe 19" sheetId="35" r:id="rId21"/>
    <sheet name="Annexe 20" sheetId="54" r:id="rId22"/>
    <sheet name="Annexe 21" sheetId="55" r:id="rId23"/>
    <sheet name="Annexe 22" sheetId="56" r:id="rId24"/>
  </sheets>
  <externalReferences>
    <externalReference r:id="rId25"/>
    <externalReference r:id="rId26"/>
    <externalReference r:id="rId27"/>
    <externalReference r:id="rId28"/>
    <externalReference r:id="rId29"/>
  </externalReferences>
  <definedNames>
    <definedName name="_clo9697" localSheetId="21">#REF!,#REF!</definedName>
    <definedName name="_clo9697" localSheetId="22">#REF!,#REF!</definedName>
    <definedName name="_clo9697" localSheetId="23">#REF!,#REF!</definedName>
    <definedName name="_clo9697">#REF!,#REF!</definedName>
    <definedName name="_xlnm._FilterDatabase" localSheetId="11" hidden="1">'Annexe 10-2 Minier'!$B$1:$N$1</definedName>
    <definedName name="_xlnm._FilterDatabase" localSheetId="12" hidden="1">'Annexe 11'!$B$36:$E$104</definedName>
    <definedName name="_xlnm._FilterDatabase" localSheetId="17" hidden="1">'Annexe 16'!$A$1:$G$62</definedName>
    <definedName name="_xlnm._FilterDatabase" localSheetId="18" hidden="1">'Annexe 17'!$A$1:$O$468</definedName>
    <definedName name="_xlnm._FilterDatabase" localSheetId="2" hidden="1">'Annexe 2 '!$A$2:$F$14</definedName>
    <definedName name="_xlnm._FilterDatabase" localSheetId="21" hidden="1">#REF!</definedName>
    <definedName name="_xlnm._FilterDatabase" localSheetId="22" hidden="1">#REF!</definedName>
    <definedName name="_xlnm._FilterDatabase" localSheetId="23" hidden="1">#REF!</definedName>
    <definedName name="_xlnm._FilterDatabase" localSheetId="3" hidden="1">'Annexe 3'!$A$3:$Z$78</definedName>
    <definedName name="_xlnm._FilterDatabase" localSheetId="5" hidden="1">'Annexe 5 '!$A$1:$O$74</definedName>
    <definedName name="_xlnm._FilterDatabase" localSheetId="8" hidden="1">'Annexe 8'!$A$2:$F$51</definedName>
    <definedName name="_xlnm._FilterDatabase" hidden="1">#REF!</definedName>
    <definedName name="_FilterDatabase1" localSheetId="21" hidden="1">#REF!</definedName>
    <definedName name="_FilterDatabase1" localSheetId="22" hidden="1">#REF!</definedName>
    <definedName name="_FilterDatabase1" localSheetId="23" hidden="1">#REF!</definedName>
    <definedName name="_FilterDatabase1" hidden="1">#REF!</definedName>
    <definedName name="_Toc1371754" localSheetId="12">'Annexe 11'!$B$1</definedName>
    <definedName name="_Toc88231522" localSheetId="0">'Liste des annexes'!$A$21</definedName>
    <definedName name="AA">[1]Lists!$B$79:$B$89</definedName>
    <definedName name="AAAA">[1]Lists!$B$68:$B$75</definedName>
    <definedName name="AOUT" localSheetId="21">#REF!</definedName>
    <definedName name="AOUT" localSheetId="22">#REF!</definedName>
    <definedName name="AOUT" localSheetId="23">#REF!</definedName>
    <definedName name="AOUT">#REF!</definedName>
    <definedName name="az" localSheetId="21">#REF!</definedName>
    <definedName name="az" localSheetId="22">#REF!</definedName>
    <definedName name="az" localSheetId="23">#REF!</definedName>
    <definedName name="az">#REF!</definedName>
    <definedName name="BATNA" localSheetId="21">#REF!</definedName>
    <definedName name="BATNA" localSheetId="22">#REF!</definedName>
    <definedName name="BATNA" localSheetId="23">#REF!</definedName>
    <definedName name="BATNA">#REF!</definedName>
    <definedName name="BISKRA" localSheetId="21">#REF!</definedName>
    <definedName name="BISKRA" localSheetId="22">#REF!</definedName>
    <definedName name="BISKRA" localSheetId="23">#REF!</definedName>
    <definedName name="BISKRA">#REF!</definedName>
    <definedName name="Chooseoption">[2]Sheet1!$B$3:$B$4</definedName>
    <definedName name="Compadjust">[3]Lists!$A$72:$A$81</definedName>
    <definedName name="DATA5" localSheetId="21">#REF!</definedName>
    <definedName name="DATA5" localSheetId="22">#REF!</definedName>
    <definedName name="DATA5" localSheetId="23">#REF!</definedName>
    <definedName name="DATA5">#REF!</definedName>
    <definedName name="_xlnm.Database" localSheetId="21">#REF!</definedName>
    <definedName name="_xlnm.Database" localSheetId="22">#REF!</definedName>
    <definedName name="_xlnm.Database" localSheetId="23">#REF!</definedName>
    <definedName name="_xlnm.Database">#REF!</definedName>
    <definedName name="Erreure_de_reporting__montant_et_détail" localSheetId="21">#REF!</definedName>
    <definedName name="Erreure_de_reporting__montant_et_détail" localSheetId="22">#REF!</definedName>
    <definedName name="Erreure_de_reporting__montant_et_détail" localSheetId="23">#REF!</definedName>
    <definedName name="Erreure_de_reporting__montant_et_détail">#REF!</definedName>
    <definedName name="FD" localSheetId="21" hidden="1">#REF!</definedName>
    <definedName name="FD" localSheetId="22" hidden="1">#REF!</definedName>
    <definedName name="FD" localSheetId="23" hidden="1">#REF!</definedName>
    <definedName name="FD" hidden="1">#REF!</definedName>
    <definedName name="fdb" localSheetId="21" hidden="1">#REF!</definedName>
    <definedName name="fdb" localSheetId="22" hidden="1">#REF!</definedName>
    <definedName name="fdb" localSheetId="23" hidden="1">#REF!</definedName>
    <definedName name="fdb" hidden="1">#REF!</definedName>
    <definedName name="FinalDiff">[3]Lists!$A$97:$A$112</definedName>
    <definedName name="g" localSheetId="21">#REF!</definedName>
    <definedName name="g" localSheetId="22">#REF!</definedName>
    <definedName name="g" localSheetId="23">#REF!</definedName>
    <definedName name="g">#REF!</definedName>
    <definedName name="Govadjust">[3]Lists!$A$85:$A$93</definedName>
    <definedName name="IFU" localSheetId="21">#REF!</definedName>
    <definedName name="IFU" localSheetId="22">#REF!</definedName>
    <definedName name="IFU" localSheetId="23">#REF!</definedName>
    <definedName name="IFU">#REF!</definedName>
    <definedName name="itie_2013" localSheetId="21">#REF!</definedName>
    <definedName name="itie_2013" localSheetId="22">#REF!</definedName>
    <definedName name="itie_2013" localSheetId="23">#REF!</definedName>
    <definedName name="itie_2013">#REF!</definedName>
    <definedName name="JIJEL" localSheetId="21">#REF!</definedName>
    <definedName name="JIJEL" localSheetId="22">#REF!</definedName>
    <definedName name="JIJEL" localSheetId="23">#REF!</definedName>
    <definedName name="JIJEL">#REF!</definedName>
    <definedName name="KHENCHELA" localSheetId="21">#REF!</definedName>
    <definedName name="KHENCHELA" localSheetId="22">#REF!</definedName>
    <definedName name="KHENCHELA" localSheetId="23">#REF!</definedName>
    <definedName name="KHENCHELA">#REF!</definedName>
    <definedName name="MARI" localSheetId="21">#REF!</definedName>
    <definedName name="MARI" localSheetId="22">#REF!</definedName>
    <definedName name="MARI" localSheetId="23">#REF!</definedName>
    <definedName name="MARI">#REF!</definedName>
    <definedName name="MILA" localSheetId="21">#REF!</definedName>
    <definedName name="MILA" localSheetId="22">#REF!</definedName>
    <definedName name="MILA" localSheetId="23">#REF!</definedName>
    <definedName name="MILA">#REF!</definedName>
    <definedName name="miseenplace03prjpilotes" localSheetId="21">#REF!</definedName>
    <definedName name="miseenplace03prjpilotes" localSheetId="22">#REF!</definedName>
    <definedName name="miseenplace03prjpilotes" localSheetId="23">#REF!</definedName>
    <definedName name="miseenplace03prjpilotes">#REF!</definedName>
    <definedName name="MS" localSheetId="21">#REF!</definedName>
    <definedName name="MS" localSheetId="22">#REF!</definedName>
    <definedName name="MS" localSheetId="23">#REF!</definedName>
    <definedName name="MS">#REF!</definedName>
    <definedName name="msp" localSheetId="21">#REF!</definedName>
    <definedName name="msp" localSheetId="22">#REF!</definedName>
    <definedName name="msp" localSheetId="23">#REF!</definedName>
    <definedName name="msp">#REF!</definedName>
    <definedName name="Othman" hidden="1">#REF!</definedName>
    <definedName name="P" localSheetId="21">#REF!</definedName>
    <definedName name="P" localSheetId="22">#REF!</definedName>
    <definedName name="P" localSheetId="23">#REF!</definedName>
    <definedName name="P">#REF!</definedName>
    <definedName name="po" localSheetId="21">#REF!</definedName>
    <definedName name="po" localSheetId="22">#REF!</definedName>
    <definedName name="po" localSheetId="23">#REF!</definedName>
    <definedName name="po">#REF!</definedName>
    <definedName name="POP" localSheetId="21">#REF!</definedName>
    <definedName name="POP" localSheetId="22">#REF!</definedName>
    <definedName name="POP" localSheetId="23">#REF!</definedName>
    <definedName name="POP">#REF!</definedName>
    <definedName name="_xlnm.Print_Area" localSheetId="1">'Annexe 1'!#REF!</definedName>
    <definedName name="_xlnm.Print_Area" localSheetId="21">'Annexe 20'!$A$1:$K$65</definedName>
    <definedName name="_xlnm.Print_Area" localSheetId="22">#REF!</definedName>
    <definedName name="_xlnm.Print_Area" localSheetId="23">#REF!</definedName>
    <definedName name="_xlnm.Print_Area" localSheetId="3">'Annexe 3'!$A$1:$Z$102</definedName>
    <definedName name="_xlnm.Print_Area">#REF!</definedName>
    <definedName name="_xlnm.Print_Titles" localSheetId="16">'Annexe 15'!$4:$5</definedName>
    <definedName name="_xlnm.Print_Titles" localSheetId="17">'Annexe 16'!$1:$2</definedName>
    <definedName name="RECAP" localSheetId="21">#REF!</definedName>
    <definedName name="RECAP" localSheetId="22">#REF!</definedName>
    <definedName name="RECAP" localSheetId="23">#REF!</definedName>
    <definedName name="RECAP">#REF!</definedName>
    <definedName name="SOUKAHARS" localSheetId="21">#REF!</definedName>
    <definedName name="SOUKAHARS" localSheetId="22">#REF!</definedName>
    <definedName name="SOUKAHARS" localSheetId="23">#REF!</definedName>
    <definedName name="SOUKAHARS">#REF!</definedName>
    <definedName name="Taxes">[3]Lists!$A$7:$A$68</definedName>
    <definedName name="TRAVAUX01" localSheetId="21">#REF!</definedName>
    <definedName name="TRAVAUX01" localSheetId="22">#REF!</definedName>
    <definedName name="TRAVAUX01" localSheetId="23">#REF!</definedName>
    <definedName name="TRAVAUX01">#REF!</definedName>
    <definedName name="TRAVAUX07" localSheetId="21">#REF!</definedName>
    <definedName name="TRAVAUX07" localSheetId="22">#REF!</definedName>
    <definedName name="TRAVAUX07" localSheetId="23">#REF!</definedName>
    <definedName name="TRAVAUX07">#REF!</definedName>
    <definedName name="TRAVAUX08" localSheetId="21">#REF!</definedName>
    <definedName name="TRAVAUX08" localSheetId="22">#REF!</definedName>
    <definedName name="TRAVAUX08" localSheetId="23">#REF!</definedName>
    <definedName name="TRAVAUX08">#REF!</definedName>
    <definedName name="TRAVAUX10" localSheetId="21">#REF!</definedName>
    <definedName name="TRAVAUX10" localSheetId="22">#REF!</definedName>
    <definedName name="TRAVAUX10" localSheetId="23">#REF!</definedName>
    <definedName name="TRAVAUX10">#REF!</definedName>
    <definedName name="TRAVAUX11" localSheetId="21">#REF!</definedName>
    <definedName name="TRAVAUX11" localSheetId="22">#REF!</definedName>
    <definedName name="TRAVAUX11" localSheetId="23">#REF!</definedName>
    <definedName name="TRAVAUX11">#REF!</definedName>
    <definedName name="TRAVAUX12" localSheetId="21">#REF!</definedName>
    <definedName name="TRAVAUX12" localSheetId="22">#REF!</definedName>
    <definedName name="TRAVAUX12" localSheetId="23">#REF!</definedName>
    <definedName name="TRAVAUX12">#REF!</definedName>
    <definedName name="TRAVAUX13" localSheetId="21">#REF!</definedName>
    <definedName name="TRAVAUX13" localSheetId="22">#REF!</definedName>
    <definedName name="TRAVAUX13" localSheetId="23">#REF!</definedName>
    <definedName name="TRAVAUX13">#REF!</definedName>
    <definedName name="TRAVAUX14" localSheetId="21">#REF!</definedName>
    <definedName name="TRAVAUX14" localSheetId="22">#REF!</definedName>
    <definedName name="TRAVAUX14" localSheetId="23">#REF!</definedName>
    <definedName name="TRAVAUX14">#REF!</definedName>
    <definedName name="TRAVAUX15" localSheetId="21">#REF!</definedName>
    <definedName name="TRAVAUX15" localSheetId="22">#REF!</definedName>
    <definedName name="TRAVAUX15" localSheetId="23">#REF!</definedName>
    <definedName name="TRAVAUX15">#REF!</definedName>
    <definedName name="TRAVAUX20" localSheetId="21">#REF!</definedName>
    <definedName name="TRAVAUX20" localSheetId="22">#REF!</definedName>
    <definedName name="TRAVAUX20" localSheetId="23">#REF!</definedName>
    <definedName name="TRAVAUX20">#REF!</definedName>
    <definedName name="TRAVAUX21" localSheetId="21">#REF!</definedName>
    <definedName name="TRAVAUX21" localSheetId="22">#REF!</definedName>
    <definedName name="TRAVAUX21" localSheetId="23">#REF!</definedName>
    <definedName name="TRAVAUX21">#REF!</definedName>
    <definedName name="TRAVAUX22" localSheetId="21">#REF!</definedName>
    <definedName name="TRAVAUX22" localSheetId="22">#REF!</definedName>
    <definedName name="TRAVAUX22" localSheetId="23">#REF!</definedName>
    <definedName name="TRAVAUX22">#REF!</definedName>
    <definedName name="TRAVAUX25" localSheetId="21">#REF!</definedName>
    <definedName name="TRAVAUX25" localSheetId="22">#REF!</definedName>
    <definedName name="TRAVAUX25" localSheetId="23">#REF!</definedName>
    <definedName name="TRAVAUX25">#REF!</definedName>
    <definedName name="TRAVAUX27" localSheetId="21">#REF!</definedName>
    <definedName name="TRAVAUX27" localSheetId="22">#REF!</definedName>
    <definedName name="TRAVAUX27" localSheetId="23">#REF!</definedName>
    <definedName name="TRAVAUX27">#REF!</definedName>
    <definedName name="TRAVAUX28" localSheetId="21">#REF!</definedName>
    <definedName name="TRAVAUX28" localSheetId="22">#REF!</definedName>
    <definedName name="TRAVAUX28" localSheetId="23">#REF!</definedName>
    <definedName name="TRAVAUX28">#REF!</definedName>
    <definedName name="TRAVAUX29" localSheetId="21">#REF!</definedName>
    <definedName name="TRAVAUX29" localSheetId="22">#REF!</definedName>
    <definedName name="TRAVAUX29" localSheetId="23">#REF!</definedName>
    <definedName name="TRAVAUX29">#REF!</definedName>
    <definedName name="TRAVAUX31" localSheetId="21">#REF!</definedName>
    <definedName name="TRAVAUX31" localSheetId="22">#REF!</definedName>
    <definedName name="TRAVAUX31" localSheetId="23">#REF!</definedName>
    <definedName name="TRAVAUX31">#REF!</definedName>
    <definedName name="TRAVAUX32" localSheetId="21">#REF!</definedName>
    <definedName name="TRAVAUX32" localSheetId="22">#REF!</definedName>
    <definedName name="TRAVAUX32" localSheetId="23">#REF!</definedName>
    <definedName name="TRAVAUX32">#REF!</definedName>
    <definedName name="TRAVAUX33" localSheetId="21">#REF!</definedName>
    <definedName name="TRAVAUX33" localSheetId="22">#REF!</definedName>
    <definedName name="TRAVAUX33" localSheetId="23">#REF!</definedName>
    <definedName name="TRAVAUX33">#REF!</definedName>
    <definedName name="TRAVAUX34" localSheetId="21">#REF!</definedName>
    <definedName name="TRAVAUX34" localSheetId="22">#REF!</definedName>
    <definedName name="TRAVAUX34" localSheetId="23">#REF!</definedName>
    <definedName name="TRAVAUX34">#REF!</definedName>
    <definedName name="TRAVAUX35" localSheetId="21">#REF!</definedName>
    <definedName name="TRAVAUX35" localSheetId="22">#REF!</definedName>
    <definedName name="TRAVAUX35" localSheetId="23">#REF!</definedName>
    <definedName name="TRAVAUX35">#REF!</definedName>
    <definedName name="TRAVAUX36" localSheetId="21">#REF!</definedName>
    <definedName name="TRAVAUX36" localSheetId="22">#REF!</definedName>
    <definedName name="TRAVAUX36" localSheetId="23">#REF!</definedName>
    <definedName name="TRAVAUX36">#REF!</definedName>
    <definedName name="TRAVAUX38" localSheetId="21">#REF!</definedName>
    <definedName name="TRAVAUX38" localSheetId="22">#REF!</definedName>
    <definedName name="TRAVAUX38" localSheetId="23">#REF!</definedName>
    <definedName name="TRAVAUX38">#REF!</definedName>
    <definedName name="TRAVAUX39" localSheetId="21">#REF!</definedName>
    <definedName name="TRAVAUX39" localSheetId="22">#REF!</definedName>
    <definedName name="TRAVAUX39" localSheetId="23">#REF!</definedName>
    <definedName name="TRAVAUX39">#REF!</definedName>
    <definedName name="TRAVAUX40" localSheetId="21">#REF!</definedName>
    <definedName name="TRAVAUX40" localSheetId="22">#REF!</definedName>
    <definedName name="TRAVAUX40" localSheetId="23">#REF!</definedName>
    <definedName name="TRAVAUX40">#REF!</definedName>
    <definedName name="TRAVAUX41" localSheetId="21">#REF!</definedName>
    <definedName name="TRAVAUX41" localSheetId="22">#REF!</definedName>
    <definedName name="TRAVAUX41" localSheetId="23">#REF!</definedName>
    <definedName name="TRAVAUX41">#REF!</definedName>
    <definedName name="TRAVAUX42" localSheetId="21">#REF!</definedName>
    <definedName name="TRAVAUX42" localSheetId="22">#REF!</definedName>
    <definedName name="TRAVAUX42" localSheetId="23">#REF!</definedName>
    <definedName name="TRAVAUX42">#REF!</definedName>
    <definedName name="TRAVAUX43" localSheetId="21">#REF!</definedName>
    <definedName name="TRAVAUX43" localSheetId="22">#REF!</definedName>
    <definedName name="TRAVAUX43" localSheetId="23">#REF!</definedName>
    <definedName name="TRAVAUX43">#REF!</definedName>
    <definedName name="TRAVAUX44" localSheetId="21">#REF!</definedName>
    <definedName name="TRAVAUX44" localSheetId="22">#REF!</definedName>
    <definedName name="TRAVAUX44" localSheetId="23">#REF!</definedName>
    <definedName name="TRAVAUX44">#REF!</definedName>
    <definedName name="TRAVAUX45" localSheetId="21">#REF!</definedName>
    <definedName name="TRAVAUX45" localSheetId="22">#REF!</definedName>
    <definedName name="TRAVAUX45" localSheetId="23">#REF!</definedName>
    <definedName name="TRAVAUX45">#REF!</definedName>
    <definedName name="TRAVAUX47" localSheetId="21">#REF!</definedName>
    <definedName name="TRAVAUX47" localSheetId="22">#REF!</definedName>
    <definedName name="TRAVAUX47" localSheetId="23">#REF!</definedName>
    <definedName name="TRAVAUX47">#REF!</definedName>
    <definedName name="TRAVAUX48" localSheetId="21">#REF!</definedName>
    <definedName name="TRAVAUX48" localSheetId="22">#REF!</definedName>
    <definedName name="TRAVAUX48" localSheetId="23">#REF!</definedName>
    <definedName name="TRAVAUX48">#REF!</definedName>
    <definedName name="TRAVAUX49" localSheetId="21">#REF!</definedName>
    <definedName name="TRAVAUX49" localSheetId="22">#REF!</definedName>
    <definedName name="TRAVAUX49" localSheetId="23">#REF!</definedName>
    <definedName name="TRAVAUX49">#REF!</definedName>
    <definedName name="TRAVAUX50" localSheetId="21">#REF!</definedName>
    <definedName name="TRAVAUX50" localSheetId="22">#REF!</definedName>
    <definedName name="TRAVAUX50" localSheetId="23">#REF!</definedName>
    <definedName name="TRAVAUX50">#REF!</definedName>
    <definedName name="TRAVAUX51" localSheetId="21">#REF!</definedName>
    <definedName name="TRAVAUX51" localSheetId="22">#REF!</definedName>
    <definedName name="TRAVAUX51" localSheetId="23">#REF!</definedName>
    <definedName name="TRAVAUX51">#REF!</definedName>
    <definedName name="TRAVAUX53" localSheetId="21">#REF!</definedName>
    <definedName name="TRAVAUX53" localSheetId="22">#REF!</definedName>
    <definedName name="TRAVAUX53" localSheetId="23">#REF!</definedName>
    <definedName name="TRAVAUX53">#REF!</definedName>
    <definedName name="TRAVAUX58" localSheetId="21">#REF!</definedName>
    <definedName name="TRAVAUX58" localSheetId="22">#REF!</definedName>
    <definedName name="TRAVAUX58" localSheetId="23">#REF!</definedName>
    <definedName name="TRAVAUX58">#REF!</definedName>
    <definedName name="TRAVAUX59" localSheetId="21">#REF!</definedName>
    <definedName name="TRAVAUX59" localSheetId="22">#REF!</definedName>
    <definedName name="TRAVAUX59" localSheetId="23">#REF!</definedName>
    <definedName name="TRAVAUX59">#REF!</definedName>
    <definedName name="TRAVAUX67" localSheetId="21">#REF!</definedName>
    <definedName name="TRAVAUX67" localSheetId="22">#REF!</definedName>
    <definedName name="TRAVAUX67" localSheetId="23">#REF!</definedName>
    <definedName name="TRAVAUX67">#REF!</definedName>
    <definedName name="Type2">[2]Sheet1!$D$3:$D$5</definedName>
    <definedName name="XDO_?ACCOUNTED_CR?" localSheetId="21">#REF!</definedName>
    <definedName name="XDO_?ACCOUNTED_CR?" localSheetId="22">#REF!</definedName>
    <definedName name="XDO_?ACCOUNTED_CR?" localSheetId="23">#REF!</definedName>
    <definedName name="XDO_?ACCOUNTED_CR?">#REF!</definedName>
    <definedName name="XDO_?ACCOUNTED_DR?" localSheetId="21">#REF!</definedName>
    <definedName name="XDO_?ACCOUNTED_DR?" localSheetId="22">#REF!</definedName>
    <definedName name="XDO_?ACCOUNTED_DR?" localSheetId="23">#REF!</definedName>
    <definedName name="XDO_?ACCOUNTED_DR?">#REF!</definedName>
    <definedName name="XDO_?ACCOUNTING_CODE_COMBINATION?" localSheetId="21">#REF!</definedName>
    <definedName name="XDO_?ACCOUNTING_CODE_COMBINATION?" localSheetId="22">#REF!</definedName>
    <definedName name="XDO_?ACCOUNTING_CODE_COMBINATION?" localSheetId="23">#REF!</definedName>
    <definedName name="XDO_?ACCOUNTING_CODE_COMBINATION?">#REF!</definedName>
    <definedName name="XDO_?CODE_COMBINATION_DESCRIPTION?" localSheetId="21">#REF!</definedName>
    <definedName name="XDO_?CODE_COMBINATION_DESCRIPTION?" localSheetId="22">#REF!</definedName>
    <definedName name="XDO_?CODE_COMBINATION_DESCRIPTION?" localSheetId="23">#REF!</definedName>
    <definedName name="XDO_?CODE_COMBINATION_DESCRIPTION?">#REF!</definedName>
    <definedName name="XDO_?CREDIT?" localSheetId="21">#REF!</definedName>
    <definedName name="XDO_?CREDIT?" localSheetId="22">#REF!</definedName>
    <definedName name="XDO_?CREDIT?" localSheetId="23">#REF!</definedName>
    <definedName name="XDO_?CREDIT?">#REF!</definedName>
    <definedName name="XDO_?DEBIT?" localSheetId="21">#REF!</definedName>
    <definedName name="XDO_?DEBIT?" localSheetId="22">#REF!</definedName>
    <definedName name="XDO_?DEBIT?" localSheetId="23">#REF!</definedName>
    <definedName name="XDO_?DEBIT?">#REF!</definedName>
    <definedName name="XDO_?GL_DATE?" localSheetId="21">#REF!</definedName>
    <definedName name="XDO_?GL_DATE?" localSheetId="22">#REF!</definedName>
    <definedName name="XDO_?GL_DATE?" localSheetId="23">#REF!</definedName>
    <definedName name="XDO_?GL_DATE?">#REF!</definedName>
    <definedName name="XDO_?GL_JE_NAME?" localSheetId="21">#REF!</definedName>
    <definedName name="XDO_?GL_JE_NAME?" localSheetId="22">#REF!</definedName>
    <definedName name="XDO_?GL_JE_NAME?" localSheetId="23">#REF!</definedName>
    <definedName name="XDO_?GL_JE_NAME?">#REF!</definedName>
    <definedName name="XDO_?IMG_END_PERIOD_NAME?" localSheetId="21">#REF!</definedName>
    <definedName name="XDO_?IMG_END_PERIOD_NAME?" localSheetId="22">#REF!</definedName>
    <definedName name="XDO_?IMG_END_PERIOD_NAME?" localSheetId="23">#REF!</definedName>
    <definedName name="XDO_?IMG_END_PERIOD_NAME?">#REF!</definedName>
    <definedName name="XDO_?IMG_FINAL_ACCOUNTED_CR?" localSheetId="21">#REF!</definedName>
    <definedName name="XDO_?IMG_FINAL_ACCOUNTED_CR?" localSheetId="22">#REF!</definedName>
    <definedName name="XDO_?IMG_FINAL_ACCOUNTED_CR?" localSheetId="23">#REF!</definedName>
    <definedName name="XDO_?IMG_FINAL_ACCOUNTED_CR?">#REF!</definedName>
    <definedName name="XDO_?IMG_FINAL_ACCOUNTED_DR?" localSheetId="21">#REF!</definedName>
    <definedName name="XDO_?IMG_FINAL_ACCOUNTED_DR?" localSheetId="22">#REF!</definedName>
    <definedName name="XDO_?IMG_FINAL_ACCOUNTED_DR?" localSheetId="23">#REF!</definedName>
    <definedName name="XDO_?IMG_FINAL_ACCOUNTED_DR?">#REF!</definedName>
    <definedName name="XDO_?IMG_SUM_ACCOUNTED_CR?" localSheetId="21">#REF!</definedName>
    <definedName name="XDO_?IMG_SUM_ACCOUNTED_CR?" localSheetId="22">#REF!</definedName>
    <definedName name="XDO_?IMG_SUM_ACCOUNTED_CR?" localSheetId="23">#REF!</definedName>
    <definedName name="XDO_?IMG_SUM_ACCOUNTED_CR?">#REF!</definedName>
    <definedName name="XDO_?IMG_SUM_ACCOUNTED_DR?" localSheetId="21">#REF!</definedName>
    <definedName name="XDO_?IMG_SUM_ACCOUNTED_DR?" localSheetId="22">#REF!</definedName>
    <definedName name="XDO_?IMG_SUM_ACCOUNTED_DR?" localSheetId="23">#REF!</definedName>
    <definedName name="XDO_?IMG_SUM_ACCOUNTED_DR?">#REF!</definedName>
    <definedName name="XDO_?JE_SOURCE_NAME?" localSheetId="21">#REF!</definedName>
    <definedName name="XDO_?JE_SOURCE_NAME?" localSheetId="22">#REF!</definedName>
    <definedName name="XDO_?JE_SOURCE_NAME?" localSheetId="23">#REF!</definedName>
    <definedName name="XDO_?JE_SOURCE_NAME?">#REF!</definedName>
    <definedName name="XDO_?LINE_DESCRIPTION?" localSheetId="21">#REF!</definedName>
    <definedName name="XDO_?LINE_DESCRIPTION?" localSheetId="22">#REF!</definedName>
    <definedName name="XDO_?LINE_DESCRIPTION?" localSheetId="23">#REF!</definedName>
    <definedName name="XDO_?LINE_DESCRIPTION?">#REF!</definedName>
    <definedName name="XDO_?P_LEDGER?" localSheetId="21">#REF!</definedName>
    <definedName name="XDO_?P_LEDGER?" localSheetId="22">#REF!</definedName>
    <definedName name="XDO_?P_LEDGER?" localSheetId="23">#REF!</definedName>
    <definedName name="XDO_?P_LEDGER?">#REF!</definedName>
    <definedName name="XDO_?PARTY_NAME?" localSheetId="21">#REF!</definedName>
    <definedName name="XDO_?PARTY_NAME?" localSheetId="22">#REF!</definedName>
    <definedName name="XDO_?PARTY_NAME?" localSheetId="23">#REF!</definedName>
    <definedName name="XDO_?PARTY_NAME?">#REF!</definedName>
    <definedName name="XDO_?PERIOD_NAME?" localSheetId="21">#REF!</definedName>
    <definedName name="XDO_?PERIOD_NAME?" localSheetId="22">#REF!</definedName>
    <definedName name="XDO_?PERIOD_NAME?" localSheetId="23">#REF!</definedName>
    <definedName name="XDO_?PERIOD_NAME?">#REF!</definedName>
    <definedName name="XDO_?TRANSACTION_NUMBER?" localSheetId="21">#REF!</definedName>
    <definedName name="XDO_?TRANSACTION_NUMBER?" localSheetId="22">#REF!</definedName>
    <definedName name="XDO_?TRANSACTION_NUMBER?" localSheetId="23">#REF!</definedName>
    <definedName name="XDO_?TRANSACTION_NUMBER?">#REF!</definedName>
    <definedName name="XDO_CREDIT" localSheetId="21">#REF!</definedName>
    <definedName name="XDO_CREDIT" localSheetId="22">#REF!</definedName>
    <definedName name="XDO_CREDIT" localSheetId="23">#REF!</definedName>
    <definedName name="XDO_CREDIT">#REF!</definedName>
    <definedName name="XDO_GROUP_?JELINE_ROW?" localSheetId="21">#REF!</definedName>
    <definedName name="XDO_GROUP_?JELINE_ROW?" localSheetId="22">#REF!</definedName>
    <definedName name="XDO_GROUP_?JELINE_ROW?" localSheetId="23">#REF!</definedName>
    <definedName name="XDO_GROUP_?JELINE_ROW?">#REF!</definedName>
    <definedName name="XDO_GROUP_?PERIOD_S?" localSheetId="21">#REF!</definedName>
    <definedName name="XDO_GROUP_?PERIOD_S?" localSheetId="22">#REF!</definedName>
    <definedName name="XDO_GROUP_?PERIOD_S?" localSheetId="23">#REF!</definedName>
    <definedName name="XDO_GROUP_?PERIOD_S?">#REF!</definedName>
    <definedName name="XDO_GROUP_?XLAAARPT?" localSheetId="21">#REF!</definedName>
    <definedName name="XDO_GROUP_?XLAAARPT?" localSheetId="22">#REF!</definedName>
    <definedName name="XDO_GROUP_?XLAAARPT?" localSheetId="23">#REF!</definedName>
    <definedName name="XDO_GROUP_?XLAAARPT?">#REF!</definedName>
    <definedName name="xos" localSheetId="21">#REF!</definedName>
    <definedName name="xos" localSheetId="22">#REF!</definedName>
    <definedName name="xos" localSheetId="23">#REF!</definedName>
    <definedName name="xos">#REF!</definedName>
    <definedName name="zd_9500">[4]FMI970207!$AL$1:$BE$114,[4]FMI970207!$AL$115:$BE$203</definedName>
    <definedName name="ZI" localSheetId="21">#REF!</definedName>
    <definedName name="ZI" localSheetId="22">#REF!</definedName>
    <definedName name="ZI" localSheetId="23">#REF!</definedName>
    <definedName name="ZI">#REF!</definedName>
    <definedName name="zone_d_impression_9798">[4]FMI970207!$AS$1:$BA$114,[4]FMI970207!$AS$115:$BA$203</definedName>
    <definedName name="Zone_d_impression95_97">[4]FMI970207!$Y$1:$AM$114,[4]FMI970207!$Y$115:$AM$203,[4]FMI970207!$AK$1:$AT$114,[4]FMI970207!$AK$115:$AT$203</definedName>
    <definedName name="Zone_d_impression9700">[4]FMI970207!$AY$1:$BE$114,[4]FMI970207!$AY$115:$BE$203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6" i="49" l="1"/>
  <c r="E40" i="39" l="1"/>
  <c r="C15" i="39"/>
  <c r="G15" i="39" s="1"/>
  <c r="G14" i="39"/>
  <c r="G8" i="39" l="1"/>
  <c r="E15" i="39"/>
  <c r="E14" i="39"/>
  <c r="G45" i="39"/>
  <c r="G44" i="39"/>
  <c r="E45" i="39"/>
  <c r="E44" i="39"/>
  <c r="D32" i="39" l="1"/>
  <c r="F32" i="39"/>
  <c r="C32" i="39"/>
  <c r="G40" i="39"/>
  <c r="C43" i="39"/>
  <c r="D43" i="39"/>
  <c r="E43" i="39"/>
  <c r="F43" i="39"/>
  <c r="G43" i="39"/>
  <c r="H28" i="56"/>
  <c r="G28" i="56"/>
  <c r="K35" i="55"/>
  <c r="J35" i="55"/>
  <c r="I35" i="55"/>
  <c r="H35" i="55"/>
  <c r="G35" i="55"/>
  <c r="F35" i="55"/>
  <c r="E35" i="55"/>
  <c r="D35" i="55"/>
  <c r="I28" i="55"/>
  <c r="H28" i="55"/>
  <c r="E28" i="55"/>
  <c r="D28" i="55"/>
  <c r="K19" i="55"/>
  <c r="J19" i="55"/>
  <c r="D19" i="55"/>
  <c r="I17" i="55"/>
  <c r="H17" i="55"/>
  <c r="I16" i="55"/>
  <c r="H16" i="55"/>
  <c r="I15" i="55"/>
  <c r="H15" i="55"/>
  <c r="I14" i="55"/>
  <c r="H14" i="55"/>
  <c r="I13" i="55"/>
  <c r="H13" i="55"/>
  <c r="I12" i="55"/>
  <c r="H12" i="55"/>
  <c r="I11" i="55"/>
  <c r="H11" i="55"/>
  <c r="I10" i="55"/>
  <c r="F10" i="55"/>
  <c r="E10" i="55"/>
  <c r="H10" i="55" s="1"/>
  <c r="I9" i="55"/>
  <c r="I19" i="55" s="1"/>
  <c r="H9" i="55"/>
  <c r="I8" i="55"/>
  <c r="H8" i="55"/>
  <c r="I7" i="55"/>
  <c r="G7" i="55"/>
  <c r="G19" i="55" s="1"/>
  <c r="F7" i="55"/>
  <c r="F19" i="55" s="1"/>
  <c r="E7" i="55"/>
  <c r="E19" i="55" s="1"/>
  <c r="D13" i="39"/>
  <c r="E13" i="39"/>
  <c r="F13" i="39"/>
  <c r="G13" i="39"/>
  <c r="D4" i="39"/>
  <c r="F4" i="39"/>
  <c r="C13" i="39"/>
  <c r="C4" i="39"/>
  <c r="E11" i="39"/>
  <c r="G11" i="39"/>
  <c r="C16" i="39"/>
  <c r="K86" i="15"/>
  <c r="L86" i="15" s="1"/>
  <c r="G86" i="15"/>
  <c r="H86" i="15" s="1"/>
  <c r="H7" i="55" l="1"/>
  <c r="H19" i="55" s="1"/>
  <c r="N86" i="15"/>
  <c r="K6" i="54" l="1"/>
  <c r="K7" i="54"/>
  <c r="K8" i="54"/>
  <c r="K9" i="54"/>
  <c r="K10" i="54"/>
  <c r="K11" i="54"/>
  <c r="K12" i="54"/>
  <c r="K13" i="54"/>
  <c r="K14" i="54"/>
  <c r="K15" i="54"/>
  <c r="D18" i="54"/>
  <c r="E18" i="54"/>
  <c r="F18" i="54"/>
  <c r="H18" i="54"/>
  <c r="H24" i="54" s="1"/>
  <c r="I18" i="54"/>
  <c r="I24" i="54" s="1"/>
  <c r="J18" i="54"/>
  <c r="D23" i="54"/>
  <c r="E23" i="54"/>
  <c r="F23" i="54"/>
  <c r="H23" i="54"/>
  <c r="I23" i="54"/>
  <c r="D24" i="54"/>
  <c r="E24" i="54"/>
  <c r="F24" i="54"/>
  <c r="K30" i="54"/>
  <c r="K31" i="54"/>
  <c r="K32" i="54"/>
  <c r="D34" i="54"/>
  <c r="E34" i="54"/>
  <c r="H34" i="54"/>
  <c r="H40" i="54" s="1"/>
  <c r="I34" i="54"/>
  <c r="J34" i="54"/>
  <c r="D39" i="54"/>
  <c r="E39" i="54"/>
  <c r="E40" i="54" s="1"/>
  <c r="F39" i="54"/>
  <c r="F40" i="54" s="1"/>
  <c r="H39" i="54"/>
  <c r="I39" i="54"/>
  <c r="I40" i="54" s="1"/>
  <c r="K45" i="54"/>
  <c r="K47" i="54" s="1"/>
  <c r="D47" i="54"/>
  <c r="E47" i="54"/>
  <c r="E53" i="54" s="1"/>
  <c r="H47" i="54"/>
  <c r="I47" i="54"/>
  <c r="J47" i="54"/>
  <c r="D52" i="54"/>
  <c r="D53" i="54" s="1"/>
  <c r="E52" i="54"/>
  <c r="F52" i="54"/>
  <c r="F53" i="54" s="1"/>
  <c r="H52" i="54"/>
  <c r="I52" i="54"/>
  <c r="I53" i="54" s="1"/>
  <c r="B51" i="7"/>
  <c r="E50" i="7"/>
  <c r="D50" i="7"/>
  <c r="E49" i="7"/>
  <c r="D49" i="7"/>
  <c r="F49" i="7" s="1"/>
  <c r="E48" i="7"/>
  <c r="D48" i="7"/>
  <c r="E47" i="7"/>
  <c r="D47" i="7"/>
  <c r="E46" i="7"/>
  <c r="D46" i="7"/>
  <c r="D45" i="7"/>
  <c r="F45" i="7" s="1"/>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D30" i="7"/>
  <c r="F30" i="7" s="1"/>
  <c r="E29" i="7"/>
  <c r="D29" i="7"/>
  <c r="E28" i="7"/>
  <c r="D28" i="7"/>
  <c r="E27" i="7"/>
  <c r="D27" i="7"/>
  <c r="E26" i="7"/>
  <c r="D26" i="7"/>
  <c r="D25" i="7"/>
  <c r="F25" i="7" s="1"/>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D10" i="7"/>
  <c r="F10" i="7" s="1"/>
  <c r="E9" i="7"/>
  <c r="D9" i="7"/>
  <c r="D8" i="7"/>
  <c r="F8" i="7" s="1"/>
  <c r="D7" i="7"/>
  <c r="F7" i="7" s="1"/>
  <c r="D6" i="7"/>
  <c r="F6" i="7" s="1"/>
  <c r="D5" i="7"/>
  <c r="F5" i="7" s="1"/>
  <c r="D4" i="7"/>
  <c r="F4" i="7" s="1"/>
  <c r="D3" i="7"/>
  <c r="F12" i="7" l="1"/>
  <c r="F50" i="7"/>
  <c r="F42" i="7"/>
  <c r="F11" i="7"/>
  <c r="F16" i="7"/>
  <c r="F19" i="7"/>
  <c r="F32" i="7"/>
  <c r="F20" i="7"/>
  <c r="F27" i="7"/>
  <c r="F33" i="7"/>
  <c r="F9" i="7"/>
  <c r="F35" i="7"/>
  <c r="F39" i="7"/>
  <c r="F43" i="7"/>
  <c r="F48" i="7"/>
  <c r="F36" i="7"/>
  <c r="F44" i="7"/>
  <c r="F21" i="7"/>
  <c r="F28" i="7"/>
  <c r="F41" i="7"/>
  <c r="F18" i="7"/>
  <c r="F34" i="7"/>
  <c r="F31" i="7"/>
  <c r="F47" i="7"/>
  <c r="F29" i="7"/>
  <c r="F38" i="7"/>
  <c r="F46" i="7"/>
  <c r="F23" i="7"/>
  <c r="F14" i="7"/>
  <c r="F37" i="7"/>
  <c r="F26" i="7"/>
  <c r="F15" i="7"/>
  <c r="F22" i="7"/>
  <c r="E51" i="7"/>
  <c r="F13" i="7"/>
  <c r="F17" i="7"/>
  <c r="F24" i="7"/>
  <c r="F40" i="7"/>
  <c r="D51" i="7"/>
  <c r="D40" i="54"/>
  <c r="K34" i="54"/>
  <c r="H53" i="54"/>
  <c r="F3" i="7"/>
  <c r="F51" i="7" l="1"/>
  <c r="F1134" i="13"/>
  <c r="E1134" i="13"/>
  <c r="E1038" i="13"/>
  <c r="D1038" i="13"/>
  <c r="E1033" i="13"/>
  <c r="D1033" i="13"/>
  <c r="E1028" i="13"/>
  <c r="D1028" i="13"/>
  <c r="E1023" i="13"/>
  <c r="D1023" i="13"/>
  <c r="D1018" i="13"/>
  <c r="E1013" i="13"/>
  <c r="E1018" i="13" s="1"/>
  <c r="D1013" i="13"/>
  <c r="F977" i="13"/>
  <c r="E977" i="13"/>
  <c r="D977" i="13"/>
  <c r="I947" i="13"/>
  <c r="H947" i="13"/>
  <c r="D947" i="13"/>
  <c r="C947" i="13"/>
  <c r="F922" i="13"/>
  <c r="E922" i="13"/>
  <c r="D922" i="13"/>
  <c r="H866" i="13"/>
  <c r="D866" i="13"/>
  <c r="C866" i="13"/>
  <c r="C829" i="13"/>
  <c r="H795" i="13"/>
  <c r="D795" i="13"/>
  <c r="H769" i="13"/>
  <c r="E769" i="13"/>
  <c r="I744" i="13"/>
  <c r="E744" i="13"/>
  <c r="F692" i="13"/>
  <c r="D691" i="13"/>
  <c r="D692" i="13" s="1"/>
  <c r="F685" i="13"/>
  <c r="D684" i="13"/>
  <c r="D683" i="13"/>
  <c r="D685" i="13" s="1"/>
  <c r="F677" i="13"/>
  <c r="E677" i="13"/>
  <c r="D676" i="13"/>
  <c r="D675" i="13"/>
  <c r="D674" i="13"/>
  <c r="D673" i="13"/>
  <c r="D672" i="13"/>
  <c r="D671" i="13"/>
  <c r="D670" i="13"/>
  <c r="D669" i="13"/>
  <c r="D668" i="13"/>
  <c r="D677" i="13" s="1"/>
  <c r="D667" i="13"/>
  <c r="D666" i="13"/>
  <c r="K642" i="13"/>
  <c r="J642" i="13"/>
  <c r="I642" i="13"/>
  <c r="H642" i="13"/>
  <c r="G642" i="13"/>
  <c r="F642" i="13"/>
  <c r="E642" i="13"/>
  <c r="D642" i="13"/>
  <c r="K635" i="13"/>
  <c r="J635" i="13"/>
  <c r="I635" i="13"/>
  <c r="H635" i="13"/>
  <c r="G635" i="13"/>
  <c r="F635" i="13"/>
  <c r="E635" i="13"/>
  <c r="D635" i="13"/>
  <c r="K626" i="13"/>
  <c r="J626" i="13"/>
  <c r="G626" i="13"/>
  <c r="F626" i="13"/>
  <c r="E626" i="13"/>
  <c r="D626" i="13"/>
  <c r="I624" i="13"/>
  <c r="H624" i="13"/>
  <c r="I623" i="13"/>
  <c r="H623" i="13"/>
  <c r="I622" i="13"/>
  <c r="H622" i="13"/>
  <c r="I621" i="13"/>
  <c r="H621" i="13"/>
  <c r="I620" i="13"/>
  <c r="H620" i="13"/>
  <c r="I619" i="13"/>
  <c r="H619" i="13"/>
  <c r="I618" i="13"/>
  <c r="H618" i="13"/>
  <c r="I617" i="13"/>
  <c r="H617" i="13"/>
  <c r="I616" i="13"/>
  <c r="H616" i="13"/>
  <c r="I615" i="13"/>
  <c r="I626" i="13" s="1"/>
  <c r="H615" i="13"/>
  <c r="I614" i="13"/>
  <c r="H614" i="13"/>
  <c r="H626" i="13" s="1"/>
  <c r="G595" i="13"/>
  <c r="H594" i="13"/>
  <c r="H595" i="13" s="1"/>
  <c r="G594" i="13"/>
  <c r="E594" i="13"/>
  <c r="E595" i="13" s="1"/>
  <c r="D594" i="13"/>
  <c r="C594" i="13"/>
  <c r="I589" i="13"/>
  <c r="H589" i="13"/>
  <c r="G589" i="13"/>
  <c r="D589" i="13"/>
  <c r="D595" i="13" s="1"/>
  <c r="C589" i="13"/>
  <c r="C595" i="13" s="1"/>
  <c r="J587" i="13"/>
  <c r="J589" i="13" s="1"/>
  <c r="H582" i="13"/>
  <c r="H581" i="13"/>
  <c r="G581" i="13"/>
  <c r="E581" i="13"/>
  <c r="E582" i="13" s="1"/>
  <c r="D581" i="13"/>
  <c r="C581" i="13"/>
  <c r="I576" i="13"/>
  <c r="H576" i="13"/>
  <c r="G576" i="13"/>
  <c r="G582" i="13" s="1"/>
  <c r="D576" i="13"/>
  <c r="D582" i="13" s="1"/>
  <c r="C576" i="13"/>
  <c r="C582" i="13" s="1"/>
  <c r="J574" i="13"/>
  <c r="J573" i="13"/>
  <c r="J576" i="13" s="1"/>
  <c r="H566" i="13"/>
  <c r="G566" i="13"/>
  <c r="E566" i="13"/>
  <c r="D566" i="13"/>
  <c r="C566" i="13"/>
  <c r="I561" i="13"/>
  <c r="H561" i="13"/>
  <c r="H567" i="13" s="1"/>
  <c r="G561" i="13"/>
  <c r="G567" i="13" s="1"/>
  <c r="E561" i="13"/>
  <c r="E567" i="13" s="1"/>
  <c r="D561" i="13"/>
  <c r="D567" i="13" s="1"/>
  <c r="C561" i="13"/>
  <c r="C567" i="13" s="1"/>
  <c r="J559" i="13"/>
  <c r="J558" i="13"/>
  <c r="J557" i="13"/>
  <c r="J556" i="13"/>
  <c r="J555" i="13"/>
  <c r="J554" i="13"/>
  <c r="J553" i="13"/>
  <c r="J552" i="13"/>
  <c r="J551" i="13"/>
  <c r="J550" i="13"/>
  <c r="J549" i="13"/>
  <c r="H181" i="13"/>
  <c r="G181" i="13"/>
  <c r="H175" i="13"/>
  <c r="G175" i="13"/>
  <c r="H162" i="13"/>
  <c r="G162" i="13"/>
  <c r="C159" i="13"/>
  <c r="C160" i="13" s="1"/>
  <c r="H155" i="13"/>
  <c r="G155" i="13"/>
  <c r="C135" i="13"/>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H132" i="13"/>
  <c r="G132" i="13"/>
  <c r="C121" i="13"/>
  <c r="C122" i="13" s="1"/>
  <c r="C123" i="13" s="1"/>
  <c r="C124" i="13" s="1"/>
  <c r="C125" i="13" s="1"/>
  <c r="C126" i="13" s="1"/>
  <c r="C127" i="13" s="1"/>
  <c r="C128" i="13" s="1"/>
  <c r="C129" i="13" s="1"/>
  <c r="C130" i="13" s="1"/>
  <c r="C131" i="13" s="1"/>
  <c r="H119" i="13"/>
  <c r="G119" i="13"/>
  <c r="H114" i="13"/>
  <c r="G114" i="13"/>
  <c r="H109" i="13"/>
  <c r="G109" i="13"/>
  <c r="C104" i="13"/>
  <c r="C105" i="13" s="1"/>
  <c r="C106" i="13" s="1"/>
  <c r="C107" i="13" s="1"/>
  <c r="C108" i="13" s="1"/>
  <c r="F101" i="13"/>
  <c r="E30" i="53" l="1"/>
  <c r="E26" i="53"/>
  <c r="E11" i="53" l="1"/>
  <c r="H468" i="52" l="1"/>
  <c r="I467" i="52"/>
  <c r="I466" i="52"/>
  <c r="I465" i="52"/>
  <c r="I464" i="52"/>
  <c r="I463" i="52"/>
  <c r="I462" i="52"/>
  <c r="I461" i="52"/>
  <c r="I460" i="52"/>
  <c r="I459" i="52"/>
  <c r="I458" i="52"/>
  <c r="I457" i="52"/>
  <c r="I456" i="52"/>
  <c r="I455" i="52"/>
  <c r="I454" i="52"/>
  <c r="I453" i="52"/>
  <c r="I452" i="52"/>
  <c r="I451" i="52"/>
  <c r="I450" i="52"/>
  <c r="I449" i="52"/>
  <c r="I448" i="52"/>
  <c r="I447" i="52"/>
  <c r="I446" i="52"/>
  <c r="I445" i="52"/>
  <c r="I444" i="52"/>
  <c r="I443" i="52"/>
  <c r="I442" i="52"/>
  <c r="I441" i="52"/>
  <c r="I440" i="52"/>
  <c r="I439" i="52"/>
  <c r="I438" i="52"/>
  <c r="I437" i="52"/>
  <c r="I436" i="52"/>
  <c r="I435" i="52"/>
  <c r="I434" i="52"/>
  <c r="I433" i="52"/>
  <c r="I432" i="52"/>
  <c r="I431" i="52"/>
  <c r="I430" i="52"/>
  <c r="I429" i="52"/>
  <c r="I428" i="52"/>
  <c r="I427" i="52"/>
  <c r="I426" i="52"/>
  <c r="I425" i="52"/>
  <c r="I424" i="52"/>
  <c r="I423" i="52"/>
  <c r="I422" i="52"/>
  <c r="I421" i="52"/>
  <c r="I420" i="52"/>
  <c r="I419" i="52"/>
  <c r="I418" i="52"/>
  <c r="I417" i="52"/>
  <c r="I416" i="52"/>
  <c r="I415" i="52"/>
  <c r="I414" i="52"/>
  <c r="I413" i="52"/>
  <c r="I412" i="52"/>
  <c r="I411" i="52"/>
  <c r="I410" i="52"/>
  <c r="I409" i="52"/>
  <c r="I408" i="52"/>
  <c r="I407" i="52"/>
  <c r="I406" i="52"/>
  <c r="I405" i="52"/>
  <c r="I404" i="52"/>
  <c r="I403" i="52"/>
  <c r="I402" i="52"/>
  <c r="I401" i="52"/>
  <c r="I400" i="52"/>
  <c r="I399" i="52"/>
  <c r="I398" i="52"/>
  <c r="I397" i="52"/>
  <c r="I396" i="52"/>
  <c r="I395" i="52"/>
  <c r="I394" i="52"/>
  <c r="I393" i="52"/>
  <c r="I392" i="52"/>
  <c r="I391" i="52"/>
  <c r="I390" i="52"/>
  <c r="I389" i="52"/>
  <c r="I388" i="52"/>
  <c r="I387" i="52"/>
  <c r="I386" i="52"/>
  <c r="I385" i="52"/>
  <c r="I384" i="52"/>
  <c r="I383" i="52"/>
  <c r="I382" i="52"/>
  <c r="I381" i="52"/>
  <c r="I380" i="52"/>
  <c r="I379" i="52"/>
  <c r="I378" i="52"/>
  <c r="I377" i="52"/>
  <c r="I376" i="52"/>
  <c r="I375" i="52"/>
  <c r="I374" i="52"/>
  <c r="I373" i="52"/>
  <c r="I372" i="52"/>
  <c r="I371" i="52"/>
  <c r="I370" i="52"/>
  <c r="I369" i="52"/>
  <c r="I368" i="52"/>
  <c r="I367" i="52"/>
  <c r="I366" i="52"/>
  <c r="I365" i="52"/>
  <c r="I364" i="52"/>
  <c r="I363" i="52"/>
  <c r="I362" i="52"/>
  <c r="I361" i="52"/>
  <c r="I360" i="52"/>
  <c r="I359" i="52"/>
  <c r="I358" i="52"/>
  <c r="I357" i="52"/>
  <c r="I356" i="52"/>
  <c r="I355" i="52"/>
  <c r="I354" i="52"/>
  <c r="I353" i="52"/>
  <c r="I352" i="52"/>
  <c r="I351" i="52"/>
  <c r="I350" i="52"/>
  <c r="I349" i="52"/>
  <c r="I348" i="52"/>
  <c r="I347" i="52"/>
  <c r="I346" i="52"/>
  <c r="I345" i="52"/>
  <c r="I344" i="52"/>
  <c r="I343" i="52"/>
  <c r="I342" i="52"/>
  <c r="I341" i="52"/>
  <c r="I340" i="52"/>
  <c r="I339" i="52"/>
  <c r="I338" i="52"/>
  <c r="I337" i="52"/>
  <c r="I336" i="52"/>
  <c r="I335" i="52"/>
  <c r="I334" i="52"/>
  <c r="I333" i="52"/>
  <c r="I332" i="52"/>
  <c r="I331" i="52"/>
  <c r="I330" i="52"/>
  <c r="I329" i="52"/>
  <c r="I328" i="52"/>
  <c r="I327" i="52"/>
  <c r="I326" i="52"/>
  <c r="I325" i="52"/>
  <c r="I324" i="52"/>
  <c r="I323" i="52"/>
  <c r="I322" i="52"/>
  <c r="I321" i="52"/>
  <c r="I320" i="52"/>
  <c r="I319" i="52"/>
  <c r="I318" i="52"/>
  <c r="I317" i="52"/>
  <c r="I316" i="52"/>
  <c r="I315" i="52"/>
  <c r="I314" i="52"/>
  <c r="I313" i="52"/>
  <c r="I312" i="52"/>
  <c r="I311" i="52"/>
  <c r="I310" i="52"/>
  <c r="I309" i="52"/>
  <c r="I308" i="52"/>
  <c r="I307" i="52"/>
  <c r="I306" i="52"/>
  <c r="I305" i="52"/>
  <c r="I304" i="52"/>
  <c r="I303" i="52"/>
  <c r="I302" i="52"/>
  <c r="I301" i="52"/>
  <c r="I300" i="52"/>
  <c r="I299" i="52"/>
  <c r="I298" i="52"/>
  <c r="I297" i="52"/>
  <c r="I296" i="52"/>
  <c r="I295" i="52"/>
  <c r="I294" i="52"/>
  <c r="I293" i="52"/>
  <c r="I292" i="52"/>
  <c r="I291" i="52"/>
  <c r="I290" i="52"/>
  <c r="I289" i="52"/>
  <c r="I288" i="52"/>
  <c r="I287" i="52"/>
  <c r="I286" i="52"/>
  <c r="I285" i="52"/>
  <c r="I284" i="52"/>
  <c r="I283" i="52"/>
  <c r="I282" i="52"/>
  <c r="I281" i="52"/>
  <c r="I280" i="52"/>
  <c r="I279" i="52"/>
  <c r="I278" i="52"/>
  <c r="I277" i="52"/>
  <c r="I276" i="52"/>
  <c r="I275" i="52"/>
  <c r="I274" i="52"/>
  <c r="I273" i="52"/>
  <c r="I272" i="52"/>
  <c r="I271" i="52"/>
  <c r="I270" i="52"/>
  <c r="I269" i="52"/>
  <c r="I268" i="52"/>
  <c r="I267" i="52"/>
  <c r="I266" i="52"/>
  <c r="I265" i="52"/>
  <c r="I264" i="52"/>
  <c r="I263" i="52"/>
  <c r="I262" i="52"/>
  <c r="I261" i="52"/>
  <c r="I260" i="52"/>
  <c r="I259" i="52"/>
  <c r="I258" i="52"/>
  <c r="I257" i="52"/>
  <c r="I256" i="52"/>
  <c r="I255" i="52"/>
  <c r="I254" i="52"/>
  <c r="I253" i="52"/>
  <c r="I252" i="52"/>
  <c r="I251" i="52"/>
  <c r="I250" i="52"/>
  <c r="I249" i="52"/>
  <c r="I248" i="52"/>
  <c r="I247" i="52"/>
  <c r="I246" i="52"/>
  <c r="I245" i="52"/>
  <c r="I244" i="52"/>
  <c r="I243" i="52"/>
  <c r="I242" i="52"/>
  <c r="I241" i="52"/>
  <c r="I240" i="52"/>
  <c r="I239" i="52"/>
  <c r="I238" i="52"/>
  <c r="I237" i="52"/>
  <c r="I236" i="52"/>
  <c r="I235" i="52"/>
  <c r="I234" i="52"/>
  <c r="I233" i="52"/>
  <c r="I232" i="52"/>
  <c r="I231" i="52"/>
  <c r="I230" i="52"/>
  <c r="I229" i="52"/>
  <c r="I228" i="52"/>
  <c r="I227" i="52"/>
  <c r="I226" i="52"/>
  <c r="I225" i="52"/>
  <c r="I224" i="52"/>
  <c r="I223" i="52"/>
  <c r="I222" i="52"/>
  <c r="I221" i="52"/>
  <c r="I220" i="52"/>
  <c r="I219" i="52"/>
  <c r="I218" i="52"/>
  <c r="I217" i="52"/>
  <c r="I216" i="52"/>
  <c r="I215" i="52"/>
  <c r="I214" i="52"/>
  <c r="I213" i="52"/>
  <c r="I212" i="52"/>
  <c r="I211" i="52"/>
  <c r="I210" i="52"/>
  <c r="I209" i="52"/>
  <c r="I208" i="52"/>
  <c r="I207" i="52"/>
  <c r="I206" i="52"/>
  <c r="I205" i="52"/>
  <c r="I204" i="52"/>
  <c r="I203" i="52"/>
  <c r="I202" i="52"/>
  <c r="I201" i="52"/>
  <c r="I200" i="52"/>
  <c r="I199" i="52"/>
  <c r="I198" i="52"/>
  <c r="I197" i="52"/>
  <c r="I196" i="52"/>
  <c r="I195" i="52"/>
  <c r="I194" i="52"/>
  <c r="I193" i="52"/>
  <c r="I192" i="52"/>
  <c r="I191" i="52"/>
  <c r="I190" i="52"/>
  <c r="I189" i="52"/>
  <c r="I188" i="52"/>
  <c r="I187" i="52"/>
  <c r="I186" i="52"/>
  <c r="I185" i="52"/>
  <c r="I184" i="52"/>
  <c r="I183" i="52"/>
  <c r="I182" i="52"/>
  <c r="I181" i="52"/>
  <c r="I180" i="52"/>
  <c r="I179" i="52"/>
  <c r="I178" i="52"/>
  <c r="I177" i="52"/>
  <c r="I176" i="52"/>
  <c r="I175" i="52"/>
  <c r="I174" i="52"/>
  <c r="I173" i="52"/>
  <c r="I172" i="52"/>
  <c r="I171" i="52"/>
  <c r="I170" i="52"/>
  <c r="I169" i="52"/>
  <c r="I168" i="52"/>
  <c r="I167" i="52"/>
  <c r="I166" i="52"/>
  <c r="I165" i="52"/>
  <c r="I164" i="52"/>
  <c r="I163" i="52"/>
  <c r="I162" i="52"/>
  <c r="I161" i="52"/>
  <c r="I160" i="52"/>
  <c r="I159" i="52"/>
  <c r="I158" i="52"/>
  <c r="I157" i="52"/>
  <c r="I156" i="52"/>
  <c r="I155" i="52"/>
  <c r="I154" i="52"/>
  <c r="I153" i="52"/>
  <c r="I152" i="52"/>
  <c r="I151" i="52"/>
  <c r="I150" i="52"/>
  <c r="I149" i="52"/>
  <c r="I148" i="52"/>
  <c r="I147" i="52"/>
  <c r="I146" i="52"/>
  <c r="K145" i="52"/>
  <c r="I145" i="52"/>
  <c r="I144" i="52"/>
  <c r="I143" i="52"/>
  <c r="I142" i="52"/>
  <c r="I141" i="52"/>
  <c r="I140" i="52"/>
  <c r="I139" i="52"/>
  <c r="I138" i="52"/>
  <c r="I137" i="52"/>
  <c r="I136" i="52"/>
  <c r="I135" i="52"/>
  <c r="I134" i="52"/>
  <c r="I133" i="52"/>
  <c r="I132" i="52"/>
  <c r="I131" i="52"/>
  <c r="I130" i="52"/>
  <c r="I129" i="52"/>
  <c r="I128" i="52"/>
  <c r="I127" i="52"/>
  <c r="I126" i="52"/>
  <c r="I125" i="52"/>
  <c r="I124" i="52"/>
  <c r="I123" i="52"/>
  <c r="I122" i="52"/>
  <c r="I121" i="52"/>
  <c r="M121" i="52" s="1"/>
  <c r="I120" i="52"/>
  <c r="M120" i="52" s="1"/>
  <c r="I119" i="52"/>
  <c r="M119" i="52" s="1"/>
  <c r="I118" i="52"/>
  <c r="I117" i="52"/>
  <c r="I116" i="52"/>
  <c r="I115" i="52"/>
  <c r="I114" i="52"/>
  <c r="I113" i="52"/>
  <c r="I112" i="52"/>
  <c r="I111" i="52"/>
  <c r="I110" i="52"/>
  <c r="I109" i="52"/>
  <c r="I108" i="52"/>
  <c r="I107" i="52"/>
  <c r="I106" i="52"/>
  <c r="I105" i="52"/>
  <c r="I104" i="52"/>
  <c r="I103" i="52"/>
  <c r="I102" i="52"/>
  <c r="M102" i="52" s="1"/>
  <c r="I101" i="52"/>
  <c r="M101" i="52" s="1"/>
  <c r="I100" i="52"/>
  <c r="I99" i="52"/>
  <c r="I98" i="52"/>
  <c r="I97" i="52"/>
  <c r="M97" i="52" s="1"/>
  <c r="I96" i="52"/>
  <c r="M96" i="52" s="1"/>
  <c r="I95" i="52"/>
  <c r="M95" i="52" s="1"/>
  <c r="I94" i="52"/>
  <c r="I93" i="52"/>
  <c r="I92" i="52"/>
  <c r="I91" i="52"/>
  <c r="I90" i="52"/>
  <c r="I89" i="52"/>
  <c r="I88" i="52"/>
  <c r="I87" i="52"/>
  <c r="I86" i="52"/>
  <c r="I85" i="52"/>
  <c r="I84" i="52"/>
  <c r="I83" i="52"/>
  <c r="I82" i="52"/>
  <c r="I81" i="52"/>
  <c r="I80" i="52"/>
  <c r="I79" i="52"/>
  <c r="I78" i="52"/>
  <c r="I77" i="52"/>
  <c r="I76" i="52"/>
  <c r="I75" i="52"/>
  <c r="I74" i="52"/>
  <c r="I73" i="52"/>
  <c r="I72" i="52"/>
  <c r="I71" i="52"/>
  <c r="I70" i="52"/>
  <c r="I69" i="52"/>
  <c r="I68" i="52"/>
  <c r="I67" i="52"/>
  <c r="I66" i="52"/>
  <c r="I65" i="52"/>
  <c r="I64" i="52"/>
  <c r="I63" i="52"/>
  <c r="I62" i="52"/>
  <c r="I61" i="52"/>
  <c r="I60" i="52"/>
  <c r="I59" i="52"/>
  <c r="I58" i="52"/>
  <c r="I57" i="52"/>
  <c r="I56" i="52"/>
  <c r="I55" i="52"/>
  <c r="I54" i="52"/>
  <c r="I53" i="52"/>
  <c r="I52" i="52"/>
  <c r="I51" i="52"/>
  <c r="I50" i="52"/>
  <c r="I49" i="52"/>
  <c r="I48" i="52"/>
  <c r="I47" i="52"/>
  <c r="I46" i="52"/>
  <c r="I45" i="52"/>
  <c r="I44" i="52"/>
  <c r="I43" i="52"/>
  <c r="I42" i="52"/>
  <c r="I41" i="52"/>
  <c r="I40" i="52"/>
  <c r="I39" i="52"/>
  <c r="I38" i="52"/>
  <c r="I37" i="52"/>
  <c r="I36" i="52"/>
  <c r="I35" i="52"/>
  <c r="I34" i="52"/>
  <c r="I33" i="52"/>
  <c r="I32" i="52"/>
  <c r="I31" i="52"/>
  <c r="I30" i="52"/>
  <c r="I29" i="52"/>
  <c r="I28" i="52"/>
  <c r="I27" i="52"/>
  <c r="I26" i="52"/>
  <c r="I25" i="52"/>
  <c r="I24" i="52"/>
  <c r="I23" i="52"/>
  <c r="I22" i="52"/>
  <c r="I21" i="52"/>
  <c r="I20" i="52"/>
  <c r="I19" i="52"/>
  <c r="I18" i="52"/>
  <c r="I17" i="52"/>
  <c r="I16" i="52"/>
  <c r="I15" i="52"/>
  <c r="I14" i="52"/>
  <c r="I13" i="52"/>
  <c r="I12" i="52"/>
  <c r="I11" i="52"/>
  <c r="I10" i="52"/>
  <c r="I9" i="52"/>
  <c r="I8" i="52"/>
  <c r="I7" i="52"/>
  <c r="I6" i="52"/>
  <c r="I5" i="52"/>
  <c r="I4" i="52"/>
  <c r="I3" i="52"/>
  <c r="I2" i="52"/>
  <c r="M468" i="52" l="1"/>
  <c r="I468" i="52"/>
  <c r="H44" i="48" l="1"/>
  <c r="E44" i="48"/>
  <c r="F68" i="48"/>
  <c r="I74" i="50" l="1"/>
  <c r="I69" i="50"/>
  <c r="I68" i="50"/>
  <c r="I67" i="50"/>
  <c r="I66" i="50"/>
  <c r="I65" i="50"/>
  <c r="I64" i="50"/>
  <c r="I61" i="50"/>
  <c r="I56" i="50"/>
  <c r="I55" i="50"/>
  <c r="I54" i="50"/>
  <c r="I49" i="50"/>
  <c r="I48" i="50"/>
  <c r="I47" i="50"/>
  <c r="I46" i="50"/>
  <c r="I45" i="50"/>
  <c r="J136" i="35" l="1"/>
  <c r="D136" i="35"/>
  <c r="I135" i="35"/>
  <c r="I134" i="35"/>
  <c r="I133" i="35"/>
  <c r="I132" i="35"/>
  <c r="I131" i="35"/>
  <c r="I130" i="35"/>
  <c r="I129" i="35"/>
  <c r="I128" i="35"/>
  <c r="I127" i="35"/>
  <c r="I126" i="35"/>
  <c r="I125" i="35"/>
  <c r="I124" i="35"/>
  <c r="I123" i="35"/>
  <c r="I122" i="35"/>
  <c r="I121" i="35"/>
  <c r="J112" i="35"/>
  <c r="I110" i="35"/>
  <c r="I109" i="35"/>
  <c r="I108" i="35"/>
  <c r="I107" i="35"/>
  <c r="I106" i="35"/>
  <c r="I105" i="35"/>
  <c r="I104" i="35"/>
  <c r="I103" i="35"/>
  <c r="D103" i="35"/>
  <c r="D102" i="35"/>
  <c r="I102" i="35" s="1"/>
  <c r="I101" i="35"/>
  <c r="I100" i="35"/>
  <c r="I99" i="35"/>
  <c r="I98" i="35"/>
  <c r="I97" i="35"/>
  <c r="I96" i="35"/>
  <c r="I95" i="35"/>
  <c r="I94" i="35"/>
  <c r="I93" i="35"/>
  <c r="I92" i="35"/>
  <c r="I91" i="35"/>
  <c r="I90" i="35"/>
  <c r="I89" i="35"/>
  <c r="I88" i="35"/>
  <c r="I87" i="35"/>
  <c r="I86" i="35"/>
  <c r="I85" i="35"/>
  <c r="I84" i="35"/>
  <c r="I83" i="35"/>
  <c r="I82" i="35"/>
  <c r="I81" i="35"/>
  <c r="I80" i="35"/>
  <c r="I79" i="35"/>
  <c r="I78" i="35"/>
  <c r="I77" i="35"/>
  <c r="I76" i="35"/>
  <c r="I75" i="35"/>
  <c r="D74" i="35"/>
  <c r="I74" i="35" s="1"/>
  <c r="D73" i="35"/>
  <c r="I73" i="35" s="1"/>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D45" i="35"/>
  <c r="I45" i="35" s="1"/>
  <c r="D44" i="35"/>
  <c r="I44" i="35" s="1"/>
  <c r="I43" i="35"/>
  <c r="I42" i="35"/>
  <c r="I41" i="35"/>
  <c r="I40" i="35"/>
  <c r="I39" i="35"/>
  <c r="I38" i="35"/>
  <c r="I37" i="35"/>
  <c r="I36" i="35"/>
  <c r="I35" i="35"/>
  <c r="I34" i="35"/>
  <c r="I33" i="35"/>
  <c r="I32" i="35"/>
  <c r="I31" i="35"/>
  <c r="I30" i="35"/>
  <c r="I29" i="35"/>
  <c r="I28" i="35"/>
  <c r="I27" i="35"/>
  <c r="I26" i="35"/>
  <c r="I25" i="35"/>
  <c r="I24" i="35"/>
  <c r="I23" i="35"/>
  <c r="I22" i="35"/>
  <c r="I21" i="35"/>
  <c r="I20" i="35"/>
  <c r="I19" i="35"/>
  <c r="I18" i="35"/>
  <c r="I17" i="35"/>
  <c r="D16" i="35"/>
  <c r="I16" i="35" s="1"/>
  <c r="D15" i="35"/>
  <c r="I15" i="35" s="1"/>
  <c r="I14" i="35"/>
  <c r="I13" i="35"/>
  <c r="I12" i="35"/>
  <c r="I11" i="35"/>
  <c r="I10" i="35"/>
  <c r="I9" i="35"/>
  <c r="I8" i="35"/>
  <c r="I7" i="35"/>
  <c r="I6" i="35"/>
  <c r="I5" i="35"/>
  <c r="I136" i="35" l="1"/>
  <c r="I112" i="35"/>
  <c r="D112" i="35"/>
  <c r="F41" i="39" l="1"/>
  <c r="E42" i="39"/>
  <c r="E41" i="39" s="1"/>
  <c r="G38" i="39"/>
  <c r="G37" i="39"/>
  <c r="E37" i="39"/>
  <c r="G36" i="39"/>
  <c r="E36" i="39"/>
  <c r="G35" i="39"/>
  <c r="E35" i="39"/>
  <c r="G34" i="39"/>
  <c r="E34" i="39"/>
  <c r="E33" i="39"/>
  <c r="C41" i="39"/>
  <c r="G39" i="39"/>
  <c r="E39" i="39"/>
  <c r="E38" i="39"/>
  <c r="D26" i="39"/>
  <c r="C26" i="39"/>
  <c r="E25" i="39"/>
  <c r="E24" i="39"/>
  <c r="E23" i="39"/>
  <c r="E32" i="39" l="1"/>
  <c r="E46" i="39" s="1"/>
  <c r="C46" i="39"/>
  <c r="G42" i="39"/>
  <c r="G41" i="39" s="1"/>
  <c r="D41" i="39"/>
  <c r="D46" i="39" s="1"/>
  <c r="F46" i="39"/>
  <c r="G33" i="39"/>
  <c r="G32" i="39" s="1"/>
  <c r="E26" i="39"/>
  <c r="D16" i="39"/>
  <c r="F16" i="39"/>
  <c r="G17" i="39"/>
  <c r="G16" i="39" s="1"/>
  <c r="G12" i="39"/>
  <c r="G10" i="39"/>
  <c r="G9" i="39"/>
  <c r="G7" i="39"/>
  <c r="G6" i="39"/>
  <c r="G5" i="39"/>
  <c r="E17" i="39"/>
  <c r="E16" i="39" s="1"/>
  <c r="E12" i="39"/>
  <c r="E10" i="39"/>
  <c r="E9" i="39"/>
  <c r="E8" i="39"/>
  <c r="E7" i="39"/>
  <c r="E6" i="39"/>
  <c r="E5" i="39"/>
  <c r="G46" i="39" l="1"/>
  <c r="G4" i="39"/>
  <c r="E4" i="39"/>
  <c r="H310" i="13" l="1"/>
  <c r="G310" i="13"/>
  <c r="L287" i="13"/>
  <c r="K287" i="13"/>
  <c r="F287" i="13"/>
  <c r="I261" i="13"/>
  <c r="H261" i="13"/>
  <c r="G261" i="13"/>
  <c r="G236" i="13"/>
  <c r="F236" i="13"/>
  <c r="E236" i="13"/>
  <c r="E105" i="11" l="1"/>
  <c r="D33" i="11"/>
  <c r="C18" i="39" l="1"/>
  <c r="F18" i="39"/>
  <c r="G18" i="39"/>
  <c r="E18" i="39"/>
  <c r="D18"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Herbert de la Portbarré</author>
    <author>EITI IS</author>
  </authors>
  <commentList>
    <comment ref="D351" authorId="0" shapeId="0" xr:uid="{97E45A98-28D4-447B-8440-0F1D5A5B2F76}">
      <text>
        <r>
          <rPr>
            <b/>
            <sz val="9"/>
            <color rgb="FF000000"/>
            <rFont val="Tahoma"/>
            <family val="2"/>
          </rPr>
          <t>Instructions: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D355" authorId="1" shapeId="0" xr:uid="{9AF1164A-AD4F-4BD9-A5C7-3D71BF247C0C}">
      <text>
        <r>
          <rPr>
            <b/>
            <sz val="9"/>
            <color rgb="FF000000"/>
            <rFont val="Tahoma"/>
            <family val="2"/>
          </rPr>
          <t>Instructions:</t>
        </r>
        <r>
          <rPr>
            <sz val="9"/>
            <color rgb="FF000000"/>
            <rFont val="Tahoma"/>
            <family val="2"/>
          </rPr>
          <t xml:space="preserve">
</t>
        </r>
        <r>
          <rPr>
            <sz val="9"/>
            <color rgb="FF000000"/>
            <rFont val="Tahoma"/>
            <family val="2"/>
          </rPr>
          <t>Merci d'ajouter des lignes ci-dessous s'il y a plus d'un actionnaire direct et répéter les étapes 1 à 5.</t>
        </r>
      </text>
    </comment>
    <comment ref="A373" authorId="1" shapeId="0" xr:uid="{DDF22A87-B32C-417E-AF10-258BBA30F09F}">
      <text>
        <r>
          <rPr>
            <b/>
            <sz val="9"/>
            <color rgb="FF000000"/>
            <rFont val="Tahoma"/>
            <family val="2"/>
          </rPr>
          <t>EITI IS:</t>
        </r>
        <r>
          <rPr>
            <sz val="9"/>
            <color rgb="FF000000"/>
            <rFont val="Tahoma"/>
            <family val="2"/>
          </rPr>
          <t xml:space="preserve">
</t>
        </r>
        <r>
          <rPr>
            <sz val="9"/>
            <color rgb="FF000000"/>
            <rFont val="Tahoma"/>
            <family val="2"/>
          </rPr>
          <t>Les entreprises devraient fournir des détails à propos de leur(s) propriétaire(s) effectif(s) ci-dessous. S’il y a, conformément à la définition de la propriété effective, plus d’un propriétaire, merci de compléter une feuille par propriétaire.</t>
        </r>
      </text>
    </comment>
    <comment ref="B377" authorId="1" shapeId="0" xr:uid="{6EAD54BC-3672-448F-AEF2-581B4E55A5E9}">
      <text>
        <r>
          <rPr>
            <b/>
            <sz val="9"/>
            <color rgb="FF000000"/>
            <rFont val="Tahoma"/>
            <family val="2"/>
          </rPr>
          <t>EITI IS:</t>
        </r>
        <r>
          <rPr>
            <sz val="9"/>
            <color rgb="FF000000"/>
            <rFont val="Tahoma"/>
            <family val="2"/>
          </rPr>
          <t xml:space="preserve">
</t>
        </r>
        <r>
          <rPr>
            <sz val="9"/>
            <color rgb="FF000000"/>
            <rFont val="Tahoma"/>
            <family val="2"/>
          </rPr>
          <t>Conformément à l’Exigence 2.5.2, toute personne politiquement exposée (PPE) doit être identifiée. Le Groupe multipartite doit préciser les obligations en termes de rapportage pour les PPE dans la définition de la propriété réelle ci-dessus.</t>
        </r>
      </text>
    </comment>
    <comment ref="B378" authorId="1" shapeId="0" xr:uid="{919C0784-8661-4F5C-83C3-5B80B6B8A07C}">
      <text>
        <r>
          <rPr>
            <b/>
            <sz val="9"/>
            <color rgb="FF000000"/>
            <rFont val="Tahoma"/>
            <family val="2"/>
          </rPr>
          <t>EITI IS:</t>
        </r>
        <r>
          <rPr>
            <sz val="9"/>
            <color rgb="FF000000"/>
            <rFont val="Tahoma"/>
            <family val="2"/>
          </rPr>
          <t xml:space="preserve">
</t>
        </r>
        <r>
          <rPr>
            <sz val="9"/>
            <color rgb="FF000000"/>
            <rFont val="Tahoma"/>
            <family val="2"/>
          </rPr>
          <t>Ceci pourrait inclure des détails sur le poste public occupé et le rôle, ou toute autre raison pour la désignation PPE</t>
        </r>
      </text>
    </comment>
    <comment ref="G389" authorId="0" shapeId="0" xr:uid="{1B1775D4-8019-46E1-8F6B-9F659281655A}">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90" authorId="0" shapeId="0" xr:uid="{869E7EC4-7B07-4EE6-8AB4-3EEAB014BAF6}">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92" authorId="0" shapeId="0" xr:uid="{9CCE1409-95C7-48A0-A4F4-FFF1BCDF341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94" authorId="0" shapeId="0" xr:uid="{89212B80-2A4F-4401-84BA-BEE7C0C0E37B}">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97" authorId="0" shapeId="0" xr:uid="{8FE30A3F-885E-40FF-8DE7-9D43BFD6E436}">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98" authorId="0" shapeId="0" xr:uid="{7B593229-521C-4587-890A-C80DB120F0CD}">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List>
</comments>
</file>

<file path=xl/sharedStrings.xml><?xml version="1.0" encoding="utf-8"?>
<sst xmlns="http://schemas.openxmlformats.org/spreadsheetml/2006/main" count="13140" uniqueCount="2291">
  <si>
    <t>N°</t>
  </si>
  <si>
    <t>Associés privés en exploitation</t>
  </si>
  <si>
    <t>Opérateurs privés en exploration</t>
  </si>
  <si>
    <t>ROYAL QUARRY COMPANY</t>
  </si>
  <si>
    <t>KT TRADING SARL</t>
  </si>
  <si>
    <t>CAMRAIL</t>
  </si>
  <si>
    <t>ROCAGLIA</t>
  </si>
  <si>
    <t>BUNS</t>
  </si>
  <si>
    <t>CAM IRON SA</t>
  </si>
  <si>
    <t>AUCAM SA</t>
  </si>
  <si>
    <t>Société</t>
  </si>
  <si>
    <t>Signé (Oui / Non)</t>
  </si>
  <si>
    <t>Certifié</t>
  </si>
  <si>
    <t>SNH</t>
  </si>
  <si>
    <t>Oui</t>
  </si>
  <si>
    <t>Non</t>
  </si>
  <si>
    <t>APCC</t>
  </si>
  <si>
    <t>PERENCO RDR</t>
  </si>
  <si>
    <t>APCL</t>
  </si>
  <si>
    <t>PERENCO CAM</t>
  </si>
  <si>
    <t>GDC</t>
  </si>
  <si>
    <t>Nc</t>
  </si>
  <si>
    <t>NEW AGE</t>
  </si>
  <si>
    <t>GLENCORE</t>
  </si>
  <si>
    <t>EUROIL</t>
  </si>
  <si>
    <t>COTCO</t>
  </si>
  <si>
    <t>RAZEL</t>
  </si>
  <si>
    <t>GRACAM</t>
  </si>
  <si>
    <t>Régies financières &amp; Entités publiques d’État</t>
  </si>
  <si>
    <t>Direction Générale des Impôts (DGI)</t>
  </si>
  <si>
    <t>Direction Générale du Trésor, de la Coopération Financière et Monétaire (DGTCFM)</t>
  </si>
  <si>
    <t>Direction Générale des Douanes (DGD)</t>
  </si>
  <si>
    <t>Caisse Nationale de Prévoyance Sociale (CNPS)</t>
  </si>
  <si>
    <t>N/A</t>
  </si>
  <si>
    <t>Société Nationale d’Investissement du Cameroun (SNI)</t>
  </si>
  <si>
    <t>Contrats Pétroliers</t>
  </si>
  <si>
    <t>Zone contractuelle (km2)</t>
  </si>
  <si>
    <t xml:space="preserve">Substances </t>
  </si>
  <si>
    <t>Parties contractuelles</t>
  </si>
  <si>
    <t>Participations</t>
  </si>
  <si>
    <t>Recherche et Exploration</t>
  </si>
  <si>
    <t>Exploitation</t>
  </si>
  <si>
    <t xml:space="preserve">Date de la demande </t>
  </si>
  <si>
    <t>Date de signature du contrat</t>
  </si>
  <si>
    <t>Date de fin de validité</t>
  </si>
  <si>
    <t xml:space="preserve">Statut </t>
  </si>
  <si>
    <t>Date de la demande</t>
  </si>
  <si>
    <t>Fin de validité recherche ou exploration</t>
  </si>
  <si>
    <t xml:space="preserve">Date dernier renouvellement </t>
  </si>
  <si>
    <t>Fin de validité exploitation</t>
  </si>
  <si>
    <t>Consortium</t>
  </si>
  <si>
    <t>Statut</t>
  </si>
  <si>
    <t>CPP</t>
  </si>
  <si>
    <t>Appel d'offre International</t>
  </si>
  <si>
    <t>Actif</t>
  </si>
  <si>
    <t>AER</t>
  </si>
  <si>
    <t>HC liquides et Gazeux</t>
  </si>
  <si>
    <t>Opérateur</t>
  </si>
  <si>
    <t>H-105</t>
  </si>
  <si>
    <t xml:space="preserve">    AFEX</t>
  </si>
  <si>
    <t>Partenaire</t>
  </si>
  <si>
    <t>H-108</t>
  </si>
  <si>
    <t>Zina Makari</t>
  </si>
  <si>
    <t>Force Majeure</t>
  </si>
  <si>
    <t>2010/224 du 12/07/2010</t>
  </si>
  <si>
    <t>6 379,50</t>
  </si>
  <si>
    <t>Yan Chang Logone Developent Holding Co. Ltd</t>
  </si>
  <si>
    <t>THALI</t>
  </si>
  <si>
    <t>Tower Resources Cameroon S.A.</t>
  </si>
  <si>
    <t>C-11</t>
  </si>
  <si>
    <t>KOLE MARINE</t>
  </si>
  <si>
    <t>CC</t>
  </si>
  <si>
    <t>Concession</t>
  </si>
  <si>
    <t>76/366 du 25/08/1976</t>
  </si>
  <si>
    <t>HC liquides</t>
  </si>
  <si>
    <t>SNH (Etat)</t>
  </si>
  <si>
    <t>Perenco RDR</t>
  </si>
  <si>
    <t>ADDAX PCC</t>
  </si>
  <si>
    <t>C-12</t>
  </si>
  <si>
    <t>EKUNDU MARINE</t>
  </si>
  <si>
    <t>77/325 du 18/08/1977</t>
  </si>
  <si>
    <t xml:space="preserve">HC liquides </t>
  </si>
  <si>
    <t>C-15</t>
  </si>
  <si>
    <t>BOA BAKASSI</t>
  </si>
  <si>
    <t>79/371 du 12/09/1979</t>
  </si>
  <si>
    <t>C-16</t>
  </si>
  <si>
    <t>BAVO ASOMA</t>
  </si>
  <si>
    <t>80/421 du 13/10/1980</t>
  </si>
  <si>
    <t>C-17</t>
  </si>
  <si>
    <t>KITA EDEM</t>
  </si>
  <si>
    <t>80/422 du 13/10/1980</t>
  </si>
  <si>
    <t>C-18</t>
  </si>
  <si>
    <t>SANDY GAS</t>
  </si>
  <si>
    <t>80/420 du 13/10/1980</t>
  </si>
  <si>
    <t>HC Gazeux</t>
  </si>
  <si>
    <t>C-23</t>
  </si>
  <si>
    <t>MOKOKO ABANA</t>
  </si>
  <si>
    <t>81/154 du 14/04/1981</t>
  </si>
  <si>
    <t>C-24</t>
  </si>
  <si>
    <t>MOUDI</t>
  </si>
  <si>
    <t>81/261 du 7/07/1981</t>
  </si>
  <si>
    <t>Perenco CAM</t>
  </si>
  <si>
    <t>SNH (Fonct)</t>
  </si>
  <si>
    <t>C-29</t>
  </si>
  <si>
    <t>LIPENJA ERONG</t>
  </si>
  <si>
    <t>88/163 du 03/02/1988</t>
  </si>
  <si>
    <t>C-30</t>
  </si>
  <si>
    <t>SOUTH ASOMA MARINE</t>
  </si>
  <si>
    <t>30/06/1995 et 06 &amp; 07/09/1995</t>
  </si>
  <si>
    <t>96/061 du 04/04/1996</t>
  </si>
  <si>
    <t>C-31</t>
  </si>
  <si>
    <t>EBOME MARINE</t>
  </si>
  <si>
    <t>96/114 du 30/05/1996</t>
  </si>
  <si>
    <t>C-32</t>
  </si>
  <si>
    <t>MONDONI</t>
  </si>
  <si>
    <t>96/276 du 29/11/1996</t>
  </si>
  <si>
    <t>C-34</t>
  </si>
  <si>
    <t>MVIA</t>
  </si>
  <si>
    <t>2004/152 du 21/06/2004</t>
  </si>
  <si>
    <t>AEE-38</t>
  </si>
  <si>
    <t>SANAGA SUD</t>
  </si>
  <si>
    <t>Gré à gré</t>
  </si>
  <si>
    <t>AEE</t>
  </si>
  <si>
    <t>AEE-36</t>
  </si>
  <si>
    <t>DISSONI NORD</t>
  </si>
  <si>
    <t>Gré à gré et Cession d'intérêts</t>
  </si>
  <si>
    <t>2008/359 du 06/11/2008</t>
  </si>
  <si>
    <t>YOYO</t>
  </si>
  <si>
    <t>2008/447 du 23/12/2008</t>
  </si>
  <si>
    <t>Noble Energy</t>
  </si>
  <si>
    <t>C-38</t>
  </si>
  <si>
    <t>LOGBABA</t>
  </si>
  <si>
    <t>2011/112 du 29/04/2011</t>
  </si>
  <si>
    <t>RSM Production</t>
  </si>
  <si>
    <t>AEE-40</t>
  </si>
  <si>
    <t>IROKO</t>
  </si>
  <si>
    <t>25//09/2033</t>
  </si>
  <si>
    <t>2013/358 du 26/09/2013</t>
  </si>
  <si>
    <t>ADDAX PCL</t>
  </si>
  <si>
    <t>AEE-41</t>
  </si>
  <si>
    <t>ETINDE</t>
  </si>
  <si>
    <t>2015/001 du 06/01/2015</t>
  </si>
  <si>
    <t>LUKOIL</t>
  </si>
  <si>
    <t>EUROIL Limited</t>
  </si>
  <si>
    <t>AEE-43</t>
  </si>
  <si>
    <t>OAK</t>
  </si>
  <si>
    <t>2018/582 du 16/10/2018</t>
  </si>
  <si>
    <t>NUMERO DU PERMIS</t>
  </si>
  <si>
    <t>LIEU DE SITUATION DU PERMIS</t>
  </si>
  <si>
    <t>REGION</t>
  </si>
  <si>
    <t xml:space="preserve">DATE D'ATTIBUTION </t>
  </si>
  <si>
    <t>SUPERFICIE</t>
  </si>
  <si>
    <t xml:space="preserve">DATE DE FIN </t>
  </si>
  <si>
    <t>OUEST</t>
  </si>
  <si>
    <t>BAUXITE</t>
  </si>
  <si>
    <t>SUD</t>
  </si>
  <si>
    <t>EST</t>
  </si>
  <si>
    <t>ADAMAOUA</t>
  </si>
  <si>
    <t>NORD</t>
  </si>
  <si>
    <t>FOUMBAN</t>
  </si>
  <si>
    <t>CENTRE</t>
  </si>
  <si>
    <t>DJOUNGO</t>
  </si>
  <si>
    <t>AYOS</t>
  </si>
  <si>
    <t>ENDOM</t>
  </si>
  <si>
    <t>AKONOLINGA I</t>
  </si>
  <si>
    <t>AKONOLINGA II</t>
  </si>
  <si>
    <t>MENGANG</t>
  </si>
  <si>
    <t>NGAKOUMBO</t>
  </si>
  <si>
    <t>LOKOMO NORD</t>
  </si>
  <si>
    <t>NKOTENG</t>
  </si>
  <si>
    <t>NTAM II</t>
  </si>
  <si>
    <t>BATEKA II</t>
  </si>
  <si>
    <t>MEDOUM I</t>
  </si>
  <si>
    <t>LITTORAL</t>
  </si>
  <si>
    <t>BIBEMI</t>
  </si>
  <si>
    <t>NTEM</t>
  </si>
  <si>
    <t>BATOURI</t>
  </si>
  <si>
    <t>DJADOM</t>
  </si>
  <si>
    <t>WAPOUZE</t>
  </si>
  <si>
    <t>Sociétés</t>
  </si>
  <si>
    <t>Écart</t>
  </si>
  <si>
    <t>-</t>
  </si>
  <si>
    <t>CANA BOIS SARL</t>
  </si>
  <si>
    <t>HUAYANG PIERRE SARL</t>
  </si>
  <si>
    <t>CHINA LINXIANG CAMEROUN</t>
  </si>
  <si>
    <t>Total</t>
  </si>
  <si>
    <t>Genre</t>
  </si>
  <si>
    <t>Hommes</t>
  </si>
  <si>
    <t>Permanents</t>
  </si>
  <si>
    <t>Cadres supérieurs</t>
  </si>
  <si>
    <t>Techniciens supérieurs et cadres moyens</t>
  </si>
  <si>
    <t xml:space="preserve">Techniciens, agents de maitrise et ouvriers qualifiés </t>
  </si>
  <si>
    <t xml:space="preserve">Employés, ouvriers, apprentis </t>
  </si>
  <si>
    <t xml:space="preserve">Hommes </t>
  </si>
  <si>
    <t>Contractuels</t>
  </si>
  <si>
    <t>Femmes</t>
  </si>
  <si>
    <t>Glencore</t>
  </si>
  <si>
    <t>Secteur Extractif</t>
  </si>
  <si>
    <t>Actionnaire</t>
  </si>
  <si>
    <t>% de participation</t>
  </si>
  <si>
    <t>Nationalité de l'Entité</t>
  </si>
  <si>
    <t>Propriété effective (PR)</t>
  </si>
  <si>
    <t>Lien vers la documentation (sociétés cotées)</t>
  </si>
  <si>
    <t xml:space="preserve">Société Nationale des Hydrocarbures </t>
  </si>
  <si>
    <t>Pétrolier</t>
  </si>
  <si>
    <t>Participation publique (Etat -Puissance publique)</t>
  </si>
  <si>
    <t>PM</t>
  </si>
  <si>
    <t>Cameroun</t>
  </si>
  <si>
    <t>n/a</t>
  </si>
  <si>
    <t>ADDAX PETROLEUM CAMEROON COMPANY S. A</t>
  </si>
  <si>
    <t>Société Nationale des Hydrocarbures</t>
  </si>
  <si>
    <t>Entreprise Publique Camerounaise</t>
  </si>
  <si>
    <t>Addax Petroleum Overseas Limited</t>
  </si>
  <si>
    <t>Chinoise</t>
  </si>
  <si>
    <t>PERENCO RIO DEL REY SA</t>
  </si>
  <si>
    <t>Perenco Oil &amp; Gas Intl</t>
  </si>
  <si>
    <t>BAHAMAS</t>
  </si>
  <si>
    <t>Monsieur Perrodo François de nationalité française résident au Royaume-Uni, il détient 160.000 actions (soit 80%), et 6 voix de vote directs (soit 60%).</t>
  </si>
  <si>
    <t>ADDAX PETROLEUM CAMEROON LIMITED S. A</t>
  </si>
  <si>
    <t>APCL est détenue à 100% par Addax Petroleum Overseas Limited (APOL) qui est détenue à 100% par SINOPEC (China Petrochemical Corporation) qui est détenue à 100% par SIPC (Sinopec International Petroleum Corporation). Cette dernière est une Entreprise étatique de la République de Chine.</t>
  </si>
  <si>
    <t>PERENCO CAMEROON SA</t>
  </si>
  <si>
    <t>Monsieur Perrodo François de nationalité française résident au Royaume-Uni, il détient 2.500 actions (soit 80%), et 5 voix de vote directs (soit 83%).</t>
  </si>
  <si>
    <t>GAZ DU CAMEROUN S.A</t>
  </si>
  <si>
    <t>VICTORIA OIL &amp; GAS PLC UK (VIA BRAMLIN LTD GUERNSEY)</t>
  </si>
  <si>
    <t>LONDON/ GUERNSEY</t>
  </si>
  <si>
    <t>Londres (LSE)</t>
  </si>
  <si>
    <t>https://www.londonstockexchange.com/exchange/searchengine/search.html?lang=en&amp;x=-1361&amp;y=-149&amp;q=vog</t>
  </si>
  <si>
    <t>Américaine</t>
  </si>
  <si>
    <t>GLENCORE EXPLORATION (CAMEROON) LTD</t>
  </si>
  <si>
    <t>Succursale</t>
  </si>
  <si>
    <t>Anglo – Swiss</t>
  </si>
  <si>
    <t>Oui (Succursale)</t>
  </si>
  <si>
    <t>CAMEROON OIL TRANSPORTATION COMPANY (COTCO) S.A.</t>
  </si>
  <si>
    <t>Transport</t>
  </si>
  <si>
    <t>la République du Tchad</t>
  </si>
  <si>
    <t>Entreprise Publique TCHAD</t>
  </si>
  <si>
    <t>ESSO PIPELINE INVESTMENTS LTD</t>
  </si>
  <si>
    <t>NYSE</t>
  </si>
  <si>
    <t>DOBA PIPELINE INVESTMENTS INC.</t>
  </si>
  <si>
    <t>Malaisienne</t>
  </si>
  <si>
    <t>KLSE</t>
  </si>
  <si>
    <t>SHT OVERSEAS PETROLEUM (CAMEROON) LTD</t>
  </si>
  <si>
    <t>La société SHT OVERSEAS PETROLEUM (Cameroon) Ltd domiciliée aux Bermudes, est une filiale de SHT OVERSEAS Pipeline (Cameroon) Ltd domiciliée au Bahamas qui est détenue à 100% par la Société des Hydrocarbures du Tchad (SHT) domiciliée au Tchad. Cette dernière est une société à capitaux publics à caractère Industriel et Commercial.</t>
  </si>
  <si>
    <t>Camerounaise</t>
  </si>
  <si>
    <t>Périmètre</t>
  </si>
  <si>
    <t>Flux</t>
  </si>
  <si>
    <t>Conciliation</t>
  </si>
  <si>
    <t>Impôts sur les sociétés y compris les acomptes (pétrolier et non pétrolier)</t>
  </si>
  <si>
    <t>Taxe Spéciale sur les Revenus (TSR)</t>
  </si>
  <si>
    <t>Droits de passage du pipeline (COTCO)</t>
  </si>
  <si>
    <t>Droits de Douane</t>
  </si>
  <si>
    <t>Redressements fiscaux/amendes et pénalités</t>
  </si>
  <si>
    <t>Dividendes SNH</t>
  </si>
  <si>
    <t>Impôt sur le Revenu des Capitaux mobiliers (IRCM)</t>
  </si>
  <si>
    <t>Redressements Douaniers/amendes et pénalités</t>
  </si>
  <si>
    <t>Contributions CFC (part patronale)</t>
  </si>
  <si>
    <t>Redevance Superficiaire</t>
  </si>
  <si>
    <t>Contributions FNE</t>
  </si>
  <si>
    <t>Taxes à l'extraction</t>
  </si>
  <si>
    <t>Unilatérale</t>
  </si>
  <si>
    <t>Droits Fixes (y compris droits pour attribution ou renouvellement de permis)</t>
  </si>
  <si>
    <t>Droits de sortie à l’exportation</t>
  </si>
  <si>
    <t>Taxes Ad Valorem (y compris les redevances sur production des eaux)</t>
  </si>
  <si>
    <t>Secteur</t>
  </si>
  <si>
    <t>Montant en FCFA</t>
  </si>
  <si>
    <t>Hydrocarbures</t>
  </si>
  <si>
    <t>Transport pétrolier</t>
  </si>
  <si>
    <t>Mines &amp; Carrières</t>
  </si>
  <si>
    <t>CAMEROON MINING GROUP</t>
  </si>
  <si>
    <t>STE TRANSATLANTIQUE CAM</t>
  </si>
  <si>
    <t>VALNORD SA</t>
  </si>
  <si>
    <t>RESERVOIR MINERALS C</t>
  </si>
  <si>
    <t>PRECIOUS METAL RESOU</t>
  </si>
  <si>
    <t>LES CARRIERES DU CAM</t>
  </si>
  <si>
    <t>Détail par société</t>
  </si>
  <si>
    <t>Détail par flux</t>
  </si>
  <si>
    <t>CGCOC GROUP BP 35136 YAOUNDE</t>
  </si>
  <si>
    <t>PIERRE</t>
  </si>
  <si>
    <t>SUD OUEST</t>
  </si>
  <si>
    <t>AKAK I</t>
  </si>
  <si>
    <t>Ref flux</t>
  </si>
  <si>
    <t>Définition du flux</t>
  </si>
  <si>
    <t>Nature des flux</t>
  </si>
  <si>
    <t>Admin concernée</t>
  </si>
  <si>
    <t>NA</t>
  </si>
  <si>
    <t>X</t>
  </si>
  <si>
    <t>En volume et en valeur</t>
  </si>
  <si>
    <t>MINMIDT</t>
  </si>
  <si>
    <t>DGD</t>
  </si>
  <si>
    <t>1,2,3</t>
  </si>
  <si>
    <t>En barils</t>
  </si>
  <si>
    <t>SNH-Mandat</t>
  </si>
  <si>
    <t>4,5,6</t>
  </si>
  <si>
    <t>SNH-Fonctionnement</t>
  </si>
  <si>
    <t>7,8,9</t>
  </si>
  <si>
    <t>En FCFA/USD</t>
  </si>
  <si>
    <t>En numéraire</t>
  </si>
  <si>
    <t>DGTCFM</t>
  </si>
  <si>
    <t>DGTFCM</t>
  </si>
  <si>
    <t xml:space="preserve">En numéraire / Barils </t>
  </si>
  <si>
    <t>En numéraire/</t>
  </si>
  <si>
    <t xml:space="preserve">SNH-Mandat </t>
  </si>
  <si>
    <t>Barils</t>
  </si>
  <si>
    <t>DGI/DGE</t>
  </si>
  <si>
    <t>Redressements douaniers, amendes et pénalités : Il s’agit des montants versés par les sociétés extractives à la suite d’infractions à la législation douanières en vigueur ou à des redressements douaniers.</t>
  </si>
  <si>
    <t>DGD/DGI/DGE</t>
  </si>
  <si>
    <t>Impôt sur le Revenu des Capitaux mobiliers (IRCM) : Cet impôt concerne les revenus d'actions et assimilés ainsi que les revenus occultes. il se substitut alors à l'IRPP ou à l'IS et est retenu à la source. Son taux est de 16,5% (chapitre 2 de la loi de finances 2002/014 du 20 décembre 2002)</t>
  </si>
  <si>
    <t>Cotisations à la charge de l’employeur : Il s’agit des différentes cotisations sociales versées par l’employeur à la CNPS, ces cotisations sont payées sur les salaires plafonnés à 300.000 francs FCFA (depuis le 1er janvier 2002) sauf pour les accidents du travail pour lesquels les cotisations sont versées sur la totalité du salaire.</t>
  </si>
  <si>
    <t>CNPS</t>
  </si>
  <si>
    <t>SNI</t>
  </si>
  <si>
    <t>Autres</t>
  </si>
  <si>
    <t>Toutes</t>
  </si>
  <si>
    <t>En numéraire/En nature</t>
  </si>
  <si>
    <t>En numéraire/nature</t>
  </si>
  <si>
    <t xml:space="preserve">Autres recettes transférées </t>
  </si>
  <si>
    <t>FCFA</t>
  </si>
  <si>
    <t>Cotisations à la charge de l’employeur</t>
  </si>
  <si>
    <t>Parts d'huile de la SNH-Etat (Pétrole)</t>
  </si>
  <si>
    <t>Redevance Minière Proportionnelle</t>
  </si>
  <si>
    <t>Redevance Minière Négative ( à mettre en signe - )</t>
  </si>
  <si>
    <t>SNH-Fonct</t>
  </si>
  <si>
    <t>Dividendes Filiales SNH</t>
  </si>
  <si>
    <t>RDR</t>
  </si>
  <si>
    <t>DISSONI</t>
  </si>
  <si>
    <t>BOLONGO</t>
  </si>
  <si>
    <t>Frais de Formation</t>
  </si>
  <si>
    <t>EBOME</t>
  </si>
  <si>
    <t>MOABI</t>
  </si>
  <si>
    <t>Parts d'huile de la SNH-Etat (Gaz)</t>
  </si>
  <si>
    <t>Parts d'huile de la SNH-Etat (Condensat)</t>
  </si>
  <si>
    <t>Parts d'huile de la SNH-Associé (Pétrole)</t>
  </si>
  <si>
    <t>Bonus de Production</t>
  </si>
  <si>
    <t>Bonus de signature</t>
  </si>
  <si>
    <t>Dividendes versées à la SNI</t>
  </si>
  <si>
    <t>NKOMETOU</t>
  </si>
  <si>
    <t>Paiements sociaux</t>
  </si>
  <si>
    <t>Paiements environnementaux</t>
  </si>
  <si>
    <t>SOGEA SATOM CAMEROUN</t>
  </si>
  <si>
    <t>ARAB CONTRACTORS</t>
  </si>
  <si>
    <t>(i)	Commercialisation de la part de l’Etat</t>
  </si>
  <si>
    <t>N° / Ref. Expédition / Cargaison</t>
  </si>
  <si>
    <t>Bloc</t>
  </si>
  <si>
    <t>Date d'expédition / Cargaison</t>
  </si>
  <si>
    <t>Poids / Volume</t>
  </si>
  <si>
    <t>Unité</t>
  </si>
  <si>
    <t>Prix unitaire (USD)</t>
  </si>
  <si>
    <t>Décote / Brent USD</t>
  </si>
  <si>
    <t>Entité acheteur</t>
  </si>
  <si>
    <t>Barrils</t>
  </si>
  <si>
    <t>KOLE</t>
  </si>
  <si>
    <t>Espagne</t>
  </si>
  <si>
    <t>D1</t>
  </si>
  <si>
    <t>EBOME-MARINE</t>
  </si>
  <si>
    <t>CONDENSATS</t>
  </si>
  <si>
    <t>LOKELE</t>
  </si>
  <si>
    <t>ITALIE</t>
  </si>
  <si>
    <t>CEPSA TRADING</t>
  </si>
  <si>
    <t>CHINE</t>
  </si>
  <si>
    <t>INDE</t>
  </si>
  <si>
    <t>SINGAPOUR</t>
  </si>
  <si>
    <t>VITOL SA</t>
  </si>
  <si>
    <t>(ii)	Commercialisation de la part de la SNH</t>
  </si>
  <si>
    <t>BLOC/PERMIS</t>
  </si>
  <si>
    <t>Pays du destinataire de l'expédition/la cargaison</t>
  </si>
  <si>
    <t>PAYS BAS</t>
  </si>
  <si>
    <t>Opérateurs privés en exploitation</t>
  </si>
  <si>
    <t xml:space="preserve"> Preuve de Certification des EF 2020</t>
  </si>
  <si>
    <t>Nom du Bloc</t>
  </si>
  <si>
    <t xml:space="preserve">Titres Miniers </t>
  </si>
  <si>
    <t xml:space="preserve">Validité Titres Miniers </t>
  </si>
  <si>
    <t>Coordonnées géographiques</t>
  </si>
  <si>
    <t>Commentaires (opération sur les Contrats/Titres Miniers)</t>
  </si>
  <si>
    <t>Accords pétroliers  (CPP, Convention d'Etablissement)</t>
  </si>
  <si>
    <t>Mode d'octroi (gré à gré/appel public à la concurrence, autres)</t>
  </si>
  <si>
    <t>Titres miniers      ( Ref et date des AER, Concession,  PR, AEE)</t>
  </si>
  <si>
    <t>REF Arrêté/Decrêt d'octroi</t>
  </si>
  <si>
    <t xml:space="preserve">Date de signature du Titre minier </t>
  </si>
  <si>
    <t xml:space="preserve">Lien à l'arrêté/décret </t>
  </si>
  <si>
    <t>A l'origine</t>
  </si>
  <si>
    <t>Apres retraits</t>
  </si>
  <si>
    <t>Paying Interests (%)</t>
  </si>
  <si>
    <t>Working Interests (%)</t>
  </si>
  <si>
    <t>Décret d'octroi pas encore signé</t>
  </si>
  <si>
    <t>BOMANA</t>
  </si>
  <si>
    <t>AER donc pas en exploitation</t>
  </si>
  <si>
    <t>Cf. Tableau des Coordonnées Géographiques des Titres Pétroliers Actifs - année 2019 ci-joint</t>
  </si>
  <si>
    <t>Signature le 21/02/2019 du CPP BOMANA entre l'Etat du Cameroun et Perenco RDR. Décret d'octroi pas encore signé.</t>
  </si>
  <si>
    <t>MATANDA</t>
  </si>
  <si>
    <t xml:space="preserve">Pas de date formelle (1) </t>
  </si>
  <si>
    <t xml:space="preserve">Gaz Du Cameroun (GDC)            </t>
  </si>
  <si>
    <t xml:space="preserve">Signature le 17 décembre 2018, du Décret n°2018/792 autorisant une cession d’intérêts dans le Contrat de Partage de Production MATANDA : Gaz du Cameroun S.A   75% ; AFEX Global Limited   25% : GAZ DU CAMEROUN, Opérateur. Date de la demande pas renseignée car n'étant pas mentionnée dans le Décret d'octroi.               Signature le 18 mai 2020, des Avenants n°2 et n°3 du Contrat de Partage de Production Matanda portant respectivement sur : - (i) la formalisation du changement survenu au niveau du Contractant à la suite du transfert de 75% d’intérêts de GLENCORE Exploration Cameroon Limited à Gaz du Cameroun (GDC), désigné Opérateur, et 15% d’intérêts à AFEX Global Limited qui détient désormais 25% d’intérêts ; - (ii) l’expiration des 1ère et 2ème périodes de renouvellement de la période initiale de la Phase de Recherche du CPP MATANDA, ainsi que la récupération des coûts et la modification du programme minimum des travaux.                              Approbation du MINMIDT en date du 17 novembre 2020, accordant la prorogation d’un an (01), de la 2ème période de renouvellement de la Phase de Recherche de l’Autorisation Exclusive de Recherche MATANDA  </t>
  </si>
  <si>
    <t xml:space="preserve">Cette AER est sous Force Majeure depuis le 21 mai 2014. Date de la demande pas renseignée car n'étant pas mentionnée dans le Décret d'octroi. </t>
  </si>
  <si>
    <t xml:space="preserve"> Décret d'octroi pas encore signé</t>
  </si>
  <si>
    <t>Décret d'octroi pas encore signé. L'extension exceptionnelle d'un an (du 15/09/2019 au 14/09/2020) accordée par le Président de la République le 07/01/2020 est arrivée à expiration le 14/09/2020 . Reversement le 15 septembre 2020 dans le Domaine Minier National libre, de la superficie couverte par l’AER THALI ainsi arrivée à expiration.</t>
  </si>
  <si>
    <t>En exploitation</t>
  </si>
  <si>
    <t>RAS</t>
  </si>
  <si>
    <t>En cours de validité</t>
  </si>
  <si>
    <t>Transfert d'intérêts de Perenco CAM 75% au profit de la SNH suivant le Décret N°2009/336 du 28 octobre 2009.</t>
  </si>
  <si>
    <t>2006/303  du 21/09/2006</t>
  </si>
  <si>
    <t xml:space="preserve">Zone contractuelle initiale modifiée par l'Avenant N°1 au CPP Sanaga Sud du 13/10/2015. Date de la demande pas renseignée car n'étant pas mentionnée dans le Décret d'octroi.  </t>
  </si>
  <si>
    <t xml:space="preserve">Date de la demande pas renseignée car n'étant pas mentionnée dans le Décret d'octroi.  </t>
  </si>
  <si>
    <t>AEE-                                     (C-37)</t>
  </si>
  <si>
    <t>HC  Gazeux</t>
  </si>
  <si>
    <t>Décret d'octroi de l'AEE signé le 06/01/2015 d'après la Demande introduite le 06 janvier 2014.</t>
  </si>
  <si>
    <t>AEE-42</t>
  </si>
  <si>
    <t>2019/005 du 08/01/2019</t>
  </si>
  <si>
    <t>Décret d'octroi de l'AEE signé le 08/01/2019 d'après la Demande introduite le 05 janvier 2018.</t>
  </si>
  <si>
    <t xml:space="preserve">Transfert de 50% des droits et obligations de Glencore Cameroon ainsi que de son Operatorship à Perenco RDR suivant le Décret N°2019/124 du 11 mars 2019. </t>
  </si>
  <si>
    <t>Glencore Cameroon</t>
  </si>
  <si>
    <t>Paiements en numéraires</t>
  </si>
  <si>
    <t>Annexes</t>
  </si>
  <si>
    <t>Annexe 1 - Liste des Entreprises retenues pour la déclaration unilatérale de l’État</t>
  </si>
  <si>
    <t>Annexe 2 – Détail de soumission des formulaires de déclaration signés et certifiés</t>
  </si>
  <si>
    <t>Annexe 3 – Répertoire des titres pétroliers</t>
  </si>
  <si>
    <t>Annexe 4 - Carte des blocs pétroliers</t>
  </si>
  <si>
    <t>Annexe 5 – Répertoire des titres miniers</t>
  </si>
  <si>
    <t>Annexe 6 – Carte minière</t>
  </si>
  <si>
    <t>Annexe 7 – Paiements sociaux</t>
  </si>
  <si>
    <t>Annexe 8 - Transferts infranationaux - détail des écarts par société et des affectations par Commune</t>
  </si>
  <si>
    <t>Annexe 9 – Détail des emplois reportés par les sociétés extractives</t>
  </si>
  <si>
    <t>Annexe 11 – Détails de la contribution au Budget de l’État par société et par flux</t>
  </si>
  <si>
    <t>Annexe 14 – Lettre d’affirmation des procédures d’octrois et de transferts</t>
  </si>
  <si>
    <t>Annexe 15 – Fiches de réconciliation par société</t>
  </si>
  <si>
    <t>Annexe 16 – Définition des flux</t>
  </si>
  <si>
    <t>Date</t>
  </si>
  <si>
    <t>Description</t>
  </si>
  <si>
    <t>Community based organizations, nursery/primary/hight schools,vocational training centers, hospitals</t>
  </si>
  <si>
    <t>Littoral, North-West, South-West, West, Center, Adamaoua, North</t>
  </si>
  <si>
    <t>Q1, Q2, Q3, 2019; Q1, 2020</t>
  </si>
  <si>
    <t>ADDAX PETROLEUM RUGBY FEMALE AND MALE CLUB-APRC- AND FECARUGBY</t>
  </si>
  <si>
    <t>Commentaire</t>
  </si>
  <si>
    <t>Volume
bbl</t>
  </si>
  <si>
    <t>Identité du Bénéficiaire (Nom, fonction)</t>
  </si>
  <si>
    <t xml:space="preserve">Bloc/permis </t>
  </si>
  <si>
    <t>Région du bénéficiaire</t>
  </si>
  <si>
    <t xml:space="preserve">Montant </t>
  </si>
  <si>
    <t>Devise (USD / FCFA)</t>
  </si>
  <si>
    <t xml:space="preserve">Nom de la taxe / flux </t>
  </si>
  <si>
    <t>Date de paiement</t>
  </si>
  <si>
    <t>Montant FCFA</t>
  </si>
  <si>
    <t>Montant
USD</t>
  </si>
  <si>
    <t>N° du reçu / quittance</t>
  </si>
  <si>
    <r>
      <t xml:space="preserve">N° liquidation </t>
    </r>
    <r>
      <rPr>
        <b/>
        <sz val="10"/>
        <color rgb="FFFF0000"/>
        <rFont val="Trebuchet MS"/>
        <family val="2"/>
      </rPr>
      <t>(*)</t>
    </r>
  </si>
  <si>
    <t xml:space="preserve">Payé à / Reçu de </t>
  </si>
  <si>
    <r>
      <t xml:space="preserve">Bloc / Permis </t>
    </r>
    <r>
      <rPr>
        <b/>
        <sz val="10"/>
        <color rgb="FFFF0000"/>
        <rFont val="Trebuchet MS"/>
        <family val="2"/>
      </rPr>
      <t>(**)</t>
    </r>
  </si>
  <si>
    <t>Commentaires</t>
  </si>
  <si>
    <t>Niveau</t>
  </si>
  <si>
    <t>Nationalité</t>
  </si>
  <si>
    <t>Masse salariale en milliards FCFA</t>
  </si>
  <si>
    <t>Etrangère</t>
  </si>
  <si>
    <t>Technéciens supérieurs et cadres moyens</t>
  </si>
  <si>
    <t xml:space="preserve">Technéciens, agents de maitrise et ouvriers qualifiés </t>
  </si>
  <si>
    <t xml:space="preserve">Employés, ouvriés, apprentis </t>
  </si>
  <si>
    <t>LOGBABA - NDOGPASSI - BONABERI</t>
  </si>
  <si>
    <t>Logbaba - Douala</t>
  </si>
  <si>
    <t>Douala</t>
  </si>
  <si>
    <t>Contratuels</t>
  </si>
  <si>
    <t>NOBLE ENERGY CAMEROON LTD</t>
  </si>
  <si>
    <t>NOBLE ENERGY INC</t>
  </si>
  <si>
    <t>100.00%</t>
  </si>
  <si>
    <t>New York (NYSE)</t>
  </si>
  <si>
    <t>CIMENTERIES DU CAMEROUN</t>
  </si>
  <si>
    <t>SNI CAMEROUN</t>
  </si>
  <si>
    <t> Etat du Cameroun</t>
  </si>
  <si>
    <t>LAFARGEHOLCIM Maroc Afrique</t>
  </si>
  <si>
    <t>Maroc</t>
  </si>
  <si>
    <t>Lafargeholcim Maroc Afrique est filiale à 100% de Lafarge Maroc. Cette dernière est détenue à 50% par LafargeHolcim Group qui est coté sur les marchés boursiers de Paris et de Zurich et 50% par Al Mada (fonds d’investissement panafricain à capitaux privés). Nous n’avons pas obtenu les informations requises sur le(s) propriétaire(s) réel(s) de ce fonds d'investissement.</t>
  </si>
  <si>
    <t>B.D. Tchad</t>
  </si>
  <si>
    <t>Tchadien</t>
  </si>
  <si>
    <t>E. Leguil</t>
  </si>
  <si>
    <t>PP</t>
  </si>
  <si>
    <t>Français</t>
  </si>
  <si>
    <t>Sociment</t>
  </si>
  <si>
    <t>Camerounais</t>
  </si>
  <si>
    <t>P. Regenet</t>
  </si>
  <si>
    <t>RAZEL - BEC SAS</t>
  </si>
  <si>
    <t>Française</t>
  </si>
  <si>
    <t>Aucune information n'a été communiquée sur le(s) propriétaire(s) réel(s) de Razel - BEC SAS</t>
  </si>
  <si>
    <t>NOM DE LA STUCTURE ET BOITE POSTALE</t>
  </si>
  <si>
    <t>ARRETE</t>
  </si>
  <si>
    <t>DUREE DU PERMIS</t>
  </si>
  <si>
    <t>TYPE</t>
  </si>
  <si>
    <t>SUBSTCES</t>
  </si>
  <si>
    <t xml:space="preserve">PROSPECTA RESOURCES LTD BP 12546 YAOUNDE </t>
  </si>
  <si>
    <t>N°000374</t>
  </si>
  <si>
    <t>A</t>
  </si>
  <si>
    <t>RUTILE ET SUBSTCES CONNEXES</t>
  </si>
  <si>
    <t>SOFT MINING CORPORATION BP 2643 Douala</t>
  </si>
  <si>
    <t>KETTE 2</t>
  </si>
  <si>
    <t>N°000373</t>
  </si>
  <si>
    <t>OR ET SUBSTCES CONNEXES</t>
  </si>
  <si>
    <t>GEOCAM MINING CAMEROON BP 4313 YAOUNDE</t>
  </si>
  <si>
    <t>BENOUE</t>
  </si>
  <si>
    <t>N°000323</t>
  </si>
  <si>
    <t>OR CUIVRE WOLFRAMITE ET SUBSTCES CONNEXES</t>
  </si>
  <si>
    <t>SOFT MINING CORPORATION BP 2643 Douala (REVERSE 000147/26/04/2022)</t>
  </si>
  <si>
    <t>KETTE 1</t>
  </si>
  <si>
    <t>N°000299</t>
  </si>
  <si>
    <t>TCHOLLIRE</t>
  </si>
  <si>
    <t>N°000293</t>
  </si>
  <si>
    <t>OR ARGENT CUIVRE ZINC ET SUBSTCES CONNEXES</t>
  </si>
  <si>
    <t>N°000288</t>
  </si>
  <si>
    <t>R3</t>
  </si>
  <si>
    <t>RESERVOIRS MINERALS</t>
  </si>
  <si>
    <t>n°000282</t>
  </si>
  <si>
    <t>R2</t>
  </si>
  <si>
    <t>BEST MINING SARL BP 64 DOUALA (REVERSE 000146/26/04/2022)</t>
  </si>
  <si>
    <t>NGARI NGASSA</t>
  </si>
  <si>
    <t>N°00027</t>
  </si>
  <si>
    <t>AVESORO EXPLORATION CAMEROON SARL BP 14364 YDE</t>
  </si>
  <si>
    <t>DJONGO</t>
  </si>
  <si>
    <t>N°000255</t>
  </si>
  <si>
    <t>OR ARGENT CUIVRE ZINC PLOMB DIAMT FER ET SUBSTCES CONNEXES</t>
  </si>
  <si>
    <t>FOKUS MINING SARL TEL 694 03 03 24</t>
  </si>
  <si>
    <t>LOM</t>
  </si>
  <si>
    <t>N°000253</t>
  </si>
  <si>
    <t>GOLD LABEL MINING TRADE SARL TEL 694 55 79 00</t>
  </si>
  <si>
    <t>CAMPO NORD</t>
  </si>
  <si>
    <t>N°000251</t>
  </si>
  <si>
    <t>FER ET SUBSTCES CONNEXES</t>
  </si>
  <si>
    <t>MEDOUMB'S MINES SARL BP 6861 YAOUNDE</t>
  </si>
  <si>
    <t>koubou 3</t>
  </si>
  <si>
    <t>n°000243</t>
  </si>
  <si>
    <t>or et substces connexes</t>
  </si>
  <si>
    <t>NEFCAM BP 2770 YAOUNDE</t>
  </si>
  <si>
    <t>BAINA</t>
  </si>
  <si>
    <t>N°000244</t>
  </si>
  <si>
    <t>YANGAMO 3</t>
  </si>
  <si>
    <t>n°000240</t>
  </si>
  <si>
    <t>BISSONG KAMEAIR</t>
  </si>
  <si>
    <t>TOUKI</t>
  </si>
  <si>
    <t>N°000221</t>
  </si>
  <si>
    <t>TIGNERE</t>
  </si>
  <si>
    <t>N°000214</t>
  </si>
  <si>
    <t>WOUMBOU II</t>
  </si>
  <si>
    <t>N°000213</t>
  </si>
  <si>
    <t>N°000192</t>
  </si>
  <si>
    <t>R1</t>
  </si>
  <si>
    <t>BABALKHER BP 3928 YAOUNDE</t>
  </si>
  <si>
    <t>MEIGANGA NORD</t>
  </si>
  <si>
    <t>N°000181</t>
  </si>
  <si>
    <t>PROMETAL MINING SARL BP 3061 DOUALA</t>
  </si>
  <si>
    <t>POLONGWE</t>
  </si>
  <si>
    <t>N°000182</t>
  </si>
  <si>
    <t>31/06/2023</t>
  </si>
  <si>
    <t>YANGAMO EST</t>
  </si>
  <si>
    <t>N°000175</t>
  </si>
  <si>
    <t>LOLABE II</t>
  </si>
  <si>
    <t>N°000168</t>
  </si>
  <si>
    <t>CAMEROON HUAXIN TRADING CO BP 5205 YAOUNDE (REVERSE 000148/26/04/2022)</t>
  </si>
  <si>
    <t>PETEL</t>
  </si>
  <si>
    <t>N°000151</t>
  </si>
  <si>
    <t>ETAIN ET SUBSTCES CONNEXES</t>
  </si>
  <si>
    <t>WECORE SA BP 6354 YAOUNDE</t>
  </si>
  <si>
    <t>DZENG</t>
  </si>
  <si>
    <t>N°000154</t>
  </si>
  <si>
    <t>WEST AFRIC EXPLORATION CAMEROON BP 12546 DOUALA</t>
  </si>
  <si>
    <t>N°000148</t>
  </si>
  <si>
    <t xml:space="preserve">BAUXITE et substce connexes </t>
  </si>
  <si>
    <t>JAMB'S AVENIR SARL TEL: 699 278 273</t>
  </si>
  <si>
    <t>N°000130</t>
  </si>
  <si>
    <t>KOUBOU</t>
  </si>
  <si>
    <t>N°000104</t>
  </si>
  <si>
    <t>CAMEROON MINING CORPORATION BP 35616 YAOUNDE</t>
  </si>
  <si>
    <t>MESSOK EST</t>
  </si>
  <si>
    <t>N°000095</t>
  </si>
  <si>
    <t>COBALT ET SUBSTCES CONNEXES</t>
  </si>
  <si>
    <t xml:space="preserve">BINGA MINKO </t>
  </si>
  <si>
    <t>N°000094</t>
  </si>
  <si>
    <t>ESEKA MINING CORPORATION TEL: 699 641 821</t>
  </si>
  <si>
    <t>ESEKA II</t>
  </si>
  <si>
    <t>N°000093</t>
  </si>
  <si>
    <t>KENTZOU</t>
  </si>
  <si>
    <t>N°000091</t>
  </si>
  <si>
    <t>N°000092</t>
  </si>
  <si>
    <t>MARTAP I</t>
  </si>
  <si>
    <t>N°000089</t>
  </si>
  <si>
    <t>N°000090</t>
  </si>
  <si>
    <t xml:space="preserve">BAUXITE Et substce connexes </t>
  </si>
  <si>
    <t>N°000087</t>
  </si>
  <si>
    <t>BAFIA MINERALS RESOURCES SARL</t>
  </si>
  <si>
    <t>BAFIA I</t>
  </si>
  <si>
    <t>N°000072</t>
  </si>
  <si>
    <t>RUTILE? OR ET SUBSTCES CONNEXES</t>
  </si>
  <si>
    <t>BAFIA II</t>
  </si>
  <si>
    <t>N°000071</t>
  </si>
  <si>
    <t>RUTILE, OR ET SUBSTCES CONNEXES</t>
  </si>
  <si>
    <t>NKOMIRES</t>
  </si>
  <si>
    <t>NKOLKOSE II</t>
  </si>
  <si>
    <t>N°000074</t>
  </si>
  <si>
    <t>NKOLKOSE I</t>
  </si>
  <si>
    <t>N°000073</t>
  </si>
  <si>
    <t>N°000065</t>
  </si>
  <si>
    <t>BWA RESOURCES CAMEROON BP 6184 YDE</t>
  </si>
  <si>
    <t>DEHANE</t>
  </si>
  <si>
    <t>N°000060</t>
  </si>
  <si>
    <t>SOCIETE MINIERE DE L'EST BP 62 BATOURI</t>
  </si>
  <si>
    <t>MOBIA</t>
  </si>
  <si>
    <t>N°000015</t>
  </si>
  <si>
    <t>BELABO MINING CORPORATION SARL BP 12166 YAOUNDE</t>
  </si>
  <si>
    <t>NDELELE</t>
  </si>
  <si>
    <t>N°000013</t>
  </si>
  <si>
    <t>BILTMORE STONES LTD</t>
  </si>
  <si>
    <t>LOLABE</t>
  </si>
  <si>
    <t>N°00009</t>
  </si>
  <si>
    <t>PERLIS CORPORATION BP 4883 DOUALA</t>
  </si>
  <si>
    <t>BIDOU NORD</t>
  </si>
  <si>
    <t>N°000010</t>
  </si>
  <si>
    <t>N°000672</t>
  </si>
  <si>
    <t>BOREL MINING SARL BP 12050 YDE</t>
  </si>
  <si>
    <t>LOMIE MINTOM</t>
  </si>
  <si>
    <t>N°000671</t>
  </si>
  <si>
    <t>CALCAIRE ET SUBSTCES CONNEXES</t>
  </si>
  <si>
    <t>N°000618</t>
  </si>
  <si>
    <t>ERAMET CAMEROON SA BP 35580 YAOUNDE</t>
  </si>
  <si>
    <t>n°000614</t>
  </si>
  <si>
    <t>n°000613</t>
  </si>
  <si>
    <t>n°000612</t>
  </si>
  <si>
    <t>n°000611</t>
  </si>
  <si>
    <t>n°000610</t>
  </si>
  <si>
    <t>CODIAS</t>
  </si>
  <si>
    <t>N°000517</t>
  </si>
  <si>
    <t>SOCIETE GENERALE D'APPROVISIONNEMENT (SOGEDA) B.P 2354YAOUNDE</t>
  </si>
  <si>
    <t>n°000507</t>
  </si>
  <si>
    <t>BOMINE SARL</t>
  </si>
  <si>
    <t>N°000176</t>
  </si>
  <si>
    <t>JERUN &amp; CIE SARL BP 533 EBOLOWA</t>
  </si>
  <si>
    <t>N°000203</t>
  </si>
  <si>
    <t>NICKEL COBALT ET SUBSTCES CONNEXES</t>
  </si>
  <si>
    <t>N°000129</t>
  </si>
  <si>
    <t>N°000124</t>
  </si>
  <si>
    <t>N°000014</t>
  </si>
  <si>
    <t>N°000011</t>
  </si>
  <si>
    <t>MARBRE</t>
  </si>
  <si>
    <t>n°000365</t>
  </si>
  <si>
    <t>Paiements en nature (sous forme de projet)</t>
  </si>
  <si>
    <t>UCAC - ICAM</t>
  </si>
  <si>
    <t>Soutien à la Formation des ingénieurs nationaux</t>
  </si>
  <si>
    <t>Contribution à la formation et à l'éducation des jeunes au moyens de stages</t>
  </si>
  <si>
    <t>PRDR</t>
  </si>
  <si>
    <t xml:space="preserve"> </t>
  </si>
  <si>
    <t>Paiements sociaux obligatoires</t>
  </si>
  <si>
    <t>PERCAM</t>
  </si>
  <si>
    <t xml:space="preserve">Paiements sociaux volontaires </t>
  </si>
  <si>
    <t>CARRIERE DE FOUMBAN (GROUPE DES EXPLOITANTS)</t>
  </si>
  <si>
    <t>CARRIERE DE KAMDJO</t>
  </si>
  <si>
    <t>CARRIERE PONT SUR LA DIBAMBA</t>
  </si>
  <si>
    <t>CARRIERE SEMI MECANISE</t>
  </si>
  <si>
    <t>CARRIERES DE FOUMBOT (GROUPE DES EXPLOITANTS)</t>
  </si>
  <si>
    <t>CARRIERRE PONT SUR LA DIAMBA</t>
  </si>
  <si>
    <t>CHINA MEILAN CAMEROON COMPANY SARL</t>
  </si>
  <si>
    <t>CIMENTERIE DU CAMEROUN</t>
  </si>
  <si>
    <t>CONSTRUCTION ENGINEERING COMPAGNY</t>
  </si>
  <si>
    <t>CROISIERE BTP SARL</t>
  </si>
  <si>
    <t>DANGOTE CAMEROUN INDUSTRIES</t>
  </si>
  <si>
    <t>EDOK ETER</t>
  </si>
  <si>
    <t>FERREIRA AFRICA SARL</t>
  </si>
  <si>
    <t>JS MINING SARL</t>
  </si>
  <si>
    <t>LES CARRIERES ARTISANALES DE DJEDEM</t>
  </si>
  <si>
    <t>LES GRANULATS DU CAM</t>
  </si>
  <si>
    <t>NJICHOUIBOU (CARRIERE DE FOUMBAN)</t>
  </si>
  <si>
    <t>RAZEL SA</t>
  </si>
  <si>
    <t>ROUTES D'AFRIQUE</t>
  </si>
  <si>
    <t xml:space="preserve">ROYAL QUARRY COMPAGNY </t>
  </si>
  <si>
    <t>SOCIETE CAMEROUNAISE DES PIERRES ET GRAVIERS</t>
  </si>
  <si>
    <t>SOGEA SATOM SUCCURSALE</t>
  </si>
  <si>
    <t>TABOLO MINING</t>
  </si>
  <si>
    <t>UNITED TRANSPORT AFRICA</t>
  </si>
  <si>
    <t>Flux de Paiement en nature</t>
  </si>
  <si>
    <t>Paiements des sociétés pétrolières à la SNH</t>
  </si>
  <si>
    <t>NOBLE ENERGY CAM LIMITED</t>
  </si>
  <si>
    <t>CAM.OOFSHORE PETROLEUM SA</t>
  </si>
  <si>
    <t xml:space="preserve">TOWER RESOURCES CAMEROON SA </t>
  </si>
  <si>
    <t>YAN CHANG</t>
  </si>
  <si>
    <t>STE GOLAR CAMEROON</t>
  </si>
  <si>
    <t>Droits d'enregistrement</t>
  </si>
  <si>
    <t>Impôt sur les Revenus des Personnes Physiques</t>
  </si>
  <si>
    <t>Impôts sur les Sociétés y compris les acomptes et les retenues à la source (pétrolier et non pétrolier)</t>
  </si>
  <si>
    <t>Précompte sur honoraires</t>
  </si>
  <si>
    <t>Retenues sur achats (à vérifier)</t>
  </si>
  <si>
    <t>Prélèvements d’or pour le compte de l’État</t>
  </si>
  <si>
    <t>Transferts directs au Trésor Public par la  SNH</t>
  </si>
  <si>
    <t>Transferts indirects au Trésor Public (Interventions directes SNH)</t>
  </si>
  <si>
    <t>NEW AGE CAMEROON OFFSHORE PETROLEUM SA</t>
  </si>
  <si>
    <t>Autres (Producteurs d'Or)</t>
  </si>
  <si>
    <t>BEST MINING SARL</t>
  </si>
  <si>
    <t>CAMALCO CAMEROUN SA</t>
  </si>
  <si>
    <t>CARRIERE DE BATOUM I</t>
  </si>
  <si>
    <t>CODIAS SA</t>
  </si>
  <si>
    <t>COMPAGNIE MINIERE DU CAMEROUN</t>
  </si>
  <si>
    <t>E ET M GLOBAL MINING SARL</t>
  </si>
  <si>
    <t>ETS AFRICA PREFA MINING BLS</t>
  </si>
  <si>
    <t>GROUPE LE ROCHER SARL</t>
  </si>
  <si>
    <t>HAVEST BTP SARL</t>
  </si>
  <si>
    <t>OR MINING SARL</t>
  </si>
  <si>
    <t xml:space="preserve">SINOSTEELS CAM SA </t>
  </si>
  <si>
    <t>SOTCOCOG</t>
  </si>
  <si>
    <t>STONE MINING GROUP SARL</t>
  </si>
  <si>
    <t>ARRONDISSEMENT</t>
  </si>
  <si>
    <t>DEPARTEMENT</t>
  </si>
  <si>
    <t>centre</t>
  </si>
  <si>
    <t>est</t>
  </si>
  <si>
    <t>nord</t>
  </si>
  <si>
    <t>LOM ET DJEREM</t>
  </si>
  <si>
    <t>OCEAN</t>
  </si>
  <si>
    <t>adamaoua</t>
  </si>
  <si>
    <t>NOUN</t>
  </si>
  <si>
    <t>CENTRE SUD</t>
  </si>
  <si>
    <t>FOUMBAN II</t>
  </si>
  <si>
    <t>FOUMBAN I</t>
  </si>
  <si>
    <t>LEKIE</t>
  </si>
  <si>
    <t>SUD LITTORAL</t>
  </si>
  <si>
    <t>FTAK TAGALAI</t>
  </si>
  <si>
    <t>EXTREME NORD</t>
  </si>
  <si>
    <t>AUT</t>
  </si>
  <si>
    <t>N°000216</t>
  </si>
  <si>
    <t>SOGEA SATOM</t>
  </si>
  <si>
    <t>MALARBA II</t>
  </si>
  <si>
    <t>DJEREM</t>
  </si>
  <si>
    <t>N°000188</t>
  </si>
  <si>
    <t>CHINA STATE CONSTRUCTION ENGINEERING CORPORATION</t>
  </si>
  <si>
    <t>LIKOKI</t>
  </si>
  <si>
    <t>HAB BP 3617 YAOUNDE</t>
  </si>
  <si>
    <t>LALAWAI</t>
  </si>
  <si>
    <t>N°000098</t>
  </si>
  <si>
    <t>MANDJOU</t>
  </si>
  <si>
    <t>NJINGOUMBE</t>
  </si>
  <si>
    <t>N°000042</t>
  </si>
  <si>
    <t>OYACK I</t>
  </si>
  <si>
    <t>PE</t>
  </si>
  <si>
    <t>N°000358</t>
  </si>
  <si>
    <t>pierre</t>
  </si>
  <si>
    <t>FENCO</t>
  </si>
  <si>
    <t>EKONA MBENGUE</t>
  </si>
  <si>
    <t>FAKO</t>
  </si>
  <si>
    <t>N°000354</t>
  </si>
  <si>
    <t>AKAK ESSE</t>
  </si>
  <si>
    <t>N°000322</t>
  </si>
  <si>
    <t>CARRIERS ORIENTALE DE BERTOUA TEL 697 972 129</t>
  </si>
  <si>
    <t>BONIS 2</t>
  </si>
  <si>
    <t>N°000267</t>
  </si>
  <si>
    <t>SEPC</t>
  </si>
  <si>
    <t>YADIA</t>
  </si>
  <si>
    <t>N°000165</t>
  </si>
  <si>
    <t>PIErre</t>
  </si>
  <si>
    <t>VASTE SARL</t>
  </si>
  <si>
    <t>MEFOU ET AFAMBA</t>
  </si>
  <si>
    <t>SOA</t>
  </si>
  <si>
    <t>N°000131</t>
  </si>
  <si>
    <t>GUANGFA</t>
  </si>
  <si>
    <t>BONEPOUPA1</t>
  </si>
  <si>
    <t>NKAM</t>
  </si>
  <si>
    <t>YABASSI</t>
  </si>
  <si>
    <t>N°AR000112</t>
  </si>
  <si>
    <t>LOGBADJECK</t>
  </si>
  <si>
    <t>SANAGA MARITIME</t>
  </si>
  <si>
    <t>N°000068</t>
  </si>
  <si>
    <t>RAHMA</t>
  </si>
  <si>
    <t>BABBLA DIBBI</t>
  </si>
  <si>
    <t>N°000058</t>
  </si>
  <si>
    <t>JINLI CAMEROUN SARL BP 7761 YAOUNDE</t>
  </si>
  <si>
    <t>FEBE VILLAGE</t>
  </si>
  <si>
    <t>N°000036</t>
  </si>
  <si>
    <t>LES CARRIERES MODERNES</t>
  </si>
  <si>
    <t>NKOLOMAN</t>
  </si>
  <si>
    <t>MEFOU ET AKONO</t>
  </si>
  <si>
    <t>N°000012</t>
  </si>
  <si>
    <t>SOCIETES ET PERSONNES</t>
  </si>
  <si>
    <t>NOM DU PERMIS</t>
  </si>
  <si>
    <t>DATE D'OCTROI</t>
  </si>
  <si>
    <t>REFERENCES</t>
  </si>
  <si>
    <t>SURFACE</t>
  </si>
  <si>
    <t>DUREE</t>
  </si>
  <si>
    <t>DATE D'EXPIRATION</t>
  </si>
  <si>
    <t>SUBSTANCE</t>
  </si>
  <si>
    <t>ELEVO</t>
  </si>
  <si>
    <t>METEING YOKO</t>
  </si>
  <si>
    <t>YOKO</t>
  </si>
  <si>
    <t>RE AUT</t>
  </si>
  <si>
    <t>N°000356</t>
  </si>
  <si>
    <t>23ha 46a 86ca</t>
  </si>
  <si>
    <t>CHINA FIRST HIGHWAY ENGINEERING COMPANY Ltd</t>
  </si>
  <si>
    <t>MANDOGA-MAYOS</t>
  </si>
  <si>
    <t>N°000305</t>
  </si>
  <si>
    <t>18HA 87A 17CA</t>
  </si>
  <si>
    <t>BAYOMEN</t>
  </si>
  <si>
    <t>N°000183</t>
  </si>
  <si>
    <t>15ha</t>
  </si>
  <si>
    <t>COSINCAM</t>
  </si>
  <si>
    <t>NKONG BELANDE</t>
  </si>
  <si>
    <t>BIKOK</t>
  </si>
  <si>
    <t>RE PE</t>
  </si>
  <si>
    <t>N°000394</t>
  </si>
  <si>
    <t>22ha 22a61ca</t>
  </si>
  <si>
    <t>CHINA LONGTENG SARL</t>
  </si>
  <si>
    <t>TCHIPOU et TCHOUO (BAMOUGOUM)</t>
  </si>
  <si>
    <t>MIFI</t>
  </si>
  <si>
    <t>BAFOUSSAM III</t>
  </si>
  <si>
    <t>N°000387</t>
  </si>
  <si>
    <t>06ha 12a 25ca</t>
  </si>
  <si>
    <t>DIBAMBA</t>
  </si>
  <si>
    <t>N°000376</t>
  </si>
  <si>
    <t>22ha 74a 34ca</t>
  </si>
  <si>
    <t>CAPLAIN</t>
  </si>
  <si>
    <t>MOUNGO</t>
  </si>
  <si>
    <t>NJOMBE-PENJA</t>
  </si>
  <si>
    <t>N°000191</t>
  </si>
  <si>
    <t>33ha 89a 33ca</t>
  </si>
  <si>
    <t>pouzzolane</t>
  </si>
  <si>
    <t>RAZEL CAMEROUN</t>
  </si>
  <si>
    <t>OBALA</t>
  </si>
  <si>
    <t xml:space="preserve">COMPAGNIE MINIERE DE L'EST </t>
  </si>
  <si>
    <t>LETTA</t>
  </si>
  <si>
    <t>RE-PE</t>
  </si>
  <si>
    <t>N°000040</t>
  </si>
  <si>
    <t>15ha08a16ca</t>
  </si>
  <si>
    <t>CHINA LINXIANG CAMEROUN SARL</t>
  </si>
  <si>
    <t>NKOMETOU II</t>
  </si>
  <si>
    <t>N°000008</t>
  </si>
  <si>
    <t>08ha97a34ca</t>
  </si>
  <si>
    <t>Sommaire</t>
  </si>
  <si>
    <t>Feuille n°</t>
  </si>
  <si>
    <t xml:space="preserve">Donnée / Information </t>
  </si>
  <si>
    <t>Entreprises Extractives</t>
  </si>
  <si>
    <t>Régies Financières / Entités publiques</t>
  </si>
  <si>
    <t>Fiche signalétique</t>
  </si>
  <si>
    <t>ü</t>
  </si>
  <si>
    <t>Formulaire de déclaration - Synthèse</t>
  </si>
  <si>
    <t xml:space="preserve">  n/a</t>
  </si>
  <si>
    <t>Détail des paiements</t>
  </si>
  <si>
    <t xml:space="preserve">Production </t>
  </si>
  <si>
    <t xml:space="preserve">   n/a </t>
  </si>
  <si>
    <t>Exportations/Ventes locales</t>
  </si>
  <si>
    <t>DGD (Exportations)</t>
  </si>
  <si>
    <t>Transport Pétrolier</t>
  </si>
  <si>
    <t>Structure du Capital</t>
  </si>
  <si>
    <t>Propriété réelle</t>
  </si>
  <si>
    <t>Permis actifs</t>
  </si>
  <si>
    <t>Emploi</t>
  </si>
  <si>
    <t>Participation Publique</t>
  </si>
  <si>
    <t>Ministère des Finances /SNI</t>
  </si>
  <si>
    <t>Participation dans les contrats pétroliers</t>
  </si>
  <si>
    <t>Paiements Sociaux Obligatoires</t>
  </si>
  <si>
    <t>Paiements Sociaux Volontaires</t>
  </si>
  <si>
    <t xml:space="preserve">    n/a  </t>
  </si>
  <si>
    <t>Dépenses quasi fiscales</t>
  </si>
  <si>
    <t>Transferts Infranationaux</t>
  </si>
  <si>
    <t>DGI/DGTCFM</t>
  </si>
  <si>
    <t>Transactions de troc/projets intégrés</t>
  </si>
  <si>
    <t>DGTCFM/MINMIDT</t>
  </si>
  <si>
    <t>Part d'huile /Profit-Oil de l'Etat</t>
  </si>
  <si>
    <t>Déclarations "Premières ventes"</t>
  </si>
  <si>
    <t>Détails de partage de production</t>
  </si>
  <si>
    <t>Détails des enlèvements</t>
  </si>
  <si>
    <t>Exploitation Artisanale peu mécanisé de l'Or</t>
  </si>
  <si>
    <t>Attribution des Titres</t>
  </si>
  <si>
    <t>Liste des sociétés extractives</t>
  </si>
  <si>
    <t>Définition des flux</t>
  </si>
  <si>
    <t>Cette fiche est à compléter par les entités déclarantes</t>
  </si>
  <si>
    <t>Information sur la personne qui a rempli le formulaire de déclaration</t>
  </si>
  <si>
    <t>Nom &amp; Prénom</t>
  </si>
  <si>
    <t>Fonction dans l'entreprise</t>
  </si>
  <si>
    <t>Adresse email</t>
  </si>
  <si>
    <t>Numéro de téléphone</t>
  </si>
  <si>
    <t xml:space="preserve">Dénomination officielle complète de l'entreprise </t>
  </si>
  <si>
    <t>Date et lieu de création</t>
  </si>
  <si>
    <t>Montant du Capital Social (En FCFA)</t>
  </si>
  <si>
    <t>Numéro d'Indentification Unique (NIU)</t>
  </si>
  <si>
    <t>Adresse de contact (adresse officielle pour les entités juridiques)</t>
  </si>
  <si>
    <t>L'entreprise est-elle cotée en bourse, ou filiale à 100 % d'une entreprise cotée en bourse ?  □ Oui. □ Non</t>
  </si>
  <si>
    <t xml:space="preserve">Activité principale </t>
  </si>
  <si>
    <t xml:space="preserve">Activité secondaire </t>
  </si>
  <si>
    <t>Lister les sous-traitants dans l'activité minière / pétrolière</t>
  </si>
  <si>
    <t>Ajouter des lignes si nécessaire</t>
  </si>
  <si>
    <t>Nom du commissaires aux comptes / auditeur externe</t>
  </si>
  <si>
    <t>Joindre une copie électronique des états financiers certifiés ou indiquer le lien s'ils sont disponibles en ligne</t>
  </si>
  <si>
    <t>Attestation de la Direction de l'entité déclarante</t>
  </si>
  <si>
    <t>Je soussigné(e) pour et au nom de l'entité déclarante certifie que les informations contenues dans la déclaration ci-jointe sont correctes et fiables.</t>
  </si>
  <si>
    <t>Nom du représentant légal</t>
  </si>
  <si>
    <t>Position</t>
  </si>
  <si>
    <t xml:space="preserve">Signature et cachet </t>
  </si>
  <si>
    <t>Ce formulaire est à compléter par toutes les entités déclarantes</t>
  </si>
  <si>
    <t>Production/Transport</t>
  </si>
  <si>
    <t xml:space="preserve">Type de produit </t>
  </si>
  <si>
    <t>Quantité de production</t>
  </si>
  <si>
    <t>Exportation</t>
  </si>
  <si>
    <t>Quantité exportée</t>
  </si>
  <si>
    <t>Nomenclature des flux</t>
  </si>
  <si>
    <t>Paiements / Recettes (*)</t>
  </si>
  <si>
    <t>bbl /MSCF</t>
  </si>
  <si>
    <t>USD</t>
  </si>
  <si>
    <t>Total paiements en nature</t>
  </si>
  <si>
    <t>Total Parts d'huile en numéraires</t>
  </si>
  <si>
    <t>Parts d'huile de l'Etat Commercialisées</t>
  </si>
  <si>
    <t>Total Parts d'huile commercialisés</t>
  </si>
  <si>
    <t>Transferts au Trésor Public par la SNH</t>
  </si>
  <si>
    <t>Total transferts au Trésor Public par la SNH</t>
  </si>
  <si>
    <t>Total paiements des sociétés pétrolières à la SNH</t>
  </si>
  <si>
    <t>Total paiements en numéraire</t>
  </si>
  <si>
    <t>Total paiements sociaux</t>
  </si>
  <si>
    <t>Total des transferts</t>
  </si>
  <si>
    <t>Je soussigné(e) pour et au nom de l'entité déclarante que les informations / données contenues dans la déclaration ci-attachée sont correctes et fiables. Je confirme particulièrement que:</t>
  </si>
  <si>
    <t>1.</t>
  </si>
  <si>
    <t xml:space="preserve">Toutes les données fournies sur les montants payés/reçus et les volumes sont exhaustives et reflètent fidèlement les comptes de l'entité </t>
  </si>
  <si>
    <t>2.</t>
  </si>
  <si>
    <t>Tous les montants payés/reçus sont appuyés par des quittances authentiques et sont appuyés par des pièces justificatives probantes;</t>
  </si>
  <si>
    <t>3.</t>
  </si>
  <si>
    <t>4.</t>
  </si>
  <si>
    <t>La classification des montants payés/reçus est correcte au niveau des différentes taxes;</t>
  </si>
  <si>
    <t>5.</t>
  </si>
  <si>
    <t>Les montants déclarés ne contiennent pas des sommes payées/reçues pour le compte d'autres entités;</t>
  </si>
  <si>
    <t>6.</t>
  </si>
  <si>
    <t>Les montants déclarés sont exclusivement liés à des sommes payées/reçues par l'entité;</t>
  </si>
  <si>
    <t>7.</t>
  </si>
  <si>
    <t>Les comptes de l'entreprise ont été audités et une opinion sans réserve a été émise à leur sujet en accord avec les normes internationales.</t>
  </si>
  <si>
    <t>Signature et cachet</t>
  </si>
  <si>
    <t>Nous attachons à cette déclaration le détail des taxes payées/reçues (voir joint détail des taxes)</t>
  </si>
  <si>
    <t>Détails des paiements</t>
  </si>
  <si>
    <t>(*) Seulement exigé pour le détail des droits de douanes.</t>
  </si>
  <si>
    <t>Je soussigné(e) pour et au nom de l'entité déclarante certifie que les informations contenues dans la déclaration ci-attachée sont correctes et fiables.</t>
  </si>
  <si>
    <t>Production</t>
  </si>
  <si>
    <t>Ce formulaire est à compléter par les entreprises extractives, la SNH et le MINMIDT</t>
  </si>
  <si>
    <t>Date/mois de production</t>
  </si>
  <si>
    <t xml:space="preserve">Nature/qualité du Produit / Substance </t>
  </si>
  <si>
    <t>Bloc / Permis</t>
  </si>
  <si>
    <t xml:space="preserve">Unité </t>
  </si>
  <si>
    <t>Quantité</t>
  </si>
  <si>
    <t>Valeur (USD)</t>
  </si>
  <si>
    <t>Valeur (FCFA)</t>
  </si>
  <si>
    <t>Je soussigné pour et au nom de l'entité déclarante que les informations contenues dans la déclaration ci-attachée sont correctes et fiables.</t>
  </si>
  <si>
    <t>Exportations et ventes locales</t>
  </si>
  <si>
    <t>Ce formulaire est à compléter par les entreprises extractives, la SNH et la DGD</t>
  </si>
  <si>
    <t>N° / Réf.. Expédition / Cargaison</t>
  </si>
  <si>
    <t>Qualité (Concentration)</t>
  </si>
  <si>
    <t>Ce formulaire est à compléter par COTCO et la DGD</t>
  </si>
  <si>
    <t>Date / Mois</t>
  </si>
  <si>
    <t>Volume transporté (en bbl)</t>
  </si>
  <si>
    <t>Pays de Provenance</t>
  </si>
  <si>
    <t>taux unitaire du droit de transit (USD)</t>
  </si>
  <si>
    <t>Droits de transit dû (USD)</t>
  </si>
  <si>
    <t>Droits de transit versés (en FCFA)</t>
  </si>
  <si>
    <t>Identification de l'entreprise</t>
  </si>
  <si>
    <t>les entreprises devront renseigner les champs en orange</t>
  </si>
  <si>
    <t xml:space="preserve"> il est facultatif pour l'entreprise de renseigner les champs en vert.</t>
  </si>
  <si>
    <t>Données</t>
  </si>
  <si>
    <t xml:space="preserve">&lt;dénomination juridique&gt; </t>
  </si>
  <si>
    <t>Forme juridique de la société déclarante</t>
  </si>
  <si>
    <t>&lt;forme juridique&gt;</t>
  </si>
  <si>
    <t>Juridiction où l'entreprise est enregistrée</t>
  </si>
  <si>
    <t>&lt;pays&gt;</t>
  </si>
  <si>
    <t>&lt;numéro&gt;</t>
  </si>
  <si>
    <t>&lt;addresse&gt;</t>
  </si>
  <si>
    <t>&lt;montant&gt;</t>
  </si>
  <si>
    <t>Entreprise cotée à 100%</t>
  </si>
  <si>
    <t>&lt;choose option&gt;</t>
  </si>
  <si>
    <t>Nom de la place boursière</t>
  </si>
  <si>
    <t>&lt;texte&gt;</t>
  </si>
  <si>
    <t>&lt;URL&gt;</t>
  </si>
  <si>
    <t>Filiale à 100 % d'une entreprise cotée en bourse</t>
  </si>
  <si>
    <t>Nom du propriétaire coté en bourse</t>
  </si>
  <si>
    <t>Entreprise détenue à 100% par l'Etat</t>
  </si>
  <si>
    <t>Filiale à 100% d'une entreprise d'Etat</t>
  </si>
  <si>
    <t>Etat propiétaire/Base légale</t>
  </si>
  <si>
    <t>Autre</t>
  </si>
  <si>
    <t>1. Nom complet du/des actionnaire(s) direct(s) (propriétaires juridiques de l'entreprise)</t>
  </si>
  <si>
    <t>2. % actions</t>
  </si>
  <si>
    <t>&lt;pourcentage&gt;</t>
  </si>
  <si>
    <t>3. Cet actionnaire est une personne physique (PP), une personne morale (PM), une entreprise cotée (EC)  ou une entité de l'Etat (ETAT)?</t>
  </si>
  <si>
    <t>4, Juridiction de l'enregistrement (ou nationalité de la personne physique)</t>
  </si>
  <si>
    <t>5. Numéro d'identification unique (si PM)</t>
  </si>
  <si>
    <t>Formulaire de déclaration préparé par</t>
  </si>
  <si>
    <t xml:space="preserve">Nom </t>
  </si>
  <si>
    <t>Poste occupé</t>
  </si>
  <si>
    <t>Adresse électronique</t>
  </si>
  <si>
    <t>Attestation</t>
  </si>
  <si>
    <t>Je soussigné(e), pour et au nom de l’entité faisant rapport, confirme que toute l’information fournie ci-dessus et dans le formulaire ci-joint est précise et fiable à la date mentionnée ci-dessous.</t>
  </si>
  <si>
    <t>&lt;YYYY-MM-DD&gt;</t>
  </si>
  <si>
    <t>Nom</t>
  </si>
  <si>
    <t>Signature</t>
  </si>
  <si>
    <t>Entry</t>
  </si>
  <si>
    <t>Identité du propriétaire effectif</t>
  </si>
  <si>
    <t>Nom complet de la personne tel qu'il apparait sur la carte d'identité</t>
  </si>
  <si>
    <t>Personne politiquement exposée (PPE)</t>
  </si>
  <si>
    <t>Raison de cette désignation PPE</t>
  </si>
  <si>
    <t>S'applique du</t>
  </si>
  <si>
    <t>Au</t>
  </si>
  <si>
    <t>Date de naissance</t>
  </si>
  <si>
    <t>Numéro d'identité nationale</t>
  </si>
  <si>
    <t>&lt;number&gt;</t>
  </si>
  <si>
    <t>Pays de résidence</t>
  </si>
  <si>
    <t>Adresse de résidence</t>
  </si>
  <si>
    <t>Adresse  professionnelle</t>
  </si>
  <si>
    <t>Autres coordonnées</t>
  </si>
  <si>
    <t>Information sur la manière dont la propriété est détenue ou la façon dont le contrôle est exercé sur l'entreprise</t>
  </si>
  <si>
    <t>Actions directes</t>
  </si>
  <si>
    <t>Nombre d'actions</t>
  </si>
  <si>
    <t>&lt;nombre&gt;</t>
  </si>
  <si>
    <t>% des actions</t>
  </si>
  <si>
    <t>&lt;nombrer&gt;</t>
  </si>
  <si>
    <t>Droits de vote directs</t>
  </si>
  <si>
    <t>Nombre de voix</t>
  </si>
  <si>
    <t>% des voix</t>
  </si>
  <si>
    <t>Actions indirectes</t>
  </si>
  <si>
    <t>Nombre d'actions indirectes</t>
  </si>
  <si>
    <t>% des actions indirectes</t>
  </si>
  <si>
    <t>Dénomination juridique de l'entreprise intermédiaire 1</t>
  </si>
  <si>
    <t>Droits de vote indirects</t>
  </si>
  <si>
    <t>Nombre de voix indirectes</t>
  </si>
  <si>
    <t>% des voix indirectes</t>
  </si>
  <si>
    <t xml:space="preserve">Total Actions </t>
  </si>
  <si>
    <t xml:space="preserve">Total droits de vote </t>
  </si>
  <si>
    <t>Autres moyens</t>
  </si>
  <si>
    <t>Explication quant à l'exercice des droits</t>
  </si>
  <si>
    <t>Date d'acquisition des intérêts</t>
  </si>
  <si>
    <t>[En cas d’impossibilité à retrouver cette date, mentionner la date la plus vraisemblable, assortie d’une réserve expresse sur le document relatif au(x) bénéficiaire(s) effectif(s). ]</t>
  </si>
  <si>
    <t>Autres information</t>
  </si>
  <si>
    <t>Ce formulaire est à compléter par les entreprises extractives</t>
  </si>
  <si>
    <t>Nom du permis/Bloc actif</t>
  </si>
  <si>
    <t>Code/Ref/N°</t>
  </si>
  <si>
    <t>Type (Concession, Recherche, AEE, AER, PE, PR, PEC, AEC…..)</t>
  </si>
  <si>
    <t>Substances</t>
  </si>
  <si>
    <t>Superficie (spécifier l'unité)</t>
  </si>
  <si>
    <t>Région / Lieu</t>
  </si>
  <si>
    <t>Date d’application / demande</t>
  </si>
  <si>
    <t>Date d'octroi / attribution</t>
  </si>
  <si>
    <t xml:space="preserve">Référence/Arrêté d’octroi </t>
  </si>
  <si>
    <t>Date de renouvellement</t>
  </si>
  <si>
    <t>Participation publique</t>
  </si>
  <si>
    <t>Ce formulaire est à compléter par la SNH, le MINFI et la SNI</t>
  </si>
  <si>
    <t>En cas de changemnt du % participation</t>
  </si>
  <si>
    <t>Engagements attachés à la participation</t>
  </si>
  <si>
    <t>Entreprises  Extractives</t>
  </si>
  <si>
    <t>% Participation au 31/12/2020</t>
  </si>
  <si>
    <t>Nature de la transaction</t>
  </si>
  <si>
    <t>Valeur de la transaction</t>
  </si>
  <si>
    <t>Modalités de paiements (comptant ou autre à préciser)</t>
  </si>
  <si>
    <t>Les termes attachés à la participation</t>
  </si>
  <si>
    <t>Ce formulaire est à compléter par la SNH</t>
  </si>
  <si>
    <t>Ref juridique / contractuelle</t>
  </si>
  <si>
    <t>Paiements sociaux volontaires</t>
  </si>
  <si>
    <t>Transferts infranationaux</t>
  </si>
  <si>
    <t>Ce formulaire est à compléter par la DGTCFM et la DGI / DGE</t>
  </si>
  <si>
    <t>Nature de transfert</t>
  </si>
  <si>
    <t>Taxes / droits transférés</t>
  </si>
  <si>
    <t>Date du transfert</t>
  </si>
  <si>
    <t>Bénéficiaire (Spécifier le nom de la structure bénéficiaire)</t>
  </si>
  <si>
    <t>Lorsque le bénéficiaire est une commune (Spécifier le nom de la commune)</t>
  </si>
  <si>
    <t>Critères appliqués</t>
  </si>
  <si>
    <t xml:space="preserve">Commentaires </t>
  </si>
  <si>
    <t>% de répartition</t>
  </si>
  <si>
    <t>Cadre juridique</t>
  </si>
  <si>
    <t>Transaction de troc-projets</t>
  </si>
  <si>
    <t>Description du projet / travaux</t>
  </si>
  <si>
    <t>Lieu du projet / Travaux</t>
  </si>
  <si>
    <t xml:space="preserve">Engagements </t>
  </si>
  <si>
    <t>Cadre juridique de la transaction  (Réf de la  convention, Arrêté, décret, etc..)</t>
  </si>
  <si>
    <t>Total budget de l'engagement / travaux</t>
  </si>
  <si>
    <t>Bénéficiaire (Nom de l'entité)</t>
  </si>
  <si>
    <t xml:space="preserve">Montant (valeur)  du prêt / garantie / Subvention </t>
  </si>
  <si>
    <t>Termes de la Transaction</t>
  </si>
  <si>
    <t>Autres commentaires</t>
  </si>
  <si>
    <t>Date d'octroi</t>
  </si>
  <si>
    <t>Période de remboursement</t>
  </si>
  <si>
    <t>% d'intérêt</t>
  </si>
  <si>
    <t>Montant remboursé durant la période</t>
  </si>
  <si>
    <t>Profit Oil Etat</t>
  </si>
  <si>
    <t>bbls /MSCF</t>
  </si>
  <si>
    <t>Part d'huile de l'Etat Puissance publique (Pétrole)</t>
  </si>
  <si>
    <t>Part d'huile  de l'Etat Puissance publique (Gaz)</t>
  </si>
  <si>
    <t>Part de l'Etat Puissance publique (Condensat)</t>
  </si>
  <si>
    <t>Prélèvement en nature sur Profit Oil-Part de l'Etat (Pétrole)</t>
  </si>
  <si>
    <t>[Indiquer la nature du prélèvement si applicable]</t>
  </si>
  <si>
    <t>Prélèvement en nature sur Profit Oil-Part de l'Etat (Gaz)</t>
  </si>
  <si>
    <t>Prélèvement en nature sur Profit Oil-Part de l'Etat (Condensat)</t>
  </si>
  <si>
    <t>Quantité enlevée (commercialisée)</t>
  </si>
  <si>
    <t>Part d'huile Etat commercialisée- Pétrole (contrepartie reversée à la DGTCFM)</t>
  </si>
  <si>
    <t>Part d'huile Etat commercialisée- Gaz (contrepartie reversée à la DGTCFM)</t>
  </si>
  <si>
    <t>Part d'huile Etat commercialisée - Condensat (contrepartie reversée à la DGTCFM)</t>
  </si>
  <si>
    <t>Part d'huile Etat commercialisée  (Pétrole) (contrepartie non reversée à la DGTCFM)</t>
  </si>
  <si>
    <t>Part d'huile Etat commercialisée  (Gaz) (contrepartie non reversée à la DGTCFM)</t>
  </si>
  <si>
    <t>Part d'huile Etat commercialisée  (Condensat) (contrepartie non reversée à la DGTCFM)</t>
  </si>
  <si>
    <t xml:space="preserve">Prélèvement en numéraire </t>
  </si>
  <si>
    <t>Variation de stock-Part de l'Etat</t>
  </si>
  <si>
    <t>Part d'huile / Profit-Oil de l'Etat  : Déclarations "Premières Ventes"</t>
  </si>
  <si>
    <t>1. Quel type de pétrole, de gaz ou d’autre produit pétrolier est vendu ?</t>
  </si>
  <si>
    <t>Informations centrales</t>
  </si>
  <si>
    <t>Informations supplémentaires</t>
  </si>
  <si>
    <t xml:space="preserve">Nom du vendeur </t>
  </si>
  <si>
    <t>Teneur et qualité du pétrole (par exemple, API) – divulgations par cargaison uniquement</t>
  </si>
  <si>
    <t>Date de la vente (date du connaissement - divulgations par cargaison uniquement)</t>
  </si>
  <si>
    <t>Type de pétrole de l’État qui est vendu (par exemple, profit oil)</t>
  </si>
  <si>
    <t xml:space="preserve">N° de contrat/N° de bon de commande/N° de facture </t>
  </si>
  <si>
    <t>2. Qui achète le produit ?</t>
  </si>
  <si>
    <t xml:space="preserve">3. Quel revenu le pays a-t-il perçu de la vente ? </t>
  </si>
  <si>
    <t>Acheteur</t>
  </si>
  <si>
    <t>Propriétaire réel de l’acheteur</t>
  </si>
  <si>
    <t>Incoterms -(FOB par exemple)</t>
  </si>
  <si>
    <t>Port de chargement, terminal ou dépôt</t>
  </si>
  <si>
    <t>Revenus perçus</t>
  </si>
  <si>
    <t xml:space="preserve">Informations tarifaires : Prix de vente officiel </t>
  </si>
  <si>
    <t>Informations tarifaires : Option tarifaire</t>
  </si>
  <si>
    <t>Type de contrat (à terme par exemple)</t>
  </si>
  <si>
    <t>Droits, frais et crédits</t>
  </si>
  <si>
    <t>Taux de change</t>
  </si>
  <si>
    <t>Date de réception de paiement</t>
  </si>
  <si>
    <t>Compte de paiement</t>
  </si>
  <si>
    <t xml:space="preserve">Pétrole : </t>
  </si>
  <si>
    <t>Champs/Blocs</t>
  </si>
  <si>
    <t xml:space="preserve"> Redevance sur production</t>
  </si>
  <si>
    <t>Profit Oil (Etat)</t>
  </si>
  <si>
    <t>Impôt sur les sociétés</t>
  </si>
  <si>
    <t xml:space="preserve">Part SNH (Fonctionnement) </t>
  </si>
  <si>
    <t>Part autres contractants</t>
  </si>
  <si>
    <t xml:space="preserve">Gaz : </t>
  </si>
  <si>
    <t>GPL</t>
  </si>
  <si>
    <t>Gaz :</t>
  </si>
  <si>
    <t>Exploitation artisanale semi mécanisée de l'Or</t>
  </si>
  <si>
    <t>Ce formulaire est à compléter par le CAPAM/SONAMINES</t>
  </si>
  <si>
    <t>Volume en Gramme</t>
  </si>
  <si>
    <t>Valorisation en FCFA</t>
  </si>
  <si>
    <t>Production constatée sur les sites par le CAPAM</t>
  </si>
  <si>
    <t>Total production constatée par le CAPAM</t>
  </si>
  <si>
    <t>Production canalisée sur les sites par le CAPAM</t>
  </si>
  <si>
    <t>Prélévement en nature au titre de la part de l'Etat</t>
  </si>
  <si>
    <t>Prélévement en nature au titre de l'acompte IS</t>
  </si>
  <si>
    <t>Prélévement en nature au titre de la taxe ad-valorem</t>
  </si>
  <si>
    <t xml:space="preserve">Total prélévement en nature </t>
  </si>
  <si>
    <t>Volumes rétrocédés au MINFI (Provenant des prélévements)</t>
  </si>
  <si>
    <t>Total volume rétrocédé en (Provenant des prélévements)</t>
  </si>
  <si>
    <t>Volumes rétrocédés au MINFI (Provenant de la canalisation)</t>
  </si>
  <si>
    <t>Total volume rétrocédé en (Provenant de la canalisation)</t>
  </si>
  <si>
    <t>Contrepartie reversée par le MINFI au CAPAM</t>
  </si>
  <si>
    <t>Total contrepartie reversée par le MINFI au CAPAM</t>
  </si>
  <si>
    <t>Contrepartie reversée par le CAPAM à la  DGI</t>
  </si>
  <si>
    <t xml:space="preserve">Contrepartie retenue par le CAPAM </t>
  </si>
  <si>
    <t>Contrepartie reversée aux populations riveraines</t>
  </si>
  <si>
    <t xml:space="preserve">Contrepartie reversée aux communes </t>
  </si>
  <si>
    <t>Attribution/Renouvellement/Cession/Transfert des licences</t>
  </si>
  <si>
    <t>Ce formulaire est à compléter par le MINMIDT et par le SNH</t>
  </si>
  <si>
    <t>Réf. du titre attribué</t>
  </si>
  <si>
    <t>Attributaire</t>
  </si>
  <si>
    <t>Modalités d'octroi</t>
  </si>
  <si>
    <t xml:space="preserve">Description du processus </t>
  </si>
  <si>
    <t>Entité/Consortium</t>
  </si>
  <si>
    <t xml:space="preserve">Processus d’attribution </t>
  </si>
  <si>
    <t xml:space="preserve">Critères techniques </t>
  </si>
  <si>
    <t xml:space="preserve">Critères Financiers </t>
  </si>
  <si>
    <t>Liste des candidats</t>
  </si>
  <si>
    <r>
      <t xml:space="preserve">   n/a</t>
    </r>
    <r>
      <rPr>
        <sz val="10"/>
        <color rgb="FF00B050"/>
        <rFont val="Trebuchet MS"/>
        <family val="2"/>
      </rPr>
      <t> </t>
    </r>
  </si>
  <si>
    <r>
      <t xml:space="preserve">    n/a </t>
    </r>
    <r>
      <rPr>
        <sz val="10"/>
        <color rgb="FF00B050"/>
        <rFont val="Trebuchet MS"/>
        <family val="2"/>
      </rPr>
      <t> </t>
    </r>
  </si>
  <si>
    <t>Nom de l'entité:</t>
  </si>
  <si>
    <t>Période du Rapport:</t>
  </si>
  <si>
    <t>Payé à /
Revenant à</t>
  </si>
  <si>
    <t>Société Extractive</t>
  </si>
  <si>
    <t>Gouvernement</t>
  </si>
  <si>
    <t>Ecart Résiduel</t>
  </si>
  <si>
    <t>Initial</t>
  </si>
  <si>
    <t>Ajust</t>
  </si>
  <si>
    <t>Final</t>
  </si>
  <si>
    <t>Parts d'huile en numéraires</t>
  </si>
  <si>
    <t xml:space="preserve">Paiements en numéraire des sociétés extractives à l'Etat </t>
  </si>
  <si>
    <t xml:space="preserve">Toutes </t>
  </si>
  <si>
    <t>Total Paiements</t>
  </si>
  <si>
    <t>Communes / MINMIDT / DGI / DGTCFM</t>
  </si>
  <si>
    <t>Communes / FEICOM / DGTCFM</t>
  </si>
  <si>
    <t>Tous</t>
  </si>
  <si>
    <t>Parts d'huile de la SNH-Etat (Petrole)</t>
  </si>
  <si>
    <t>Parts d'huile de la SNH-Associé (Petrole)</t>
  </si>
  <si>
    <t>Parts d'huile de la SNH-Associé (Gaz)</t>
  </si>
  <si>
    <t>Parts d'huile de la SNH-Associé (Cendensat)</t>
  </si>
  <si>
    <t>Parts d'huile de la SNH-État (Pétrole) +</t>
  </si>
  <si>
    <t>Parts d'huile de la SNH-État (Gaz)+</t>
  </si>
  <si>
    <t>Parts d'huile de la SNH-État (Condensat)+</t>
  </si>
  <si>
    <t>Parts d'huile de la SNH-Associé (Pétrole)+</t>
  </si>
  <si>
    <t>Parts d'huile de la SNH-Associé (Gaz) +</t>
  </si>
  <si>
    <t>Parts d'huile de la SNH-Associé (Condensat) +</t>
  </si>
  <si>
    <t>Parts d'huile SNH-ETAT commercialisées par la SNH (Petrole)</t>
  </si>
  <si>
    <t>Parts d'huile SNH-ETAT commercialisées par la SNH (Gas)</t>
  </si>
  <si>
    <t>Parts d'huile SNH-ETAT commercialisées par la SNH (Condensat)</t>
  </si>
  <si>
    <t>Redevance Proportionnelle à la Production</t>
  </si>
  <si>
    <t>Prélèvement pétrolier additionnel</t>
  </si>
  <si>
    <t>Taxes sur les activités de transport des hydrocarbures</t>
  </si>
  <si>
    <t>Autres Pénalités de non exécution des programmes d'exploration/production</t>
  </si>
  <si>
    <t>Autres paiements significatifs</t>
  </si>
  <si>
    <t>Dividendes versés à l'Etat</t>
  </si>
  <si>
    <t>Bonus progressif</t>
  </si>
  <si>
    <t xml:space="preserve">Frais d’inspection et de contrôle  </t>
  </si>
  <si>
    <t xml:space="preserve">Contribution au fonds de développement du secteur minier + </t>
  </si>
  <si>
    <t>Autres paiements significatifs versés à l'Etat ( sup à 100 KUSD/55 000 KFCFA)</t>
  </si>
  <si>
    <t>Autres recettes transférées</t>
  </si>
  <si>
    <t>Parts d'huile de la SNH-Etat (Gaz - GPL)</t>
  </si>
  <si>
    <t xml:space="preserve">Prêts,Subventions et garanties  </t>
  </si>
  <si>
    <t>Unité de production</t>
  </si>
  <si>
    <t>Valeur de la production</t>
  </si>
  <si>
    <t>Valeur des exportations</t>
  </si>
  <si>
    <t xml:space="preserve">Parts d'huile de la SNH-Associé (Gaz) </t>
  </si>
  <si>
    <t xml:space="preserve">Parts d'huile de la SNH-Associé (Condensat) </t>
  </si>
  <si>
    <t>Parts d'huile en numéraire</t>
  </si>
  <si>
    <t>Parts d'huile de la SNH-État (Pétrole)</t>
  </si>
  <si>
    <t>Parts d'huile de la SNH-État (Gaz)</t>
  </si>
  <si>
    <t>Parts d'huile de la SNH-État (Condensat)</t>
  </si>
  <si>
    <t>Parts d'huile de la SNH-Associé (Condensat)</t>
  </si>
  <si>
    <t>Parts d'huile SNH-ETAT commercialisées par la SNH (Pétrole)</t>
  </si>
  <si>
    <t>Parts d'huile SNH-ETAT commercialisées par la SNH (Gaz)</t>
  </si>
  <si>
    <r>
      <t xml:space="preserve">Redevance Minière Négative </t>
    </r>
    <r>
      <rPr>
        <sz val="12"/>
        <color rgb="FFFF0000"/>
        <rFont val="Trebuchet MS"/>
        <family val="2"/>
      </rPr>
      <t>( à mettre en signe - )</t>
    </r>
  </si>
  <si>
    <t>Autres paiements significatifs versés à l'Etat (sup à 50 millions FCFA)</t>
  </si>
  <si>
    <t xml:space="preserve">Paiements des sociétés extractives au régies financières </t>
  </si>
  <si>
    <r>
      <t>Impôts sur les sociétés</t>
    </r>
    <r>
      <rPr>
        <sz val="12"/>
        <color rgb="FFFF0000"/>
        <rFont val="Trebuchet MS"/>
        <family val="2"/>
      </rPr>
      <t xml:space="preserve"> </t>
    </r>
    <r>
      <rPr>
        <sz val="12"/>
        <color rgb="FFC00000"/>
        <rFont val="Trebuchet MS"/>
        <family val="2"/>
      </rPr>
      <t>y compris les acomptes</t>
    </r>
    <r>
      <rPr>
        <sz val="12"/>
        <rFont val="Trebuchet MS"/>
        <family val="2"/>
      </rPr>
      <t xml:space="preserve"> et les retenues à la source (pétrolier et non pétrolier)</t>
    </r>
  </si>
  <si>
    <t>Customs penalties</t>
  </si>
  <si>
    <t>Contribution au fonds de développement du secteur minier</t>
  </si>
  <si>
    <r>
      <t xml:space="preserve">Paiements sociaux </t>
    </r>
    <r>
      <rPr>
        <i/>
        <sz val="12"/>
        <color theme="0"/>
        <rFont val="Trebuchet MS"/>
        <family val="2"/>
      </rPr>
      <t>(rubrique réservée uniquement aux sociétés extractives)</t>
    </r>
  </si>
  <si>
    <t>Paiements sociaux  volontaires</t>
  </si>
  <si>
    <t>Paiements sociaux obligatoires (Contribution au compte spécial de développement des capacités locales)</t>
  </si>
  <si>
    <t>Paiements sociaux obligatoires (Autres)</t>
  </si>
  <si>
    <r>
      <t>Paiements environnementaux</t>
    </r>
    <r>
      <rPr>
        <b/>
        <i/>
        <sz val="12"/>
        <color theme="0"/>
        <rFont val="Trebuchet MS"/>
        <family val="2"/>
      </rPr>
      <t xml:space="preserve"> </t>
    </r>
    <r>
      <rPr>
        <i/>
        <sz val="12"/>
        <color theme="0"/>
        <rFont val="Trebuchet MS"/>
        <family val="2"/>
      </rPr>
      <t>(rubrique réservée uniquement aux sociétés extractives)</t>
    </r>
  </si>
  <si>
    <t xml:space="preserve">Total paiements environnementaux </t>
  </si>
  <si>
    <r>
      <t>Transferts</t>
    </r>
    <r>
      <rPr>
        <b/>
        <i/>
        <sz val="12"/>
        <color theme="0"/>
        <rFont val="Trebuchet MS"/>
        <family val="2"/>
      </rPr>
      <t xml:space="preserve"> </t>
    </r>
    <r>
      <rPr>
        <i/>
        <sz val="12"/>
        <color theme="0"/>
        <rFont val="Trebuchet MS"/>
        <family val="2"/>
      </rPr>
      <t>(rubrique réservée uniquement aux Régies Financières)</t>
    </r>
  </si>
  <si>
    <t>Transfert de la taxe ad valorem, de la taxe à l’extraction et de la redevance sur la production de l’eau</t>
  </si>
  <si>
    <t>Transfert des Centimes Additionnels Communaux</t>
  </si>
  <si>
    <t>Transfert de la fiscalité au titre de l’activité minière artisanale</t>
  </si>
  <si>
    <t>(*)</t>
  </si>
  <si>
    <t>Les montants des paiements/recettes doivent êtres conformes aux totaux par taxe dans le tableau du détail des paiements.</t>
  </si>
  <si>
    <t>Certification d'audit</t>
  </si>
  <si>
    <t>Je soussigné, Auditeur Externe/Commissaire aux Comptes/Chambre des Comptes, certifie avoir examiné la présente déclaration de l'entité déclarante et je confirme que j'ai vérifié la fiabilité et l'exactitude des données de paiement / recettes incluses dans la présente déclaration et atteste qu'elles sont conformes aux données comptables de l'entité. Nous avons effectué notre vérification conformément aux Normes Internationales d'Audit, aux dispositions légales et selon les normes de révision applicables au Cameroun. Sur la base de cet examen nous certifions que nous n'avons pas découvert d'anomalies pouvant remettre en cause la fiabilité et l'exactitude des informations divulguées dans la présente déclaration.</t>
  </si>
  <si>
    <t>Nom du cabinet d'audit</t>
  </si>
  <si>
    <t>Adresse du Cabinet d'audit</t>
  </si>
  <si>
    <t>Structure professionnelle à laquelle appartient le cabinet (Ordre des experts comptables,…..)</t>
  </si>
  <si>
    <t>Nom du signataire</t>
  </si>
  <si>
    <t>Position dans le cabinet d'audit</t>
  </si>
  <si>
    <r>
      <t xml:space="preserve">(**) Les paiements </t>
    </r>
    <r>
      <rPr>
        <u/>
        <sz val="8"/>
        <rFont val="Trebuchet MS"/>
        <family val="2"/>
      </rPr>
      <t>liquidés</t>
    </r>
    <r>
      <rPr>
        <b/>
        <u/>
        <sz val="8"/>
        <rFont val="Trebuchet MS"/>
        <family val="2"/>
      </rPr>
      <t xml:space="preserve"> par projet doivent être obligatoirement détaillés par permis/bloc individuellement (voir Nomenclature). Si l'entité détient un seul permis/Bloc, tous les paiements doivent être attribués à ce bloc/permis.</t>
    </r>
  </si>
  <si>
    <t>Ajouter des lignes si nécessaires</t>
  </si>
  <si>
    <t>Unité
 [à renseigner]</t>
  </si>
  <si>
    <t>Valeur totale
 (en USD)</t>
  </si>
  <si>
    <t>Valeur totale
(en FCFA)</t>
  </si>
  <si>
    <r>
      <rPr>
        <b/>
        <sz val="10"/>
        <color theme="1"/>
        <rFont val="Calibri"/>
        <family val="2"/>
        <scheme val="minor"/>
      </rPr>
      <t xml:space="preserve">Dénomination officielle complète de l'entreprise 
</t>
    </r>
    <r>
      <rPr>
        <sz val="10"/>
        <color theme="1"/>
        <rFont val="Calibri"/>
        <family val="2"/>
        <scheme val="minor"/>
      </rPr>
      <t>(y compris la raison sociale des entités juridiques)</t>
    </r>
    <r>
      <rPr>
        <b/>
        <sz val="10"/>
        <color theme="1"/>
        <rFont val="Calibri"/>
        <family val="2"/>
        <scheme val="minor"/>
      </rPr>
      <t xml:space="preserve">
</t>
    </r>
  </si>
  <si>
    <r>
      <t xml:space="preserve">Numéro d'identification unique  </t>
    </r>
    <r>
      <rPr>
        <sz val="10"/>
        <rFont val="Calibri"/>
        <family val="2"/>
        <scheme val="minor"/>
      </rPr>
      <t>(numéro de registre)</t>
    </r>
  </si>
  <si>
    <r>
      <t xml:space="preserve">Adresse de contact 
</t>
    </r>
    <r>
      <rPr>
        <sz val="10"/>
        <rFont val="Calibri"/>
        <family val="2"/>
        <scheme val="minor"/>
      </rPr>
      <t>(adresse officielle pour les entités juridiques)</t>
    </r>
    <r>
      <rPr>
        <b/>
        <sz val="10"/>
        <rFont val="Calibri"/>
        <family val="2"/>
        <scheme val="minor"/>
      </rPr>
      <t xml:space="preserve">
</t>
    </r>
  </si>
  <si>
    <t xml:space="preserve">Total actifs de la société en FCFA 
(conformément au dernier bilan de la société )
</t>
  </si>
  <si>
    <t>Propriété</t>
  </si>
  <si>
    <t>Lien vers formulaire de déclaration de la PE ou des principaux actionnaires à la place boursière</t>
  </si>
  <si>
    <t>(répéter les étapes 1-5 s'il y a plus d'un actionnaire)</t>
  </si>
  <si>
    <r>
      <t xml:space="preserve">FD3: Déclaration de propriété Effective </t>
    </r>
    <r>
      <rPr>
        <b/>
        <sz val="12"/>
        <color theme="1"/>
        <rFont val="Calibri"/>
        <family val="2"/>
        <scheme val="minor"/>
      </rPr>
      <t>(A renseigner pour chaque PE identifié)</t>
    </r>
  </si>
  <si>
    <r>
      <t xml:space="preserve">Définition de la Propriétaire effective : 
</t>
    </r>
    <r>
      <rPr>
        <sz val="11"/>
        <color theme="1"/>
        <rFont val="Calibri"/>
        <family val="2"/>
      </rPr>
      <t xml:space="preserve">La ou les personnes physiques qui, en dernier lieu, possède(nt) ou contrôle(nt) une entité juridique, de par la possession ou le contrôle direct ou indirect d’un pourcentage suffisant d’actions ou de droits de vote dans cette entité juridique, y compris par le biais d’actions au porteur ou par tout autre moyen . </t>
    </r>
    <r>
      <rPr>
        <u/>
        <sz val="11"/>
        <color theme="1"/>
        <rFont val="Calibri"/>
        <family val="2"/>
      </rPr>
      <t>Un pourcentage de 5% ou plus des actions ou de droits de vote est une preuve de propriété ou de contrôle par participation</t>
    </r>
    <r>
      <rPr>
        <sz val="11"/>
        <color theme="1"/>
        <rFont val="Calibri"/>
        <family val="2"/>
      </rPr>
      <t xml:space="preserve">
</t>
    </r>
    <r>
      <rPr>
        <b/>
        <sz val="11"/>
        <color theme="1"/>
        <rFont val="Calibri"/>
        <family val="2"/>
      </rPr>
      <t>Définition des Personnes politiquement exposées (PPE)</t>
    </r>
    <r>
      <rPr>
        <sz val="11"/>
        <color theme="1"/>
        <rFont val="Calibri"/>
        <family val="2"/>
      </rPr>
      <t xml:space="preserve">
-Les personnes de nationalité étrangère qui exercent ou ont exercé d’importantes fonctions publiques dans un pays étranger,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-les personnes physiques de nationalité camerounaise qui exercent ou ont exercé d’importantes fonctions publiques dans le pays,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NB : Les entreprises détenues à 100% par l'Etat ne sont pas concernées par la déclaration sur la propriété réelle. Les sociétés côtées ou filiales exclusives de sociétés cotées sont exemptes de la déclaration des BE si le lien à la déclration sur le PE de la société mère est founi dans la feuille structure du capital.
</t>
    </r>
    <r>
      <rPr>
        <b/>
        <sz val="11"/>
        <color theme="1"/>
        <rFont val="Calibri"/>
        <family val="2"/>
      </rPr>
      <t>Conformément à cette définition de la propriété effective, au 31/12/2020</t>
    </r>
    <r>
      <rPr>
        <b/>
        <sz val="11"/>
        <color theme="1"/>
        <rFont val="Times New Roman"/>
        <family val="1"/>
      </rPr>
      <t> le(s) propriétaire(s) effectif(s) de l'entreprise est/sont</t>
    </r>
    <r>
      <rPr>
        <b/>
        <sz val="11"/>
        <color theme="1"/>
        <rFont val="Calibri"/>
        <family val="2"/>
      </rPr>
      <t>:</t>
    </r>
  </si>
  <si>
    <t>NB:Les données en oranger sont obligatoires. Celles en vert sont facultatives.</t>
  </si>
  <si>
    <t>Numéro d'identification unique/Numéro d'immatriculation</t>
  </si>
  <si>
    <r>
      <t>Dénomination juridique de l'entreprise intermédiaire 2</t>
    </r>
    <r>
      <rPr>
        <i/>
        <sz val="10"/>
        <color theme="1"/>
        <rFont val="Calibri"/>
        <family val="2"/>
        <scheme val="minor"/>
      </rPr>
      <t>(ajouter des lignes si nécessaire)</t>
    </r>
  </si>
  <si>
    <r>
      <t xml:space="preserve">Numéro d'identification unique/Numéro d'immatriculation </t>
    </r>
    <r>
      <rPr>
        <i/>
        <sz val="10"/>
        <rFont val="Calibri"/>
        <family val="2"/>
        <scheme val="minor"/>
      </rPr>
      <t>(ajouter des lignes si nécessaire)</t>
    </r>
  </si>
  <si>
    <r>
      <t xml:space="preserve">Dénomination juridique de l'entreprise intermédiaire 2 </t>
    </r>
    <r>
      <rPr>
        <i/>
        <sz val="10"/>
        <color theme="1"/>
        <rFont val="Calibri"/>
        <family val="2"/>
        <scheme val="minor"/>
      </rPr>
      <t>(ajouter des lignes si nécessaire)</t>
    </r>
  </si>
  <si>
    <t>Vous trouverez en pièce jointe les documents suivants permettant de vérifier l’exactitude de l’information fournie sur la effective :</t>
  </si>
  <si>
    <r>
      <rPr>
        <b/>
        <sz val="10"/>
        <color theme="0"/>
        <rFont val="Trebuchet MS"/>
        <family val="2"/>
      </rPr>
      <t>Acquereur</t>
    </r>
    <r>
      <rPr>
        <b/>
        <sz val="10"/>
        <color theme="1"/>
        <rFont val="Trebuchet MS"/>
        <family val="2"/>
      </rPr>
      <t xml:space="preserve">
</t>
    </r>
    <r>
      <rPr>
        <b/>
        <i/>
        <sz val="10"/>
        <color theme="1"/>
        <rFont val="Trebuchet MS"/>
        <family val="2"/>
      </rPr>
      <t xml:space="preserve"> </t>
    </r>
    <r>
      <rPr>
        <b/>
        <i/>
        <sz val="10"/>
        <color rgb="FFFF0000"/>
        <rFont val="Trebuchet MS"/>
        <family val="2"/>
      </rPr>
      <t>(A remplir uniquement en cas de cession)</t>
    </r>
  </si>
  <si>
    <t>Y a-t-il un engagement à couvrir une partie des dépenses/coûts du projet ?</t>
  </si>
  <si>
    <t>Prets, subventions et garanties octroyés par l'Etat ou les sociétés d'Etat</t>
  </si>
  <si>
    <t>4. Autres informations</t>
  </si>
  <si>
    <r>
      <t xml:space="preserve">Destination </t>
    </r>
    <r>
      <rPr>
        <sz val="10"/>
        <color theme="0"/>
        <rFont val="Trebuchet MS"/>
        <family val="2"/>
      </rPr>
      <t>(vendeurs uniquement)</t>
    </r>
  </si>
  <si>
    <t>Source de données (Rapport annuel SNH par exemple)</t>
  </si>
  <si>
    <t>Remarques</t>
  </si>
  <si>
    <t>ADDAX APCC</t>
  </si>
  <si>
    <t>ADDAX APCL</t>
  </si>
  <si>
    <t>Perenco Cameroun</t>
  </si>
  <si>
    <t>Gaz du Cameroun</t>
  </si>
  <si>
    <t>Autre..</t>
  </si>
  <si>
    <t>Autre…</t>
  </si>
  <si>
    <t xml:space="preserve">Part Etat </t>
  </si>
  <si>
    <t>Part Etat (fiscalité)</t>
  </si>
  <si>
    <t xml:space="preserve">Ref à la loi ou aux procédures appliquées (En cas d'application de procédures internes, il faut communiquer avec la déclaration la version éléctronique des procédures en question) </t>
  </si>
  <si>
    <t>Description succinte de la procédure appliquée et du cadre. Pour les octrois par appel d'offre, données des informations sur la structure en charge de l'élaboration des Tdr, la date et lieu de publication de l'appel d'offre, la date et la composition de la commission d'évaluation , la liste des candidats 
 Lorsque les informations requises  sont déjà publiques, il suffit de mentionner une référence (ou un lien)</t>
  </si>
  <si>
    <t>Secteur des hydrocarbures</t>
  </si>
  <si>
    <t>Périmètre de conciliation</t>
  </si>
  <si>
    <t>Autres sociétés pour une déclaration unilatérale</t>
  </si>
  <si>
    <t>Entreprise nationale</t>
  </si>
  <si>
    <t xml:space="preserve">Nom de la société </t>
  </si>
  <si>
    <t>1. Société Nationale des Hydrocarbures - SNH</t>
  </si>
  <si>
    <t>SOCIETE ANONYME DES  BRASSERIES DU CAMEROUN</t>
  </si>
  <si>
    <t>UNION CAMEROUNAISE DE BRASSERIES</t>
  </si>
  <si>
    <t>4. ADDAX PETROLEUM CAMEROON LIMITED</t>
  </si>
  <si>
    <t>5. PERENCO CAMEROUN</t>
  </si>
  <si>
    <t>6. GAZ DU CAMEROUN</t>
  </si>
  <si>
    <t>SOURCE DU PAYS S,A</t>
  </si>
  <si>
    <t>7. GLENCORE EXPLORATION LTD</t>
  </si>
  <si>
    <t>Société de transport pétrolier</t>
  </si>
  <si>
    <t>SOCIETE DES EAUX MINERALES DU CAMEROUN</t>
  </si>
  <si>
    <t>CHINA FIRST HIGHWAY ENGINEERING CO</t>
  </si>
  <si>
    <t>SOCIETE GOLDEN PRODUCTION</t>
  </si>
  <si>
    <t>Minie &amp; Carrière</t>
  </si>
  <si>
    <t>Droits de sortie à l’exportation : Les produits bruts d’origine animale, végétale ou minière sont soumis au paiement des droits de sortie à l’exportation au taux de 2% (A CONFIRMER PAR LA DGI OU LA DGD) à l’exception des produits de rentes ci-après : le coton, le caoutchouc, l’huile de palme, la banane, le haricot et l’ananas (cf. Loi N°2017-021 du 20 Décembre 2017 portant Loi de Finances de la République du Cameroun pour l’exercice 2019)</t>
  </si>
  <si>
    <t>cnps</t>
  </si>
  <si>
    <t>Dépenses quasi fiscales : Ces dépenses incluent les accords par le biais desquels les entreprises d'Etat entreprennent des dépenses sociales, telles que les paiements pour des services sociaux, pour des infrastructures publiques, pour des subventions sur les combustibles ou le service de la dette nationale, etc..</t>
  </si>
  <si>
    <t>NB : Pour les sociétés dont l'activité principale n'est pas l'activité extractive, seuls les flux de paiements spécifiques à l’extraction doivent être reportés (flux 32,33,34,47 et 50).</t>
  </si>
  <si>
    <t>Transferts indirects au Trésor Public (Interventions directes SNH) : Il s’agit des transferts effectués indirectement au Trésor Public au titre :
-     de la contrevaleur de la commercialisation des parts de l’Etat ;
-     du reversement des droits, redevances et autres flux perçus par la SNH dans le cadre de son mandat. 
Ces transferts sont effectués par la SNH à la demande de Trésor Public pour la couverture des dépenses de l’Etat.</t>
  </si>
  <si>
    <t>Redevance Minière Proportionnelle : C’est le montant qui permet à chaque partie dans le processus de la production pétrolière de bénéficier d’un pourcentage garanti de la rente minière au titre de chaque exercice tel que prévu dans la convention d’établissement et le contrat d’association. Cette redevance peut être négative ou positive. Elle est fonction de la moyenne journalière de la production totale de la zone délimitée pour un mois civil donné. Elle est due mensuellement. Son taux est précisé dans le contrat de concession. Elle est réglée en nature ou en espèces. (Art. 92 du Code Pétrolier).</t>
  </si>
  <si>
    <t>Bonus de production : Prime versée à l’Etat en fonction des quantités d’hydrocarbure produites (Art.97 du Code Pétrolier).</t>
  </si>
  <si>
    <t>Frais de formation : Il s’agit du montant effectivement décaissé par les sociétés pétrolières pour la formation professionnelle dans le domaine pétrolier de ressortissants camerounais de toutes qualifications ne faisant pas partie du personnel desdites sociétés. (Art 12 du Code Pétrolier et dispositions du contrat pétrolier).</t>
  </si>
  <si>
    <t>Dividendes Filiales de la SNH : Il s’agit des dividendes versés par les sociétés filiales de la SNH au titre de la participation de celle-ci dans leur capital.</t>
  </si>
  <si>
    <t>Autres flux de paiement significatif: tout paiement dépassant 50 millions de FCFA.</t>
  </si>
  <si>
    <t>Taxe Spéciale sur les Revenus (TSR) : Taxe spéciale au taux global de 15 % sur les revenus servis aux personnes morales ou physiques domiciliées hors du Cameroun, par des entreprises ou établissements situés au Cameroun (Art.225 du CGI).</t>
  </si>
  <si>
    <t>Redressements fiscaux, amendes et pénalités : Il s’agit des montants versés par les sociétés extractives à la suite d’infractions à la législation fiscale en vigueur ou à des redressements fiscaux.</t>
  </si>
  <si>
    <t>Droit de passage du Pipeline : Il s’agit des droits revenant à l’Etat au titre du passage du brut dans le pipeline Tchad-Cameroun et ce en vertu du  contrat portant sur les droits de transit de l’oléoduc tchadien. (Art.3 du décret 2000/465 du 30/06/2000)</t>
  </si>
  <si>
    <t>Contribution FNE : il s’agit de la contribution instituée par la Loi N°90/050 du 19 décembre 1990 modifiant la loi N°77/10 du 13 Juillet 1977 portant institution d’une contribution au Crédit Foncier et fixant la part de cette contribution destinée au Fonds National de l’Emploi.</t>
  </si>
  <si>
    <t xml:space="preserve">Bonus progressif : Toutes les transactions sur les titres miniers sont sujettes au paiement d’un bonus progressif fixé par décret du premier ministre sur proposition du ministre chargé des mines et de la géologie  Art 22 de la loi 2010/011 du 29 juillet 2010 portant amendement du Code minier), modifié par l’article 27 du décret du 4 juillet 2014. </t>
  </si>
  <si>
    <t>Dividendes payés à la SNI: Il s’agit des dividendes versés par les sociétés extractives à la SNI en tant qu’actionnaire desdites sociétés.</t>
  </si>
  <si>
    <t>Autres flux de paiement significatif : (Impôts fonciers, Taxes communales, FEICOM, Redevance audiovisuelle, Taxes communales, primes d’émissions, frais d’inspection administrative etc.) tout paiement dépassant 50 millions de FCFA.</t>
  </si>
  <si>
    <t>Paiements sociaux obligatoires (Contribution au compte spécial de développement des capacités locales) : Art.236. du code minier 2016 : Le	compte	 spécial	 de développement des capacités locales est destiné à financer le développement économique, social, culturel, industriel et technologique du Cameroun à travers le développement des ressources humaines et de développement des entreprises et de l’industrie locale.
Le montant des contributions visées ci‐dessus en FCFA, est compris entre 0,5 et 1% du montant total du chiffre d’affaires hors taxe de la société minière. Le taux retenu est fixé au cours des négociations selon le cas de la convention minière ou du cahier de charges entre les parties.</t>
  </si>
  <si>
    <t xml:space="preserve">Transfert de la taxe ad valorem, de la taxe à l’extraction et de la redevance sur la production de l’eau :  L’article 239 quinquies de la Loi de Finances 2015 prévoit la compensation des populations affectées par les exploitations minières. le montant de la compensation est prélevé sur la taxe ad valorem et la taxe à l’extraction </t>
  </si>
  <si>
    <t>Transfert de la fiscalité au tire de l’activité minière artisanale : l’article 28 du Code minier 2016 alinéa 3 prévoit que les modalités de prélèvement et de répartition de la quote‐part de l’État, entre le Trésor public, le Fonds de développement du secteur minier, la structure en charge de l’encadrement et de de la promotion des activités minières artisanales, la Commune territorialement compétente et les populations riveraines sont fixées par voie réglementaire.</t>
  </si>
  <si>
    <t>RDR CLLASSIQUE</t>
  </si>
  <si>
    <t>PETRACO OIL COMPANY LTD</t>
  </si>
  <si>
    <t>CANADA</t>
  </si>
  <si>
    <t>RDR MARGINAUX(bavo complementaire, Dikoume, Kolé complementaire,Nyangassa Sud, betika Boa sud, Bojongo, Lipendja, Erong nord</t>
  </si>
  <si>
    <t>ACCORD 1990(Akono, Sud assoma, Kolé west marine)</t>
  </si>
  <si>
    <t>ESPAGNE</t>
  </si>
  <si>
    <t>MOUKOKO ABANA</t>
  </si>
  <si>
    <t>MOUKOKO WEST</t>
  </si>
  <si>
    <t>NORVEGE</t>
  </si>
  <si>
    <t>UNIPEC U.K. COMPANY</t>
  </si>
  <si>
    <t>119-S/15</t>
  </si>
  <si>
    <t>SHELL WESTERN SUPPLY</t>
  </si>
  <si>
    <t>20/02/2034-KS01/04</t>
  </si>
  <si>
    <t>PETRACO OIL COMPANY</t>
  </si>
  <si>
    <t>20/02/2036-KS01/03</t>
  </si>
  <si>
    <t>20/03/756-LS06</t>
  </si>
  <si>
    <t>20/04/2037-KS04</t>
  </si>
  <si>
    <t>EXXON MOBIL</t>
  </si>
  <si>
    <t>757-LS/20</t>
  </si>
  <si>
    <t>Italie</t>
  </si>
  <si>
    <t>118-5/09</t>
  </si>
  <si>
    <t>2039-KS06/2020</t>
  </si>
  <si>
    <t>UNIPEC U.K.</t>
  </si>
  <si>
    <t xml:space="preserve">758-LS/20 </t>
  </si>
  <si>
    <t>2040-KS 07/14</t>
  </si>
  <si>
    <t>VITOL S.A.</t>
  </si>
  <si>
    <t>2042-KS09/2020</t>
  </si>
  <si>
    <t xml:space="preserve">760-LS/20 </t>
  </si>
  <si>
    <t>761-LS/20</t>
  </si>
  <si>
    <t>2044-KS11/2020</t>
  </si>
  <si>
    <t>2045-KS12/2020</t>
  </si>
  <si>
    <t>Entreprise</t>
  </si>
  <si>
    <t>Nom de flux de revenus</t>
  </si>
  <si>
    <t>Déclaré par projet (O/N)</t>
  </si>
  <si>
    <t>Nom de projet</t>
  </si>
  <si>
    <t>Paiement en nature (O/N)</t>
  </si>
  <si>
    <t>Valorisation des paiements en nature (en milliards de FCFA)</t>
  </si>
  <si>
    <t xml:space="preserve">Mokoko Abana </t>
  </si>
  <si>
    <t>Mokoko Abana</t>
  </si>
  <si>
    <t>South Asoma</t>
  </si>
  <si>
    <t>Mondoni</t>
  </si>
  <si>
    <t>Lipenja Erong</t>
  </si>
  <si>
    <t>Iroko</t>
  </si>
  <si>
    <t>TM</t>
  </si>
  <si>
    <t>SANAGA</t>
  </si>
  <si>
    <t>MATANDA PSC</t>
  </si>
  <si>
    <t>Mokoko Abana &amp; West</t>
  </si>
  <si>
    <t>MSCF</t>
  </si>
  <si>
    <t>Annexe 17 – Détail des paiements des Entreprises par projet</t>
  </si>
  <si>
    <t xml:space="preserve">Sociétés </t>
  </si>
  <si>
    <t>Écart (1) – (2)</t>
  </si>
  <si>
    <t>Écart (1) – (3)</t>
  </si>
  <si>
    <t>Observations</t>
  </si>
  <si>
    <t>Déclaration de la DGTCFM certifiée</t>
  </si>
  <si>
    <t>Déclaration de la DGTCFM-ITIE</t>
  </si>
  <si>
    <t>Transferts directs</t>
  </si>
  <si>
    <t>Transferts indirects</t>
  </si>
  <si>
    <t>Dividendes</t>
  </si>
  <si>
    <t>Les déclarations de la DGI des Comptes (1) transmises à la Chambre</t>
  </si>
  <si>
    <t>Les déclarations de la DGI - ITIE Avant Ajustements (2)</t>
  </si>
  <si>
    <t>Les déclaration de la DGI - ITIE Après Ajustements (3)</t>
  </si>
  <si>
    <t>Les déclarations de la DGD des Comptes (1) transmises à la Chambre</t>
  </si>
  <si>
    <t>Les déclarations de la DGD - ITIE Avant Ajustements (2)</t>
  </si>
  <si>
    <t>Les déclaration de la DGD - ITIE Après Ajustements (3)</t>
  </si>
  <si>
    <t>SANAGA SUD (FLNG)</t>
  </si>
  <si>
    <t>SANAGA SUD (KPDC)</t>
  </si>
  <si>
    <r>
      <rPr>
        <b/>
        <sz val="10"/>
        <rFont val="Kohinoor Devanagari"/>
        <family val="3"/>
      </rPr>
      <t>Production :</t>
    </r>
    <r>
      <rPr>
        <sz val="10"/>
        <rFont val="Kohinoor Devanagari"/>
        <family val="3"/>
      </rPr>
      <t xml:space="preserve"> Il s’agit de la quotte part de la quantité produite/extraite par la société et ayant servie de base pour la liquidation des impôts et taxes de la période. Les quantités doivent être spécifiées par nature de minerais, par unité (barils, tonne) et par valeur ( La valeur de production doit être faite </t>
    </r>
    <r>
      <rPr>
        <b/>
        <sz val="10"/>
        <rFont val="Kohinoor Devanagari"/>
        <family val="3"/>
      </rPr>
      <t xml:space="preserve">au prix officiel ou prix fiscal qui sert au calcul des redevances minières ou des taxes à l’extraction/Ad valorem </t>
    </r>
    <r>
      <rPr>
        <sz val="10"/>
        <rFont val="Kohinoor Devanagari"/>
        <family val="3"/>
      </rPr>
      <t>)</t>
    </r>
  </si>
  <si>
    <r>
      <rPr>
        <b/>
        <sz val="10"/>
        <rFont val="Kohinoor Devanagari"/>
        <family val="3"/>
      </rPr>
      <t xml:space="preserve">Exportation : </t>
    </r>
    <r>
      <rPr>
        <sz val="10"/>
        <rFont val="Kohinoor Devanagari"/>
        <family val="3"/>
      </rPr>
      <t>Il s’agit de la quotte part de la quantité exportée  par la société. Les quantités exportées doivent être spécifiées par nature de minerais, par unité (barils, tonne) et par valeur.</t>
    </r>
  </si>
  <si>
    <r>
      <rPr>
        <b/>
        <sz val="10"/>
        <rFont val="Kohinoor Devanagari"/>
        <family val="3"/>
      </rPr>
      <t xml:space="preserve">Parts d’huile SNH-Etat : </t>
    </r>
    <r>
      <rPr>
        <sz val="10"/>
        <rFont val="Kohinoor Devanagari"/>
        <family val="3"/>
      </rPr>
      <t>Les parts SNH-Etat constituent la part de production d’hydrocarbures affectée à la rémunération de l’Etat.
Les % des parts revenants à la SNH-Etat sont définis au sein des contrats d’association/concession (Art.14 du Code Pétrolier).</t>
    </r>
  </si>
  <si>
    <r>
      <rPr>
        <b/>
        <sz val="10"/>
        <rFont val="Kohinoor Devanagari"/>
        <family val="3"/>
      </rPr>
      <t xml:space="preserve">Parts d’huile SNH-Associé : </t>
    </r>
    <r>
      <rPr>
        <sz val="10"/>
        <rFont val="Kohinoor Devanagari"/>
        <family val="3"/>
      </rPr>
      <t>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r>
  </si>
  <si>
    <r>
      <rPr>
        <b/>
        <sz val="10"/>
        <rFont val="Kohinoor Devanagari"/>
        <family val="3"/>
      </rPr>
      <t>Parts d’huile SNH-Etat  en numéraire :</t>
    </r>
    <r>
      <rPr>
        <sz val="10"/>
        <rFont val="Kohinoor Devanagari"/>
        <family val="3"/>
      </rPr>
      <t xml:space="preserve"> Les parts SNH-Etat constituent la part de production d’hydrocarbures affectée à la rémunération de l’Etat.
Les % des parts revenants à la SNH-Etat sont définis au sein des contrats d’association/concession (Art.14 du Code Pétrolier).</t>
    </r>
  </si>
  <si>
    <r>
      <rPr>
        <b/>
        <sz val="10"/>
        <rFont val="Kohinoor Devanagari"/>
        <family val="3"/>
      </rPr>
      <t xml:space="preserve">Parts d’huile SNH-Associé en numéraire  : </t>
    </r>
    <r>
      <rPr>
        <sz val="10"/>
        <rFont val="Kohinoor Devanagari"/>
        <family val="3"/>
      </rPr>
      <t>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r>
  </si>
  <si>
    <r>
      <rPr>
        <b/>
        <sz val="10"/>
        <rFont val="Kohinoor Devanagari"/>
        <family val="3"/>
      </rPr>
      <t>Transferts directs au Trésor Public par la SNH </t>
    </r>
    <r>
      <rPr>
        <sz val="10"/>
        <rFont val="Kohinoor Devanagari"/>
        <family val="3"/>
      </rPr>
      <t xml:space="preserve">: Il s’agit des transferts effectués directement au Trésor Public au titre :*
-    de la contrevaleur de la commercialisation des parts de l’Etat; 
-     du reversement des droits, redevances et autres flux perçus par la SNH dans le cadre de son mandat. </t>
    </r>
  </si>
  <si>
    <r>
      <rPr>
        <b/>
        <sz val="10"/>
        <rFont val="Kohinoor Devanagari"/>
        <family val="3"/>
      </rPr>
      <t>Dividendes – SNH </t>
    </r>
    <r>
      <rPr>
        <sz val="10"/>
        <rFont val="Kohinoor Devanagari"/>
        <family val="3"/>
      </rPr>
      <t>: Il s’agit des dividendes versés par la SNH à l’Etat du Cameroun en tant qu’actionnaire unique de la société.</t>
    </r>
  </si>
  <si>
    <r>
      <rPr>
        <b/>
        <sz val="10"/>
        <rFont val="Kohinoor Devanagari"/>
        <family val="3"/>
      </rPr>
      <t>Redevance Proportionnelle à la Production :</t>
    </r>
    <r>
      <rPr>
        <sz val="10"/>
        <rFont val="Kohinoor Devanagari"/>
        <family val="3"/>
      </rPr>
      <t xml:space="preserve"> C’est le pourcentage de la production totale disponible de la zone délimitée. Elle est fonction de la moyenne journalière de la production totale de la zone délimitée pour un mois civil donné. Elle est due mensuellement. Son taux est précisé dans le contrat de concession. Elle est réglée en nature ou en numéraires.</t>
    </r>
  </si>
  <si>
    <r>
      <t>Redevance Minière Négative : Lorsqu’elle la redevance minière est négative, il s’agit du montant dû par le Gouvernement aux compagnies pétrolières afin de leur permettre de recevoir effectivement le pourcentage garanti de rente minière au titre de chaque exercice.</t>
    </r>
    <r>
      <rPr>
        <b/>
        <sz val="10"/>
        <rFont val="Kohinoor Devanagari"/>
        <family val="3"/>
      </rPr>
      <t xml:space="preserve"> </t>
    </r>
    <r>
      <rPr>
        <sz val="10"/>
        <rFont val="Kohinoor Devanagari"/>
        <family val="3"/>
      </rPr>
      <t>(Art. 92 du Code Pétrolier).</t>
    </r>
  </si>
  <si>
    <r>
      <rPr>
        <b/>
        <sz val="10"/>
        <rFont val="Kohinoor Devanagari"/>
        <family val="3"/>
      </rPr>
      <t xml:space="preserve">Bonus de signature : </t>
    </r>
    <r>
      <rPr>
        <sz val="10"/>
        <rFont val="Kohinoor Devanagari"/>
        <family val="3"/>
      </rPr>
      <t>Prime versée à l’Etat à la conclusion d’un contrat pétrolier (Art.97 du Code Pétrolier).</t>
    </r>
  </si>
  <si>
    <r>
      <rPr>
        <b/>
        <sz val="10"/>
        <rFont val="Kohinoor Devanagari"/>
        <family val="3"/>
      </rPr>
      <t xml:space="preserve">Prélèvement pétrolier additionnel : </t>
    </r>
    <r>
      <rPr>
        <sz val="10"/>
        <rFont val="Kohinoor Devanagari"/>
        <family val="3"/>
      </rPr>
      <t>C’est un prélèvement calculé sur les bénéfices tirés des opérations pétrolières. Les modalités de calcul sont fixées dans les contrats et peuvent dépasser 50% (Art 98 di Code Pétrolier).</t>
    </r>
  </si>
  <si>
    <r>
      <rPr>
        <b/>
        <sz val="10"/>
        <rFont val="Kohinoor Devanagari"/>
        <family val="3"/>
      </rPr>
      <t xml:space="preserve">Taxe sur les activités de transport des hydrocarbures : </t>
    </r>
    <r>
      <rPr>
        <sz val="10"/>
        <rFont val="Kohinoor Devanagari"/>
        <family val="3"/>
      </rPr>
      <t>Il s’agit des impôts, taxes ou redevances dus à l’occasion du transport des hydrocarbures et dont les modalités sont fixées par un texte spécifique (Art 103 du Code Pétrolier)</t>
    </r>
    <r>
      <rPr>
        <b/>
        <sz val="10"/>
        <rFont val="Kohinoor Devanagari"/>
        <family val="3"/>
      </rPr>
      <t>.</t>
    </r>
  </si>
  <si>
    <r>
      <rPr>
        <b/>
        <sz val="10"/>
        <rFont val="Kohinoor Devanagari"/>
        <family val="3"/>
      </rPr>
      <t>Autres Pénalités de non-exécution des programmes d'exploration/production :</t>
    </r>
    <r>
      <rPr>
        <sz val="10"/>
        <rFont val="Kohinoor Devanagari"/>
        <family val="3"/>
      </rPr>
      <t xml:space="preserve"> Il s’agit des montants versés par les sociétés extractives à la suite d’infractions aux clauses contractuelles dans les contrats pétroliers.</t>
    </r>
  </si>
  <si>
    <r>
      <rPr>
        <b/>
        <sz val="10"/>
        <rFont val="Kohinoor Devanagari"/>
        <family val="3"/>
      </rPr>
      <t>Impôts sur les sociétés y compris les acomptes  (pétrolier et non pétrolier) :</t>
    </r>
    <r>
      <rPr>
        <sz val="10"/>
        <rFont val="Kohinoor Devanagari"/>
        <family val="3"/>
      </rPr>
      <t xml:space="preserve"> L’impôt sur les sociétés est dû à raison des bénéfices nets y compris les acomptes sur IS  (Art. 2 CGI, Art.95 Code Minier, Art. 93 du Code Pétrolier).</t>
    </r>
  </si>
  <si>
    <r>
      <t>Droits Fixes (y compris droits pour attribution ou renouvellement de permis) : C’est le montant à payer pour toute demande d’attribution, de renouvellement, de cession ou de transmission de contrats pétroliers et/ou d’autorisation de prospection. Le montant est fixé par la Loi de finances applicable dans l’année considérée. (Art.90 du Code Pétrolier,</t>
    </r>
    <r>
      <rPr>
        <b/>
        <sz val="10"/>
        <rFont val="Kohinoor Devanagari"/>
        <family val="3"/>
      </rPr>
      <t xml:space="preserve"> </t>
    </r>
    <r>
      <rPr>
        <sz val="10"/>
        <rFont val="Kohinoor Devanagari"/>
        <family val="3"/>
      </rPr>
      <t>Art.90 du Code Minier)</t>
    </r>
  </si>
  <si>
    <r>
      <rPr>
        <b/>
        <sz val="10"/>
        <rFont val="Kohinoor Devanagari"/>
        <family val="3"/>
      </rPr>
      <t>Redevance Superficiaire :</t>
    </r>
    <r>
      <rPr>
        <sz val="10"/>
        <rFont val="Kohinoor Devanagari"/>
        <family val="3"/>
      </rPr>
      <t xml:space="preserve"> C’est une taxe annuelle sur la superficie utilisée et versée par les titulaires de contrats pétroliers et d’autorisations y dérivant. (Art.91 du Code Pétrolier, Art.91 du Code Minier)</t>
    </r>
  </si>
  <si>
    <r>
      <t xml:space="preserve">Taxe ad valorem  </t>
    </r>
    <r>
      <rPr>
        <b/>
        <sz val="10"/>
        <rFont val="Kohinoor Devanagari"/>
        <family val="3"/>
      </rPr>
      <t>(y compris les redevances sur production des eaux):</t>
    </r>
    <r>
      <rPr>
        <sz val="10"/>
        <rFont val="Kohinoor Devanagari"/>
        <family val="3"/>
      </rPr>
      <t xml:space="preserve"> Les substances minières extraites du sol ou du sous-sol national ainsi que les eaux de sources  à l’occasion des travaux d’exploitation ou de recherche sont soumises à une taxe proportionnelle à la valeur des produits extraits dite taxe ad valorem (Art. 92 du Code Minier).</t>
    </r>
  </si>
  <si>
    <r>
      <rPr>
        <b/>
        <sz val="10"/>
        <rFont val="Kohinoor Devanagari"/>
        <family val="3"/>
      </rPr>
      <t xml:space="preserve">Taxe à l’extraction : </t>
    </r>
    <r>
      <rPr>
        <sz val="10"/>
        <rFont val="Kohinoor Devanagari"/>
        <family val="3"/>
      </rPr>
      <t>Cette taxe est prélevée à chaque extraction des substances de carrière en fonction des Volumes des matériaux extraits. (Art 92 du Code Minier)</t>
    </r>
  </si>
  <si>
    <r>
      <rPr>
        <b/>
        <sz val="10"/>
        <rFont val="Kohinoor Devanagari"/>
        <family val="3"/>
      </rPr>
      <t>Droits de douane :</t>
    </r>
    <r>
      <rPr>
        <sz val="10"/>
        <rFont val="Kohinoor Devanagari"/>
        <family val="3"/>
      </rPr>
      <t xml:space="preserve"> Ce sont les droits dus sur les importations des équipements et biens autres que ceux pour les besoins d’exploitation ou de production des champs pétroliers. Ces droits doivent inclure toutes les taxes y compris la TVA douanières  (Art. 104 à 109 du Code Pétrolier et Art. 99 du Code Minier).</t>
    </r>
  </si>
  <si>
    <r>
      <t>Dividendes versés à l’Etat :</t>
    </r>
    <r>
      <rPr>
        <b/>
        <sz val="10"/>
        <rFont val="Kohinoor Devanagari"/>
        <family val="3"/>
      </rPr>
      <t xml:space="preserve"> </t>
    </r>
    <r>
      <rPr>
        <sz val="10"/>
        <rFont val="Kohinoor Devanagari"/>
        <family val="3"/>
      </rPr>
      <t>Il s’agit des dividendes versés par les sociétés extractives directement à l’Etat du Cameroun en tant qu’actionnaire des dites société.</t>
    </r>
  </si>
  <si>
    <r>
      <t xml:space="preserve">Contribution CFC (part patronale) : il s’agit de la contribution </t>
    </r>
    <r>
      <rPr>
        <b/>
        <sz val="10"/>
        <rFont val="Kohinoor Devanagari"/>
        <family val="3"/>
      </rPr>
      <t xml:space="preserve">patronale </t>
    </r>
    <r>
      <rPr>
        <sz val="10"/>
        <rFont val="Kohinoor Devanagari"/>
        <family val="3"/>
      </rPr>
      <t>instituée par la Loi N°90/050 du 19 décembre 1990 modifiant la loi N°77/10 du 13 Juillet 1977 portant institution d’une contribution au Crédit Foncier et fixant la part de cette contribution destinée au Fonds National de l’Emploi.</t>
    </r>
  </si>
  <si>
    <r>
      <t>Frais d’inspection et de contrôle: Il s’agit des frais payés par les entreprises qui présentent ou peuvent présenter soit des dangers pour la santé, la salubrité publique, l’agriculture, la nature et l’environnement en général, soit des inconvénients pour la commodité du voisinage. La liquidation de ces frais est effectuée sur la base de l’occupation superficiaire des établissements concernés selon un barème fixé par la loi. (Art 22 de la loi 98/015 du 14/07/98)</t>
    </r>
    <r>
      <rPr>
        <b/>
        <sz val="10"/>
        <rFont val="Kohinoor Devanagari"/>
        <family val="3"/>
      </rPr>
      <t xml:space="preserve"> </t>
    </r>
  </si>
  <si>
    <r>
      <rPr>
        <b/>
        <sz val="10"/>
        <rFont val="Kohinoor Devanagari"/>
        <family val="3"/>
      </rPr>
      <t xml:space="preserve">Contribution au fonds de développement du secteur minier : </t>
    </r>
    <r>
      <rPr>
        <sz val="10"/>
        <rFont val="Kohinoor Devanagari"/>
        <family val="3"/>
      </rPr>
      <t>Art.234 du code minier 2016 :  Le Fonds de développement du secteur minier est destiné à financer les activités d’inventaires miniers en vue de détecter des anomalies et indices miniers ainsi que d’autres activités de développement de l’infrastructure géologique et minière.	
Il est alimenté par une contribution annuelle des titulaires des permis d’exploitation de la petite mine et de la mine industrielle, les titulaires des autorisations d’exploitation artisanale semi‐mécanisée et les bénéficiaires d’autorisations d’exploitation de substances de carrières industrielles ou de carrières artisanales semi‐mécanisées, en fonction de la production brute du titulaire du permis	ou de l’autorisation</t>
    </r>
  </si>
  <si>
    <r>
      <t>Paiements sociaux volontaires : Ces flux concernent l’ensemble des contributions volontaires faites par les sociétés extractives dans le cadre du développement local.</t>
    </r>
    <r>
      <rPr>
        <b/>
        <sz val="10"/>
        <rFont val="Kohinoor Devanagari"/>
        <family val="3"/>
      </rPr>
      <t xml:space="preserve">
</t>
    </r>
    <r>
      <rPr>
        <sz val="10"/>
        <rFont val="Kohinoor Devanagari"/>
        <family val="3"/>
      </rPr>
      <t>Sont notamment concernées par cette rubrique : les versements effectués par les sociétés extractives pour le financement de projets d’infrastructures sanitaires, scolaires, routiers, maraîchages et celles d’appui aux actions des communautés locales.</t>
    </r>
  </si>
  <si>
    <r>
      <rPr>
        <b/>
        <sz val="10"/>
        <rFont val="Kohinoor Devanagari"/>
        <family val="3"/>
      </rPr>
      <t>Paiements sociaux obligatoires (Autres)</t>
    </r>
    <r>
      <rPr>
        <sz val="10"/>
        <rFont val="Kohinoor Devanagari"/>
        <family val="3"/>
      </rPr>
      <t> : Ces flux concernent l’ensemble des contributions obligatoires faites par les sociétés extractives dans le cadre du développement local en vertu des conventions conclus. 
Sont notamment concernées par cette rubrique : les versements effectués par les sociétés extractives pour le financement de projets d’infrastructures sanitaires, scolaires, routiers, maraîchages et celles d’appui aux actions des communautés locales, les compensations autres que celles accordées en contre partie d’un dédommagement directe des individus.</t>
    </r>
  </si>
  <si>
    <r>
      <t>Transfert des Centimes Additionnels Communaux : L’article 2 du décret n°2007-1139 du 3 septembre 2007 fixant les modalités d’émission, de recouvrement, de centralisation, de répartition et de reversement des Centimes Additionnels Communaux (CAC) prévoit la répartition des centimes, qui frappent l’IS et l’IRCM collectés auprès des Entreprises (y compris les Entreprises extractives) au taux de 10%.</t>
    </r>
    <r>
      <rPr>
        <b/>
        <sz val="10"/>
        <rFont val="Kohinoor Devanagari"/>
        <family val="3"/>
      </rPr>
      <t xml:space="preserve"> </t>
    </r>
  </si>
  <si>
    <t xml:space="preserve">Données à divulguer 
par projet </t>
  </si>
  <si>
    <t>Audités (Oui/Non)</t>
  </si>
  <si>
    <t>Signé (Oui/Non)</t>
  </si>
  <si>
    <t>CIMENCAM</t>
  </si>
  <si>
    <t>Secteur des Mines &amp; Carrières</t>
  </si>
  <si>
    <t>Autres sociétés pour une déclaration unilatérale (suite)</t>
  </si>
  <si>
    <t>Nom de la société</t>
  </si>
  <si>
    <t>1. NEW AGE</t>
  </si>
  <si>
    <t>2.LUCKOIL</t>
  </si>
  <si>
    <t>RAZEL-CAMEROUN</t>
  </si>
  <si>
    <t>HAB SA</t>
  </si>
  <si>
    <t>2. PERENCO RIO DEL REY</t>
  </si>
  <si>
    <t>3. EUROIL LIMITED</t>
  </si>
  <si>
    <t>ERAMET CAMEROUN SA</t>
  </si>
  <si>
    <t>PROMETAL MINING SARL</t>
  </si>
  <si>
    <t xml:space="preserve">3. ADDAX PETROLEUM CAMEROON COMPANY </t>
  </si>
  <si>
    <t>GOLD LABEL MINING SA</t>
  </si>
  <si>
    <t>GOLD LABEL MINING SARL</t>
  </si>
  <si>
    <t>STONTS MINING SARL</t>
  </si>
  <si>
    <t>CARRIERE AKOAFIM SARL</t>
  </si>
  <si>
    <t>8. NOBLE ENERGY CAM LIMITED</t>
  </si>
  <si>
    <t>SOCIETE DES MINES DE YAOUNDE ( SOMIYA SARL)</t>
  </si>
  <si>
    <t>9. Cameroon Oil Transportation Company - COTCO</t>
  </si>
  <si>
    <t>ORIOLE CAMEROON SARL</t>
  </si>
  <si>
    <t>VALCLAIR DES EAUX DE SOUPCE ( VALCLAIR DES EAUX NAT)</t>
  </si>
  <si>
    <t>SINOHYDRO</t>
  </si>
  <si>
    <t>GOLD LABEL MINING TRADE SARL</t>
  </si>
  <si>
    <t>AQUAFRESH SARL</t>
  </si>
  <si>
    <t>EDGE COMPANY</t>
  </si>
  <si>
    <t>OPTIMUM MINING RESSO</t>
  </si>
  <si>
    <t>GEOVIC CAMEROON PLC</t>
  </si>
  <si>
    <t>BOREL MINING SARL</t>
  </si>
  <si>
    <t>SOROUBAT</t>
  </si>
  <si>
    <t>SOCIETE CAMEROUNAISES DES PIERRES § GRAVIERS SARL</t>
  </si>
  <si>
    <t>RCHINA RAILWAY N°5 ENGINEERING GROUP CO</t>
  </si>
  <si>
    <t>CARRIERES DU NORD</t>
  </si>
  <si>
    <t>CHINA HARBOUR ENGINEERING COMPANY LTD</t>
  </si>
  <si>
    <t>CONSTRUCTION ENGINEERING  COMPANY  ( CEC )</t>
  </si>
  <si>
    <t xml:space="preserve">KAYSON </t>
  </si>
  <si>
    <t>LES CARRIERES MODERNES SARL</t>
  </si>
  <si>
    <t>CGCOC GROUP</t>
  </si>
  <si>
    <t>MINING AND REAL ESTATE CAMEROUN SARL</t>
  </si>
  <si>
    <t>CHINA MINHUI QUARRY COMPANY</t>
  </si>
  <si>
    <t>BWA RESSOURCES CAMER</t>
  </si>
  <si>
    <t>CHEN GUANG MINING LTD</t>
  </si>
  <si>
    <t>TRANS - ATLANTIC BUSIN</t>
  </si>
  <si>
    <t>C&amp;K MINING</t>
  </si>
  <si>
    <t>SUC SOGEA / SATOM CAMEROUN</t>
  </si>
  <si>
    <t>CIMPOR CAMEROON SA BP 312 KRIBI</t>
  </si>
  <si>
    <t>EGIN SA</t>
  </si>
  <si>
    <t>FUTURE PLANNERS</t>
  </si>
  <si>
    <t>États financiers 2021</t>
  </si>
  <si>
    <t>Formulaire de déclaration 2021</t>
  </si>
  <si>
    <t>SONAMINES (ancien CAPAM)</t>
  </si>
  <si>
    <t>Ministère de l'Environnement, de la Protection de la nature et du Développement Durable (MINEPDED)</t>
  </si>
  <si>
    <t>Ministère des Mines, de l'Industrie et du Développement Technologique (MINMIDT)</t>
  </si>
  <si>
    <t>non</t>
  </si>
  <si>
    <t>SITUATION DU CADASTRE PETROLIER EN 2021</t>
  </si>
  <si>
    <r>
      <rPr>
        <i/>
        <vertAlign val="superscript"/>
        <sz val="11"/>
        <color theme="1"/>
        <rFont val="Rockwell"/>
        <family val="1"/>
      </rPr>
      <t xml:space="preserve">(1) </t>
    </r>
    <r>
      <rPr>
        <i/>
        <sz val="11"/>
        <color theme="1"/>
        <rFont val="Rockwell"/>
        <family val="1"/>
      </rPr>
      <t>Avec la promulgation de la Loi n°99/013 du 22 décembre 1999 portant Code Pétrolier qui introduit le CPP, l'octroi d'un Titre Minier ne se fait  plus sur demande formelle de la société pétrolière mais au terme des négociations. Aussi, la signature du CPP vaut octroi du Titre Minier (AER).</t>
    </r>
  </si>
  <si>
    <r>
      <rPr>
        <b/>
        <u/>
        <sz val="11"/>
        <color theme="1"/>
        <rFont val="Rockwell"/>
        <family val="1"/>
      </rPr>
      <t>Remarques</t>
    </r>
    <r>
      <rPr>
        <sz val="11"/>
        <color theme="1"/>
        <rFont val="Rockwell"/>
        <family val="1"/>
      </rPr>
      <t>:</t>
    </r>
  </si>
  <si>
    <t>Le CPP NDIAN RIVER II  arrivé à expiration le 10/12/2019 ne figure pas dans ce Tableau des Titres Actifs.</t>
  </si>
  <si>
    <t>PAGE 2</t>
  </si>
  <si>
    <t>PAGE 3</t>
  </si>
  <si>
    <t>PAGE 4</t>
  </si>
  <si>
    <t>Coût du Projet encouru durant 2021</t>
  </si>
  <si>
    <t>Hopital de district de BONASSAMA</t>
  </si>
  <si>
    <t>XAF</t>
  </si>
  <si>
    <t>Installation matériel Bloc opératoire + Centrale principale de GAZ à l'hopital de BONASSAMA</t>
  </si>
  <si>
    <t>EMI IMMIGRATION BONANJO</t>
  </si>
  <si>
    <t>Travaux carrelage terrasse EMI IMMIGRATION BONANJO</t>
  </si>
  <si>
    <t>ASSOCIATED REHABILITATION CENTER DIBANDA</t>
  </si>
  <si>
    <t>LIMBE</t>
  </si>
  <si>
    <t>Construction d'un poulailler à l'association</t>
  </si>
  <si>
    <t>FEMMES DU SAHEL</t>
  </si>
  <si>
    <t>DONS POUR L'EDUCATION DES FILLES DU NORD CAMEROUN</t>
  </si>
  <si>
    <t>DIVERS ORPHELINATS</t>
  </si>
  <si>
    <t>Organisation divers arbres de Noel dans les orphelinat</t>
  </si>
  <si>
    <t>CHAINE DES FOYERS STE NICODEME</t>
  </si>
  <si>
    <t>Don de matériels divers pour les formations en petit métiers</t>
  </si>
  <si>
    <t>Aide handicapés</t>
  </si>
  <si>
    <t>Achat prothèze pour familles desoeuvrées</t>
  </si>
  <si>
    <t>Stagiaires + Apprentis</t>
  </si>
  <si>
    <t>Corporate Philanthropy (Grants and Donations): Constructed Classrooms, building material, IT equipment, scientific laboratory material, didactic material, medical equipment, office equipment, farming material, staff accommodation on business tours, equipment transportation</t>
  </si>
  <si>
    <t>CFA</t>
  </si>
  <si>
    <t>Littoral region, Douala for Addax clubs and Younde for FECARUGBY in international competitions</t>
  </si>
  <si>
    <t>2021 championship</t>
  </si>
  <si>
    <t>FECARUGBY: 2019 insurance to cover players during national championship; support to Head Quarter for hall rentall. APRC: Players' match bonuses, trainers and kinesitherapeut invoices, accommodation, transportation for competitions</t>
  </si>
  <si>
    <t>CNJ</t>
  </si>
  <si>
    <t>Don d'un vidéoprojecteur à l'occasion de la journée de la fete de la jeunesse</t>
  </si>
  <si>
    <t>ASSOCIATION DES ENFANTS DE L'OCEAN</t>
  </si>
  <si>
    <t>Dons de voiturettes dans le cadre de la journée internationale personnes handicapées</t>
  </si>
  <si>
    <t>PYMT/COMMUNITY WORKERS JAN 21</t>
  </si>
  <si>
    <t>BAL PAYMNT COMM WORKERS JAN21</t>
  </si>
  <si>
    <t>PYMT/COMMUNITY WORKERS FEB 21</t>
  </si>
  <si>
    <t>PYMT/COMMUNITY WORKERS MAR 21</t>
  </si>
  <si>
    <t xml:space="preserve">COMMUNITY WORKER HOSP BILL </t>
  </si>
  <si>
    <t>MOSQUITO NETS FOR MALARIA DAY</t>
  </si>
  <si>
    <t>COMMUNITY WORKERS PYMT APR21</t>
  </si>
  <si>
    <t>MUKETE FAMILY</t>
  </si>
  <si>
    <t>North-West</t>
  </si>
  <si>
    <t>FUNERAL WREATH FOR MUKETE FUNERALS</t>
  </si>
  <si>
    <t>DRINKS &amp;REFRSHMNT AT MUKETE FUNERALS</t>
  </si>
  <si>
    <t>PYMT/COMMUNITY WORKERS MAY 21</t>
  </si>
  <si>
    <t>PPYMT/COMMUNITY WORKERS JUN 21</t>
  </si>
  <si>
    <t>PYMT/COMMUNITY WORKERS JUL 21</t>
  </si>
  <si>
    <t>PAYMT COMMUNITY WORKERS AUG21</t>
  </si>
  <si>
    <t>PYMT/COMMUNITY WORKERS SEP 21</t>
  </si>
  <si>
    <t>District Hospital Logbaba</t>
  </si>
  <si>
    <t>SUPPORT/LOGBABA DISTRICT HOSPITAL</t>
  </si>
  <si>
    <t>PYMT/COMMUNITY WORKERS OCT 21</t>
  </si>
  <si>
    <t xml:space="preserve">BIR OFFICER </t>
  </si>
  <si>
    <t>CONDOLENCE PACKAGE BIR OFFICER</t>
  </si>
  <si>
    <t>GIANT CHECK FOR DISTRICT HOSP</t>
  </si>
  <si>
    <t xml:space="preserve">Douala 3 City Council </t>
  </si>
  <si>
    <t>Mangrove Restauration project</t>
  </si>
  <si>
    <t>Women Amputee Football Association (WAFAC)</t>
  </si>
  <si>
    <t>Cameroon</t>
  </si>
  <si>
    <t>SPONSORSHIP</t>
  </si>
  <si>
    <t>MEDICATN FOR COMMUNITY WORKER</t>
  </si>
  <si>
    <t>GOLF CLUB - DOUALA</t>
  </si>
  <si>
    <t>GIFT BASKETS FOR GOLF DAY 2021</t>
  </si>
  <si>
    <t>DOUALA MUSEUM</t>
  </si>
  <si>
    <t>Support / RECONSTR OF DELAPIDATED PALACE</t>
  </si>
  <si>
    <t>PYMT/COMMUNITY WORKERS NOV 21</t>
  </si>
  <si>
    <t>COMMUNITY WORKER PAY NOV21</t>
  </si>
  <si>
    <t>Bella Etout Herline</t>
  </si>
  <si>
    <t>Village Ndoumba</t>
  </si>
  <si>
    <t>18.02.2021</t>
  </si>
  <si>
    <t>Section 5.5.4 PGE de COTCO Vol. 3</t>
  </si>
  <si>
    <t>Mbassi Georges Olivier</t>
  </si>
  <si>
    <t>Essomba epse Nyamsi Jeanne</t>
  </si>
  <si>
    <t>Elouna Victor Placide</t>
  </si>
  <si>
    <t>Nkomsi Dieudonné</t>
  </si>
  <si>
    <t>Owono Fouda Lazare Roland</t>
  </si>
  <si>
    <t>Bikele Owono Ambroise</t>
  </si>
  <si>
    <t>Noah Modo David</t>
  </si>
  <si>
    <t>Betia Ayissi Hilaire Bertrand</t>
  </si>
  <si>
    <t>Voundi Thierry Bertrand</t>
  </si>
  <si>
    <t>Emini Amia Elisée Constantin</t>
  </si>
  <si>
    <t>Village Nguinda</t>
  </si>
  <si>
    <t>Tsanga Tsanga Joseph Leonard</t>
  </si>
  <si>
    <t>29.06.2021</t>
  </si>
  <si>
    <t>Andela epse Oye Ada Sebastienne</t>
  </si>
  <si>
    <t>Male veuve Toussé Jeanne</t>
  </si>
  <si>
    <t>Village Belabo</t>
  </si>
  <si>
    <t>08.07.2021</t>
  </si>
  <si>
    <t>Noa Joseph</t>
  </si>
  <si>
    <t>Village Angonfemé</t>
  </si>
  <si>
    <t>28.06.2021</t>
  </si>
  <si>
    <t>Ayila Simon</t>
  </si>
  <si>
    <t>06.09.2021</t>
  </si>
  <si>
    <t>Gadoua Marie</t>
  </si>
  <si>
    <t>Enama Yelem Fridolin</t>
  </si>
  <si>
    <t>Men</t>
  </si>
  <si>
    <t>Permanent</t>
  </si>
  <si>
    <t>Senior executives</t>
  </si>
  <si>
    <t>Senior technicians and middle managers</t>
  </si>
  <si>
    <t>Technicians, supervisors and skilled workers</t>
  </si>
  <si>
    <t>Employees, workers, apprentices</t>
  </si>
  <si>
    <t>Contractual</t>
  </si>
  <si>
    <t>Women</t>
  </si>
  <si>
    <t>Department  Managers</t>
  </si>
  <si>
    <t>Cat. 10 - 12</t>
  </si>
  <si>
    <t>Supervisors and Team Leaders</t>
  </si>
  <si>
    <t>Cat. 7 - 9</t>
  </si>
  <si>
    <t>Technicians and Skilled Employees</t>
  </si>
  <si>
    <t>Cat. 4 - 6</t>
  </si>
  <si>
    <t>Unskilled Employees</t>
  </si>
  <si>
    <t>Cat. 1 - 3</t>
  </si>
  <si>
    <t>contractors</t>
  </si>
  <si>
    <t>oui</t>
  </si>
  <si>
    <t>21/02/2052-KS01/03</t>
  </si>
  <si>
    <t>SHELL INTERNATIONAL</t>
  </si>
  <si>
    <t>21/03/767-LS/04</t>
  </si>
  <si>
    <t>SARAS SPA</t>
  </si>
  <si>
    <t>21/03/122-S/05</t>
  </si>
  <si>
    <t>21/03/2054-KS03/06</t>
  </si>
  <si>
    <t>21/04/768-LS/07</t>
  </si>
  <si>
    <t>21/04/2055-KS04/08</t>
  </si>
  <si>
    <t>21/05/769-LS/09</t>
  </si>
  <si>
    <t>21/05/2057-KS06/10</t>
  </si>
  <si>
    <t>21/06/123-S/11</t>
  </si>
  <si>
    <t>21/07/2059-KS08/12</t>
  </si>
  <si>
    <t>21/07/771-LS/13</t>
  </si>
  <si>
    <t>FRANCE</t>
  </si>
  <si>
    <t>21/08/2061-KS10/14</t>
  </si>
  <si>
    <t>2062-KS11/2021</t>
  </si>
  <si>
    <t>773/LS/21</t>
  </si>
  <si>
    <t>124-S</t>
  </si>
  <si>
    <t>2064-KS13/2021</t>
  </si>
  <si>
    <t>774-LS13/21</t>
  </si>
  <si>
    <t>2065-KS14/21</t>
  </si>
  <si>
    <t>775-LS/21</t>
  </si>
  <si>
    <t>21/12/2067-KS16/22</t>
  </si>
  <si>
    <t>18/11/12021</t>
  </si>
  <si>
    <t>22/01/125-S/02</t>
  </si>
  <si>
    <t>GLENCORE ENERGY</t>
  </si>
  <si>
    <t>22/01/2068-KS17/01</t>
  </si>
  <si>
    <t>Taxe à l'extraction et Taxes Ad Valorem (données ITIE)</t>
  </si>
  <si>
    <t>CHINA MEILAN CAMEROON COMPANY SARL ( CMCC SARL)</t>
  </si>
  <si>
    <t>DANGOTE</t>
  </si>
  <si>
    <t>GAODA INTERNAT INVEST TRADING SARL</t>
  </si>
  <si>
    <t>SEMC</t>
  </si>
  <si>
    <t xml:space="preserve">SOURCE DU PAYS SA </t>
  </si>
  <si>
    <t>UTA</t>
  </si>
  <si>
    <t>Part Commune – Théorique (25% de la TAE &amp; TAV)</t>
  </si>
  <si>
    <t>Annexe 18 – Rapprochement des recettes certifiées par la Chambre des Comptes et justification des écarts</t>
  </si>
  <si>
    <t>Annexe 19 –Revenus de commercialisation des parts de l’Etat</t>
  </si>
  <si>
    <t>Permis</t>
  </si>
  <si>
    <t>ADRESSE</t>
  </si>
  <si>
    <t>DATE APPLICATION</t>
  </si>
  <si>
    <t>Date de demande (nb en mois)</t>
  </si>
  <si>
    <t>Permis de recherche</t>
  </si>
  <si>
    <t xml:space="preserve">CAMINEX SARL </t>
  </si>
  <si>
    <t>B.P 14364 YAOUNDE</t>
  </si>
  <si>
    <t>CHGEMENT PROGRAMME</t>
  </si>
  <si>
    <t xml:space="preserve">RESERVOIR MINERALS CAMEROON </t>
  </si>
  <si>
    <t>BP 11792 YAOUNDE</t>
  </si>
  <si>
    <t xml:space="preserve">COMPAGNIE CAMEROUNAISE DES MINES </t>
  </si>
  <si>
    <t>BP 35561 YAOUNDE</t>
  </si>
  <si>
    <t>BP 3582 YAOUNDE</t>
  </si>
  <si>
    <t xml:space="preserve">OPTIMUM MINING RESSOURCES </t>
  </si>
  <si>
    <t>B.P 35442YAOUNDE</t>
  </si>
  <si>
    <t xml:space="preserve">HIGHCOUNTRY CAMEROON LTD </t>
  </si>
  <si>
    <t xml:space="preserve">B.P 726 LIMBE </t>
  </si>
  <si>
    <t>WEST AFRICAN EXPLORATION CAMEROON BP 12546 DOUALA</t>
  </si>
  <si>
    <t>FOUMBAN III</t>
  </si>
  <si>
    <t>SUD EST</t>
  </si>
  <si>
    <t>CENTRE, SUD</t>
  </si>
  <si>
    <t>CENTRE ET SUD</t>
  </si>
  <si>
    <t>CENTRE ET EST</t>
  </si>
  <si>
    <t>ORIOLE CAMEROUN BP 11792</t>
  </si>
  <si>
    <t>MBE</t>
  </si>
  <si>
    <t>N°000024</t>
  </si>
  <si>
    <t>NDOM</t>
  </si>
  <si>
    <t>N°000027</t>
  </si>
  <si>
    <t>nord et adamaoua</t>
  </si>
  <si>
    <t>NIAMBARAM</t>
  </si>
  <si>
    <t>N°000026</t>
  </si>
  <si>
    <t>POKOR</t>
  </si>
  <si>
    <t>N°000028</t>
  </si>
  <si>
    <t>TENEKOU</t>
  </si>
  <si>
    <t>N°000025</t>
  </si>
  <si>
    <t>DOGON</t>
  </si>
  <si>
    <t>N°000029</t>
  </si>
  <si>
    <t>REVERVOIRS MINERALS CAMEROON</t>
  </si>
  <si>
    <t>MANA</t>
  </si>
  <si>
    <t>N°000031</t>
  </si>
  <si>
    <t>31/02/2024</t>
  </si>
  <si>
    <t>SANGA</t>
  </si>
  <si>
    <t>N°000030</t>
  </si>
  <si>
    <t>ESSE</t>
  </si>
  <si>
    <t>ARACARI GOLD CAMEROON</t>
  </si>
  <si>
    <t>TCHOLLIRE NORD</t>
  </si>
  <si>
    <t>N°000352</t>
  </si>
  <si>
    <t>WOURI RESOURCES SA BP 6650 YAOUNDE</t>
  </si>
  <si>
    <t>océ</t>
  </si>
  <si>
    <t>NGOMEDZAP I</t>
  </si>
  <si>
    <t>N°000336</t>
  </si>
  <si>
    <t>CUIVRE ET SUBSTCES CONNEXES</t>
  </si>
  <si>
    <t>ERAMET MINING CAMEROON BP 35580 YAOUNDE</t>
  </si>
  <si>
    <t>BATCHENGA</t>
  </si>
  <si>
    <t>N°000260</t>
  </si>
  <si>
    <t>TECHNOLOGY MINERALS CAMEROON LTD BP 6666 YAOUNDE</t>
  </si>
  <si>
    <t>NKOLBONG</t>
  </si>
  <si>
    <t>N°000366</t>
  </si>
  <si>
    <t>malene</t>
  </si>
  <si>
    <t>EGIN SA BP 12713 Douala</t>
  </si>
  <si>
    <t>est et sud</t>
  </si>
  <si>
    <t>N°000328</t>
  </si>
  <si>
    <t>RESERVOIRS MINERALS CAMEROON</t>
  </si>
  <si>
    <t>XPLORTECH</t>
  </si>
  <si>
    <t>ZHENGGOU Tèl: 670 810 038</t>
  </si>
  <si>
    <t>GBEGUIRA</t>
  </si>
  <si>
    <t>Permis d'exploitation mines</t>
  </si>
  <si>
    <t>BP 1323 DOUALA</t>
  </si>
  <si>
    <t>n°2004/283</t>
  </si>
  <si>
    <t>BP 109 GAROUA</t>
  </si>
  <si>
    <t>n°2005/185</t>
  </si>
  <si>
    <t>BP 5839 DOUALA</t>
  </si>
  <si>
    <t>n°2003/077</t>
  </si>
  <si>
    <t>COBALT NICKEL MANGANESE</t>
  </si>
  <si>
    <t>BP 35 293 YAOUNDE</t>
  </si>
  <si>
    <t>n°2010/374</t>
  </si>
  <si>
    <t>DIAMANT</t>
  </si>
  <si>
    <t>n°2005/186</t>
  </si>
  <si>
    <t>Permis d'exploitation carrières</t>
  </si>
  <si>
    <t>HUA JIAN PIERRE</t>
  </si>
  <si>
    <t>BONEPOUPA III</t>
  </si>
  <si>
    <t>TEL 690 217 375</t>
  </si>
  <si>
    <t>NKAM,YABASSI</t>
  </si>
  <si>
    <t>SIKOUM</t>
  </si>
  <si>
    <t>TEL 673 203 947</t>
  </si>
  <si>
    <t>SANAGA MARITIME,DIBAMBA</t>
  </si>
  <si>
    <t>N°000337</t>
  </si>
  <si>
    <t>EBOUNDJA</t>
  </si>
  <si>
    <t>BP 312 KRIBI</t>
  </si>
  <si>
    <t>OCEAN,KRIBI 1</t>
  </si>
  <si>
    <t>N°000339</t>
  </si>
  <si>
    <t>ARGILE</t>
  </si>
  <si>
    <t>DANGOTE CEMENT CAMEROON</t>
  </si>
  <si>
    <t>PENJA</t>
  </si>
  <si>
    <t>BP 4839 DOUALA</t>
  </si>
  <si>
    <t>MOUNGO,NJOMBE-PENJA</t>
  </si>
  <si>
    <t>N°000261</t>
  </si>
  <si>
    <t>TUBAH</t>
  </si>
  <si>
    <t>BP 535 BAMENDA</t>
  </si>
  <si>
    <t>NORD OUEST</t>
  </si>
  <si>
    <t>MEZAM,MACHA II</t>
  </si>
  <si>
    <t>N°000256</t>
  </si>
  <si>
    <t>LES CIMENTERIES DU CAMEROUN</t>
  </si>
  <si>
    <t>NGOUONGUO</t>
  </si>
  <si>
    <t>NOUN,FOUMBAN</t>
  </si>
  <si>
    <t>N°000228</t>
  </si>
  <si>
    <t>BP 1130 YAOUNDE</t>
  </si>
  <si>
    <t>NYONG ET SOO,MBALMAYO</t>
  </si>
  <si>
    <t>BP 526 BUEA</t>
  </si>
  <si>
    <t>FAKO,MUYUKA</t>
  </si>
  <si>
    <t>BP 12995 YAOUNDE</t>
  </si>
  <si>
    <t>DJA ET LOBO,SANGMELIMA</t>
  </si>
  <si>
    <t>TEL 697 972 129</t>
  </si>
  <si>
    <t>LOM ET DJEREM,BERTOUA 1</t>
  </si>
  <si>
    <t>BP 86 BERTOUA</t>
  </si>
  <si>
    <t>LOM ET DJEREM,BERTOUA 2</t>
  </si>
  <si>
    <t>BP 368 YAOUNDE</t>
  </si>
  <si>
    <t>MEFOU ET AFAMBA,SOA</t>
  </si>
  <si>
    <t>TEL 653 138 513</t>
  </si>
  <si>
    <t>BP 15485 DOUALA</t>
  </si>
  <si>
    <t>SANAGA MARITIME,EDEA</t>
  </si>
  <si>
    <t>BP 1217 GAROUA</t>
  </si>
  <si>
    <t>BENOUE,GAROUA III</t>
  </si>
  <si>
    <t>BP 7761 YAOUNDE</t>
  </si>
  <si>
    <t>MFOUNDI,YAOUNDE II</t>
  </si>
  <si>
    <t xml:space="preserve">BP 14228 YAOUNDE </t>
  </si>
  <si>
    <t>MEFOU ET AKONO,MBANKOMO</t>
  </si>
  <si>
    <t>GAODA INTERNATIONAL INVESTMENT</t>
  </si>
  <si>
    <t>NKOLONDOM VILLAGE</t>
  </si>
  <si>
    <t>BP 1727 YDE</t>
  </si>
  <si>
    <t>LEKIE ET MEFOU ET AF,YDE 7 ET OKOLA</t>
  </si>
  <si>
    <t>N°000626</t>
  </si>
  <si>
    <t>SWIN COMPANY LIMITED BP 132 BAMENDA</t>
  </si>
  <si>
    <t>AZANE AKUM</t>
  </si>
  <si>
    <t>BP 132 BAMENDA</t>
  </si>
  <si>
    <t>MEZAM,SANTA</t>
  </si>
  <si>
    <t>N°000566</t>
  </si>
  <si>
    <t>MODESAR INTERNATIONAL COMPANY BP 4166 BAMENDA</t>
  </si>
  <si>
    <t>TINGEH</t>
  </si>
  <si>
    <t>BP 4166 BAMENDA</t>
  </si>
  <si>
    <t>MEZAM,TUBAH</t>
  </si>
  <si>
    <t>N°000559</t>
  </si>
  <si>
    <t>TESSE</t>
  </si>
  <si>
    <t>BP 11306 YAOUNDE</t>
  </si>
  <si>
    <t>KOUNG KHI,POUMOUGNE</t>
  </si>
  <si>
    <t>N°000558</t>
  </si>
  <si>
    <t>SETP</t>
  </si>
  <si>
    <t>MBOME NGWADANG</t>
  </si>
  <si>
    <t>BP 23 PENJA</t>
  </si>
  <si>
    <t>N°000560</t>
  </si>
  <si>
    <t>SINY 7</t>
  </si>
  <si>
    <t>NKOL OMAN</t>
  </si>
  <si>
    <t>BP 35252 YDE</t>
  </si>
  <si>
    <t>N°000526</t>
  </si>
  <si>
    <t>ZHONG GUO WU HUANG KUANG YE SARL</t>
  </si>
  <si>
    <t>NLOBISSON</t>
  </si>
  <si>
    <t>BP 6650 YAOUNDE</t>
  </si>
  <si>
    <t>MEFOU ET AFAMBA,MFOU</t>
  </si>
  <si>
    <t>N°000516</t>
  </si>
  <si>
    <t>EYEK I</t>
  </si>
  <si>
    <t>MVILA,EBOLOWA II</t>
  </si>
  <si>
    <t>n°000508</t>
  </si>
  <si>
    <t>EYEK II</t>
  </si>
  <si>
    <t>N°000506</t>
  </si>
  <si>
    <t>HUAYANG PIERRE</t>
  </si>
  <si>
    <t>BP 936 EDEA</t>
  </si>
  <si>
    <t>N°000307</t>
  </si>
  <si>
    <t>MAKA 2</t>
  </si>
  <si>
    <t>NOUN,FOUMBOT</t>
  </si>
  <si>
    <t>N°000202</t>
  </si>
  <si>
    <t>MOUCHOUKA</t>
  </si>
  <si>
    <t>WINDE DJOULI</t>
  </si>
  <si>
    <t>BP 264 NGDERE</t>
  </si>
  <si>
    <t>N°000193</t>
  </si>
  <si>
    <t>FTA</t>
  </si>
  <si>
    <t>BP 334 GAROUA</t>
  </si>
  <si>
    <t>DIAMARE,BOGO</t>
  </si>
  <si>
    <t>N°000547</t>
  </si>
  <si>
    <t>NKOTENG VILLAGE</t>
  </si>
  <si>
    <t>HAUTE SANAGA,NKOTENG</t>
  </si>
  <si>
    <t>N°000428</t>
  </si>
  <si>
    <t>Sable</t>
  </si>
  <si>
    <t>ROUTD'AF SA BP 12117 DOUALA</t>
  </si>
  <si>
    <t>BIENKOK</t>
  </si>
  <si>
    <t>BP 12117 DOUALA</t>
  </si>
  <si>
    <t>N°AR000063/MINMIDT/SG/DM/SDCM DU 09 FEVRIER 2018</t>
  </si>
  <si>
    <t>CIMAF</t>
  </si>
  <si>
    <t>MAMIE WATER</t>
  </si>
  <si>
    <t>BP  9457 DOUALA</t>
  </si>
  <si>
    <t>MOUNGO,MOMBO</t>
  </si>
  <si>
    <t>BP 9457 DOUALA</t>
  </si>
  <si>
    <t>,</t>
  </si>
  <si>
    <t>KT TRADING</t>
  </si>
  <si>
    <t>OZOM II</t>
  </si>
  <si>
    <t>BP 12340 YAOUNDE</t>
  </si>
  <si>
    <t>LEKIE,LOBO</t>
  </si>
  <si>
    <t>N°001245</t>
  </si>
  <si>
    <t>CAPITSA SARL</t>
  </si>
  <si>
    <t>TSADA</t>
  </si>
  <si>
    <t>BP 229 MBOUDA</t>
  </si>
  <si>
    <t>BAMBOUTOS,MBOUDA</t>
  </si>
  <si>
    <t>N°001149</t>
  </si>
  <si>
    <t xml:space="preserve">ADU BROTHERS </t>
  </si>
  <si>
    <t>GRASSCAMP-DICHE</t>
  </si>
  <si>
    <t>BP 66 BAMENDA</t>
  </si>
  <si>
    <t>MOMO,WIDIKUM</t>
  </si>
  <si>
    <t>BETON CONSTRUCTION ET CARRIERE SARL</t>
  </si>
  <si>
    <t>BNIO RIVER-MUTENGENE</t>
  </si>
  <si>
    <t>B.P.914DOUALA</t>
  </si>
  <si>
    <t>SUD-OUEST</t>
  </si>
  <si>
    <t>FAKO,TIKO</t>
  </si>
  <si>
    <t>N°000503</t>
  </si>
  <si>
    <t>CIVILE IMMOBILIERE PARADICIO</t>
  </si>
  <si>
    <t>MINKOMO</t>
  </si>
  <si>
    <t>BP 13592 YAOUNDE</t>
  </si>
  <si>
    <t>N°000474</t>
  </si>
  <si>
    <t>GRAVEXO</t>
  </si>
  <si>
    <t>KOUMELAP</t>
  </si>
  <si>
    <t>BP 120 FOUMBAN</t>
  </si>
  <si>
    <t>NOUN,KOUTABA</t>
  </si>
  <si>
    <t>N°000446</t>
  </si>
  <si>
    <t xml:space="preserve">CAMEROON MINING GROUP </t>
  </si>
  <si>
    <t>LEMGO</t>
  </si>
  <si>
    <t>BP 5402 Yaoundé</t>
  </si>
  <si>
    <t>KOUNG-KHI,POUMEGNE</t>
  </si>
  <si>
    <t>N°000132/MINMIDT/SG/DM/SDCM du 09 février 2017</t>
  </si>
  <si>
    <t>N°000227</t>
  </si>
  <si>
    <t>POUZZOLANE</t>
  </si>
  <si>
    <t>ROMPO</t>
  </si>
  <si>
    <t>MAYO LOUTI,FIGUIL</t>
  </si>
  <si>
    <t>N°000229</t>
  </si>
  <si>
    <t>SABLE</t>
  </si>
  <si>
    <t>FIGUIL</t>
  </si>
  <si>
    <t>N°000226</t>
  </si>
  <si>
    <t>CROISIERE BTP</t>
  </si>
  <si>
    <t>GUEBAKE</t>
  </si>
  <si>
    <t>BENOUE,PITOA</t>
  </si>
  <si>
    <t>N°000187</t>
  </si>
  <si>
    <t>BP 11740 YAOUNDE</t>
  </si>
  <si>
    <t>MEFOU ET AKONO,BIKOK</t>
  </si>
  <si>
    <t>BP 15815 YAOUNDE</t>
  </si>
  <si>
    <t>MIFI,BAFOUSSAM III</t>
  </si>
  <si>
    <t>BP 546 EDEA</t>
  </si>
  <si>
    <t>BP 1912 DOUALA</t>
  </si>
  <si>
    <t>LEKIE,OBALA</t>
  </si>
  <si>
    <t>N°00543</t>
  </si>
  <si>
    <t>BP 442 BERTOUA</t>
  </si>
  <si>
    <t>LOM ET DJEREM,MANDJOU</t>
  </si>
  <si>
    <t>TRANSATLANTIQUE CAMEROUN</t>
  </si>
  <si>
    <t>BP 12657 YDE</t>
  </si>
  <si>
    <t>N°000675</t>
  </si>
  <si>
    <t>OMBE</t>
  </si>
  <si>
    <t>BP 278 TIKO</t>
  </si>
  <si>
    <t>N°000595</t>
  </si>
  <si>
    <t>CONSTRUCTION ENGINEERING COMPANY (C.E.C)</t>
  </si>
  <si>
    <t>NKOZOA</t>
  </si>
  <si>
    <t>BP 25072 YAOUNDE</t>
  </si>
  <si>
    <t>N°000316</t>
  </si>
  <si>
    <t>N°000543/MINMIDT/SG/DM/SDCM du 02 MAI 2017</t>
  </si>
  <si>
    <t>Carriere interet public</t>
  </si>
  <si>
    <t>BP 3617 YAOUNDE</t>
  </si>
  <si>
    <t>BP 35316 YAOUNDE</t>
  </si>
  <si>
    <t>BP 5680 YAOUNDE</t>
  </si>
  <si>
    <t>BP 1867 GAROUA</t>
  </si>
  <si>
    <t>BABA II</t>
  </si>
  <si>
    <t>N°000009</t>
  </si>
  <si>
    <t>SOSHI</t>
  </si>
  <si>
    <t>BP 7179 YAOUNDE</t>
  </si>
  <si>
    <t>BIDOU I</t>
  </si>
  <si>
    <t>N°000041</t>
  </si>
  <si>
    <t>MILE 10 AKUM</t>
  </si>
  <si>
    <t>BP 667 BAMENDA</t>
  </si>
  <si>
    <t>CHINA RAILWAY N°5 ENGINEERING GROUP CO</t>
  </si>
  <si>
    <t>FEUTAP</t>
  </si>
  <si>
    <t>BP 9383 YAOUNDE</t>
  </si>
  <si>
    <t>N°000134</t>
  </si>
  <si>
    <t>TOURAKE</t>
  </si>
  <si>
    <t>N°000139</t>
  </si>
  <si>
    <t>NDJANTOM</t>
  </si>
  <si>
    <t>BP 917 SANGMELIMA</t>
  </si>
  <si>
    <t>N°000179</t>
  </si>
  <si>
    <t>BP 35518 YAOUNDE</t>
  </si>
  <si>
    <t>N°000199</t>
  </si>
  <si>
    <t>MBANGSIRI</t>
  </si>
  <si>
    <t>HAB</t>
  </si>
  <si>
    <t>N°000234</t>
  </si>
  <si>
    <t>BENT</t>
  </si>
  <si>
    <t>BP 35397 YAOUNDE</t>
  </si>
  <si>
    <t>N°000262</t>
  </si>
  <si>
    <t>N°000692</t>
  </si>
  <si>
    <t>koupa matapit</t>
  </si>
  <si>
    <t>BP 2632 DLA</t>
  </si>
  <si>
    <t>N°000312</t>
  </si>
  <si>
    <t>TCHONTCHI</t>
  </si>
  <si>
    <t>BP 519 MAROUA</t>
  </si>
  <si>
    <t>N°000341</t>
  </si>
  <si>
    <t>SURFACE (metre carré)</t>
  </si>
  <si>
    <t>32ha 96a 15ca</t>
  </si>
  <si>
    <t>44,8 ha</t>
  </si>
  <si>
    <t>KRIBI 1</t>
  </si>
  <si>
    <t>30,9769 HA</t>
  </si>
  <si>
    <t>56ha16a78ca</t>
  </si>
  <si>
    <t>MEZAM</t>
  </si>
  <si>
    <t>MACHA II</t>
  </si>
  <si>
    <t>01ha78a27ca</t>
  </si>
  <si>
    <t>42HA64A60CA</t>
  </si>
  <si>
    <t>MOMBO</t>
  </si>
  <si>
    <t>103ha 48a</t>
  </si>
  <si>
    <t>MAYO LOUTI</t>
  </si>
  <si>
    <t>15HA82A31CA</t>
  </si>
  <si>
    <t>40HA55A62CA</t>
  </si>
  <si>
    <t>PITOA</t>
  </si>
  <si>
    <t>10ha 18a 77ca</t>
  </si>
  <si>
    <t>25ha 88a 67ca</t>
  </si>
  <si>
    <t>05HA30A81CA</t>
  </si>
  <si>
    <t>TIKO</t>
  </si>
  <si>
    <t>22ha 22a 83ca</t>
  </si>
  <si>
    <t>04HA14A25CA</t>
  </si>
  <si>
    <t>25ha 80a 96ca</t>
  </si>
  <si>
    <t xml:space="preserve">Carriere interet public (attributions et renouvellement) : </t>
  </si>
  <si>
    <t>02ha 17a 54ca</t>
  </si>
  <si>
    <t>14ha 83a11ca</t>
  </si>
  <si>
    <t>29ha 39a 98ca</t>
  </si>
  <si>
    <t>22,39 ha</t>
  </si>
  <si>
    <t>03ha 03a 75ca</t>
  </si>
  <si>
    <t>04ha39a04ca</t>
  </si>
  <si>
    <t>02ha 61a 26ca</t>
  </si>
  <si>
    <t>20,09 HA</t>
  </si>
  <si>
    <t>97ha 82a 90ca</t>
  </si>
  <si>
    <t>16HA63A25CA</t>
  </si>
  <si>
    <t>05HA58A96CA</t>
  </si>
  <si>
    <t>11ha44a88ca</t>
  </si>
  <si>
    <t>06ha20a39ca</t>
  </si>
  <si>
    <t>08ha20a06ca</t>
  </si>
  <si>
    <t>08ha 20a 06ca</t>
  </si>
  <si>
    <t>Personne Morale (PM) / Personne Physique (PP)</t>
  </si>
  <si>
    <t>L'entité est-elle cotée en bourse, ou filiale à 100 % d'une Entreprise cotée en bourse ? (oui/non)</t>
  </si>
  <si>
    <t>Si Oui - Place boursière</t>
  </si>
  <si>
    <t>Entité de l’État</t>
  </si>
  <si>
    <t>Prélevé dans le cadre du projet (O/N)</t>
  </si>
  <si>
    <t>Montant milliards FCFA</t>
  </si>
  <si>
    <t>Volume en nature</t>
  </si>
  <si>
    <t>Conciliation/unilatérale</t>
  </si>
  <si>
    <t>Village Ndoumba/Village Nguinda/Village Belabo/Village Angonfemé</t>
  </si>
  <si>
    <t>LOGBABA concession</t>
  </si>
  <si>
    <t>Logbaba Concession</t>
  </si>
  <si>
    <t>Matanda</t>
  </si>
  <si>
    <t>NOBLE ENERGY</t>
  </si>
  <si>
    <t>OUI</t>
  </si>
  <si>
    <t>SONAMINES</t>
  </si>
  <si>
    <t>grammes</t>
  </si>
  <si>
    <t xml:space="preserve">NEW AGE CAMEROON </t>
  </si>
  <si>
    <t>Declarations unilaterales</t>
  </si>
  <si>
    <t>UNION CAMEROUNAISE DE BRASSERIE</t>
  </si>
  <si>
    <t>CAMRAIL SA</t>
  </si>
  <si>
    <t>EDOK ETER CAMEROUN SA</t>
  </si>
  <si>
    <t>SABC</t>
  </si>
  <si>
    <t>BIOPHARMA</t>
  </si>
  <si>
    <t>AYANGMA RICHARD</t>
  </si>
  <si>
    <t>BAFIA MINERALS RESSOURCE</t>
  </si>
  <si>
    <t>DISSAKE SARL(SODIS SARL)</t>
  </si>
  <si>
    <t>ETS CASH MONEY BROTHERS ET CIE</t>
  </si>
  <si>
    <t>FOOD §BEVERAGE INDUSTRIES (FIB SARL)</t>
  </si>
  <si>
    <t>GROUPE LA ROCHER SAR</t>
  </si>
  <si>
    <t>INDUSTRIE HUSSEINI</t>
  </si>
  <si>
    <t>JINLI CAMEROUN SARL</t>
  </si>
  <si>
    <t>KT et CO BTP SA</t>
  </si>
  <si>
    <t>MEHE ATAH EMMANUEL</t>
  </si>
  <si>
    <t>NAMAMA HAOUADOU</t>
  </si>
  <si>
    <t>NKOLKOSSE MINERALS</t>
  </si>
  <si>
    <t>SOCEMIC SARL</t>
  </si>
  <si>
    <t>SOCIETE ARTS ET TECHNOLOGIES</t>
  </si>
  <si>
    <t>SOCIETE FERREIRA AFRICA</t>
  </si>
  <si>
    <t>SOCIETE SANO</t>
  </si>
  <si>
    <t>STARLINE GROUP LIMITED</t>
  </si>
  <si>
    <t>Rapport ITIE 2021</t>
  </si>
  <si>
    <t>Date de dernière mise à jour</t>
  </si>
  <si>
    <t xml:space="preserve">  Détails de Partage de production 2021</t>
  </si>
  <si>
    <t>Total production 2021 (en bbl)</t>
  </si>
  <si>
    <t>Partage de la production 2021 (en bbl)</t>
  </si>
  <si>
    <t>Total production 2021 (en MSCF)</t>
  </si>
  <si>
    <t>Partage de la production 2021 (en MSCF)</t>
  </si>
  <si>
    <t>Total production 2021 (en TM)</t>
  </si>
  <si>
    <t>Partage de la production 2021 (en TM)</t>
  </si>
  <si>
    <t>Rapport ITIE 2019</t>
  </si>
  <si>
    <t>DANGOTE CEMENT</t>
  </si>
  <si>
    <t>https://ngxgroup.com/exchange/data/company-profile/?symbol=DANGCEM&amp;directory=companydirectory</t>
  </si>
  <si>
    <t>Mr Aliko DANGOTE</t>
  </si>
  <si>
    <t>DANGOTE CEMENT PLC</t>
  </si>
  <si>
    <t>EUROIL LIMITED</t>
  </si>
  <si>
    <t>BOWLEVEN PLC</t>
  </si>
  <si>
    <t>Anglaise</t>
  </si>
  <si>
    <t>https://www.londonstockexchange.com/search?searchtype=all&amp;q=Bowleven%20plc</t>
  </si>
  <si>
    <t>NOUREDDINE BEN HAMED HACHICHA</t>
  </si>
  <si>
    <t>MONIA HACHICHA BENT ABDESSALEM Née TRIKI</t>
  </si>
  <si>
    <t>Tunisienne</t>
  </si>
  <si>
    <t>Monsieur NOUREDDINE BEN HAMED HACHICHA de nationalité tunisienne résident en Tunisie, il détient 2 850 000 actions (soit 95%), et 2 850 000 voix de vote directs (soit 95%).</t>
  </si>
  <si>
    <t>SOURCE DU PAYS S.A</t>
  </si>
  <si>
    <t>EL SAHELY NESSRALAH</t>
  </si>
  <si>
    <t>pp</t>
  </si>
  <si>
    <t>nc</t>
  </si>
  <si>
    <t>Monsieur EL SAHELY NESSRALAH de nationalité camrounaise résident au Cameroun, il détient 552 000 actions (soit 92%), 552 000 voix de vote directs (soit 92%).</t>
  </si>
  <si>
    <t>Mr BOH NJONG</t>
  </si>
  <si>
    <t>Mlle BIH NJONG</t>
  </si>
  <si>
    <t>Mlle Sheila NGUM NJONG</t>
  </si>
  <si>
    <t>NJONG ERIC NJONG</t>
  </si>
  <si>
    <t>CAMEROUNAISE</t>
  </si>
  <si>
    <t>Monsieur NJONG ERIC NJONG de nationalité camrounaise résident au Cameroun, il détient 8 750 actions (soit 70%), 8 750 voix de vote directs (soit 70%).</t>
  </si>
  <si>
    <t>BUNS SARL</t>
  </si>
  <si>
    <t>CHINA FIRST HIGHWAY ENGINEERING</t>
  </si>
  <si>
    <t>CHINA FIRST HIGHWAY ENGINEERING COMPANY LTD</t>
  </si>
  <si>
    <t>NC</t>
  </si>
  <si>
    <t>ARAB CONTRACTORS OSMAN (OA)&amp; CO</t>
  </si>
  <si>
    <t>SIEWE MONTHE EMMANUEL</t>
  </si>
  <si>
    <t>ARAB CONTRACTORS OSMAN (OA)&amp; CO est une entreprise tenue par l'Etat Egyptien</t>
  </si>
  <si>
    <t>Monsieur SIEWE MONTHE EMMANUEL de nationalité camrounaise résident au Cameroun, il détient 15 actions (soit 15%), 15 voix de vote directs (soit 15%).</t>
  </si>
  <si>
    <t>China Harbour Engineering</t>
  </si>
  <si>
    <t>China Harbour Engineering Company LTD</t>
  </si>
  <si>
    <t>China Harbour Engineering est une entité détenue à 100% par l'etat</t>
  </si>
  <si>
    <t>SOCIETE ANONYME DES BOISSONS DU CAMEROUN</t>
  </si>
  <si>
    <t>Martignac Gilles Henry Christien</t>
  </si>
  <si>
    <t>Société Nationale d'Investissement du Cameroun "SNI"</t>
  </si>
  <si>
    <t>Camrounaise</t>
  </si>
  <si>
    <t>N/a</t>
  </si>
  <si>
    <t xml:space="preserve">Martignac Gilles Henry Christien Est Bénéficiaire Effectif de BGI, BGI détient directement 84,12% des actions de SABC </t>
  </si>
  <si>
    <t>SNI détient directement 10% des actions de SABC</t>
  </si>
  <si>
    <t>FELGINES LIENAU Muriel Aline Nicole</t>
  </si>
  <si>
    <t>Martignac Gilles Henry Christien Est Bénéficiaire Effectif de BGI, BGI détient 84,12% des actions de SABC qui elle détient 56,9% des actions de SEMC</t>
  </si>
  <si>
    <t>SNI détient directement 17,51% et indirectement 5,69% des actions de SEMC (via SABC dont elle détient 10% des actions). La SNI est detenue à 100% par l'Etat du Cameroun</t>
  </si>
  <si>
    <t>FELGINES LIENAU Muriel Aline Nicole Est bénéficiaire effectif de NESTLE WATERS EMENA, NESTLE WATERS EMENA détient directement 5,66% des actions de SEMC</t>
  </si>
  <si>
    <t>ERAMET SA</t>
  </si>
  <si>
    <t>ZHOU CHEN</t>
  </si>
  <si>
    <t>BELL Françoi</t>
  </si>
  <si>
    <t xml:space="preserve"> ROYAL QUARRY COMPANY LIMITED</t>
  </si>
  <si>
    <t>FU GUOGEN</t>
  </si>
  <si>
    <t>YIN BAIZHENG</t>
  </si>
  <si>
    <t>CAPAM/
SONAMINES</t>
  </si>
  <si>
    <t xml:space="preserve">Données sur les coups pétroliers </t>
  </si>
  <si>
    <t>20.a/20.b</t>
  </si>
  <si>
    <t xml:space="preserve">Intervention directe SNH </t>
  </si>
  <si>
    <t xml:space="preserve">Données sur les sociétés de négoce </t>
  </si>
  <si>
    <t>n/a </t>
  </si>
  <si>
    <t>MINEPDED</t>
  </si>
  <si>
    <t>+</t>
  </si>
  <si>
    <t>²</t>
  </si>
  <si>
    <t>Les états financiers de 2021 ont-ils fait l'objet d'un audit? (oui/non)</t>
  </si>
  <si>
    <t>Est-ce que les états financiers audités et/ou le rapport financiers de 2021 sont publiés ? (oui/non)</t>
  </si>
  <si>
    <t>Si oui : indiquer le lien URL de publication</t>
  </si>
  <si>
    <t>FORMULAIRE DE DECLARATION (Paiements / Recettes)
Période couverte : 1er janvier au 31 décembre 2021</t>
  </si>
  <si>
    <t>Payé à / 
Revenant à</t>
  </si>
  <si>
    <t>Les amendes de transaction (y compris celles relatives au principe pollueurs payeur)</t>
  </si>
  <si>
    <t>Contribution au titre de la remise en l’état des sites miniers et pétroliers</t>
  </si>
  <si>
    <t xml:space="preserve">MINEPDED/compte sequestre </t>
  </si>
  <si>
    <t>Frais d’examen des termes de références relatifs aux Etudes d’Impact Environnemental et Social et Audits Environnementaux</t>
  </si>
  <si>
    <t>Frais d’examen des rapports d’Etudes d’Impact Environnemental et Social et d’audits environnementaux</t>
  </si>
  <si>
    <t>Frais d’examen des dossiers d’agrément des bureaux d’études aux Etudes d’Impact</t>
  </si>
  <si>
    <t>Environnemental et Social et Audits environnementaux</t>
  </si>
  <si>
    <t>Frais de visas techniques</t>
  </si>
  <si>
    <t>Frais de délivrance des manifestes de traçabilité des déchets</t>
  </si>
  <si>
    <t>Frais d’examen des dossiers de permis environnement</t>
  </si>
  <si>
    <t>Autres dépenses</t>
  </si>
  <si>
    <t>Communes / Fonds de développement du secteur minier / SONACIMES/ DGTCFM</t>
  </si>
  <si>
    <t>Les montants déclarés ne contiennent pas des sommes payées/reçues avant le 1er janvier 2021 ou après le 31 décembre 2021;</t>
  </si>
  <si>
    <t xml:space="preserve">Participation dans les Contrats pétroliers </t>
  </si>
  <si>
    <t>Ce formulaire est à compléter par la SNH (Mandat)</t>
  </si>
  <si>
    <t>Pétrole/Gaz/GPL</t>
  </si>
  <si>
    <t xml:space="preserve">% Participation SNH- Etat </t>
  </si>
  <si>
    <t>% Participation SNH- Etat portée</t>
  </si>
  <si>
    <t>% redevance</t>
  </si>
  <si>
    <t>Tranches (mmbbls)</t>
  </si>
  <si>
    <t>Cost Stop (Limite) (%)</t>
  </si>
  <si>
    <t>Cost Oil garanti (%)</t>
  </si>
  <si>
    <t>Profit Oil à l’État (%)</t>
  </si>
  <si>
    <t xml:space="preserve">% garantie de la rente </t>
  </si>
  <si>
    <t>Pétrole</t>
  </si>
  <si>
    <t>Gaz</t>
  </si>
  <si>
    <t>Profit Oil Etat contractant</t>
  </si>
  <si>
    <t>Cost Oil Etat contractant</t>
  </si>
  <si>
    <t xml:space="preserve">Total brut </t>
  </si>
  <si>
    <t>Coûts déduits en nature</t>
  </si>
  <si>
    <t>Couts pértroliers</t>
  </si>
  <si>
    <t xml:space="preserve">Remboursement de dettes </t>
  </si>
  <si>
    <t>Autres déductions (à préciser)</t>
  </si>
  <si>
    <t>Total déduction</t>
  </si>
  <si>
    <t>Total net</t>
  </si>
  <si>
    <t>Total brut</t>
  </si>
  <si>
    <t xml:space="preserve">  Détails des coûts  pétroliers 2021</t>
  </si>
  <si>
    <t xml:space="preserve">Détail des coûts </t>
  </si>
  <si>
    <t>Total coûts pétroliers (en millions $)</t>
  </si>
  <si>
    <t>Total coûts pétroliers (en milliards FCFA  $)</t>
  </si>
  <si>
    <t>Quote Part SNH-Mandat contractant</t>
  </si>
  <si>
    <t xml:space="preserve">Quote Part SNH-Fonctionnement </t>
  </si>
  <si>
    <t xml:space="preserve">Exploration </t>
  </si>
  <si>
    <t xml:space="preserve">Developpement </t>
  </si>
  <si>
    <t xml:space="preserve">Autres coûts </t>
  </si>
  <si>
    <t>Détails des enlèvements 2021</t>
  </si>
  <si>
    <t>Total enlèvements 2021 SNH (en bbl)</t>
  </si>
  <si>
    <t>Enlèvements 2021 (en bbl)</t>
  </si>
  <si>
    <t>Total enlèvements SNH  2021 (en MSCF)</t>
  </si>
  <si>
    <t>Enlèvements 2021 (en MSCF)</t>
  </si>
  <si>
    <t>Total enlèvements SNH 2021 (en TM)</t>
  </si>
  <si>
    <t>Enlèvements 2021 (en TM)</t>
  </si>
  <si>
    <r>
      <t xml:space="preserve">Volumes vendus
</t>
    </r>
    <r>
      <rPr>
        <sz val="10"/>
        <color theme="0"/>
        <rFont val="Trebuchet MS"/>
        <family val="2"/>
      </rPr>
      <t>(en barils)</t>
    </r>
  </si>
  <si>
    <t xml:space="preserve">  Détails des interventions directes SNH </t>
  </si>
  <si>
    <t xml:space="preserve">Entités/structures bénéficiares </t>
  </si>
  <si>
    <t>Montant tranférés en 2021</t>
  </si>
  <si>
    <t>Nature de la dépense</t>
  </si>
  <si>
    <t>Ce formulaire est à compléter par le Trésor</t>
  </si>
  <si>
    <t>Montant constaté en ex post dans les comptes de l'Etat en 2021</t>
  </si>
  <si>
    <t>Réf Document d'exécution budgétaire</t>
  </si>
  <si>
    <t xml:space="preserve">Ligne budgétaire </t>
  </si>
  <si>
    <t xml:space="preserve">Nature de la dépense </t>
  </si>
  <si>
    <t>Montant budgété pour l'année 2021</t>
  </si>
  <si>
    <t xml:space="preserve">Réf document budgétaire </t>
  </si>
  <si>
    <t>Valeur des engagements / travaux encourus du 01/01/2021 au 31/12/2021</t>
  </si>
  <si>
    <t>Valeur cumulée des engagements / travaux encourus au 31/12/2021</t>
  </si>
  <si>
    <t>Encours non remboursé au 31/12/2021</t>
  </si>
  <si>
    <t>Période du 01/01/2021 au 31/12/2021</t>
  </si>
  <si>
    <t>Date d'octroi / Renouvellement / Transferts / Cessions en 2021</t>
  </si>
  <si>
    <t>Société de nogoce</t>
  </si>
  <si>
    <t xml:space="preserve">Pays de domiciliation </t>
  </si>
  <si>
    <t>Bénéficiare effectif</t>
  </si>
  <si>
    <t>Détail du contrat</t>
  </si>
  <si>
    <t>Volume vendus en 2021</t>
  </si>
  <si>
    <t>Valeur de vente en $</t>
  </si>
  <si>
    <t>Commission en $</t>
  </si>
  <si>
    <t xml:space="preserve">Date de signature </t>
  </si>
  <si>
    <t>Période de validité</t>
  </si>
  <si>
    <t>Ref du contrat</t>
  </si>
  <si>
    <t>Commodity</t>
  </si>
  <si>
    <t>Modalité de contractualisation ( gré à gré ou appel d'offre ouvert)</t>
  </si>
  <si>
    <t>Détails des paiements environnementaux</t>
  </si>
  <si>
    <t>Ce formulaire est à compléter par le MINEPDED</t>
  </si>
  <si>
    <t>Description du paiement</t>
  </si>
  <si>
    <t xml:space="preserve">Payé à/
Reçu de </t>
  </si>
  <si>
    <t>Annexe 12 – Transactions sur les titres miniers 2021</t>
  </si>
  <si>
    <t>Annexe 13 – Formulaire de déclaration ITIE 2021</t>
  </si>
  <si>
    <t>Annexe 20 –  Détails de Partage de production 2021</t>
  </si>
  <si>
    <t>% Participation au 31/12/2021</t>
  </si>
  <si>
    <t>Effectif 2021</t>
  </si>
  <si>
    <t>NEW AGE CAMEROON OFFSHORE PETROLEUM S.A</t>
  </si>
  <si>
    <t>NEW AGE (African Global Energy) Ltd</t>
  </si>
  <si>
    <t>UK - ENGLAND</t>
  </si>
  <si>
    <t>New Age Cameroon Offshore Petroleum SA est détenue à 100% par New Age Cameroon Limited qui est détenue à 100% par New Age Holding Limited qui elle aussi est détenue à 100% par New Age (African Global Energy) Limited. La structure de capital de cette dernière se présente comme suit : Topaz Opportunities Ltd est détenue à 100% par VAGIT ALEKPEROV de nationalité russe né le 01/09/1950</t>
  </si>
  <si>
    <t>Nbre d'action</t>
  </si>
  <si>
    <t>% participation</t>
  </si>
  <si>
    <t>Kerogen Investments No.2 Limited</t>
  </si>
  <si>
    <t>Topaz Opportunities Ltd</t>
  </si>
  <si>
    <t>Neptune Energy Investment Limited</t>
  </si>
  <si>
    <t>Margin Finance Company Limited</t>
  </si>
  <si>
    <t>Stanhope Investments</t>
  </si>
  <si>
    <t>Vitol E&amp;P Ltd</t>
  </si>
  <si>
    <t>Kerogen Investment No.10 Limited</t>
  </si>
  <si>
    <t>Autres (&lt;5%)</t>
  </si>
  <si>
    <t>Lukoil</t>
  </si>
  <si>
    <t>Nigerian Exchange (NGX)</t>
  </si>
  <si>
    <t xml:space="preserve">NIGERIANE </t>
  </si>
  <si>
    <t>Liste des socités Sociétés n’ayant pas envoyé des données sur la propriété effective</t>
  </si>
  <si>
    <t>SOCIETE CAMEROUNAISES DES PIERRES  
GRAVIERS SARL</t>
  </si>
  <si>
    <t>CONSTRUCTION ENGINEERING COMPANY</t>
  </si>
  <si>
    <t>50 AQUAFRESH SARL</t>
  </si>
  <si>
    <t>RCHINA RAILWAY N°5 ENGINEERING 
GROUP CO</t>
  </si>
  <si>
    <t>CHINA STATE CONSTRUCTION 
ENGINEERING CORPORATION</t>
  </si>
  <si>
    <t>COMPAGNIE MINIERE DE L'EST</t>
  </si>
  <si>
    <t>Part Commune - Réelle ( déclaration ITIE de la DGI)</t>
  </si>
  <si>
    <t>Non significatif &lt; 10 M FCFA</t>
  </si>
  <si>
    <t>Pièces justificatives non soumises par l'Etat</t>
  </si>
  <si>
    <t>Transfert infranationaux</t>
  </si>
  <si>
    <t>Paiements en nature</t>
  </si>
  <si>
    <t>Autres dépenses (Provision pour abondon)</t>
  </si>
  <si>
    <t>Parts d'huile de la SNH-Etat (Pétrole y/c condensat)</t>
  </si>
  <si>
    <t>Parts d'huile de la SNH-État (GNL)</t>
  </si>
  <si>
    <t>Parts d'huile de la SNH-État (GN et GPL)</t>
  </si>
  <si>
    <t>Parts d'huile de la SNH-Associé (Pétrole y/c condensat)</t>
  </si>
  <si>
    <t xml:space="preserve">Parts d'huile de la SNH-Associé (GNL) </t>
  </si>
  <si>
    <t>Parts d'huile de la SNH-Associé (GN et GPL)</t>
  </si>
  <si>
    <t>Autres dépenses (Provision pour Abondon)</t>
  </si>
  <si>
    <t>Déclaration non reconnue par l'Etat</t>
  </si>
  <si>
    <t xml:space="preserve">Détail non soumis par la Société Extractive </t>
  </si>
  <si>
    <t>Mines &amp; carrières</t>
  </si>
  <si>
    <t>20/1075/ADG/DCO/STR-YN</t>
  </si>
  <si>
    <t>Appel d'offres</t>
  </si>
  <si>
    <t>20/1130/ADG/DCO/STR-YN</t>
  </si>
  <si>
    <t>20/1134/ADG/DCO/STR-YN</t>
  </si>
  <si>
    <t>21/1127/ADG/DCO/STR-YN</t>
  </si>
  <si>
    <t>21/0106/ADG/DCO/STR-YN</t>
  </si>
  <si>
    <t>21/0103/ADG/DCO/STR-YN</t>
  </si>
  <si>
    <t>21/0215/ADG/DCO/DCO-A/STR</t>
  </si>
  <si>
    <t>21/0211/ADG/DCO/DCO-A/STR</t>
  </si>
  <si>
    <t>21/0362/ADG/DCO/STR-YN</t>
  </si>
  <si>
    <t>21/0469/ADG/DCO/STR-YN</t>
  </si>
  <si>
    <t>21/0473/ADG/DCO/STR-YN</t>
  </si>
  <si>
    <t>21/0602/ADG/DCO/STR-YN</t>
  </si>
  <si>
    <t>21/0684/ADG/DCO/STR-YN</t>
  </si>
  <si>
    <t>21/0688/ADG/DCO/STR-YN</t>
  </si>
  <si>
    <t>21/0693/ADG/DCO/STR-YN</t>
  </si>
  <si>
    <t>21/0812/ADG/DCO/DCO-A/STR-YN</t>
  </si>
  <si>
    <t>21/0814/ADG/DCO/DCO-A/STR-YN</t>
  </si>
  <si>
    <t>21/0871/ADG/DCO/DCO-A/STR-YN</t>
  </si>
  <si>
    <t>21/0872/ADG/DCO/DCO-A/STR-YN</t>
  </si>
  <si>
    <t>21/0992/ADG/DCO/STR-YN</t>
  </si>
  <si>
    <t>21/0993/ADG/DCO/STR-YN</t>
  </si>
  <si>
    <t>21/1071/ADG/DCO/STR-YN</t>
  </si>
  <si>
    <t>Permis de recherche_598</t>
  </si>
  <si>
    <t>Permis de recherche_571</t>
  </si>
  <si>
    <t>Permis de recherche_734</t>
  </si>
  <si>
    <t>Société extractive non inscrite dans le cadastre</t>
  </si>
  <si>
    <t>Permis de recherche_656</t>
  </si>
  <si>
    <t>Société extractive non inscrite dans le cadastre: vérifier si GOLD LABEL MINING SA= GOLD LABEL MINING SARL= GOLD LABEL MINING TRADE SARL</t>
  </si>
  <si>
    <t>Permis de recherche_361</t>
  </si>
  <si>
    <t>Société possédant deux permis de recherche</t>
  </si>
  <si>
    <t>Permis de recherche_217</t>
  </si>
  <si>
    <t>Société possédant deux blocs</t>
  </si>
  <si>
    <t>10,11,12,13,14,15</t>
  </si>
  <si>
    <t xml:space="preserve">MINEPDED/ compte sequestre </t>
  </si>
  <si>
    <t>Absence d'un numéro de permis</t>
  </si>
  <si>
    <t>Permis d'exploitation carrières_ BONIS 2</t>
  </si>
  <si>
    <t>Permis d'exploitation carrières_ AKAK I</t>
  </si>
  <si>
    <t>Société possédant deux permis d'exploitation</t>
  </si>
  <si>
    <t>Permis d'exploitation carrières_ NKOMETOU</t>
  </si>
  <si>
    <t>Permis d'exploitation carrières_ NKONG BELANDE</t>
  </si>
  <si>
    <t>Permis d'exploitation carrières_ TUBAH</t>
  </si>
  <si>
    <t>(i)      Chambre des Comptes - DGI</t>
  </si>
  <si>
    <t>(i)      Chambre des Comptes – DGTCFM</t>
  </si>
  <si>
    <t>(i)      Chambre des Comptes – DGD</t>
  </si>
  <si>
    <t>Carriere interet public_ LALAWAI</t>
  </si>
  <si>
    <t>Permis d'exploitation carrières_ MAKA 2</t>
  </si>
  <si>
    <t>Permis d'exploitation carrières_ NKOLONDOM VILLAGE</t>
  </si>
  <si>
    <t>Société possédant quatre permis d'exploitation et deux permis Carriere interet public</t>
  </si>
  <si>
    <t>Permis d'exploitation mines_ BONEPOUPA III</t>
  </si>
  <si>
    <t>Permis d'exploitation carrières_ CAPLAIN</t>
  </si>
  <si>
    <t>Société extractive non inscrite dans le cadastre: vérifier si TRANSATLANTIQUE CAMEROUN= TRANS - ATLANTIC BUSIN</t>
  </si>
  <si>
    <t>Société possédant six permis de recherche</t>
  </si>
  <si>
    <t>Société possédant cinq permis de recherche</t>
  </si>
  <si>
    <t>Société extractive non inscrite dans le cadastre: vérifier si CAMEROON MINING GROUP= CAMEROON MINING CORPORATION BP 35616 YAOUNDE</t>
  </si>
  <si>
    <t>645-MBE</t>
  </si>
  <si>
    <t>647-NIAMBARAM</t>
  </si>
  <si>
    <t>646-NDOM</t>
  </si>
  <si>
    <t>648-POKOR</t>
  </si>
  <si>
    <t>649-TENEKOU</t>
  </si>
  <si>
    <t>Société possédant trois permis Carriere interet public</t>
  </si>
  <si>
    <t>https://casablancabourse.com/lafargeholcimmaroc/action/capitalisation/</t>
  </si>
  <si>
    <t>Bourse de Casablanca</t>
  </si>
  <si>
    <t>Les ajustements après réconciliation n'ont pas été pris en compte par la DGI dans la déclaration fournie à la Chambre des Comptes pour certification.</t>
  </si>
  <si>
    <t>Rien à signaler</t>
  </si>
  <si>
    <t xml:space="preserve"> Droits de douane à l'importation exclu du périmétre des flux</t>
  </si>
  <si>
    <t>LES GRANULATS DU CAMEROUN S.A.</t>
  </si>
  <si>
    <t>MEKO VICTORINE</t>
  </si>
  <si>
    <t>ELIES SANI</t>
  </si>
  <si>
    <t xml:space="preserve">MAURICE KOUOH EYOUM </t>
  </si>
  <si>
    <t>KTM-CAMEROUN SARL</t>
  </si>
  <si>
    <t>JEAN CLAUDE KENMOGNE</t>
  </si>
  <si>
    <t>EMILE RAUL AMOUGOU ESSONO</t>
  </si>
  <si>
    <t>JEAN MARIE TCHONGA</t>
  </si>
  <si>
    <t>JEAN GAKAM</t>
  </si>
  <si>
    <t>NANA DJOMOUO FABIEN DESIRE</t>
  </si>
  <si>
    <t>PINLAP KAMWA SERGE</t>
  </si>
  <si>
    <t>DANIEL MERLIN TCHIENGUE</t>
  </si>
  <si>
    <t>PIERRE KENMOGNE</t>
  </si>
  <si>
    <t>Montants non déclarés par la Société Extractive</t>
  </si>
  <si>
    <t>Carlos Alberto Fonseca de ALMEIDA</t>
  </si>
  <si>
    <t>Portugaise</t>
  </si>
  <si>
    <t>BALLAN Adriano</t>
  </si>
  <si>
    <t>Technicienssupérieurs et cadres moyens</t>
  </si>
  <si>
    <t>Monsieur Carlos Alberto Fonseca de ALMEIDAL de nationalité portugaise, il détient 285 actions (soit 57%).</t>
  </si>
  <si>
    <t>Monsieur BALLAN Adriano de nationalité portugaise, il détient 215 actions (soit 43%).</t>
  </si>
  <si>
    <t>Monsieur JEAN GAKAM de nationalité camrounaise, il détient 50 actions (soit 5%), 50 voix de vote directs (soit 5%).</t>
  </si>
  <si>
    <t>APCC est détenue à 80% par Addax Petroleum Overseas Limited (APOL) qui est détenue à 100% par SINOPEC (China Petrochemical Corporation) qui est détenue à 100% par SIPC (Sinopec International Petroleum and Corporation). Cette dernière est une Entreprise Étatique de la République de Chine.</t>
  </si>
  <si>
    <t xml:space="preserve">Annexe 10-1 – Structure du capital et données sur la propriété réelle des sociétés pétrolières </t>
  </si>
  <si>
    <t>Annexe 10-2 – Structure du capital et données sur la propriété réelle des sociétés minières</t>
  </si>
  <si>
    <t>Permis transféré</t>
  </si>
  <si>
    <t>Commune</t>
  </si>
  <si>
    <t>Sangmelima</t>
  </si>
  <si>
    <t>Figuil</t>
  </si>
  <si>
    <t>Douala 1er</t>
  </si>
  <si>
    <t>Douala 4</t>
  </si>
  <si>
    <t>Yaounde 2</t>
  </si>
  <si>
    <t>Mbanga</t>
  </si>
  <si>
    <t xml:space="preserve"> MAKA 1</t>
  </si>
  <si>
    <t>Njombe Penja</t>
  </si>
  <si>
    <t>Annexe 21 – Détail de coûts pétroliers 2021 dans les champs pétroliers et la quote-part de l’État</t>
  </si>
  <si>
    <t xml:space="preserve">Annexe 22 – Détail sur les sociétés de négoces de pétrole pour la vente de la part de l’État </t>
  </si>
  <si>
    <t xml:space="preserve">Permis d’exploitation des carrières (attributions et renouvellement) : </t>
  </si>
  <si>
    <t xml:space="preserve">Permis de recherche (attributions) : </t>
  </si>
  <si>
    <t>SOCIETE DES MINES DE YAOUNDE (SOMIYA SARL)</t>
  </si>
  <si>
    <t>VALCLAIR DES EAUX DE SOUPCE (VALCLAIR DES EAUX 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</si>
</sst>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_);_(* \(#,##0\);_(* &quot;-&quot;??_);_(@_)"/>
    <numFmt numFmtId="166" formatCode="_-* #,##0_-;\-* #,##0_-;_-* &quot;-&quot;??_-;_-@_-"/>
    <numFmt numFmtId="167" formatCode="#,##0.000"/>
    <numFmt numFmtId="168" formatCode="_-* #,##0.000\ _€_-;\-* #,##0.000\ _€_-;_-* &quot;-&quot;??\ _€_-;_-@_-"/>
    <numFmt numFmtId="169" formatCode="#,##0_);\(&quot;&quot;#,##0\);_-* &quot;-&quot;??_-;_-@_-"/>
    <numFmt numFmtId="170" formatCode="yyyy\-mm\-dd;@"/>
    <numFmt numFmtId="171" formatCode="&quot;$&quot;#,##0.00"/>
    <numFmt numFmtId="172" formatCode="#,##0\ _€"/>
    <numFmt numFmtId="173" formatCode="_-* #,##0\ _€_-;\-* #,##0\ _€_-;_-* &quot;-&quot;\ _€_-;_-@_-"/>
    <numFmt numFmtId="174" formatCode="[$-409]d\-mmm\-yyyy;@"/>
    <numFmt numFmtId="175" formatCode="#,##0.0000"/>
    <numFmt numFmtId="176" formatCode="#,##0.0000000"/>
    <numFmt numFmtId="177" formatCode="#,##0.000000000"/>
    <numFmt numFmtId="178" formatCode="_-* #,##0.00\ _€_-;\-* #,##0.00\ _€_-;_-* &quot;-&quot;??\ _€_-;_-@_-"/>
    <numFmt numFmtId="179" formatCode="_-* #,##0.00000_-;\-* #,##0.00000_-;_-* &quot;-&quot;??_-;_-@_-"/>
  </numFmts>
  <fonts count="194">
    <font>
      <sz val="11"/>
      <color theme="1"/>
      <name val="Calibri"/>
      <family val="2"/>
      <scheme val="minor"/>
    </font>
    <font>
      <sz val="12"/>
      <color theme="1"/>
      <name val="Calibri"/>
      <family val="2"/>
      <scheme val="minor"/>
    </font>
    <font>
      <sz val="12"/>
      <color theme="1"/>
      <name val="Calibri"/>
      <family val="2"/>
      <scheme val="minor"/>
    </font>
    <font>
      <b/>
      <sz val="22"/>
      <color theme="1"/>
      <name val="Trebuchet MS"/>
      <family val="2"/>
    </font>
    <font>
      <u/>
      <sz val="11"/>
      <color theme="10"/>
      <name val="Calibri"/>
      <family val="2"/>
      <scheme val="minor"/>
    </font>
    <font>
      <b/>
      <sz val="11"/>
      <color theme="1"/>
      <name val="Calibri"/>
      <family val="2"/>
      <scheme val="minor"/>
    </font>
    <font>
      <sz val="11"/>
      <color theme="1"/>
      <name val="Calibri"/>
      <family val="2"/>
      <scheme val="minor"/>
    </font>
    <font>
      <b/>
      <sz val="10"/>
      <color rgb="FFFF0000"/>
      <name val="Trebuchet MS"/>
      <family val="2"/>
    </font>
    <font>
      <b/>
      <sz val="8"/>
      <color rgb="FFFFFFFF"/>
      <name val="Kohinoor Devanagari"/>
      <family val="3"/>
    </font>
    <font>
      <sz val="11"/>
      <color theme="1"/>
      <name val="Kohinoor Devanagari"/>
      <family val="3"/>
    </font>
    <font>
      <b/>
      <sz val="10"/>
      <name val="Trebuchet MS"/>
      <family val="2"/>
    </font>
    <font>
      <sz val="9"/>
      <name val="Trebuchet MS"/>
      <family val="2"/>
    </font>
    <font>
      <b/>
      <sz val="10"/>
      <color theme="0"/>
      <name val="Trebuchet MS"/>
      <family val="2"/>
    </font>
    <font>
      <sz val="8"/>
      <color theme="1"/>
      <name val="Arial"/>
      <family val="2"/>
    </font>
    <font>
      <sz val="10"/>
      <color theme="1"/>
      <name val="Trebuchet MS"/>
      <family val="2"/>
    </font>
    <font>
      <sz val="10"/>
      <name val="Arial"/>
      <family val="2"/>
    </font>
    <font>
      <sz val="10"/>
      <name val="Trebuchet MS"/>
      <family val="2"/>
    </font>
    <font>
      <b/>
      <sz val="8"/>
      <name val="Trebuchet MS"/>
      <family val="2"/>
    </font>
    <font>
      <sz val="8"/>
      <name val="Trebuchet MS"/>
      <family val="2"/>
    </font>
    <font>
      <sz val="8"/>
      <color theme="1"/>
      <name val="Trebuchet MS"/>
      <family val="2"/>
    </font>
    <font>
      <i/>
      <sz val="10"/>
      <color rgb="FFFF0000"/>
      <name val="Trebuchet MS"/>
      <family val="2"/>
    </font>
    <font>
      <b/>
      <sz val="12"/>
      <color theme="0"/>
      <name val="Trebuchet MS"/>
      <family val="2"/>
    </font>
    <font>
      <sz val="12"/>
      <color theme="1"/>
      <name val="Trebuchet MS"/>
      <family val="2"/>
    </font>
    <font>
      <b/>
      <sz val="11"/>
      <color rgb="FF3F3F3F"/>
      <name val="Calibri"/>
      <family val="2"/>
      <scheme val="minor"/>
    </font>
    <font>
      <sz val="11"/>
      <color theme="0"/>
      <name val="Calibri"/>
      <family val="2"/>
      <scheme val="minor"/>
    </font>
    <font>
      <sz val="8"/>
      <color rgb="FF3B3838"/>
      <name val="Kohinoor Devanagari"/>
      <family val="3"/>
    </font>
    <font>
      <b/>
      <sz val="20"/>
      <color theme="0"/>
      <name val="Trebuchet MS"/>
      <family val="2"/>
    </font>
    <font>
      <sz val="8"/>
      <color rgb="FF000000"/>
      <name val="Kohinoor Devanagari"/>
      <family val="3"/>
    </font>
    <font>
      <sz val="8"/>
      <color theme="1"/>
      <name val="Kohinoor Devanagari"/>
      <family val="3"/>
    </font>
    <font>
      <b/>
      <sz val="8"/>
      <color theme="0"/>
      <name val="Trebuchet MS"/>
      <family val="2"/>
    </font>
    <font>
      <b/>
      <sz val="8"/>
      <color theme="0"/>
      <name val="Kohinoor Devanagari"/>
      <family val="3"/>
    </font>
    <font>
      <b/>
      <sz val="9"/>
      <color rgb="FF404040"/>
      <name val="Kohinoor Devanagari"/>
      <family val="3"/>
    </font>
    <font>
      <sz val="7.5"/>
      <color rgb="FF404040"/>
      <name val="Kohinoor Devanagari"/>
      <family val="3"/>
    </font>
    <font>
      <sz val="12"/>
      <color rgb="FFFF0000"/>
      <name val="Trebuchet MS"/>
      <family val="2"/>
    </font>
    <font>
      <sz val="12"/>
      <color rgb="FF786860"/>
      <name val="Trebuchet MS"/>
      <family val="2"/>
    </font>
    <font>
      <b/>
      <sz val="12"/>
      <color rgb="FF786860"/>
      <name val="Trebuchet MS"/>
      <family val="2"/>
    </font>
    <font>
      <sz val="10"/>
      <color rgb="FF000000"/>
      <name val="Trebuchet MS"/>
      <family val="2"/>
    </font>
    <font>
      <b/>
      <sz val="10"/>
      <color rgb="FFFFFFFF"/>
      <name val="Trebuchet MS"/>
      <family val="2"/>
    </font>
    <font>
      <b/>
      <sz val="10"/>
      <color rgb="FF000000"/>
      <name val="Trebuchet MS"/>
      <family val="2"/>
    </font>
    <font>
      <sz val="10"/>
      <color theme="1"/>
      <name val="Calibri"/>
      <family val="2"/>
      <scheme val="minor"/>
    </font>
    <font>
      <sz val="10"/>
      <color rgb="FF00B050"/>
      <name val="Wingdings"/>
      <charset val="2"/>
    </font>
    <font>
      <sz val="10"/>
      <color rgb="FF00B050"/>
      <name val="Trebuchet MS"/>
      <family val="2"/>
    </font>
    <font>
      <sz val="10"/>
      <color rgb="FFFF0000"/>
      <name val="Trebuchet MS"/>
      <family val="2"/>
    </font>
    <font>
      <b/>
      <i/>
      <sz val="10"/>
      <color rgb="FFFF0000"/>
      <name val="Trebuchet MS"/>
      <family val="2"/>
    </font>
    <font>
      <sz val="8"/>
      <name val="Calibri Light"/>
      <family val="2"/>
      <scheme val="major"/>
    </font>
    <font>
      <b/>
      <sz val="8"/>
      <name val="Calibri Light"/>
      <family val="2"/>
      <scheme val="major"/>
    </font>
    <font>
      <sz val="8"/>
      <color theme="0"/>
      <name val="Calibri Light"/>
      <family val="2"/>
      <scheme val="major"/>
    </font>
    <font>
      <b/>
      <sz val="8"/>
      <color theme="0"/>
      <name val="Calibri Light"/>
      <family val="2"/>
      <scheme val="major"/>
    </font>
    <font>
      <sz val="10"/>
      <color theme="1"/>
      <name val="Arial"/>
      <family val="2"/>
    </font>
    <font>
      <sz val="9"/>
      <color theme="1"/>
      <name val="Calibri"/>
      <family val="2"/>
      <scheme val="minor"/>
    </font>
    <font>
      <b/>
      <sz val="9"/>
      <color rgb="FFFF0000"/>
      <name val="Trebuchet MS"/>
      <family val="2"/>
    </font>
    <font>
      <b/>
      <sz val="9"/>
      <color rgb="FFFFFFFF"/>
      <name val="Trebuchet MS"/>
      <family val="2"/>
    </font>
    <font>
      <b/>
      <sz val="20"/>
      <color rgb="FFFF0000"/>
      <name val="Arial"/>
      <family val="2"/>
    </font>
    <font>
      <sz val="10"/>
      <color rgb="FF000000"/>
      <name val="Arial"/>
      <family val="2"/>
    </font>
    <font>
      <b/>
      <sz val="20"/>
      <color rgb="FFFF0000"/>
      <name val="Trebuchet MS"/>
      <family val="2"/>
    </font>
    <font>
      <b/>
      <sz val="10"/>
      <color theme="1"/>
      <name val="Trebuchet MS"/>
      <family val="2"/>
    </font>
    <font>
      <sz val="8"/>
      <color rgb="FFFF0000"/>
      <name val="Trebuchet MS"/>
      <family val="2"/>
    </font>
    <font>
      <b/>
      <u/>
      <sz val="10"/>
      <name val="Trebuchet MS"/>
      <family val="2"/>
    </font>
    <font>
      <sz val="9"/>
      <color theme="1"/>
      <name val="Trebuchet MS"/>
      <family val="2"/>
    </font>
    <font>
      <sz val="12"/>
      <color theme="0"/>
      <name val="Trebuchet MS"/>
      <family val="2"/>
    </font>
    <font>
      <b/>
      <sz val="12"/>
      <color theme="1"/>
      <name val="Trebuchet MS"/>
      <family val="2"/>
    </font>
    <font>
      <b/>
      <sz val="12"/>
      <name val="Trebuchet MS"/>
      <family val="2"/>
    </font>
    <font>
      <b/>
      <sz val="8"/>
      <color theme="1"/>
      <name val="Trebuchet MS"/>
      <family val="2"/>
    </font>
    <font>
      <sz val="12"/>
      <name val="Trebuchet MS"/>
      <family val="2"/>
    </font>
    <font>
      <i/>
      <sz val="12"/>
      <name val="Trebuchet MS"/>
      <family val="2"/>
    </font>
    <font>
      <sz val="12"/>
      <color rgb="FFC00000"/>
      <name val="Trebuchet MS"/>
      <family val="2"/>
    </font>
    <font>
      <i/>
      <sz val="12"/>
      <color theme="0"/>
      <name val="Trebuchet MS"/>
      <family val="2"/>
    </font>
    <font>
      <b/>
      <i/>
      <sz val="12"/>
      <color theme="0"/>
      <name val="Trebuchet MS"/>
      <family val="2"/>
    </font>
    <font>
      <b/>
      <u/>
      <sz val="8"/>
      <name val="Trebuchet MS"/>
      <family val="2"/>
    </font>
    <font>
      <u/>
      <sz val="8"/>
      <name val="Trebuchet MS"/>
      <family val="2"/>
    </font>
    <font>
      <b/>
      <sz val="10"/>
      <color theme="0"/>
      <name val="Arial"/>
      <family val="2"/>
    </font>
    <font>
      <b/>
      <sz val="10"/>
      <name val="Arial"/>
      <family val="2"/>
    </font>
    <font>
      <b/>
      <sz val="8"/>
      <color indexed="63"/>
      <name val="Arial"/>
      <family val="2"/>
    </font>
    <font>
      <b/>
      <sz val="8"/>
      <name val="Arial"/>
      <family val="2"/>
    </font>
    <font>
      <sz val="8"/>
      <name val="Arial"/>
      <family val="2"/>
    </font>
    <font>
      <i/>
      <sz val="10"/>
      <color theme="1"/>
      <name val="Trebuchet MS"/>
      <family val="2"/>
    </font>
    <font>
      <b/>
      <sz val="20"/>
      <color theme="1"/>
      <name val="Calibri"/>
      <family val="2"/>
      <scheme val="minor"/>
    </font>
    <font>
      <sz val="10"/>
      <color rgb="FFFF0000"/>
      <name val="Calibri (Body)"/>
    </font>
    <font>
      <sz val="11"/>
      <color rgb="FF000000"/>
      <name val="Calibri"/>
      <family val="2"/>
      <scheme val="minor"/>
    </font>
    <font>
      <i/>
      <sz val="10"/>
      <color theme="1"/>
      <name val="Calibri"/>
      <family val="2"/>
      <scheme val="minor"/>
    </font>
    <font>
      <b/>
      <sz val="10"/>
      <color theme="1"/>
      <name val="Calibri"/>
      <family val="2"/>
      <scheme val="minor"/>
    </font>
    <font>
      <b/>
      <i/>
      <sz val="10"/>
      <color rgb="FF3F3F3F"/>
      <name val="Calibri"/>
      <family val="2"/>
      <scheme val="minor"/>
    </font>
    <font>
      <b/>
      <sz val="10"/>
      <name val="Calibri"/>
      <family val="2"/>
      <scheme val="minor"/>
    </font>
    <font>
      <sz val="10"/>
      <name val="Calibri"/>
      <family val="2"/>
      <scheme val="minor"/>
    </font>
    <font>
      <b/>
      <i/>
      <sz val="10"/>
      <name val="Calibri"/>
      <family val="2"/>
      <scheme val="minor"/>
    </font>
    <font>
      <i/>
      <sz val="10"/>
      <name val="Calibri"/>
      <family val="2"/>
      <scheme val="minor"/>
    </font>
    <font>
      <i/>
      <sz val="10"/>
      <color rgb="FF00B0F0"/>
      <name val="Calibri"/>
      <family val="2"/>
      <scheme val="minor"/>
    </font>
    <font>
      <b/>
      <sz val="12"/>
      <color theme="1"/>
      <name val="Calibri"/>
      <family val="2"/>
      <scheme val="minor"/>
    </font>
    <font>
      <sz val="20"/>
      <color theme="1"/>
      <name val="Calibri"/>
      <family val="2"/>
      <scheme val="minor"/>
    </font>
    <font>
      <b/>
      <sz val="11"/>
      <color theme="1"/>
      <name val="Calibri"/>
      <family val="2"/>
    </font>
    <font>
      <sz val="11"/>
      <color theme="1"/>
      <name val="Calibri"/>
      <family val="2"/>
    </font>
    <font>
      <u/>
      <sz val="11"/>
      <color theme="1"/>
      <name val="Calibri"/>
      <family val="2"/>
    </font>
    <font>
      <b/>
      <sz val="11"/>
      <color theme="1"/>
      <name val="Times New Roman"/>
      <family val="1"/>
    </font>
    <font>
      <i/>
      <sz val="8"/>
      <color rgb="FFFF0000"/>
      <name val="Calibri"/>
      <family val="2"/>
    </font>
    <font>
      <sz val="9"/>
      <color theme="1"/>
      <name val="Calibri"/>
      <family val="2"/>
    </font>
    <font>
      <b/>
      <sz val="10"/>
      <color rgb="FF3F3F3F"/>
      <name val="Calibri"/>
      <family val="2"/>
      <scheme val="minor"/>
    </font>
    <font>
      <sz val="10"/>
      <color rgb="FFFF0000"/>
      <name val="Calibri"/>
      <family val="2"/>
      <scheme val="minor"/>
    </font>
    <font>
      <sz val="10"/>
      <color rgb="FF000000"/>
      <name val="Calibri"/>
      <family val="2"/>
      <scheme val="minor"/>
    </font>
    <font>
      <b/>
      <i/>
      <sz val="10"/>
      <color theme="1"/>
      <name val="Trebuchet MS"/>
      <family val="2"/>
    </font>
    <font>
      <sz val="10"/>
      <color theme="0"/>
      <name val="Trebuchet MS"/>
      <family val="2"/>
    </font>
    <font>
      <i/>
      <sz val="8"/>
      <color rgb="FFFF0000"/>
      <name val="Trebuchet MS"/>
      <family val="2"/>
    </font>
    <font>
      <b/>
      <sz val="9"/>
      <color theme="1"/>
      <name val="Trebuchet MS"/>
      <family val="2"/>
    </font>
    <font>
      <b/>
      <i/>
      <sz val="8"/>
      <color rgb="FFFF0000"/>
      <name val="Trebuchet MS"/>
      <family val="2"/>
    </font>
    <font>
      <sz val="10"/>
      <color rgb="FF786860"/>
      <name val="Kohinoor Devanagari"/>
      <family val="3"/>
    </font>
    <font>
      <b/>
      <sz val="10"/>
      <color rgb="FF786860"/>
      <name val="Kohinoor Devanagari"/>
      <family val="3"/>
    </font>
    <font>
      <b/>
      <sz val="10"/>
      <color rgb="FFFF0000"/>
      <name val="Kohinoor Devanagari"/>
      <family val="3"/>
    </font>
    <font>
      <b/>
      <sz val="9"/>
      <name val="Kohinoor Devanagari"/>
      <family val="3"/>
    </font>
    <font>
      <sz val="11"/>
      <name val="Kohinoor Devanagari"/>
      <family val="3"/>
    </font>
    <font>
      <sz val="9"/>
      <name val="Kohinoor Devanagari"/>
      <family val="3"/>
    </font>
    <font>
      <b/>
      <sz val="11"/>
      <name val="Kohinoor Devanagari"/>
      <family val="3"/>
    </font>
    <font>
      <sz val="10"/>
      <name val="Kohinoor Devanagari"/>
      <family val="3"/>
    </font>
    <font>
      <sz val="10"/>
      <color theme="1"/>
      <name val="Kohinoor Devanagari"/>
      <family val="3"/>
    </font>
    <font>
      <b/>
      <sz val="10"/>
      <name val="Kohinoor Devanagari"/>
      <family val="3"/>
    </font>
    <font>
      <b/>
      <sz val="8"/>
      <color rgb="FFFFFFFF"/>
      <name val="Trebuchet MS"/>
      <family val="2"/>
    </font>
    <font>
      <sz val="8"/>
      <color rgb="FF3B3838"/>
      <name val="Trebuchet MS"/>
      <family val="2"/>
    </font>
    <font>
      <sz val="12"/>
      <color theme="1"/>
      <name val="Calibri"/>
      <family val="2"/>
      <scheme val="minor"/>
    </font>
    <font>
      <sz val="10"/>
      <name val="MS Sans Serif"/>
      <family val="2"/>
    </font>
    <font>
      <u/>
      <sz val="8"/>
      <color theme="10"/>
      <name val="Arial"/>
      <family val="2"/>
    </font>
    <font>
      <b/>
      <sz val="9"/>
      <color rgb="FFFFFFFF"/>
      <name val="Kohinoor Devanagari"/>
      <family val="3"/>
    </font>
    <font>
      <sz val="9"/>
      <color theme="1"/>
      <name val="Kohinoor Devanagari"/>
      <family val="3"/>
    </font>
    <font>
      <b/>
      <sz val="9"/>
      <color theme="0"/>
      <name val="Kohinoor Devanagari"/>
      <family val="3"/>
    </font>
    <font>
      <b/>
      <sz val="8"/>
      <color rgb="FFFFFFFF"/>
      <name val="Kohinoor Devanagari Regular"/>
    </font>
    <font>
      <b/>
      <sz val="9"/>
      <color rgb="FF000000"/>
      <name val="Tahoma"/>
      <family val="2"/>
    </font>
    <font>
      <sz val="9"/>
      <color rgb="FF000000"/>
      <name val="Tahoma"/>
      <family val="2"/>
    </font>
    <font>
      <sz val="8"/>
      <color theme="1"/>
      <name val="Kohinoor Devanagari Regular"/>
    </font>
    <font>
      <b/>
      <sz val="9"/>
      <color theme="1"/>
      <name val="Kohinoor Devanagari"/>
      <family val="3"/>
    </font>
    <font>
      <b/>
      <sz val="8"/>
      <color rgb="FF333333"/>
      <name val="Kohinoor Devanagari"/>
      <family val="3"/>
    </font>
    <font>
      <b/>
      <sz val="11"/>
      <color theme="1"/>
      <name val="Kohinoor Devanagari"/>
      <family val="3"/>
    </font>
    <font>
      <b/>
      <sz val="10"/>
      <color theme="0"/>
      <name val="Rockwell"/>
      <family val="1"/>
    </font>
    <font>
      <b/>
      <sz val="9"/>
      <color theme="1"/>
      <name val="Rockwell"/>
      <family val="1"/>
    </font>
    <font>
      <b/>
      <sz val="9"/>
      <name val="Rockwell"/>
      <family val="1"/>
    </font>
    <font>
      <b/>
      <sz val="14"/>
      <color theme="0"/>
      <name val="Rockwell"/>
      <family val="1"/>
    </font>
    <font>
      <sz val="11"/>
      <color theme="1"/>
      <name val="Rockwell"/>
      <family val="1"/>
    </font>
    <font>
      <b/>
      <sz val="9"/>
      <color theme="0"/>
      <name val="Rockwell"/>
      <family val="1"/>
    </font>
    <font>
      <b/>
      <sz val="8"/>
      <color theme="0"/>
      <name val="Rockwell"/>
      <family val="1"/>
    </font>
    <font>
      <b/>
      <sz val="11"/>
      <name val="Rockwell"/>
      <family val="1"/>
    </font>
    <font>
      <b/>
      <sz val="8"/>
      <name val="Rockwell"/>
      <family val="1"/>
    </font>
    <font>
      <sz val="10"/>
      <name val="Rockwell"/>
      <family val="1"/>
    </font>
    <font>
      <sz val="9"/>
      <name val="Rockwell"/>
      <family val="1"/>
    </font>
    <font>
      <sz val="11"/>
      <name val="Rockwell"/>
      <family val="1"/>
    </font>
    <font>
      <i/>
      <sz val="11"/>
      <color theme="1"/>
      <name val="Rockwell"/>
      <family val="1"/>
    </font>
    <font>
      <i/>
      <vertAlign val="superscript"/>
      <sz val="11"/>
      <color theme="1"/>
      <name val="Rockwell"/>
      <family val="1"/>
    </font>
    <font>
      <b/>
      <u/>
      <sz val="11"/>
      <color theme="1"/>
      <name val="Rockwell"/>
      <family val="1"/>
    </font>
    <font>
      <b/>
      <sz val="11"/>
      <color theme="1"/>
      <name val="Rockwell"/>
      <family val="1"/>
    </font>
    <font>
      <sz val="9"/>
      <color theme="1"/>
      <name val="Rockwell"/>
      <family val="1"/>
    </font>
    <font>
      <b/>
      <sz val="14"/>
      <color theme="1"/>
      <name val="Rockwell"/>
      <family val="1"/>
    </font>
    <font>
      <b/>
      <sz val="9"/>
      <color rgb="FF404040"/>
      <name val="Kohinoor Devanagari Regular"/>
    </font>
    <font>
      <sz val="11"/>
      <name val="Calibri"/>
      <family val="2"/>
      <scheme val="minor"/>
    </font>
    <font>
      <sz val="12"/>
      <color theme="1"/>
      <name val="Calibri Light"/>
      <family val="2"/>
    </font>
    <font>
      <b/>
      <sz val="10"/>
      <color theme="1"/>
      <name val="Arial"/>
      <family val="2"/>
    </font>
    <font>
      <sz val="12"/>
      <color theme="1"/>
      <name val="Arial"/>
      <family val="2"/>
    </font>
    <font>
      <sz val="12"/>
      <color rgb="FF404040"/>
      <name val="Trebuchet MS"/>
      <family val="2"/>
    </font>
    <font>
      <b/>
      <sz val="8"/>
      <color rgb="FF404040"/>
      <name val="Kohinoor Devanagari"/>
      <family val="3"/>
    </font>
    <font>
      <sz val="10"/>
      <color rgb="FFFF0000"/>
      <name val="Kohinoor Devanagari"/>
      <family val="3"/>
    </font>
    <font>
      <sz val="12"/>
      <name val="Kohinoor Devanagari"/>
      <family val="3"/>
    </font>
    <font>
      <sz val="10"/>
      <color theme="0"/>
      <name val="Kohinoor Devanagari"/>
      <family val="3"/>
    </font>
    <font>
      <sz val="8"/>
      <color rgb="FFFF0000"/>
      <name val="Kohinoor Devanagari"/>
      <family val="3"/>
    </font>
    <font>
      <sz val="9"/>
      <color rgb="FFFF0000"/>
      <name val="Kohinoor Devanagari"/>
      <family val="3"/>
    </font>
    <font>
      <i/>
      <sz val="9"/>
      <color rgb="FF3B3838"/>
      <name val="Trebuchet MS"/>
      <family val="2"/>
    </font>
    <font>
      <sz val="8"/>
      <name val="Kohinoor Devanagari"/>
      <family val="3"/>
    </font>
    <font>
      <u/>
      <sz val="8"/>
      <name val="Kohinoor Devanagari"/>
      <family val="3"/>
    </font>
    <font>
      <sz val="9"/>
      <color rgb="FF786860"/>
      <name val="Rockwell"/>
      <family val="1"/>
    </font>
    <font>
      <u/>
      <sz val="8"/>
      <color theme="10"/>
      <name val="Kohinoor Devanagari"/>
      <family val="3"/>
    </font>
    <font>
      <b/>
      <sz val="14"/>
      <color rgb="FFFF0000"/>
      <name val="Trebuchet MS"/>
      <family val="2"/>
    </font>
    <font>
      <b/>
      <sz val="12"/>
      <color theme="1"/>
      <name val="Times New Roman"/>
      <family val="1"/>
    </font>
    <font>
      <sz val="12"/>
      <color theme="1"/>
      <name val="Times New Roman"/>
      <family val="1"/>
    </font>
    <font>
      <i/>
      <sz val="9"/>
      <color theme="1"/>
      <name val="Trebuchet MS"/>
      <family val="2"/>
    </font>
    <font>
      <b/>
      <sz val="18"/>
      <color rgb="FFFF0000"/>
      <name val="Trebuchet MS"/>
      <family val="2"/>
    </font>
    <font>
      <b/>
      <sz val="16"/>
      <color theme="0"/>
      <name val="Trebuchet MS"/>
      <family val="2"/>
    </font>
    <font>
      <b/>
      <sz val="8"/>
      <name val="Kohinoor Devanagari"/>
      <family val="3"/>
    </font>
    <font>
      <b/>
      <sz val="8"/>
      <color theme="1"/>
      <name val="Kohinoor Devanagari"/>
      <family val="3"/>
    </font>
    <font>
      <sz val="8"/>
      <color rgb="FF333333"/>
      <name val="Kohinoor Devanagari"/>
      <family val="3"/>
    </font>
    <font>
      <u/>
      <sz val="9"/>
      <color theme="10"/>
      <name val="Kohinoor Devanagari"/>
      <family val="3"/>
    </font>
    <font>
      <b/>
      <u/>
      <sz val="9"/>
      <color theme="1"/>
      <name val="Kohinoor Devanagari"/>
      <family val="3"/>
    </font>
    <font>
      <b/>
      <sz val="9"/>
      <color rgb="FFFFFFFF"/>
      <name val="Rockwell"/>
      <family val="1"/>
    </font>
    <font>
      <sz val="10"/>
      <color theme="1"/>
      <name val="Rockwell"/>
      <family val="1"/>
    </font>
    <font>
      <b/>
      <u/>
      <sz val="8"/>
      <name val="Rockwell"/>
      <family val="1"/>
    </font>
    <font>
      <b/>
      <sz val="10"/>
      <color rgb="FF000000"/>
      <name val="Rockwell"/>
      <family val="1"/>
    </font>
    <font>
      <b/>
      <u/>
      <sz val="10"/>
      <name val="Rockwell"/>
      <family val="1"/>
    </font>
    <font>
      <b/>
      <sz val="12"/>
      <color theme="1"/>
      <name val="Rockwell"/>
      <family val="1"/>
    </font>
    <font>
      <sz val="8"/>
      <color rgb="FFFF0000"/>
      <name val="Rockwell"/>
      <family val="1"/>
    </font>
    <font>
      <i/>
      <sz val="9"/>
      <color theme="1"/>
      <name val="Rockwell"/>
      <family val="1"/>
    </font>
    <font>
      <b/>
      <sz val="20"/>
      <color rgb="FFFF0000"/>
      <name val="Rockwell"/>
      <family val="1"/>
    </font>
    <font>
      <sz val="14"/>
      <color theme="1"/>
      <name val="Calibri"/>
      <family val="2"/>
      <scheme val="minor"/>
    </font>
    <font>
      <b/>
      <sz val="8"/>
      <color rgb="FFFFFFFF"/>
      <name val="Calibri Light"/>
      <family val="2"/>
      <scheme val="major"/>
    </font>
    <font>
      <sz val="9"/>
      <color rgb="FF000000"/>
      <name val="Kohinoor Devanagari"/>
      <family val="3"/>
    </font>
    <font>
      <b/>
      <sz val="9"/>
      <color rgb="FF0D0D0D"/>
      <name val="Kohinoor Devanagari"/>
      <family val="3"/>
    </font>
    <font>
      <sz val="9"/>
      <color rgb="FF3B3838"/>
      <name val="Kohinoor Devanagari"/>
      <family val="3"/>
    </font>
    <font>
      <sz val="9"/>
      <color rgb="FF404040"/>
      <name val="Kohinoor Devanagari"/>
      <family val="3"/>
    </font>
    <font>
      <b/>
      <sz val="9"/>
      <color theme="0"/>
      <name val="Kohinoor Devanagari"/>
      <family val="2"/>
    </font>
    <font>
      <b/>
      <sz val="14"/>
      <color rgb="FF61BC4D"/>
      <name val="Kohinoor Devanagari"/>
      <family val="3"/>
    </font>
    <font>
      <sz val="9"/>
      <name val="Kohinoor Devanagari"/>
      <family val="2"/>
    </font>
    <font>
      <sz val="9"/>
      <color theme="1"/>
      <name val="Kohinoor Devanagari"/>
      <family val="2"/>
    </font>
    <font>
      <sz val="8"/>
      <color theme="1"/>
      <name val="Kohinoor Devanagari"/>
      <family val="2"/>
    </font>
  </fonts>
  <fills count="38">
    <fill>
      <patternFill patternType="none"/>
    </fill>
    <fill>
      <patternFill patternType="gray125"/>
    </fill>
    <fill>
      <patternFill patternType="solid">
        <fgColor rgb="FFFFFFFF"/>
        <bgColor indexed="64"/>
      </patternFill>
    </fill>
    <fill>
      <patternFill patternType="solid">
        <fgColor rgb="FF748A96"/>
        <bgColor indexed="64"/>
      </patternFill>
    </fill>
    <fill>
      <patternFill patternType="solid">
        <fgColor rgb="FFE2EFD9"/>
        <bgColor indexed="64"/>
      </patternFill>
    </fill>
    <fill>
      <patternFill patternType="solid">
        <fgColor theme="0"/>
        <bgColor indexed="64"/>
      </patternFill>
    </fill>
    <fill>
      <patternFill patternType="solid">
        <fgColor rgb="FF299F94"/>
        <bgColor indexed="64"/>
      </patternFill>
    </fill>
    <fill>
      <patternFill patternType="solid">
        <fgColor rgb="FFEEECE1"/>
        <bgColor indexed="64"/>
      </patternFill>
    </fill>
    <fill>
      <patternFill patternType="solid">
        <fgColor rgb="FFFF0000"/>
        <bgColor indexed="64"/>
      </patternFill>
    </fill>
    <fill>
      <patternFill patternType="solid">
        <fgColor rgb="FFF2F2F2"/>
      </patternFill>
    </fill>
    <fill>
      <patternFill patternType="solid">
        <fgColor rgb="FF80808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
      <patternFill patternType="lightDown">
        <bgColor theme="0" tint="-4.9989318521683403E-2"/>
      </patternFill>
    </fill>
    <fill>
      <patternFill patternType="solid">
        <fgColor theme="0" tint="-0.499984740745262"/>
        <bgColor indexed="64"/>
      </patternFill>
    </fill>
    <fill>
      <patternFill patternType="solid">
        <fgColor theme="5"/>
        <bgColor indexed="64"/>
      </patternFill>
    </fill>
    <fill>
      <patternFill patternType="solid">
        <fgColor rgb="FFFABF8F"/>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gray125">
        <bgColor theme="0" tint="-4.9989318521683403E-2"/>
      </patternFill>
    </fill>
    <fill>
      <patternFill patternType="solid">
        <fgColor theme="0" tint="-0.14999847407452621"/>
        <bgColor indexed="64"/>
      </patternFill>
    </fill>
    <fill>
      <patternFill patternType="solid">
        <fgColor rgb="FF47626F"/>
        <bgColor indexed="64"/>
      </patternFill>
    </fill>
    <fill>
      <patternFill patternType="solid">
        <fgColor rgb="FFE2EFDA"/>
        <bgColor indexed="64"/>
      </patternFill>
    </fill>
    <fill>
      <patternFill patternType="solid">
        <fgColor theme="8"/>
        <bgColor indexed="64"/>
      </patternFill>
    </fill>
    <fill>
      <patternFill patternType="solid">
        <fgColor rgb="FFFFFF00"/>
        <bgColor indexed="64"/>
      </patternFill>
    </fill>
    <fill>
      <patternFill patternType="solid">
        <fgColor rgb="FFA4E7E1"/>
        <bgColor indexed="64"/>
      </patternFill>
    </fill>
    <fill>
      <patternFill patternType="solid">
        <fgColor rgb="FF218F8B"/>
        <bgColor indexed="64"/>
      </patternFill>
    </fill>
    <fill>
      <patternFill patternType="solid">
        <fgColor theme="9" tint="0.59999389629810485"/>
        <bgColor indexed="64"/>
      </patternFill>
    </fill>
    <fill>
      <patternFill patternType="solid">
        <fgColor theme="5" tint="-0.499984740745262"/>
        <bgColor indexed="64"/>
      </patternFill>
    </fill>
    <fill>
      <patternFill patternType="solid">
        <fgColor rgb="FF175753"/>
        <bgColor indexed="64"/>
      </patternFill>
    </fill>
    <fill>
      <patternFill patternType="solid">
        <fgColor theme="5" tint="0.39997558519241921"/>
        <bgColor indexed="64"/>
      </patternFill>
    </fill>
    <fill>
      <patternFill patternType="solid">
        <fgColor rgb="FF00B0F0"/>
        <bgColor indexed="64"/>
      </patternFill>
    </fill>
    <fill>
      <patternFill patternType="solid">
        <fgColor rgb="FF92D050"/>
        <bgColor indexed="64"/>
      </patternFill>
    </fill>
    <fill>
      <patternFill patternType="solid">
        <fgColor rgb="FF75DBD3"/>
        <bgColor indexed="64"/>
      </patternFill>
    </fill>
  </fills>
  <borders count="139">
    <border>
      <left/>
      <right/>
      <top/>
      <bottom/>
      <diagonal/>
    </border>
    <border>
      <left/>
      <right/>
      <top/>
      <bottom style="medium">
        <color rgb="FFFFFFFF"/>
      </bottom>
      <diagonal/>
    </border>
    <border>
      <left/>
      <right/>
      <top style="medium">
        <color indexed="64"/>
      </top>
      <bottom/>
      <diagonal/>
    </border>
    <border>
      <left/>
      <right style="medium">
        <color indexed="64"/>
      </right>
      <top style="medium">
        <color indexed="64"/>
      </top>
      <bottom/>
      <diagonal/>
    </border>
    <border>
      <left/>
      <right/>
      <top/>
      <bottom style="thin">
        <color rgb="FF92D05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bottom style="medium">
        <color rgb="FF00B050"/>
      </bottom>
      <diagonal/>
    </border>
    <border>
      <left/>
      <right/>
      <top/>
      <bottom style="thin">
        <color theme="0"/>
      </bottom>
      <diagonal/>
    </border>
    <border>
      <left/>
      <right/>
      <top style="medium">
        <color rgb="FF00B050"/>
      </top>
      <bottom/>
      <diagonal/>
    </border>
    <border>
      <left style="medium">
        <color indexed="64"/>
      </left>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rgb="FF3F3F3F"/>
      </right>
      <top style="thin">
        <color rgb="FF3F3F3F"/>
      </top>
      <bottom style="thin">
        <color rgb="FF3F3F3F"/>
      </bottom>
      <diagonal/>
    </border>
    <border>
      <left/>
      <right/>
      <top style="thin">
        <color indexed="64"/>
      </top>
      <bottom/>
      <diagonal/>
    </border>
    <border>
      <left/>
      <right style="thin">
        <color rgb="FF3F3F3F"/>
      </right>
      <top style="thin">
        <color rgb="FF3F3F3F"/>
      </top>
      <bottom/>
      <diagonal/>
    </border>
    <border>
      <left/>
      <right/>
      <top/>
      <bottom style="thin">
        <color auto="1"/>
      </bottom>
      <diagonal/>
    </border>
    <border>
      <left/>
      <right style="thin">
        <color rgb="FF3F3F3F"/>
      </right>
      <top style="thin">
        <color indexed="64"/>
      </top>
      <bottom/>
      <diagonal/>
    </border>
    <border>
      <left/>
      <right style="thin">
        <color auto="1"/>
      </right>
      <top/>
      <bottom style="thin">
        <color auto="1"/>
      </bottom>
      <diagonal/>
    </border>
    <border>
      <left/>
      <right style="thin">
        <color rgb="FF3F3F3F"/>
      </right>
      <top/>
      <bottom style="thin">
        <color rgb="FF3F3F3F"/>
      </bottom>
      <diagonal/>
    </border>
    <border>
      <left/>
      <right style="thin">
        <color rgb="FF3F3F3F"/>
      </right>
      <top/>
      <bottom/>
      <diagonal/>
    </border>
    <border>
      <left style="medium">
        <color indexed="64"/>
      </left>
      <right/>
      <top style="medium">
        <color indexed="64"/>
      </top>
      <bottom/>
      <diagonal/>
    </border>
    <border>
      <left/>
      <right style="medium">
        <color indexed="64"/>
      </right>
      <top/>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indexed="64"/>
      </left>
      <right/>
      <top/>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indexed="64"/>
      </left>
      <right style="thin">
        <color indexed="64"/>
      </right>
      <top style="dashed">
        <color indexed="64"/>
      </top>
      <bottom style="dashed">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indexed="64"/>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auto="1"/>
      </left>
      <right style="hair">
        <color auto="1"/>
      </right>
      <top style="thin">
        <color theme="0" tint="-0.34998626667073579"/>
      </top>
      <bottom style="hair">
        <color auto="1"/>
      </bottom>
      <diagonal/>
    </border>
    <border>
      <left style="hair">
        <color auto="1"/>
      </left>
      <right style="hair">
        <color auto="1"/>
      </right>
      <top style="thin">
        <color theme="0" tint="-0.34998626667073579"/>
      </top>
      <bottom style="hair">
        <color auto="1"/>
      </bottom>
      <diagonal/>
    </border>
    <border>
      <left style="hair">
        <color auto="1"/>
      </left>
      <right style="thin">
        <color indexed="64"/>
      </right>
      <top style="thin">
        <color theme="0" tint="-0.34998626667073579"/>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style="thin">
        <color indexed="64"/>
      </right>
      <top style="hair">
        <color auto="1"/>
      </top>
      <bottom style="thin">
        <color theme="0" tint="-0.34998626667073579"/>
      </bottom>
      <diagonal/>
    </border>
    <border>
      <left/>
      <right style="thin">
        <color indexed="64"/>
      </right>
      <top/>
      <bottom/>
      <diagonal/>
    </border>
    <border>
      <left style="thin">
        <color auto="1"/>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auto="1"/>
      </left>
      <right style="hair">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thin">
        <color indexed="64"/>
      </right>
      <top style="thin">
        <color theme="0" tint="-0.34998626667073579"/>
      </top>
      <bottom style="thin">
        <color theme="0" tint="-0.34998626667073579"/>
      </bottom>
      <diagonal/>
    </border>
    <border>
      <left style="thin">
        <color auto="1"/>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top style="thin">
        <color auto="1"/>
      </top>
      <bottom style="thin">
        <color theme="0" tint="-0.34998626667073579"/>
      </bottom>
      <diagonal/>
    </border>
    <border>
      <left/>
      <right/>
      <top style="thin">
        <color auto="1"/>
      </top>
      <bottom style="thin">
        <color theme="0" tint="-0.34998626667073579"/>
      </bottom>
      <diagonal/>
    </border>
    <border>
      <left/>
      <right/>
      <top/>
      <bottom style="thick">
        <color rgb="FF61BC4D"/>
      </bottom>
      <diagonal/>
    </border>
    <border>
      <left/>
      <right/>
      <top/>
      <bottom style="medium">
        <color theme="0"/>
      </bottom>
      <diagonal/>
    </border>
    <border>
      <left/>
      <right/>
      <top/>
      <bottom style="medium">
        <color rgb="FF61BC4D"/>
      </bottom>
      <diagonal/>
    </border>
    <border>
      <left/>
      <right style="dashed">
        <color indexed="64"/>
      </right>
      <top/>
      <bottom/>
      <diagonal/>
    </border>
    <border>
      <left/>
      <right style="dashed">
        <color indexed="64"/>
      </right>
      <top style="medium">
        <color rgb="FF00B050"/>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dashed">
        <color indexed="64"/>
      </right>
      <top style="dashed">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thin">
        <color indexed="64"/>
      </left>
      <right style="thin">
        <color indexed="64"/>
      </right>
      <top style="medium">
        <color indexed="64"/>
      </top>
      <bottom style="hair">
        <color indexed="64"/>
      </bottom>
      <diagonal/>
    </border>
    <border>
      <left style="double">
        <color indexed="64"/>
      </left>
      <right style="medium">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right style="dashed">
        <color indexed="64"/>
      </right>
      <top style="dashed">
        <color indexed="64"/>
      </top>
      <bottom style="medium">
        <color indexed="64"/>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ashed">
        <color indexed="64"/>
      </left>
      <right style="dashed">
        <color indexed="64"/>
      </right>
      <top style="thin">
        <color indexed="64"/>
      </top>
      <bottom style="dashed">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right/>
      <top style="medium">
        <color rgb="FF00B050"/>
      </top>
      <bottom style="thin">
        <color indexed="64"/>
      </bottom>
      <diagonal/>
    </border>
    <border>
      <left/>
      <right/>
      <top style="thin">
        <color indexed="64"/>
      </top>
      <bottom style="medium">
        <color rgb="FFFFFFFF"/>
      </bottom>
      <diagonal/>
    </border>
    <border>
      <left/>
      <right/>
      <top style="medium">
        <color rgb="FFFFFFFF"/>
      </top>
      <bottom style="thin">
        <color indexed="64"/>
      </bottom>
      <diagonal/>
    </border>
    <border>
      <left style="dashed">
        <color rgb="FF000000"/>
      </left>
      <right style="dashed">
        <color rgb="FF000000"/>
      </right>
      <top style="dashed">
        <color rgb="FF000000"/>
      </top>
      <bottom style="dashed">
        <color rgb="FF000000"/>
      </bottom>
      <diagonal/>
    </border>
    <border>
      <left style="thin">
        <color auto="1"/>
      </left>
      <right style="thin">
        <color theme="0" tint="-0.34998626667073579"/>
      </right>
      <top style="thin">
        <color auto="1"/>
      </top>
      <bottom/>
      <diagonal/>
    </border>
    <border>
      <left style="thin">
        <color theme="0" tint="-0.34998626667073579"/>
      </left>
      <right style="thin">
        <color theme="0" tint="-0.34998626667073579"/>
      </right>
      <top style="thin">
        <color auto="1"/>
      </top>
      <bottom/>
      <diagonal/>
    </border>
    <border>
      <left/>
      <right style="thin">
        <color indexed="64"/>
      </right>
      <top style="thin">
        <color indexed="64"/>
      </top>
      <bottom style="thin">
        <color theme="0" tint="-0.34998626667073579"/>
      </bottom>
      <diagonal/>
    </border>
    <border>
      <left style="thin">
        <color auto="1"/>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rgb="FFFFFFFF"/>
      </left>
      <right/>
      <top/>
      <bottom style="medium">
        <color rgb="FF00B050"/>
      </bottom>
      <diagonal/>
    </border>
    <border>
      <left/>
      <right/>
      <top/>
      <bottom style="thick">
        <color theme="4"/>
      </bottom>
      <diagonal/>
    </border>
    <border>
      <left style="hair">
        <color auto="1"/>
      </left>
      <right style="thin">
        <color indexed="64"/>
      </right>
      <top/>
      <bottom/>
      <diagonal/>
    </border>
    <border>
      <left style="hair">
        <color indexed="64"/>
      </left>
      <right style="hair">
        <color indexed="64"/>
      </right>
      <top/>
      <bottom/>
      <diagonal/>
    </border>
    <border>
      <left style="thin">
        <color auto="1"/>
      </left>
      <right style="hair">
        <color auto="1"/>
      </right>
      <top/>
      <bottom/>
      <diagonal/>
    </border>
  </borders>
  <cellStyleXfs count="37">
    <xf numFmtId="0" fontId="0" fillId="0" borderId="0"/>
    <xf numFmtId="0" fontId="4" fillId="0" borderId="0" applyNumberFormat="0" applyFill="0" applyBorder="0" applyAlignment="0" applyProtection="0"/>
    <xf numFmtId="164" fontId="6" fillId="0" borderId="0" applyFont="0" applyFill="0" applyBorder="0" applyAlignment="0" applyProtection="0"/>
    <xf numFmtId="0" fontId="6" fillId="0" borderId="0"/>
    <xf numFmtId="0" fontId="15" fillId="0" borderId="0"/>
    <xf numFmtId="0" fontId="6" fillId="0" borderId="0"/>
    <xf numFmtId="43" fontId="13" fillId="0" borderId="0" applyFont="0" applyFill="0" applyBorder="0" applyAlignment="0" applyProtection="0"/>
    <xf numFmtId="0" fontId="6" fillId="0" borderId="0"/>
    <xf numFmtId="0" fontId="23" fillId="9" borderId="23" applyNumberFormat="0" applyAlignment="0" applyProtection="0"/>
    <xf numFmtId="0" fontId="48" fillId="0" borderId="0"/>
    <xf numFmtId="0" fontId="6" fillId="0" borderId="0"/>
    <xf numFmtId="0" fontId="13" fillId="0" borderId="0"/>
    <xf numFmtId="0" fontId="15" fillId="0" borderId="0"/>
    <xf numFmtId="0" fontId="15" fillId="0" borderId="0"/>
    <xf numFmtId="0" fontId="15" fillId="0" borderId="0"/>
    <xf numFmtId="0" fontId="116" fillId="0" borderId="0"/>
    <xf numFmtId="0" fontId="15" fillId="0" borderId="0"/>
    <xf numFmtId="0" fontId="6" fillId="0" borderId="0"/>
    <xf numFmtId="0" fontId="6" fillId="0" borderId="0"/>
    <xf numFmtId="0" fontId="6" fillId="0" borderId="0"/>
    <xf numFmtId="0" fontId="115" fillId="0" borderId="0"/>
    <xf numFmtId="164" fontId="13" fillId="0" borderId="0" applyFont="0" applyFill="0" applyBorder="0" applyAlignment="0" applyProtection="0"/>
    <xf numFmtId="0" fontId="117"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164" fontId="115"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13" fillId="0" borderId="0"/>
    <xf numFmtId="0" fontId="6" fillId="0" borderId="0"/>
    <xf numFmtId="164" fontId="13" fillId="0" borderId="0" applyFont="0" applyFill="0" applyBorder="0" applyAlignment="0" applyProtection="0"/>
    <xf numFmtId="0" fontId="2" fillId="0" borderId="0"/>
    <xf numFmtId="164" fontId="2" fillId="0" borderId="0" applyFont="0" applyFill="0" applyBorder="0" applyAlignment="0" applyProtection="0"/>
    <xf numFmtId="0" fontId="1" fillId="0" borderId="0"/>
  </cellStyleXfs>
  <cellXfs count="1438">
    <xf numFmtId="0" fontId="0" fillId="0" borderId="0" xfId="0"/>
    <xf numFmtId="0" fontId="0" fillId="0" borderId="0" xfId="0" applyAlignment="1">
      <alignment wrapText="1"/>
    </xf>
    <xf numFmtId="0" fontId="3" fillId="0" borderId="0" xfId="0" applyFont="1"/>
    <xf numFmtId="0" fontId="9" fillId="0" borderId="0" xfId="0" applyFont="1"/>
    <xf numFmtId="0" fontId="14" fillId="7" borderId="14" xfId="5" applyFont="1" applyFill="1" applyBorder="1" applyAlignment="1">
      <alignment horizontal="right" vertical="center"/>
    </xf>
    <xf numFmtId="0" fontId="12" fillId="6" borderId="14" xfId="0" applyFont="1" applyFill="1" applyBorder="1" applyAlignment="1">
      <alignment horizontal="center" vertical="center" wrapText="1"/>
    </xf>
    <xf numFmtId="0" fontId="10" fillId="7" borderId="14" xfId="0" applyFont="1" applyFill="1" applyBorder="1"/>
    <xf numFmtId="14" fontId="10" fillId="7" borderId="14" xfId="0" applyNumberFormat="1" applyFont="1" applyFill="1" applyBorder="1" applyAlignment="1">
      <alignment horizontal="center" vertical="center"/>
    </xf>
    <xf numFmtId="0" fontId="12" fillId="6" borderId="14" xfId="0" applyFont="1" applyFill="1" applyBorder="1" applyAlignment="1">
      <alignment vertical="center"/>
    </xf>
    <xf numFmtId="0" fontId="12" fillId="6" borderId="14" xfId="4" applyFont="1" applyFill="1" applyBorder="1" applyAlignment="1">
      <alignment horizontal="center" vertical="center" wrapText="1"/>
    </xf>
    <xf numFmtId="3" fontId="12" fillId="6" borderId="14" xfId="4" applyNumberFormat="1" applyFont="1" applyFill="1" applyBorder="1" applyAlignment="1">
      <alignment horizontal="center" vertical="center" wrapText="1"/>
    </xf>
    <xf numFmtId="0" fontId="20" fillId="0" borderId="0" xfId="0" applyFont="1"/>
    <xf numFmtId="0" fontId="21" fillId="6" borderId="5" xfId="0" applyFont="1" applyFill="1" applyBorder="1" applyAlignment="1">
      <alignment horizontal="center"/>
    </xf>
    <xf numFmtId="3" fontId="22" fillId="0" borderId="5" xfId="0" applyNumberFormat="1" applyFont="1" applyBorder="1" applyAlignment="1">
      <alignment wrapText="1"/>
    </xf>
    <xf numFmtId="3" fontId="22" fillId="0" borderId="5" xfId="0" applyNumberFormat="1" applyFont="1" applyBorder="1"/>
    <xf numFmtId="0" fontId="16" fillId="7" borderId="14" xfId="0" applyFont="1" applyFill="1" applyBorder="1"/>
    <xf numFmtId="14" fontId="10" fillId="7" borderId="14" xfId="0" applyNumberFormat="1" applyFont="1" applyFill="1" applyBorder="1"/>
    <xf numFmtId="0" fontId="8" fillId="3" borderId="0" xfId="0" applyFont="1" applyFill="1" applyAlignment="1">
      <alignment vertical="center"/>
    </xf>
    <xf numFmtId="0" fontId="12" fillId="6" borderId="16" xfId="0" applyFont="1" applyFill="1" applyBorder="1" applyAlignment="1">
      <alignment horizontal="center" vertical="center" wrapText="1"/>
    </xf>
    <xf numFmtId="14" fontId="10" fillId="7" borderId="14" xfId="0" applyNumberFormat="1" applyFont="1" applyFill="1" applyBorder="1" applyAlignment="1">
      <alignment horizontal="center"/>
    </xf>
    <xf numFmtId="1" fontId="10" fillId="7" borderId="14" xfId="0" applyNumberFormat="1" applyFont="1" applyFill="1" applyBorder="1"/>
    <xf numFmtId="0" fontId="8" fillId="3" borderId="24" xfId="0" applyFont="1" applyFill="1" applyBorder="1" applyAlignment="1">
      <alignment horizontal="center" vertical="center" wrapText="1"/>
    </xf>
    <xf numFmtId="0" fontId="25" fillId="4" borderId="0" xfId="0" applyFont="1" applyFill="1" applyAlignment="1">
      <alignment vertical="center"/>
    </xf>
    <xf numFmtId="9" fontId="0" fillId="0" borderId="0" xfId="0" applyNumberFormat="1"/>
    <xf numFmtId="164" fontId="0" fillId="0" borderId="0" xfId="2" applyFont="1"/>
    <xf numFmtId="0" fontId="21" fillId="6" borderId="14" xfId="0" applyFont="1" applyFill="1" applyBorder="1" applyAlignment="1">
      <alignment horizontal="center" vertical="center" wrapText="1"/>
    </xf>
    <xf numFmtId="0" fontId="21" fillId="6" borderId="14" xfId="0" applyFont="1" applyFill="1" applyBorder="1" applyAlignment="1">
      <alignment vertical="center" wrapText="1"/>
    </xf>
    <xf numFmtId="0" fontId="8" fillId="3" borderId="24" xfId="0" applyFont="1" applyFill="1" applyBorder="1" applyAlignment="1">
      <alignment vertical="center" wrapText="1"/>
    </xf>
    <xf numFmtId="0" fontId="31" fillId="0" borderId="0" xfId="0" applyFont="1" applyAlignment="1">
      <alignment vertical="center"/>
    </xf>
    <xf numFmtId="0" fontId="8" fillId="3" borderId="24" xfId="0" applyFont="1" applyFill="1" applyBorder="1" applyAlignment="1">
      <alignment horizontal="right" vertical="center" wrapText="1"/>
    </xf>
    <xf numFmtId="0" fontId="25" fillId="2" borderId="0" xfId="0" applyFont="1" applyFill="1" applyAlignment="1">
      <alignment vertical="center"/>
    </xf>
    <xf numFmtId="3" fontId="25" fillId="2" borderId="0" xfId="0" applyNumberFormat="1" applyFont="1" applyFill="1" applyAlignment="1">
      <alignment horizontal="right" vertical="center"/>
    </xf>
    <xf numFmtId="3" fontId="25" fillId="4" borderId="0" xfId="0" applyNumberFormat="1" applyFont="1" applyFill="1" applyAlignment="1">
      <alignment horizontal="right" vertical="center"/>
    </xf>
    <xf numFmtId="0" fontId="27" fillId="3" borderId="0" xfId="0" applyFont="1" applyFill="1" applyAlignment="1">
      <alignment vertical="center"/>
    </xf>
    <xf numFmtId="3" fontId="8" fillId="3" borderId="0" xfId="0" applyNumberFormat="1" applyFont="1" applyFill="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justify" vertical="center" wrapText="1"/>
    </xf>
    <xf numFmtId="14" fontId="32" fillId="0" borderId="0" xfId="0" applyNumberFormat="1" applyFont="1" applyAlignment="1">
      <alignment horizontal="justify" vertical="center" wrapText="1"/>
    </xf>
    <xf numFmtId="14" fontId="32" fillId="0" borderId="0" xfId="0" applyNumberFormat="1" applyFont="1" applyAlignment="1">
      <alignment horizontal="center" vertical="center" wrapText="1"/>
    </xf>
    <xf numFmtId="0" fontId="39" fillId="0" borderId="0" xfId="0" applyFont="1"/>
    <xf numFmtId="0" fontId="44" fillId="0" borderId="0" xfId="0" applyFont="1" applyAlignment="1">
      <alignment horizontal="center" vertical="center"/>
    </xf>
    <xf numFmtId="0" fontId="45" fillId="0" borderId="0" xfId="0" applyFont="1" applyAlignment="1">
      <alignment horizontal="right" vertical="center"/>
    </xf>
    <xf numFmtId="0" fontId="44"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horizontal="center" vertical="center"/>
    </xf>
    <xf numFmtId="168" fontId="46" fillId="0" borderId="0" xfId="2" applyNumberFormat="1" applyFont="1" applyAlignment="1"/>
    <xf numFmtId="0" fontId="45" fillId="0" borderId="0" xfId="0" applyFont="1" applyAlignment="1">
      <alignment vertical="center"/>
    </xf>
    <xf numFmtId="169" fontId="44" fillId="5" borderId="0" xfId="9" applyNumberFormat="1" applyFont="1" applyFill="1" applyAlignment="1">
      <alignment horizontal="center" vertical="center"/>
    </xf>
    <xf numFmtId="169" fontId="44" fillId="5" borderId="0" xfId="9" applyNumberFormat="1" applyFont="1" applyFill="1" applyAlignment="1">
      <alignment vertical="center"/>
    </xf>
    <xf numFmtId="0" fontId="47" fillId="5" borderId="0" xfId="0" applyFont="1" applyFill="1" applyAlignment="1">
      <alignment horizontal="center" vertical="center"/>
    </xf>
    <xf numFmtId="0" fontId="47" fillId="5" borderId="0" xfId="0" applyFont="1" applyFill="1" applyAlignment="1">
      <alignment vertical="center"/>
    </xf>
    <xf numFmtId="169" fontId="47" fillId="5" borderId="0" xfId="0" applyNumberFormat="1" applyFont="1" applyFill="1" applyAlignment="1">
      <alignment horizontal="center" vertical="center"/>
    </xf>
    <xf numFmtId="0" fontId="24" fillId="0" borderId="0" xfId="0" applyFont="1"/>
    <xf numFmtId="0" fontId="49" fillId="0" borderId="0" xfId="0" applyFont="1"/>
    <xf numFmtId="0" fontId="38" fillId="14" borderId="14" xfId="0" applyFont="1" applyFill="1" applyBorder="1" applyAlignment="1">
      <alignment horizontal="center" vertical="center" wrapText="1" readingOrder="1"/>
    </xf>
    <xf numFmtId="0" fontId="38" fillId="14" borderId="14" xfId="0" applyFont="1" applyFill="1" applyBorder="1" applyAlignment="1">
      <alignment vertical="center" wrapText="1" readingOrder="1"/>
    </xf>
    <xf numFmtId="0" fontId="40" fillId="14" borderId="14" xfId="0" applyFont="1" applyFill="1" applyBorder="1" applyAlignment="1">
      <alignment horizontal="center" vertical="center" wrapText="1" readingOrder="1"/>
    </xf>
    <xf numFmtId="0" fontId="36" fillId="14" borderId="14" xfId="0" applyFont="1" applyFill="1" applyBorder="1" applyAlignment="1">
      <alignment horizontal="center" vertical="center" wrapText="1" readingOrder="1"/>
    </xf>
    <xf numFmtId="0" fontId="38" fillId="13" borderId="14" xfId="0" applyFont="1" applyFill="1" applyBorder="1" applyAlignment="1">
      <alignment horizontal="center" vertical="center" wrapText="1" readingOrder="1"/>
    </xf>
    <xf numFmtId="0" fontId="38" fillId="13" borderId="14" xfId="0" applyFont="1" applyFill="1" applyBorder="1" applyAlignment="1">
      <alignment vertical="center" wrapText="1" readingOrder="1"/>
    </xf>
    <xf numFmtId="0" fontId="36" fillId="13" borderId="14"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38" fillId="14" borderId="14" xfId="0" applyFont="1" applyFill="1" applyBorder="1" applyAlignment="1">
      <alignment vertical="center" wrapText="1"/>
    </xf>
    <xf numFmtId="0" fontId="40" fillId="14" borderId="14" xfId="0" applyFont="1" applyFill="1" applyBorder="1" applyAlignment="1">
      <alignment horizontal="center" vertical="center" wrapText="1"/>
    </xf>
    <xf numFmtId="0" fontId="53" fillId="14" borderId="14" xfId="0" applyFont="1" applyFill="1" applyBorder="1" applyAlignment="1">
      <alignment horizontal="center" vertical="center" wrapText="1"/>
    </xf>
    <xf numFmtId="0" fontId="48" fillId="5" borderId="0" xfId="0" applyFont="1" applyFill="1" applyAlignment="1">
      <alignment wrapText="1"/>
    </xf>
    <xf numFmtId="0" fontId="14" fillId="0" borderId="0" xfId="0" applyFont="1"/>
    <xf numFmtId="0" fontId="14" fillId="0" borderId="0" xfId="0" applyFont="1" applyAlignment="1">
      <alignment vertical="center"/>
    </xf>
    <xf numFmtId="0" fontId="55" fillId="7" borderId="14" xfId="0" applyFont="1" applyFill="1" applyBorder="1" applyAlignment="1">
      <alignment horizontal="left"/>
    </xf>
    <xf numFmtId="0" fontId="14" fillId="0" borderId="14" xfId="0" applyFont="1" applyBorder="1" applyAlignment="1">
      <alignment horizontal="center"/>
    </xf>
    <xf numFmtId="0" fontId="43" fillId="0" borderId="0" xfId="0" applyFont="1"/>
    <xf numFmtId="0" fontId="57" fillId="0" borderId="0" xfId="5" applyFont="1" applyAlignment="1">
      <alignment vertical="center"/>
    </xf>
    <xf numFmtId="0" fontId="16" fillId="0" borderId="0" xfId="5" applyFont="1" applyAlignment="1">
      <alignment vertical="center"/>
    </xf>
    <xf numFmtId="14" fontId="14" fillId="0" borderId="14" xfId="0" applyNumberFormat="1" applyFont="1" applyBorder="1" applyAlignment="1">
      <alignment horizontal="center"/>
    </xf>
    <xf numFmtId="0" fontId="14" fillId="0" borderId="14" xfId="0" applyFont="1" applyBorder="1"/>
    <xf numFmtId="0" fontId="58" fillId="0" borderId="0" xfId="0" applyFont="1" applyAlignment="1">
      <alignment vertical="center" wrapText="1"/>
    </xf>
    <xf numFmtId="0" fontId="58" fillId="0" borderId="0" xfId="0" applyFont="1" applyAlignment="1">
      <alignment horizontal="center" vertical="center" wrapText="1"/>
    </xf>
    <xf numFmtId="0" fontId="59" fillId="6" borderId="14" xfId="0" applyFont="1" applyFill="1" applyBorder="1" applyAlignment="1">
      <alignment vertical="center" wrapText="1"/>
    </xf>
    <xf numFmtId="165" fontId="21" fillId="6" borderId="14" xfId="0" applyNumberFormat="1" applyFont="1" applyFill="1" applyBorder="1" applyAlignment="1">
      <alignment horizontal="center" vertical="center" wrapText="1"/>
    </xf>
    <xf numFmtId="0" fontId="34" fillId="7" borderId="14" xfId="0" applyFont="1" applyFill="1" applyBorder="1" applyAlignment="1">
      <alignment horizontal="center" vertical="center"/>
    </xf>
    <xf numFmtId="0" fontId="34" fillId="7" borderId="14" xfId="0" applyFont="1" applyFill="1" applyBorder="1" applyAlignment="1">
      <alignment vertical="center"/>
    </xf>
    <xf numFmtId="165" fontId="34" fillId="7" borderId="14" xfId="0" applyNumberFormat="1" applyFont="1" applyFill="1" applyBorder="1" applyAlignment="1">
      <alignment vertical="center"/>
    </xf>
    <xf numFmtId="0" fontId="59" fillId="6" borderId="14" xfId="0" applyFont="1" applyFill="1" applyBorder="1" applyAlignment="1">
      <alignment horizontal="center" vertical="center" wrapText="1"/>
    </xf>
    <xf numFmtId="165" fontId="21" fillId="6" borderId="14" xfId="0" applyNumberFormat="1" applyFont="1" applyFill="1" applyBorder="1" applyAlignment="1">
      <alignment vertical="center" wrapText="1"/>
    </xf>
    <xf numFmtId="165" fontId="35" fillId="7" borderId="14" xfId="0" applyNumberFormat="1" applyFont="1" applyFill="1" applyBorder="1" applyAlignment="1">
      <alignment vertical="center"/>
    </xf>
    <xf numFmtId="0" fontId="60" fillId="7" borderId="14" xfId="0" applyFont="1" applyFill="1" applyBorder="1" applyAlignment="1">
      <alignment vertical="center" wrapText="1"/>
    </xf>
    <xf numFmtId="0" fontId="61" fillId="7" borderId="14" xfId="0" applyFont="1" applyFill="1" applyBorder="1" applyAlignment="1">
      <alignment vertical="center" wrapText="1"/>
    </xf>
    <xf numFmtId="3" fontId="60" fillId="7" borderId="14" xfId="0" applyNumberFormat="1" applyFont="1" applyFill="1" applyBorder="1" applyAlignment="1">
      <alignment vertical="center" wrapText="1"/>
    </xf>
    <xf numFmtId="0" fontId="62" fillId="7" borderId="14" xfId="0" applyFont="1" applyFill="1" applyBorder="1" applyAlignment="1">
      <alignment vertical="center" wrapText="1"/>
    </xf>
    <xf numFmtId="165" fontId="63" fillId="7" borderId="14" xfId="0" applyNumberFormat="1" applyFont="1" applyFill="1" applyBorder="1" applyAlignment="1">
      <alignment vertical="center" wrapText="1"/>
    </xf>
    <xf numFmtId="3" fontId="20" fillId="7" borderId="14" xfId="0" applyNumberFormat="1" applyFont="1" applyFill="1" applyBorder="1" applyAlignment="1">
      <alignment horizontal="center" vertical="center" wrapText="1"/>
    </xf>
    <xf numFmtId="3" fontId="63" fillId="15" borderId="14" xfId="0" applyNumberFormat="1" applyFont="1" applyFill="1" applyBorder="1" applyAlignment="1">
      <alignment vertical="center" wrapText="1"/>
    </xf>
    <xf numFmtId="165" fontId="11" fillId="7" borderId="14" xfId="0" applyNumberFormat="1" applyFont="1" applyFill="1" applyBorder="1" applyAlignment="1">
      <alignment vertical="center" wrapText="1"/>
    </xf>
    <xf numFmtId="0" fontId="21" fillId="16" borderId="14" xfId="0" applyFont="1" applyFill="1" applyBorder="1" applyAlignment="1">
      <alignment vertical="center" wrapText="1"/>
    </xf>
    <xf numFmtId="165" fontId="21" fillId="16" borderId="14" xfId="0" applyNumberFormat="1" applyFont="1" applyFill="1" applyBorder="1" applyAlignment="1">
      <alignment vertical="center" wrapText="1"/>
    </xf>
    <xf numFmtId="0" fontId="29" fillId="16" borderId="14" xfId="0" applyFont="1" applyFill="1" applyBorder="1" applyAlignment="1">
      <alignment vertical="center" wrapText="1"/>
    </xf>
    <xf numFmtId="165" fontId="63" fillId="7" borderId="14" xfId="0" applyNumberFormat="1" applyFont="1" applyFill="1" applyBorder="1" applyAlignment="1">
      <alignment horizontal="center" vertical="center" wrapText="1"/>
    </xf>
    <xf numFmtId="3" fontId="63" fillId="7" borderId="14" xfId="0" applyNumberFormat="1" applyFont="1" applyFill="1" applyBorder="1" applyAlignment="1">
      <alignment vertical="center" wrapText="1"/>
    </xf>
    <xf numFmtId="165" fontId="63" fillId="7" borderId="14" xfId="0" applyNumberFormat="1" applyFont="1" applyFill="1" applyBorder="1" applyAlignment="1">
      <alignment vertical="top" wrapText="1"/>
    </xf>
    <xf numFmtId="3" fontId="64" fillId="7" borderId="14" xfId="0" applyNumberFormat="1" applyFont="1" applyFill="1" applyBorder="1" applyAlignment="1">
      <alignment vertical="center" wrapText="1"/>
    </xf>
    <xf numFmtId="0" fontId="21" fillId="16" borderId="27" xfId="0" applyFont="1" applyFill="1" applyBorder="1" applyAlignment="1">
      <alignment vertical="center" wrapText="1"/>
    </xf>
    <xf numFmtId="0" fontId="21" fillId="16" borderId="28" xfId="0" applyFont="1" applyFill="1" applyBorder="1" applyAlignment="1">
      <alignment vertical="center" wrapText="1"/>
    </xf>
    <xf numFmtId="165" fontId="21" fillId="16" borderId="7" xfId="0" applyNumberFormat="1" applyFont="1" applyFill="1" applyBorder="1" applyAlignment="1">
      <alignment vertical="center" wrapText="1"/>
    </xf>
    <xf numFmtId="0" fontId="29" fillId="16" borderId="29" xfId="0" applyFont="1" applyFill="1" applyBorder="1" applyAlignment="1">
      <alignment vertical="center" wrapText="1"/>
    </xf>
    <xf numFmtId="0" fontId="21" fillId="17" borderId="30" xfId="0" applyFont="1" applyFill="1" applyBorder="1" applyAlignment="1">
      <alignment vertical="center"/>
    </xf>
    <xf numFmtId="0" fontId="21" fillId="17" borderId="0" xfId="0" applyFont="1" applyFill="1" applyAlignment="1">
      <alignment vertical="center"/>
    </xf>
    <xf numFmtId="165" fontId="22" fillId="7" borderId="14" xfId="0" applyNumberFormat="1" applyFont="1" applyFill="1" applyBorder="1" applyAlignment="1">
      <alignment vertical="center" wrapText="1"/>
    </xf>
    <xf numFmtId="165" fontId="61" fillId="7" borderId="14" xfId="0" applyNumberFormat="1" applyFont="1" applyFill="1" applyBorder="1" applyAlignment="1">
      <alignment vertical="top" wrapText="1"/>
    </xf>
    <xf numFmtId="165" fontId="63" fillId="7" borderId="14" xfId="0" applyNumberFormat="1" applyFont="1" applyFill="1" applyBorder="1" applyAlignment="1">
      <alignment horizontal="center" vertical="top" wrapText="1"/>
    </xf>
    <xf numFmtId="165" fontId="63" fillId="7" borderId="14" xfId="0" applyNumberFormat="1" applyFont="1" applyFill="1" applyBorder="1" applyAlignment="1">
      <alignment horizontal="left" vertical="center" wrapText="1"/>
    </xf>
    <xf numFmtId="165" fontId="63" fillId="7" borderId="14" xfId="0" applyNumberFormat="1" applyFont="1" applyFill="1" applyBorder="1" applyAlignment="1">
      <alignment horizontal="left" vertical="top" wrapText="1"/>
    </xf>
    <xf numFmtId="0" fontId="50" fillId="0" borderId="0" xfId="0" applyFont="1" applyAlignment="1">
      <alignment vertical="center" wrapText="1"/>
    </xf>
    <xf numFmtId="0" fontId="50" fillId="0" borderId="0" xfId="0" applyFont="1" applyAlignment="1">
      <alignment vertical="center"/>
    </xf>
    <xf numFmtId="0" fontId="57" fillId="0" borderId="0" xfId="5" applyFont="1" applyAlignment="1">
      <alignment vertical="center" wrapText="1"/>
    </xf>
    <xf numFmtId="0" fontId="14" fillId="0" borderId="0" xfId="0" applyFont="1" applyAlignment="1">
      <alignment vertical="center" wrapText="1"/>
    </xf>
    <xf numFmtId="0" fontId="16" fillId="0" borderId="0" xfId="5" applyFont="1" applyAlignment="1">
      <alignment vertical="center" wrapText="1"/>
    </xf>
    <xf numFmtId="49" fontId="16" fillId="0" borderId="0" xfId="5" applyNumberFormat="1" applyFont="1" applyAlignment="1">
      <alignment horizontal="right" vertical="center" wrapText="1"/>
    </xf>
    <xf numFmtId="0" fontId="38" fillId="14" borderId="5" xfId="0" applyFont="1" applyFill="1" applyBorder="1" applyAlignment="1">
      <alignment vertical="center" wrapText="1" readingOrder="1"/>
    </xf>
    <xf numFmtId="0" fontId="10" fillId="0" borderId="0" xfId="5" applyFont="1" applyAlignment="1">
      <alignment vertical="center" wrapText="1"/>
    </xf>
    <xf numFmtId="0" fontId="19" fillId="0" borderId="0" xfId="0" applyFont="1" applyAlignment="1">
      <alignment vertical="center"/>
    </xf>
    <xf numFmtId="0" fontId="17" fillId="0" borderId="0" xfId="5" applyFont="1" applyAlignment="1">
      <alignment horizontal="left" vertical="center"/>
    </xf>
    <xf numFmtId="0" fontId="19" fillId="0" borderId="0" xfId="5" applyFont="1" applyAlignment="1">
      <alignment vertical="center"/>
    </xf>
    <xf numFmtId="0" fontId="19" fillId="0" borderId="0" xfId="5" applyFont="1" applyAlignment="1">
      <alignment horizontal="center" vertical="center"/>
    </xf>
    <xf numFmtId="0" fontId="18" fillId="7" borderId="14" xfId="5" applyFont="1" applyFill="1" applyBorder="1" applyAlignment="1">
      <alignment horizontal="left" vertical="center"/>
    </xf>
    <xf numFmtId="14" fontId="19" fillId="7" borderId="14" xfId="5" applyNumberFormat="1" applyFont="1" applyFill="1" applyBorder="1" applyAlignment="1">
      <alignment horizontal="center" vertical="center"/>
    </xf>
    <xf numFmtId="3" fontId="19" fillId="7" borderId="14" xfId="5" applyNumberFormat="1" applyFont="1" applyFill="1" applyBorder="1" applyAlignment="1">
      <alignment horizontal="right" vertical="center"/>
    </xf>
    <xf numFmtId="0" fontId="19" fillId="7" borderId="14" xfId="5" applyFont="1" applyFill="1" applyBorder="1" applyAlignment="1">
      <alignment horizontal="right" vertical="center"/>
    </xf>
    <xf numFmtId="0" fontId="19" fillId="7" borderId="14" xfId="5" applyFont="1" applyFill="1" applyBorder="1" applyAlignment="1">
      <alignment horizontal="center" vertical="center"/>
    </xf>
    <xf numFmtId="0" fontId="56" fillId="0" borderId="0" xfId="5" applyFont="1" applyAlignment="1">
      <alignment vertical="center"/>
    </xf>
    <xf numFmtId="0" fontId="17" fillId="0" borderId="0" xfId="5" applyFont="1" applyAlignment="1">
      <alignment vertical="center"/>
    </xf>
    <xf numFmtId="0" fontId="68" fillId="0" borderId="0" xfId="5" applyFont="1" applyAlignment="1">
      <alignment vertical="center"/>
    </xf>
    <xf numFmtId="0" fontId="54" fillId="5" borderId="0" xfId="0" applyFont="1" applyFill="1" applyAlignment="1">
      <alignment wrapText="1"/>
    </xf>
    <xf numFmtId="0" fontId="13" fillId="0" borderId="0" xfId="7" applyFont="1" applyAlignment="1">
      <alignment vertical="center"/>
    </xf>
    <xf numFmtId="0" fontId="70" fillId="6" borderId="14" xfId="4" applyFont="1" applyFill="1" applyBorder="1" applyAlignment="1">
      <alignment horizontal="center" vertical="center" wrapText="1"/>
    </xf>
    <xf numFmtId="0" fontId="15" fillId="7" borderId="14" xfId="7" applyFont="1" applyFill="1" applyBorder="1" applyAlignment="1">
      <alignment horizontal="center" vertical="center"/>
    </xf>
    <xf numFmtId="0" fontId="48" fillId="7" borderId="14" xfId="7" applyFont="1" applyFill="1" applyBorder="1" applyAlignment="1">
      <alignment vertical="center"/>
    </xf>
    <xf numFmtId="0" fontId="48" fillId="7" borderId="14" xfId="7" applyFont="1" applyFill="1" applyBorder="1" applyAlignment="1">
      <alignment horizontal="center" vertical="center"/>
    </xf>
    <xf numFmtId="164" fontId="48" fillId="7" borderId="14" xfId="2" applyFont="1" applyFill="1" applyBorder="1" applyAlignment="1">
      <alignment horizontal="right" vertical="center"/>
    </xf>
    <xf numFmtId="0" fontId="48" fillId="7" borderId="14" xfId="7" applyFont="1" applyFill="1" applyBorder="1" applyAlignment="1">
      <alignment horizontal="right" vertical="center"/>
    </xf>
    <xf numFmtId="166" fontId="48" fillId="7" borderId="14" xfId="2" applyNumberFormat="1" applyFont="1" applyFill="1" applyBorder="1" applyAlignment="1">
      <alignment horizontal="right" vertical="center"/>
    </xf>
    <xf numFmtId="0" fontId="71" fillId="7" borderId="14" xfId="7" applyFont="1" applyFill="1" applyBorder="1" applyAlignment="1">
      <alignment horizontal="center" vertical="center"/>
    </xf>
    <xf numFmtId="0" fontId="48" fillId="0" borderId="0" xfId="7" applyFont="1" applyAlignment="1">
      <alignment vertical="center"/>
    </xf>
    <xf numFmtId="164" fontId="70" fillId="6" borderId="14" xfId="2" applyFont="1" applyFill="1" applyBorder="1" applyAlignment="1">
      <alignment horizontal="center" vertical="center" wrapText="1"/>
    </xf>
    <xf numFmtId="166" fontId="70" fillId="6" borderId="14" xfId="2" applyNumberFormat="1" applyFont="1" applyFill="1" applyBorder="1" applyAlignment="1">
      <alignment horizontal="center" vertical="center" wrapText="1"/>
    </xf>
    <xf numFmtId="0" fontId="72" fillId="0" borderId="0" xfId="7" applyFont="1" applyAlignment="1">
      <alignment vertical="center"/>
    </xf>
    <xf numFmtId="0" fontId="73" fillId="0" borderId="0" xfId="5" applyFont="1" applyAlignment="1">
      <alignment vertical="center"/>
    </xf>
    <xf numFmtId="0" fontId="74" fillId="0" borderId="0" xfId="5" applyFont="1" applyAlignment="1">
      <alignment vertical="center"/>
    </xf>
    <xf numFmtId="0" fontId="19" fillId="0" borderId="0" xfId="0" applyFont="1"/>
    <xf numFmtId="0" fontId="12" fillId="8" borderId="14" xfId="4" applyFont="1" applyFill="1" applyBorder="1" applyAlignment="1">
      <alignment horizontal="center" vertical="center" wrapText="1"/>
    </xf>
    <xf numFmtId="0" fontId="16" fillId="0" borderId="14" xfId="5" applyFont="1" applyBorder="1" applyAlignment="1">
      <alignment horizontal="left" vertical="center"/>
    </xf>
    <xf numFmtId="14" fontId="14" fillId="0" borderId="14" xfId="5" applyNumberFormat="1" applyFont="1" applyBorder="1" applyAlignment="1">
      <alignment horizontal="right" vertical="center"/>
    </xf>
    <xf numFmtId="0" fontId="14" fillId="0" borderId="14" xfId="5" applyFont="1" applyBorder="1" applyAlignment="1">
      <alignment horizontal="right" vertical="center"/>
    </xf>
    <xf numFmtId="0" fontId="14" fillId="0" borderId="14" xfId="5" applyFont="1" applyBorder="1" applyAlignment="1">
      <alignment horizontal="left" vertical="center"/>
    </xf>
    <xf numFmtId="0" fontId="14" fillId="0" borderId="14" xfId="5" applyFont="1" applyBorder="1" applyAlignment="1">
      <alignment horizontal="center" vertical="center"/>
    </xf>
    <xf numFmtId="0" fontId="75" fillId="0" borderId="14" xfId="5" applyFont="1" applyBorder="1" applyAlignment="1">
      <alignment horizontal="right" vertical="center"/>
    </xf>
    <xf numFmtId="0" fontId="12" fillId="6" borderId="14" xfId="0" applyFont="1" applyFill="1" applyBorder="1"/>
    <xf numFmtId="0" fontId="55" fillId="0" borderId="0" xfId="0" applyFont="1" applyAlignment="1">
      <alignment vertical="center"/>
    </xf>
    <xf numFmtId="0" fontId="16" fillId="7" borderId="14" xfId="5" applyFont="1" applyFill="1" applyBorder="1" applyAlignment="1">
      <alignment horizontal="left" vertical="center"/>
    </xf>
    <xf numFmtId="14" fontId="14" fillId="7" borderId="14" xfId="5" applyNumberFormat="1" applyFont="1" applyFill="1" applyBorder="1" applyAlignment="1">
      <alignment horizontal="right" vertical="center"/>
    </xf>
    <xf numFmtId="0" fontId="75" fillId="7" borderId="14" xfId="5" applyFont="1" applyFill="1" applyBorder="1" applyAlignment="1">
      <alignment horizontal="right" vertical="center"/>
    </xf>
    <xf numFmtId="0" fontId="39" fillId="0" borderId="0" xfId="0" applyFont="1" applyAlignment="1">
      <alignment horizontal="left" vertical="center" wrapText="1"/>
    </xf>
    <xf numFmtId="0" fontId="76" fillId="0" borderId="0" xfId="0" applyFont="1"/>
    <xf numFmtId="0" fontId="77" fillId="0" borderId="0" xfId="0" applyFont="1"/>
    <xf numFmtId="0" fontId="78" fillId="19" borderId="0" xfId="0" applyFont="1" applyFill="1" applyAlignment="1">
      <alignment vertical="center"/>
    </xf>
    <xf numFmtId="0" fontId="0" fillId="20" borderId="0" xfId="0" applyFill="1" applyAlignment="1">
      <alignment vertical="center"/>
    </xf>
    <xf numFmtId="0" fontId="79" fillId="0" borderId="0" xfId="0" applyFont="1" applyAlignment="1">
      <alignment horizontal="left" vertical="center" wrapText="1"/>
    </xf>
    <xf numFmtId="0" fontId="39" fillId="0" borderId="22" xfId="0" applyFont="1" applyBorder="1" applyAlignment="1">
      <alignment vertical="top" wrapText="1"/>
    </xf>
    <xf numFmtId="0" fontId="39" fillId="0" borderId="22" xfId="0" applyFont="1" applyBorder="1"/>
    <xf numFmtId="0" fontId="39" fillId="21" borderId="5" xfId="0" applyFont="1" applyFill="1" applyBorder="1" applyAlignment="1">
      <alignment horizontal="left" wrapText="1"/>
    </xf>
    <xf numFmtId="0" fontId="81" fillId="9" borderId="31" xfId="8" applyFont="1" applyBorder="1" applyAlignment="1">
      <alignment horizontal="left" vertical="center" wrapText="1"/>
    </xf>
    <xf numFmtId="0" fontId="82" fillId="0" borderId="32" xfId="0" applyFont="1" applyBorder="1"/>
    <xf numFmtId="0" fontId="83" fillId="0" borderId="0" xfId="0" applyFont="1"/>
    <xf numFmtId="0" fontId="83" fillId="21" borderId="5" xfId="0" applyFont="1" applyFill="1" applyBorder="1" applyAlignment="1">
      <alignment horizontal="left" wrapText="1"/>
    </xf>
    <xf numFmtId="0" fontId="84" fillId="9" borderId="33" xfId="8" applyFont="1" applyBorder="1" applyAlignment="1">
      <alignment horizontal="left" vertical="center" wrapText="1"/>
    </xf>
    <xf numFmtId="0" fontId="83" fillId="0" borderId="22" xfId="0" applyFont="1" applyBorder="1"/>
    <xf numFmtId="0" fontId="84" fillId="9" borderId="31" xfId="8" applyFont="1" applyBorder="1" applyAlignment="1">
      <alignment horizontal="left" vertical="center" wrapText="1"/>
    </xf>
    <xf numFmtId="0" fontId="82" fillId="0" borderId="22" xfId="0" applyFont="1" applyBorder="1"/>
    <xf numFmtId="0" fontId="83" fillId="0" borderId="34" xfId="0" applyFont="1" applyBorder="1"/>
    <xf numFmtId="0" fontId="82" fillId="0" borderId="32" xfId="0" applyFont="1" applyBorder="1" applyAlignment="1">
      <alignment vertical="top" wrapText="1"/>
    </xf>
    <xf numFmtId="0" fontId="83" fillId="0" borderId="32" xfId="0" applyFont="1" applyBorder="1"/>
    <xf numFmtId="170" fontId="83" fillId="20" borderId="6" xfId="0" applyNumberFormat="1" applyFont="1" applyFill="1" applyBorder="1" applyAlignment="1">
      <alignment horizontal="left" wrapText="1"/>
    </xf>
    <xf numFmtId="0" fontId="83" fillId="0" borderId="36" xfId="0" applyFont="1" applyBorder="1"/>
    <xf numFmtId="0" fontId="83" fillId="21" borderId="5" xfId="0" applyFont="1" applyFill="1" applyBorder="1" applyAlignment="1">
      <alignment wrapText="1"/>
    </xf>
    <xf numFmtId="0" fontId="84" fillId="9" borderId="21" xfId="8" applyFont="1" applyBorder="1" applyAlignment="1">
      <alignment horizontal="left" vertical="center" wrapText="1"/>
    </xf>
    <xf numFmtId="0" fontId="85" fillId="0" borderId="0" xfId="0" applyFont="1"/>
    <xf numFmtId="170" fontId="83" fillId="21" borderId="5" xfId="0" applyNumberFormat="1" applyFont="1" applyFill="1" applyBorder="1" applyAlignment="1">
      <alignment horizontal="left" wrapText="1"/>
    </xf>
    <xf numFmtId="0" fontId="84" fillId="9" borderId="37" xfId="8" applyFont="1" applyBorder="1" applyAlignment="1">
      <alignment horizontal="left" vertical="center" wrapText="1"/>
    </xf>
    <xf numFmtId="0" fontId="39" fillId="5" borderId="0" xfId="0" applyFont="1" applyFill="1" applyAlignment="1">
      <alignment horizontal="left"/>
    </xf>
    <xf numFmtId="0" fontId="80" fillId="5" borderId="0" xfId="0" applyFont="1" applyFill="1" applyAlignment="1">
      <alignment horizontal="left"/>
    </xf>
    <xf numFmtId="0" fontId="39" fillId="5" borderId="38" xfId="0" applyFont="1" applyFill="1" applyBorder="1" applyAlignment="1">
      <alignment horizontal="left"/>
    </xf>
    <xf numFmtId="0" fontId="80" fillId="0" borderId="0" xfId="0" applyFont="1"/>
    <xf numFmtId="0" fontId="39" fillId="0" borderId="34" xfId="0" applyFont="1" applyBorder="1"/>
    <xf numFmtId="170" fontId="39" fillId="21" borderId="5" xfId="0" applyNumberFormat="1" applyFont="1" applyFill="1" applyBorder="1" applyAlignment="1">
      <alignment horizontal="left" wrapText="1"/>
    </xf>
    <xf numFmtId="0" fontId="39" fillId="0" borderId="34" xfId="0" applyFont="1" applyBorder="1" applyAlignment="1">
      <alignment horizontal="left" vertical="center" wrapText="1"/>
    </xf>
    <xf numFmtId="0" fontId="86" fillId="0" borderId="22" xfId="0" applyFont="1" applyBorder="1"/>
    <xf numFmtId="0" fontId="80" fillId="0" borderId="32" xfId="0" applyFont="1" applyBorder="1"/>
    <xf numFmtId="0" fontId="39" fillId="20" borderId="5" xfId="0" applyFont="1" applyFill="1" applyBorder="1" applyAlignment="1">
      <alignment horizontal="left" wrapText="1"/>
    </xf>
    <xf numFmtId="0" fontId="80" fillId="5" borderId="0" xfId="0" applyFont="1" applyFill="1" applyAlignment="1">
      <alignment horizontal="left" wrapText="1"/>
    </xf>
    <xf numFmtId="0" fontId="39" fillId="0" borderId="0" xfId="0" applyFont="1" applyAlignment="1">
      <alignment horizontal="left" wrapText="1"/>
    </xf>
    <xf numFmtId="0" fontId="39" fillId="0" borderId="0" xfId="0" applyFont="1" applyAlignment="1">
      <alignment vertical="top" wrapText="1"/>
    </xf>
    <xf numFmtId="0" fontId="39" fillId="0" borderId="39" xfId="0" applyFont="1" applyBorder="1" applyAlignment="1">
      <alignment horizontal="left" vertical="center" wrapText="1"/>
    </xf>
    <xf numFmtId="0" fontId="39" fillId="0" borderId="2" xfId="0" applyFont="1" applyBorder="1" applyAlignment="1">
      <alignment horizontal="left" vertical="center" wrapText="1"/>
    </xf>
    <xf numFmtId="0" fontId="39" fillId="0" borderId="2" xfId="0" applyFont="1" applyBorder="1" applyAlignment="1">
      <alignment horizontal="left" wrapText="1"/>
    </xf>
    <xf numFmtId="0" fontId="39" fillId="0" borderId="3" xfId="0" applyFont="1" applyBorder="1" applyAlignment="1">
      <alignment horizontal="left" vertical="center" wrapText="1"/>
    </xf>
    <xf numFmtId="0" fontId="76" fillId="0" borderId="30" xfId="0" applyFont="1" applyBorder="1"/>
    <xf numFmtId="0" fontId="88" fillId="0" borderId="0" xfId="0" applyFont="1"/>
    <xf numFmtId="0" fontId="39" fillId="0" borderId="40" xfId="0" applyFont="1" applyBorder="1" applyAlignment="1">
      <alignment horizontal="left" vertical="center" wrapText="1"/>
    </xf>
    <xf numFmtId="0" fontId="88" fillId="0" borderId="30" xfId="0" applyFont="1" applyBorder="1"/>
    <xf numFmtId="0" fontId="93" fillId="0" borderId="30" xfId="0" applyFont="1" applyBorder="1" applyAlignment="1">
      <alignment vertical="center"/>
    </xf>
    <xf numFmtId="0" fontId="94" fillId="0" borderId="0" xfId="0" applyFont="1" applyAlignment="1">
      <alignment vertical="center"/>
    </xf>
    <xf numFmtId="0" fontId="79" fillId="0" borderId="40" xfId="0" applyFont="1" applyBorder="1" applyAlignment="1">
      <alignment horizontal="left" vertical="center" wrapText="1"/>
    </xf>
    <xf numFmtId="0" fontId="80" fillId="12" borderId="30" xfId="0" applyFont="1" applyFill="1" applyBorder="1" applyAlignment="1">
      <alignment vertical="center"/>
    </xf>
    <xf numFmtId="0" fontId="80" fillId="12" borderId="0" xfId="0" applyFont="1" applyFill="1" applyAlignment="1">
      <alignment vertical="center"/>
    </xf>
    <xf numFmtId="0" fontId="80" fillId="12" borderId="38" xfId="0" applyFont="1" applyFill="1" applyBorder="1" applyAlignment="1">
      <alignment vertical="center"/>
    </xf>
    <xf numFmtId="0" fontId="39" fillId="12" borderId="40" xfId="0" applyFont="1" applyFill="1" applyBorder="1" applyAlignment="1">
      <alignment horizontal="left" vertical="center" wrapText="1"/>
    </xf>
    <xf numFmtId="170" fontId="39" fillId="21" borderId="20" xfId="0" applyNumberFormat="1" applyFont="1" applyFill="1" applyBorder="1" applyAlignment="1">
      <alignment horizontal="left" wrapText="1"/>
    </xf>
    <xf numFmtId="170" fontId="80" fillId="5" borderId="5" xfId="0" applyNumberFormat="1" applyFont="1" applyFill="1" applyBorder="1" applyAlignment="1">
      <alignment wrapText="1"/>
    </xf>
    <xf numFmtId="170" fontId="39" fillId="5" borderId="5" xfId="0" applyNumberFormat="1" applyFont="1" applyFill="1" applyBorder="1" applyAlignment="1">
      <alignment horizontal="left" wrapText="1"/>
    </xf>
    <xf numFmtId="0" fontId="39" fillId="0" borderId="11" xfId="0" applyFont="1" applyBorder="1" applyAlignment="1">
      <alignment horizontal="left" vertical="center" wrapText="1"/>
    </xf>
    <xf numFmtId="0" fontId="39" fillId="0" borderId="27" xfId="0" applyFont="1" applyBorder="1" applyAlignment="1">
      <alignment vertical="center"/>
    </xf>
    <xf numFmtId="170" fontId="39" fillId="5" borderId="22" xfId="0" applyNumberFormat="1" applyFont="1" applyFill="1" applyBorder="1" applyAlignment="1">
      <alignment horizontal="left" vertical="top" wrapText="1"/>
    </xf>
    <xf numFmtId="170" fontId="39" fillId="5" borderId="34" xfId="0" applyNumberFormat="1" applyFont="1" applyFill="1" applyBorder="1" applyAlignment="1">
      <alignment horizontal="left" wrapText="1"/>
    </xf>
    <xf numFmtId="170" fontId="39" fillId="20" borderId="20" xfId="0" applyNumberFormat="1" applyFont="1" applyFill="1" applyBorder="1" applyAlignment="1">
      <alignment horizontal="left" wrapText="1"/>
    </xf>
    <xf numFmtId="170" fontId="39" fillId="20" borderId="22" xfId="0" applyNumberFormat="1" applyFont="1" applyFill="1" applyBorder="1" applyAlignment="1">
      <alignment horizontal="left" wrapText="1"/>
    </xf>
    <xf numFmtId="170" fontId="39" fillId="20" borderId="21" xfId="0" applyNumberFormat="1" applyFont="1" applyFill="1" applyBorder="1" applyAlignment="1">
      <alignment horizontal="left" wrapText="1"/>
    </xf>
    <xf numFmtId="170" fontId="39" fillId="20" borderId="41" xfId="0" applyNumberFormat="1" applyFont="1" applyFill="1" applyBorder="1" applyAlignment="1">
      <alignment horizontal="left" wrapText="1"/>
    </xf>
    <xf numFmtId="0" fontId="39" fillId="20" borderId="22" xfId="0" applyFont="1" applyFill="1" applyBorder="1" applyAlignment="1">
      <alignment horizontal="left" wrapText="1"/>
    </xf>
    <xf numFmtId="0" fontId="39" fillId="20" borderId="21" xfId="0" applyFont="1" applyFill="1" applyBorder="1" applyAlignment="1">
      <alignment horizontal="left" wrapText="1"/>
    </xf>
    <xf numFmtId="0" fontId="81" fillId="5" borderId="5" xfId="8" applyFont="1" applyFill="1" applyBorder="1" applyAlignment="1">
      <alignment horizontal="left" vertical="center" wrapText="1"/>
    </xf>
    <xf numFmtId="170" fontId="39" fillId="5" borderId="20" xfId="0" applyNumberFormat="1" applyFont="1" applyFill="1" applyBorder="1" applyAlignment="1">
      <alignment horizontal="left" wrapText="1"/>
    </xf>
    <xf numFmtId="0" fontId="80" fillId="0" borderId="27" xfId="0" applyFont="1" applyBorder="1" applyAlignment="1">
      <alignment vertical="center"/>
    </xf>
    <xf numFmtId="0" fontId="80" fillId="0" borderId="34" xfId="0" applyFont="1" applyBorder="1" applyAlignment="1">
      <alignment vertical="center"/>
    </xf>
    <xf numFmtId="0" fontId="80" fillId="0" borderId="12" xfId="0" applyFont="1" applyBorder="1" applyAlignment="1">
      <alignment vertical="center"/>
    </xf>
    <xf numFmtId="0" fontId="80" fillId="0" borderId="22" xfId="0" applyFont="1" applyBorder="1" applyAlignment="1">
      <alignment vertical="center"/>
    </xf>
    <xf numFmtId="0" fontId="80" fillId="12" borderId="12" xfId="0" applyFont="1" applyFill="1" applyBorder="1" applyAlignment="1">
      <alignment vertical="center"/>
    </xf>
    <xf numFmtId="0" fontId="80" fillId="12" borderId="22" xfId="0" applyFont="1" applyFill="1" applyBorder="1" applyAlignment="1">
      <alignment vertical="center"/>
    </xf>
    <xf numFmtId="0" fontId="80" fillId="12" borderId="42" xfId="0" applyFont="1" applyFill="1" applyBorder="1" applyAlignment="1">
      <alignment vertical="center"/>
    </xf>
    <xf numFmtId="0" fontId="80" fillId="5" borderId="12" xfId="0" applyFont="1" applyFill="1" applyBorder="1" applyAlignment="1">
      <alignment vertical="center"/>
    </xf>
    <xf numFmtId="0" fontId="39" fillId="5" borderId="36" xfId="0" applyFont="1" applyFill="1" applyBorder="1" applyAlignment="1">
      <alignment vertical="center"/>
    </xf>
    <xf numFmtId="0" fontId="39" fillId="21" borderId="7" xfId="0" applyFont="1" applyFill="1" applyBorder="1" applyAlignment="1">
      <alignment horizontal="left" wrapText="1"/>
    </xf>
    <xf numFmtId="170" fontId="39" fillId="5" borderId="36" xfId="0" applyNumberFormat="1" applyFont="1" applyFill="1" applyBorder="1" applyAlignment="1">
      <alignment horizontal="left" wrapText="1"/>
    </xf>
    <xf numFmtId="170" fontId="39" fillId="21" borderId="7" xfId="0" applyNumberFormat="1" applyFont="1" applyFill="1" applyBorder="1" applyAlignment="1">
      <alignment horizontal="left" wrapText="1"/>
    </xf>
    <xf numFmtId="0" fontId="95" fillId="9" borderId="37" xfId="8" applyFont="1" applyBorder="1" applyAlignment="1">
      <alignment horizontal="left" vertical="center" wrapText="1"/>
    </xf>
    <xf numFmtId="170" fontId="39" fillId="21" borderId="28" xfId="0" applyNumberFormat="1" applyFont="1" applyFill="1" applyBorder="1" applyAlignment="1">
      <alignment horizontal="left" wrapText="1"/>
    </xf>
    <xf numFmtId="170" fontId="39" fillId="0" borderId="28" xfId="0" applyNumberFormat="1" applyFont="1" applyBorder="1" applyAlignment="1">
      <alignment horizontal="left" wrapText="1"/>
    </xf>
    <xf numFmtId="170" fontId="39" fillId="5" borderId="7" xfId="0" applyNumberFormat="1" applyFont="1" applyFill="1" applyBorder="1" applyAlignment="1">
      <alignment horizontal="left" wrapText="1"/>
    </xf>
    <xf numFmtId="0" fontId="39" fillId="0" borderId="43" xfId="0" applyFont="1" applyBorder="1" applyAlignment="1">
      <alignment horizontal="left" vertical="center" wrapText="1"/>
    </xf>
    <xf numFmtId="0" fontId="39" fillId="5" borderId="21" xfId="0" applyFont="1" applyFill="1" applyBorder="1" applyAlignment="1">
      <alignment vertical="center"/>
    </xf>
    <xf numFmtId="0" fontId="39" fillId="5" borderId="30" xfId="0" applyFont="1" applyFill="1" applyBorder="1" applyAlignment="1">
      <alignment vertical="center"/>
    </xf>
    <xf numFmtId="0" fontId="39" fillId="5" borderId="0" xfId="0" applyFont="1" applyFill="1" applyAlignment="1">
      <alignment vertical="center"/>
    </xf>
    <xf numFmtId="0" fontId="39" fillId="5" borderId="40" xfId="0" applyFont="1" applyFill="1" applyBorder="1" applyAlignment="1">
      <alignment vertical="center"/>
    </xf>
    <xf numFmtId="170" fontId="39" fillId="5" borderId="6" xfId="0" applyNumberFormat="1" applyFont="1" applyFill="1" applyBorder="1" applyAlignment="1">
      <alignment vertical="top"/>
    </xf>
    <xf numFmtId="170" fontId="39" fillId="20" borderId="5" xfId="0" applyNumberFormat="1" applyFont="1" applyFill="1" applyBorder="1" applyAlignment="1">
      <alignment horizontal="left" wrapText="1"/>
    </xf>
    <xf numFmtId="0" fontId="83" fillId="0" borderId="5" xfId="0" applyFont="1" applyBorder="1"/>
    <xf numFmtId="170" fontId="83" fillId="20" borderId="11" xfId="0" applyNumberFormat="1" applyFont="1" applyFill="1" applyBorder="1" applyAlignment="1">
      <alignment horizontal="left" wrapText="1"/>
    </xf>
    <xf numFmtId="0" fontId="39" fillId="21" borderId="7" xfId="0" applyFont="1" applyFill="1" applyBorder="1" applyAlignment="1">
      <alignment horizontal="left" vertical="top" wrapText="1"/>
    </xf>
    <xf numFmtId="170" fontId="39" fillId="5" borderId="6" xfId="0" applyNumberFormat="1" applyFont="1" applyFill="1" applyBorder="1" applyAlignment="1">
      <alignment vertical="top" wrapText="1"/>
    </xf>
    <xf numFmtId="170" fontId="39" fillId="20" borderId="5" xfId="0" applyNumberFormat="1" applyFont="1" applyFill="1" applyBorder="1" applyAlignment="1">
      <alignment horizontal="left" vertical="top" wrapText="1"/>
    </xf>
    <xf numFmtId="0" fontId="83" fillId="0" borderId="5" xfId="0" applyFont="1" applyBorder="1" applyAlignment="1">
      <alignment vertical="top" wrapText="1"/>
    </xf>
    <xf numFmtId="170" fontId="83" fillId="20" borderId="11" xfId="0" applyNumberFormat="1" applyFont="1" applyFill="1" applyBorder="1" applyAlignment="1">
      <alignment horizontal="left" vertical="top" wrapText="1"/>
    </xf>
    <xf numFmtId="170" fontId="39" fillId="5" borderId="0" xfId="0" applyNumberFormat="1" applyFont="1" applyFill="1" applyAlignment="1">
      <alignment vertical="top" wrapText="1"/>
    </xf>
    <xf numFmtId="0" fontId="83" fillId="0" borderId="34" xfId="0" applyFont="1" applyBorder="1" applyAlignment="1">
      <alignment horizontal="left" vertical="top"/>
    </xf>
    <xf numFmtId="170" fontId="39" fillId="20" borderId="6" xfId="0" applyNumberFormat="1" applyFont="1" applyFill="1" applyBorder="1" applyAlignment="1">
      <alignment horizontal="left" wrapText="1"/>
    </xf>
    <xf numFmtId="0" fontId="96" fillId="0" borderId="12" xfId="0" applyFont="1" applyBorder="1"/>
    <xf numFmtId="0" fontId="96" fillId="0" borderId="22" xfId="0" applyFont="1" applyBorder="1"/>
    <xf numFmtId="0" fontId="96" fillId="0" borderId="42" xfId="0" applyFont="1" applyBorder="1"/>
    <xf numFmtId="0" fontId="82" fillId="5" borderId="12" xfId="0" applyFont="1" applyFill="1" applyBorder="1" applyAlignment="1">
      <alignment vertical="center"/>
    </xf>
    <xf numFmtId="0" fontId="83" fillId="5" borderId="36" xfId="0" applyFont="1" applyFill="1" applyBorder="1" applyAlignment="1">
      <alignment vertical="center"/>
    </xf>
    <xf numFmtId="170" fontId="83" fillId="5" borderId="36" xfId="0" applyNumberFormat="1" applyFont="1" applyFill="1" applyBorder="1" applyAlignment="1">
      <alignment horizontal="left" wrapText="1"/>
    </xf>
    <xf numFmtId="170" fontId="83" fillId="21" borderId="7" xfId="0" applyNumberFormat="1" applyFont="1" applyFill="1" applyBorder="1" applyAlignment="1">
      <alignment horizontal="left" wrapText="1"/>
    </xf>
    <xf numFmtId="0" fontId="82" fillId="9" borderId="37" xfId="8" applyFont="1" applyBorder="1" applyAlignment="1">
      <alignment horizontal="left" vertical="center" wrapText="1"/>
    </xf>
    <xf numFmtId="170" fontId="83" fillId="21" borderId="28" xfId="0" applyNumberFormat="1" applyFont="1" applyFill="1" applyBorder="1" applyAlignment="1">
      <alignment horizontal="left" wrapText="1"/>
    </xf>
    <xf numFmtId="0" fontId="83" fillId="5" borderId="21" xfId="0" applyFont="1" applyFill="1" applyBorder="1" applyAlignment="1">
      <alignment vertical="center"/>
    </xf>
    <xf numFmtId="170" fontId="83" fillId="21" borderId="20" xfId="0" applyNumberFormat="1" applyFont="1" applyFill="1" applyBorder="1" applyAlignment="1">
      <alignment horizontal="left" wrapText="1"/>
    </xf>
    <xf numFmtId="0" fontId="96" fillId="0" borderId="34" xfId="0" applyFont="1" applyBorder="1"/>
    <xf numFmtId="0" fontId="80" fillId="0" borderId="12" xfId="0" applyFont="1" applyBorder="1" applyAlignment="1">
      <alignment vertical="top"/>
    </xf>
    <xf numFmtId="0" fontId="39" fillId="0" borderId="21" xfId="0" applyFont="1" applyBorder="1" applyAlignment="1">
      <alignment vertical="top"/>
    </xf>
    <xf numFmtId="170" fontId="39" fillId="5" borderId="36" xfId="0" applyNumberFormat="1" applyFont="1" applyFill="1" applyBorder="1" applyAlignment="1">
      <alignment horizontal="left" vertical="top" wrapText="1"/>
    </xf>
    <xf numFmtId="170" fontId="39" fillId="21" borderId="20" xfId="0" applyNumberFormat="1" applyFont="1" applyFill="1" applyBorder="1" applyAlignment="1">
      <alignment vertical="top" wrapText="1"/>
    </xf>
    <xf numFmtId="170" fontId="39" fillId="21" borderId="22" xfId="0" applyNumberFormat="1" applyFont="1" applyFill="1" applyBorder="1" applyAlignment="1">
      <alignment vertical="top" wrapText="1"/>
    </xf>
    <xf numFmtId="170" fontId="39" fillId="21" borderId="42" xfId="0" applyNumberFormat="1" applyFont="1" applyFill="1" applyBorder="1" applyAlignment="1">
      <alignment vertical="top" wrapText="1"/>
    </xf>
    <xf numFmtId="0" fontId="80" fillId="5" borderId="22" xfId="0" applyFont="1" applyFill="1" applyBorder="1" applyAlignment="1">
      <alignment vertical="center"/>
    </xf>
    <xf numFmtId="0" fontId="80" fillId="5" borderId="42" xfId="0" applyFont="1" applyFill="1" applyBorder="1" applyAlignment="1">
      <alignment vertical="center"/>
    </xf>
    <xf numFmtId="0" fontId="80" fillId="0" borderId="13" xfId="0" applyFont="1" applyBorder="1"/>
    <xf numFmtId="0" fontId="80" fillId="0" borderId="47" xfId="0" applyFont="1" applyBorder="1"/>
    <xf numFmtId="170" fontId="39" fillId="20" borderId="48" xfId="0" applyNumberFormat="1" applyFont="1" applyFill="1" applyBorder="1" applyAlignment="1">
      <alignment horizontal="left" wrapText="1"/>
    </xf>
    <xf numFmtId="170" fontId="96" fillId="5" borderId="49" xfId="0" applyNumberFormat="1" applyFont="1" applyFill="1" applyBorder="1" applyAlignment="1">
      <alignment wrapText="1"/>
    </xf>
    <xf numFmtId="170" fontId="96" fillId="5" borderId="47" xfId="0" applyNumberFormat="1" applyFont="1" applyFill="1" applyBorder="1" applyAlignment="1">
      <alignment wrapText="1"/>
    </xf>
    <xf numFmtId="170" fontId="96" fillId="5" borderId="50" xfId="0" applyNumberFormat="1" applyFont="1" applyFill="1" applyBorder="1" applyAlignment="1">
      <alignment wrapText="1"/>
    </xf>
    <xf numFmtId="0" fontId="97" fillId="5" borderId="0" xfId="0" applyFont="1" applyFill="1"/>
    <xf numFmtId="170" fontId="39" fillId="5" borderId="0" xfId="0" applyNumberFormat="1" applyFont="1" applyFill="1" applyAlignment="1">
      <alignment horizontal="left" wrapText="1"/>
    </xf>
    <xf numFmtId="0" fontId="81" fillId="5" borderId="0" xfId="8" applyFont="1" applyFill="1" applyBorder="1" applyAlignment="1">
      <alignment horizontal="left" vertical="center" wrapText="1"/>
    </xf>
    <xf numFmtId="0" fontId="39" fillId="5" borderId="0" xfId="0" applyFont="1" applyFill="1" applyAlignment="1">
      <alignment horizontal="left" vertical="center" wrapText="1"/>
    </xf>
    <xf numFmtId="0" fontId="79" fillId="5" borderId="0" xfId="0" applyFont="1" applyFill="1"/>
    <xf numFmtId="170" fontId="39" fillId="20" borderId="49" xfId="0" applyNumberFormat="1" applyFont="1" applyFill="1" applyBorder="1" applyAlignment="1">
      <alignment vertical="center" wrapText="1"/>
    </xf>
    <xf numFmtId="170" fontId="39" fillId="20" borderId="47" xfId="0" applyNumberFormat="1" applyFont="1" applyFill="1" applyBorder="1" applyAlignment="1">
      <alignment vertical="center" wrapText="1"/>
    </xf>
    <xf numFmtId="170" fontId="39" fillId="20" borderId="51" xfId="0" applyNumberFormat="1" applyFont="1" applyFill="1" applyBorder="1" applyAlignment="1">
      <alignment vertical="center" wrapText="1"/>
    </xf>
    <xf numFmtId="0" fontId="39" fillId="5" borderId="0" xfId="0" applyFont="1" applyFill="1" applyAlignment="1">
      <alignment horizontal="left" wrapText="1"/>
    </xf>
    <xf numFmtId="0" fontId="39" fillId="5" borderId="0" xfId="0" applyFont="1" applyFill="1"/>
    <xf numFmtId="0" fontId="54" fillId="5" borderId="0" xfId="0" applyFont="1" applyFill="1"/>
    <xf numFmtId="0" fontId="0" fillId="5" borderId="0" xfId="0" applyFill="1"/>
    <xf numFmtId="0" fontId="0" fillId="5" borderId="0" xfId="0" applyFill="1" applyAlignment="1">
      <alignment horizontal="center"/>
    </xf>
    <xf numFmtId="0" fontId="10" fillId="7" borderId="14" xfId="0" applyFont="1" applyFill="1" applyBorder="1" applyAlignment="1">
      <alignment horizontal="center" vertical="center"/>
    </xf>
    <xf numFmtId="0" fontId="10" fillId="7" borderId="14" xfId="0" applyFont="1" applyFill="1" applyBorder="1" applyAlignment="1">
      <alignment horizontal="left" vertical="center"/>
    </xf>
    <xf numFmtId="0" fontId="57" fillId="5" borderId="0" xfId="5" applyFont="1" applyFill="1" applyAlignment="1">
      <alignment vertical="center"/>
    </xf>
    <xf numFmtId="0" fontId="68" fillId="5" borderId="0" xfId="5" applyFont="1" applyFill="1" applyAlignment="1">
      <alignment vertical="center"/>
    </xf>
    <xf numFmtId="0" fontId="19" fillId="5" borderId="0" xfId="0" applyFont="1" applyFill="1" applyAlignment="1">
      <alignment vertical="center"/>
    </xf>
    <xf numFmtId="0" fontId="16" fillId="5" borderId="0" xfId="5" applyFont="1" applyFill="1" applyAlignment="1">
      <alignment vertical="center"/>
    </xf>
    <xf numFmtId="0" fontId="17" fillId="5" borderId="0" xfId="0" applyFont="1" applyFill="1" applyAlignment="1">
      <alignment horizontal="left" vertical="center"/>
    </xf>
    <xf numFmtId="0" fontId="12" fillId="6" borderId="14" xfId="0" applyFont="1" applyFill="1" applyBorder="1" applyAlignment="1">
      <alignment horizontal="center" vertical="center"/>
    </xf>
    <xf numFmtId="0" fontId="55" fillId="6" borderId="14"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0" fillId="7" borderId="19" xfId="0" applyFont="1" applyFill="1" applyBorder="1"/>
    <xf numFmtId="0" fontId="43" fillId="0" borderId="0" xfId="0" applyFont="1" applyAlignment="1">
      <alignment vertical="center"/>
    </xf>
    <xf numFmtId="0" fontId="37" fillId="6" borderId="5" xfId="0" applyFont="1" applyFill="1" applyBorder="1" applyAlignment="1">
      <alignment horizontal="center" vertical="center" wrapText="1"/>
    </xf>
    <xf numFmtId="0" fontId="16" fillId="22" borderId="52" xfId="0" applyFont="1" applyFill="1" applyBorder="1" applyAlignment="1">
      <alignment horizontal="center" vertical="center" wrapText="1"/>
    </xf>
    <xf numFmtId="0" fontId="16" fillId="22" borderId="53" xfId="0" applyFont="1" applyFill="1" applyBorder="1" applyAlignment="1">
      <alignment horizontal="center" vertical="center" wrapText="1"/>
    </xf>
    <xf numFmtId="0" fontId="7" fillId="0" borderId="0" xfId="0" applyFont="1"/>
    <xf numFmtId="0" fontId="99" fillId="6" borderId="14" xfId="0" applyFont="1" applyFill="1" applyBorder="1"/>
    <xf numFmtId="0" fontId="14" fillId="0" borderId="0" xfId="0" applyFont="1" applyAlignment="1">
      <alignment wrapText="1"/>
    </xf>
    <xf numFmtId="0" fontId="10" fillId="7" borderId="54" xfId="0" applyFont="1" applyFill="1" applyBorder="1"/>
    <xf numFmtId="0" fontId="16" fillId="7" borderId="54" xfId="0" applyFont="1" applyFill="1" applyBorder="1"/>
    <xf numFmtId="0" fontId="10" fillId="6" borderId="14" xfId="0" applyFont="1" applyFill="1" applyBorder="1" applyAlignment="1">
      <alignment vertical="center"/>
    </xf>
    <xf numFmtId="0" fontId="16" fillId="6" borderId="14" xfId="0" applyFont="1" applyFill="1" applyBorder="1"/>
    <xf numFmtId="0" fontId="12" fillId="6" borderId="0" xfId="0" applyFont="1" applyFill="1" applyAlignment="1">
      <alignment vertical="center"/>
    </xf>
    <xf numFmtId="0" fontId="12" fillId="6" borderId="0" xfId="0" applyFont="1" applyFill="1" applyAlignment="1">
      <alignment horizontal="center" vertical="center"/>
    </xf>
    <xf numFmtId="0" fontId="14" fillId="6" borderId="0" xfId="0" applyFont="1" applyFill="1" applyAlignment="1">
      <alignment vertical="center"/>
    </xf>
    <xf numFmtId="0" fontId="14" fillId="7" borderId="5" xfId="0" applyFont="1" applyFill="1" applyBorder="1" applyAlignment="1">
      <alignment vertical="center"/>
    </xf>
    <xf numFmtId="0" fontId="10" fillId="23" borderId="14" xfId="0" applyFont="1" applyFill="1" applyBorder="1" applyAlignment="1">
      <alignment horizontal="center" vertical="center"/>
    </xf>
    <xf numFmtId="0" fontId="100" fillId="7" borderId="5" xfId="0" applyFont="1" applyFill="1" applyBorder="1" applyAlignment="1">
      <alignment vertical="center"/>
    </xf>
    <xf numFmtId="0" fontId="55" fillId="7" borderId="5" xfId="0" applyFont="1" applyFill="1" applyBorder="1" applyAlignment="1">
      <alignment vertical="center"/>
    </xf>
    <xf numFmtId="0" fontId="20" fillId="7" borderId="5" xfId="0" applyFont="1" applyFill="1" applyBorder="1" applyAlignment="1">
      <alignment vertical="center"/>
    </xf>
    <xf numFmtId="0" fontId="26" fillId="6" borderId="0" xfId="0" applyFont="1" applyFill="1" applyAlignment="1">
      <alignment vertical="center" wrapText="1"/>
    </xf>
    <xf numFmtId="0" fontId="42" fillId="5" borderId="0" xfId="0" applyFont="1" applyFill="1" applyAlignment="1">
      <alignment vertical="center"/>
    </xf>
    <xf numFmtId="0" fontId="14" fillId="5" borderId="0" xfId="0" applyFont="1" applyFill="1" applyAlignment="1">
      <alignment vertical="center"/>
    </xf>
    <xf numFmtId="0" fontId="10" fillId="5" borderId="14" xfId="0" applyFont="1" applyFill="1" applyBorder="1" applyAlignment="1">
      <alignment horizontal="center" vertical="center" wrapText="1"/>
    </xf>
    <xf numFmtId="0" fontId="36" fillId="7" borderId="14" xfId="0" applyFont="1" applyFill="1" applyBorder="1" applyAlignment="1">
      <alignment horizontal="center" vertical="center"/>
    </xf>
    <xf numFmtId="14" fontId="36" fillId="7" borderId="14" xfId="0" applyNumberFormat="1" applyFont="1" applyFill="1" applyBorder="1" applyAlignment="1">
      <alignment horizontal="center" vertical="center"/>
    </xf>
    <xf numFmtId="0" fontId="36" fillId="7" borderId="14" xfId="0" applyFont="1" applyFill="1" applyBorder="1" applyAlignment="1">
      <alignment horizontal="center" vertical="center" wrapText="1"/>
    </xf>
    <xf numFmtId="0" fontId="42" fillId="7" borderId="14" xfId="0" applyFont="1" applyFill="1" applyBorder="1" applyAlignment="1">
      <alignment horizontal="center" vertical="center"/>
    </xf>
    <xf numFmtId="3" fontId="36" fillId="7" borderId="14" xfId="0" applyNumberFormat="1" applyFont="1" applyFill="1" applyBorder="1" applyAlignment="1">
      <alignment horizontal="center" vertical="center"/>
    </xf>
    <xf numFmtId="171" fontId="36" fillId="7" borderId="14" xfId="0" applyNumberFormat="1" applyFont="1" applyFill="1" applyBorder="1" applyAlignment="1">
      <alignment horizontal="center" vertical="center"/>
    </xf>
    <xf numFmtId="171" fontId="36" fillId="7" borderId="14" xfId="0" quotePrefix="1" applyNumberFormat="1" applyFont="1" applyFill="1" applyBorder="1" applyAlignment="1">
      <alignment horizontal="center" vertical="center"/>
    </xf>
    <xf numFmtId="4" fontId="36" fillId="7" borderId="14" xfId="0" applyNumberFormat="1" applyFont="1" applyFill="1" applyBorder="1" applyAlignment="1">
      <alignment horizontal="center" vertical="center"/>
    </xf>
    <xf numFmtId="0" fontId="7" fillId="5" borderId="0" xfId="0" applyFont="1" applyFill="1" applyAlignment="1">
      <alignment horizontal="center" vertical="center"/>
    </xf>
    <xf numFmtId="0" fontId="12" fillId="5" borderId="0" xfId="0" applyFont="1" applyFill="1" applyAlignment="1">
      <alignment horizontal="center" vertical="center"/>
    </xf>
    <xf numFmtId="0" fontId="60" fillId="0" borderId="0" xfId="0" applyFont="1" applyAlignment="1">
      <alignment vertical="center"/>
    </xf>
    <xf numFmtId="0" fontId="51" fillId="6" borderId="59" xfId="0" applyFont="1" applyFill="1" applyBorder="1" applyAlignment="1">
      <alignment horizontal="center" vertical="center" wrapText="1"/>
    </xf>
    <xf numFmtId="0" fontId="51" fillId="6" borderId="60" xfId="0" applyFont="1" applyFill="1" applyBorder="1" applyAlignment="1">
      <alignment horizontal="center" vertical="center" wrapText="1"/>
    </xf>
    <xf numFmtId="0" fontId="58" fillId="22" borderId="62" xfId="0" applyFont="1" applyFill="1" applyBorder="1"/>
    <xf numFmtId="0" fontId="58" fillId="22" borderId="65" xfId="0" applyFont="1" applyFill="1" applyBorder="1"/>
    <xf numFmtId="0" fontId="101" fillId="24" borderId="71" xfId="0" applyFont="1" applyFill="1" applyBorder="1"/>
    <xf numFmtId="0" fontId="101" fillId="24" borderId="72" xfId="0" applyFont="1" applyFill="1" applyBorder="1"/>
    <xf numFmtId="0" fontId="58" fillId="22" borderId="74" xfId="0" applyFont="1" applyFill="1" applyBorder="1"/>
    <xf numFmtId="0" fontId="58" fillId="22" borderId="75" xfId="0" applyFont="1" applyFill="1" applyBorder="1"/>
    <xf numFmtId="0" fontId="14" fillId="7" borderId="14" xfId="0" applyFont="1" applyFill="1" applyBorder="1" applyAlignment="1">
      <alignment vertical="center"/>
    </xf>
    <xf numFmtId="0" fontId="20" fillId="7" borderId="14" xfId="0" applyFont="1" applyFill="1" applyBorder="1" applyAlignment="1">
      <alignment vertical="center"/>
    </xf>
    <xf numFmtId="0" fontId="55" fillId="7" borderId="14" xfId="0" applyFont="1" applyFill="1" applyBorder="1" applyAlignment="1">
      <alignment vertical="center"/>
    </xf>
    <xf numFmtId="0" fontId="14" fillId="5" borderId="0" xfId="0" applyFont="1" applyFill="1"/>
    <xf numFmtId="0" fontId="55" fillId="5" borderId="0" xfId="0" applyFont="1" applyFill="1" applyAlignment="1">
      <alignment vertical="center"/>
    </xf>
    <xf numFmtId="0" fontId="102" fillId="7" borderId="14" xfId="0" applyFont="1" applyFill="1" applyBorder="1" applyAlignment="1">
      <alignment vertical="top" wrapText="1"/>
    </xf>
    <xf numFmtId="0" fontId="43" fillId="7" borderId="14" xfId="0" applyFont="1" applyFill="1" applyBorder="1" applyAlignment="1">
      <alignment vertical="top" wrapText="1"/>
    </xf>
    <xf numFmtId="0" fontId="20" fillId="5" borderId="0" xfId="0" applyFont="1" applyFill="1"/>
    <xf numFmtId="0" fontId="103" fillId="5" borderId="0" xfId="10" applyFont="1" applyFill="1"/>
    <xf numFmtId="0" fontId="105" fillId="5" borderId="0" xfId="10" applyFont="1" applyFill="1" applyAlignment="1">
      <alignment horizontal="left"/>
    </xf>
    <xf numFmtId="0" fontId="104" fillId="5" borderId="0" xfId="10" applyFont="1" applyFill="1"/>
    <xf numFmtId="0" fontId="104" fillId="5" borderId="0" xfId="10" applyFont="1" applyFill="1" applyAlignment="1">
      <alignment horizontal="center"/>
    </xf>
    <xf numFmtId="0" fontId="106" fillId="0" borderId="0" xfId="0" applyFont="1"/>
    <xf numFmtId="0" fontId="109" fillId="0" borderId="0" xfId="0" applyFont="1"/>
    <xf numFmtId="0" fontId="110" fillId="7" borderId="19" xfId="0" applyFont="1" applyFill="1" applyBorder="1" applyAlignment="1">
      <alignment horizontal="left" vertical="center"/>
    </xf>
    <xf numFmtId="0" fontId="113" fillId="3" borderId="0" xfId="0" applyFont="1" applyFill="1" applyAlignment="1">
      <alignment horizontal="center" vertical="center" wrapText="1"/>
    </xf>
    <xf numFmtId="0" fontId="113" fillId="3" borderId="0" xfId="0" applyFont="1" applyFill="1" applyAlignment="1">
      <alignment horizontal="right" vertical="center" wrapText="1"/>
    </xf>
    <xf numFmtId="0" fontId="115" fillId="3" borderId="0" xfId="0" applyFont="1" applyFill="1" applyAlignment="1">
      <alignment vertical="center" wrapText="1"/>
    </xf>
    <xf numFmtId="164" fontId="113" fillId="3" borderId="0" xfId="2" applyFont="1" applyFill="1" applyAlignment="1">
      <alignment horizontal="center" vertical="center" wrapText="1"/>
    </xf>
    <xf numFmtId="0" fontId="8" fillId="3" borderId="24" xfId="11" applyFont="1" applyFill="1" applyBorder="1" applyAlignment="1">
      <alignment horizontal="center" vertical="center" wrapText="1"/>
    </xf>
    <xf numFmtId="0" fontId="111" fillId="0" borderId="0" xfId="0" applyFont="1" applyAlignment="1">
      <alignment vertical="center"/>
    </xf>
    <xf numFmtId="0" fontId="119" fillId="0" borderId="0" xfId="0" applyFont="1"/>
    <xf numFmtId="0" fontId="111" fillId="0" borderId="0" xfId="0" applyFont="1" applyAlignment="1">
      <alignment vertical="center" wrapText="1"/>
    </xf>
    <xf numFmtId="0" fontId="111" fillId="0" borderId="0" xfId="0" applyFont="1" applyAlignment="1">
      <alignment horizontal="center" vertical="center"/>
    </xf>
    <xf numFmtId="0" fontId="112" fillId="4" borderId="0" xfId="11" applyFont="1" applyFill="1" applyAlignment="1">
      <alignment horizontal="center" vertical="center" wrapText="1" readingOrder="1"/>
    </xf>
    <xf numFmtId="0" fontId="110" fillId="4" borderId="0" xfId="11" applyFont="1" applyFill="1" applyAlignment="1">
      <alignment horizontal="left" vertical="center" wrapText="1" readingOrder="1"/>
    </xf>
    <xf numFmtId="0" fontId="110" fillId="4" borderId="0" xfId="11" applyFont="1" applyFill="1" applyAlignment="1">
      <alignment horizontal="center" vertical="center" wrapText="1" readingOrder="1"/>
    </xf>
    <xf numFmtId="0" fontId="112" fillId="5" borderId="0" xfId="11" applyFont="1" applyFill="1" applyAlignment="1">
      <alignment horizontal="center" vertical="center" wrapText="1" readingOrder="1"/>
    </xf>
    <xf numFmtId="0" fontId="110" fillId="5" borderId="0" xfId="11" applyFont="1" applyFill="1" applyAlignment="1">
      <alignment horizontal="left" vertical="center" wrapText="1" readingOrder="1"/>
    </xf>
    <xf numFmtId="0" fontId="110" fillId="5" borderId="0" xfId="11" applyFont="1" applyFill="1" applyAlignment="1">
      <alignment horizontal="center" vertical="center" wrapText="1" readingOrder="1"/>
    </xf>
    <xf numFmtId="0" fontId="103" fillId="5" borderId="0" xfId="10" applyFont="1" applyFill="1" applyAlignment="1">
      <alignment wrapText="1"/>
    </xf>
    <xf numFmtId="0" fontId="28" fillId="0" borderId="0" xfId="0" applyFont="1"/>
    <xf numFmtId="0" fontId="124" fillId="0" borderId="0" xfId="0" applyFont="1"/>
    <xf numFmtId="0" fontId="9" fillId="0" borderId="0" xfId="0" applyFont="1" applyAlignment="1">
      <alignment vertical="center"/>
    </xf>
    <xf numFmtId="0" fontId="119" fillId="5" borderId="0" xfId="11" applyFont="1" applyFill="1" applyAlignment="1">
      <alignment vertical="center"/>
    </xf>
    <xf numFmtId="0" fontId="28" fillId="5" borderId="0" xfId="11" applyFont="1" applyFill="1" applyAlignment="1">
      <alignment vertical="center"/>
    </xf>
    <xf numFmtId="0" fontId="125" fillId="5" borderId="0" xfId="11" applyFont="1" applyFill="1" applyAlignment="1">
      <alignment vertical="center"/>
    </xf>
    <xf numFmtId="0" fontId="118" fillId="25" borderId="84" xfId="0" applyFont="1" applyFill="1" applyBorder="1" applyAlignment="1">
      <alignment vertical="center" wrapText="1" readingOrder="1"/>
    </xf>
    <xf numFmtId="0" fontId="118" fillId="25" borderId="0" xfId="11" applyFont="1" applyFill="1" applyAlignment="1">
      <alignment horizontal="left" vertical="center" wrapText="1" readingOrder="1"/>
    </xf>
    <xf numFmtId="0" fontId="125" fillId="0" borderId="0" xfId="11" applyFont="1" applyAlignment="1">
      <alignment vertical="center"/>
    </xf>
    <xf numFmtId="0" fontId="125" fillId="5" borderId="0" xfId="11" applyFont="1" applyFill="1" applyAlignment="1">
      <alignment horizontal="center" vertical="center"/>
    </xf>
    <xf numFmtId="0" fontId="106" fillId="5" borderId="0" xfId="11" applyFont="1" applyFill="1" applyAlignment="1">
      <alignment vertical="center"/>
    </xf>
    <xf numFmtId="0" fontId="106" fillId="5" borderId="0" xfId="11" applyFont="1" applyFill="1" applyAlignment="1">
      <alignment vertical="center" wrapText="1"/>
    </xf>
    <xf numFmtId="0" fontId="126" fillId="4" borderId="0" xfId="0" applyFont="1" applyFill="1" applyAlignment="1">
      <alignment vertical="center" wrapText="1"/>
    </xf>
    <xf numFmtId="0" fontId="126" fillId="4" borderId="0" xfId="0" applyFont="1" applyFill="1" applyAlignment="1">
      <alignment horizontal="center" vertical="center" wrapText="1"/>
    </xf>
    <xf numFmtId="0" fontId="126" fillId="2" borderId="0" xfId="0" applyFont="1" applyFill="1" applyAlignment="1">
      <alignment vertical="center" wrapText="1"/>
    </xf>
    <xf numFmtId="0" fontId="126" fillId="2" borderId="0" xfId="0" applyFont="1" applyFill="1" applyAlignment="1">
      <alignment horizontal="center" vertical="center" wrapText="1"/>
    </xf>
    <xf numFmtId="0" fontId="127" fillId="0" borderId="0" xfId="0" applyFont="1" applyAlignment="1">
      <alignment wrapText="1"/>
    </xf>
    <xf numFmtId="0" fontId="5" fillId="0" borderId="0" xfId="0" applyFont="1" applyAlignment="1">
      <alignment wrapText="1"/>
    </xf>
    <xf numFmtId="0" fontId="30" fillId="3" borderId="0" xfId="0" applyFont="1" applyFill="1" applyAlignment="1">
      <alignment horizontal="center" vertical="center" wrapText="1"/>
    </xf>
    <xf numFmtId="0" fontId="132" fillId="0" borderId="0" xfId="11" applyFont="1" applyAlignment="1">
      <alignment horizontal="center" vertical="center"/>
    </xf>
    <xf numFmtId="0" fontId="133" fillId="27" borderId="5" xfId="11" applyFont="1" applyFill="1" applyBorder="1" applyAlignment="1">
      <alignment horizontal="center" vertical="center"/>
    </xf>
    <xf numFmtId="0" fontId="133" fillId="27" borderId="5" xfId="3" applyFont="1" applyFill="1" applyBorder="1" applyAlignment="1">
      <alignment horizontal="center" vertical="center" wrapText="1"/>
    </xf>
    <xf numFmtId="0" fontId="133" fillId="27" borderId="5" xfId="11" applyFont="1" applyFill="1" applyBorder="1" applyAlignment="1">
      <alignment horizontal="center" vertical="center" wrapText="1"/>
    </xf>
    <xf numFmtId="0" fontId="134" fillId="27" borderId="5" xfId="11" applyFont="1" applyFill="1" applyBorder="1" applyAlignment="1">
      <alignment horizontal="center" vertical="center"/>
    </xf>
    <xf numFmtId="0" fontId="130" fillId="0" borderId="6" xfId="11" applyFont="1" applyBorder="1" applyAlignment="1">
      <alignment horizontal="center" vertical="center" wrapText="1"/>
    </xf>
    <xf numFmtId="0" fontId="135" fillId="0" borderId="6" xfId="3" applyFont="1" applyBorder="1" applyAlignment="1">
      <alignment horizontal="center" vertical="center" wrapText="1"/>
    </xf>
    <xf numFmtId="14" fontId="130" fillId="0" borderId="6" xfId="11" applyNumberFormat="1" applyFont="1" applyBorder="1" applyAlignment="1">
      <alignment horizontal="center" vertical="center" wrapText="1"/>
    </xf>
    <xf numFmtId="0" fontId="136" fillId="0" borderId="6" xfId="11" applyFont="1" applyBorder="1" applyAlignment="1">
      <alignment horizontal="center" vertical="center" wrapText="1"/>
    </xf>
    <xf numFmtId="0" fontId="130" fillId="0" borderId="6" xfId="11" applyFont="1" applyBorder="1" applyAlignment="1">
      <alignment horizontal="center" vertical="center"/>
    </xf>
    <xf numFmtId="0" fontId="136" fillId="0" borderId="6" xfId="11" applyFont="1" applyBorder="1" applyAlignment="1">
      <alignment horizontal="center" vertical="center"/>
    </xf>
    <xf numFmtId="0" fontId="130" fillId="0" borderId="5" xfId="11" applyFont="1" applyBorder="1" applyAlignment="1">
      <alignment horizontal="center" vertical="center" wrapText="1"/>
    </xf>
    <xf numFmtId="0" fontId="137" fillId="5" borderId="5" xfId="3" applyFont="1" applyFill="1" applyBorder="1" applyAlignment="1">
      <alignment horizontal="center" vertical="center"/>
    </xf>
    <xf numFmtId="0" fontId="138" fillId="5" borderId="5" xfId="3" applyFont="1" applyFill="1" applyBorder="1" applyAlignment="1">
      <alignment horizontal="center" vertical="center"/>
    </xf>
    <xf numFmtId="0" fontId="136" fillId="0" borderId="6" xfId="11" applyFont="1" applyBorder="1" applyAlignment="1">
      <alignment horizontal="left" vertical="center" wrapText="1"/>
    </xf>
    <xf numFmtId="0" fontId="139" fillId="0" borderId="0" xfId="11" applyFont="1" applyAlignment="1">
      <alignment horizontal="center" vertical="center"/>
    </xf>
    <xf numFmtId="0" fontId="130" fillId="5" borderId="7" xfId="11" applyFont="1" applyFill="1" applyBorder="1" applyAlignment="1">
      <alignment horizontal="center" vertical="center" wrapText="1"/>
    </xf>
    <xf numFmtId="0" fontId="130" fillId="5" borderId="8" xfId="11" applyFont="1" applyFill="1" applyBorder="1" applyAlignment="1">
      <alignment horizontal="center" vertical="center" wrapText="1"/>
    </xf>
    <xf numFmtId="14" fontId="130" fillId="5" borderId="6" xfId="11" applyNumberFormat="1" applyFont="1" applyFill="1" applyBorder="1" applyAlignment="1">
      <alignment horizontal="center" vertical="center" wrapText="1"/>
    </xf>
    <xf numFmtId="0" fontId="130" fillId="5" borderId="5" xfId="11" applyFont="1" applyFill="1" applyBorder="1" applyAlignment="1">
      <alignment horizontal="center" vertical="center" wrapText="1"/>
    </xf>
    <xf numFmtId="14" fontId="130" fillId="5" borderId="7" xfId="11" applyNumberFormat="1" applyFont="1" applyFill="1" applyBorder="1" applyAlignment="1">
      <alignment horizontal="center" vertical="center" wrapText="1"/>
    </xf>
    <xf numFmtId="14" fontId="130" fillId="5" borderId="5" xfId="11" applyNumberFormat="1" applyFont="1" applyFill="1" applyBorder="1" applyAlignment="1">
      <alignment horizontal="center" vertical="center" wrapText="1"/>
    </xf>
    <xf numFmtId="0" fontId="136" fillId="5" borderId="5" xfId="11" applyFont="1" applyFill="1" applyBorder="1" applyAlignment="1">
      <alignment horizontal="center" vertical="center" wrapText="1"/>
    </xf>
    <xf numFmtId="0" fontId="130" fillId="5" borderId="5" xfId="11" applyFont="1" applyFill="1" applyBorder="1" applyAlignment="1">
      <alignment horizontal="center" vertical="center"/>
    </xf>
    <xf numFmtId="0" fontId="136" fillId="5" borderId="5" xfId="11" applyFont="1" applyFill="1" applyBorder="1" applyAlignment="1">
      <alignment horizontal="center" vertical="center"/>
    </xf>
    <xf numFmtId="0" fontId="136" fillId="0" borderId="6" xfId="11" applyFont="1" applyBorder="1" applyAlignment="1">
      <alignment horizontal="left" vertical="top" wrapText="1"/>
    </xf>
    <xf numFmtId="0" fontId="130" fillId="0" borderId="5" xfId="3" applyFont="1" applyBorder="1" applyAlignment="1">
      <alignment horizontal="center" vertical="center" wrapText="1"/>
    </xf>
    <xf numFmtId="0" fontId="135" fillId="0" borderId="5" xfId="3" applyFont="1" applyBorder="1" applyAlignment="1">
      <alignment horizontal="center" vertical="center" wrapText="1"/>
    </xf>
    <xf numFmtId="0" fontId="136" fillId="0" borderId="6" xfId="11" applyFont="1" applyBorder="1" applyAlignment="1">
      <alignment horizontal="center" vertical="top" wrapText="1"/>
    </xf>
    <xf numFmtId="0" fontId="130" fillId="5" borderId="6" xfId="11" applyFont="1" applyFill="1" applyBorder="1" applyAlignment="1">
      <alignment vertical="center" wrapText="1"/>
    </xf>
    <xf numFmtId="0" fontId="138" fillId="5" borderId="6" xfId="3" applyFont="1" applyFill="1" applyBorder="1" applyAlignment="1">
      <alignment vertical="center"/>
    </xf>
    <xf numFmtId="0" fontId="130" fillId="0" borderId="6" xfId="11" applyFont="1" applyBorder="1" applyAlignment="1">
      <alignment horizontal="center" vertical="top" wrapText="1"/>
    </xf>
    <xf numFmtId="0" fontId="130" fillId="5" borderId="7" xfId="11" applyFont="1" applyFill="1" applyBorder="1" applyAlignment="1">
      <alignment vertical="center" wrapText="1"/>
    </xf>
    <xf numFmtId="0" fontId="138" fillId="5" borderId="7" xfId="3" applyFont="1" applyFill="1" applyBorder="1" applyAlignment="1">
      <alignment vertical="center"/>
    </xf>
    <xf numFmtId="0" fontId="130" fillId="0" borderId="7" xfId="11" applyFont="1" applyBorder="1" applyAlignment="1">
      <alignment vertical="center" wrapText="1"/>
    </xf>
    <xf numFmtId="0" fontId="144" fillId="0" borderId="0" xfId="11" applyFont="1" applyAlignment="1">
      <alignment horizontal="center" vertical="center"/>
    </xf>
    <xf numFmtId="0" fontId="129" fillId="0" borderId="0" xfId="11" applyFont="1" applyAlignment="1">
      <alignment horizontal="center" vertical="center"/>
    </xf>
    <xf numFmtId="0" fontId="144" fillId="0" borderId="0" xfId="11" applyFont="1" applyAlignment="1">
      <alignment horizontal="center" vertical="center" wrapText="1"/>
    </xf>
    <xf numFmtId="0" fontId="145" fillId="0" borderId="0" xfId="11" applyFont="1" applyAlignment="1">
      <alignment horizontal="center" vertical="center"/>
    </xf>
    <xf numFmtId="4" fontId="144" fillId="0" borderId="0" xfId="11" applyNumberFormat="1" applyFont="1" applyAlignment="1">
      <alignment horizontal="center" vertical="center"/>
    </xf>
    <xf numFmtId="3" fontId="22" fillId="0" borderId="5" xfId="0" applyNumberFormat="1" applyFont="1" applyBorder="1" applyAlignment="1">
      <alignment horizontal="center" vertical="center"/>
    </xf>
    <xf numFmtId="0" fontId="0" fillId="0" borderId="0" xfId="0" applyAlignment="1">
      <alignment horizontal="left" vertical="top"/>
    </xf>
    <xf numFmtId="0" fontId="0" fillId="0" borderId="0" xfId="0" applyAlignment="1">
      <alignment horizontal="center" vertical="center"/>
    </xf>
    <xf numFmtId="0" fontId="0" fillId="26" borderId="85" xfId="0" applyFill="1" applyBorder="1" applyAlignment="1">
      <alignment horizontal="center" vertical="center"/>
    </xf>
    <xf numFmtId="0" fontId="16" fillId="26" borderId="14" xfId="0" applyFont="1" applyFill="1" applyBorder="1" applyAlignment="1">
      <alignment horizontal="left" vertical="top"/>
    </xf>
    <xf numFmtId="14" fontId="16" fillId="26" borderId="14" xfId="0" applyNumberFormat="1" applyFont="1" applyFill="1" applyBorder="1" applyAlignment="1">
      <alignment horizontal="left" vertical="top"/>
    </xf>
    <xf numFmtId="172" fontId="16" fillId="26" borderId="14" xfId="0" applyNumberFormat="1" applyFont="1" applyFill="1" applyBorder="1" applyAlignment="1">
      <alignment horizontal="left" vertical="top"/>
    </xf>
    <xf numFmtId="0" fontId="16" fillId="26" borderId="14" xfId="0" applyFont="1" applyFill="1" applyBorder="1" applyAlignment="1">
      <alignment horizontal="left" vertical="top" wrapText="1"/>
    </xf>
    <xf numFmtId="0" fontId="10" fillId="26" borderId="14" xfId="0" applyFont="1" applyFill="1" applyBorder="1" applyAlignment="1">
      <alignment horizontal="left" vertical="top"/>
    </xf>
    <xf numFmtId="173" fontId="16" fillId="26" borderId="14" xfId="0" applyNumberFormat="1" applyFont="1" applyFill="1" applyBorder="1" applyAlignment="1">
      <alignment horizontal="left" vertical="top"/>
    </xf>
    <xf numFmtId="173" fontId="16" fillId="26" borderId="14" xfId="21" applyNumberFormat="1" applyFont="1" applyFill="1" applyBorder="1" applyAlignment="1">
      <alignment horizontal="left" vertical="top"/>
    </xf>
    <xf numFmtId="0" fontId="10" fillId="0" borderId="14" xfId="0" applyFont="1" applyBorder="1" applyAlignment="1">
      <alignment vertical="center" wrapText="1"/>
    </xf>
    <xf numFmtId="14" fontId="10" fillId="0" borderId="14" xfId="0" applyNumberFormat="1" applyFont="1" applyBorder="1"/>
    <xf numFmtId="0" fontId="10" fillId="0" borderId="14" xfId="0" applyFont="1" applyBorder="1" applyAlignment="1">
      <alignment wrapText="1"/>
    </xf>
    <xf numFmtId="164" fontId="10" fillId="0" borderId="14" xfId="2" applyFont="1" applyFill="1" applyBorder="1" applyAlignment="1">
      <alignment horizontal="left" vertical="center"/>
    </xf>
    <xf numFmtId="166" fontId="10" fillId="0" borderId="14" xfId="2" applyNumberFormat="1" applyFont="1" applyFill="1" applyBorder="1" applyAlignment="1">
      <alignment horizontal="center" vertical="center" wrapText="1"/>
    </xf>
    <xf numFmtId="0" fontId="10" fillId="0" borderId="14" xfId="0" applyFont="1" applyBorder="1" applyAlignment="1">
      <alignment horizontal="left" vertical="center" wrapText="1"/>
    </xf>
    <xf numFmtId="164" fontId="10" fillId="0" borderId="14" xfId="2" applyFont="1" applyFill="1" applyBorder="1" applyAlignment="1">
      <alignment horizontal="right" vertical="center"/>
    </xf>
    <xf numFmtId="0" fontId="16" fillId="26" borderId="14" xfId="0" applyFont="1" applyFill="1" applyBorder="1"/>
    <xf numFmtId="0" fontId="16" fillId="26" borderId="14" xfId="0" applyFont="1" applyFill="1" applyBorder="1" applyAlignment="1">
      <alignment horizontal="center"/>
    </xf>
    <xf numFmtId="14" fontId="16" fillId="26" borderId="14" xfId="0" applyNumberFormat="1" applyFont="1" applyFill="1" applyBorder="1" applyAlignment="1">
      <alignment horizontal="center" vertical="center"/>
    </xf>
    <xf numFmtId="172" fontId="16" fillId="26" borderId="14" xfId="0" applyNumberFormat="1" applyFont="1" applyFill="1" applyBorder="1"/>
    <xf numFmtId="14" fontId="16" fillId="26" borderId="14" xfId="0" applyNumberFormat="1" applyFont="1" applyFill="1" applyBorder="1" applyAlignment="1">
      <alignment horizontal="center"/>
    </xf>
    <xf numFmtId="0" fontId="16" fillId="26" borderId="14" xfId="0" applyFont="1" applyFill="1" applyBorder="1" applyAlignment="1">
      <alignment wrapText="1"/>
    </xf>
    <xf numFmtId="0" fontId="10" fillId="26" borderId="14" xfId="0" applyFont="1" applyFill="1" applyBorder="1"/>
    <xf numFmtId="0" fontId="16" fillId="0" borderId="14" xfId="0" quotePrefix="1" applyFont="1" applyBorder="1" applyAlignment="1">
      <alignment horizontal="left" vertical="center"/>
    </xf>
    <xf numFmtId="0" fontId="16" fillId="0" borderId="14" xfId="0" applyFont="1" applyBorder="1" applyAlignment="1">
      <alignment vertical="center"/>
    </xf>
    <xf numFmtId="174" fontId="11" fillId="0" borderId="14" xfId="0" applyNumberFormat="1" applyFont="1" applyBorder="1" applyAlignment="1">
      <alignment vertical="center"/>
    </xf>
    <xf numFmtId="165" fontId="16" fillId="0" borderId="14" xfId="2" applyNumberFormat="1" applyFont="1" applyFill="1" applyBorder="1" applyAlignment="1">
      <alignment vertical="center"/>
    </xf>
    <xf numFmtId="14" fontId="16" fillId="0" borderId="14" xfId="0" applyNumberFormat="1" applyFont="1" applyBorder="1" applyAlignment="1">
      <alignment horizontal="center" vertical="center"/>
    </xf>
    <xf numFmtId="0" fontId="10" fillId="0" borderId="14" xfId="0" applyFont="1" applyBorder="1" applyAlignment="1">
      <alignment vertical="center"/>
    </xf>
    <xf numFmtId="0" fontId="16" fillId="0" borderId="14" xfId="0" applyFont="1" applyBorder="1"/>
    <xf numFmtId="0" fontId="146" fillId="0" borderId="0" xfId="0" applyFont="1" applyAlignment="1">
      <alignment vertical="center"/>
    </xf>
    <xf numFmtId="0" fontId="12" fillId="25" borderId="14" xfId="0" applyFont="1" applyFill="1" applyBorder="1" applyAlignment="1">
      <alignment horizontal="center" vertical="center" wrapText="1"/>
    </xf>
    <xf numFmtId="0" fontId="10" fillId="4" borderId="14" xfId="0" applyFont="1" applyFill="1" applyBorder="1" applyAlignment="1">
      <alignment vertical="center"/>
    </xf>
    <xf numFmtId="0" fontId="10" fillId="4" borderId="14" xfId="0" applyFont="1" applyFill="1" applyBorder="1"/>
    <xf numFmtId="14" fontId="10" fillId="4" borderId="14" xfId="0" applyNumberFormat="1" applyFont="1" applyFill="1" applyBorder="1" applyAlignment="1">
      <alignment vertical="center"/>
    </xf>
    <xf numFmtId="165" fontId="10" fillId="4" borderId="14" xfId="21" applyNumberFormat="1" applyFont="1" applyFill="1" applyBorder="1" applyAlignment="1">
      <alignment vertical="center"/>
    </xf>
    <xf numFmtId="14" fontId="10" fillId="4" borderId="14" xfId="0" applyNumberFormat="1" applyFont="1" applyFill="1" applyBorder="1" applyAlignment="1">
      <alignment horizontal="center" vertical="center"/>
    </xf>
    <xf numFmtId="0" fontId="16" fillId="4" borderId="14" xfId="0" applyFont="1" applyFill="1" applyBorder="1"/>
    <xf numFmtId="0" fontId="21" fillId="6" borderId="14" xfId="0" applyFont="1" applyFill="1" applyBorder="1" applyAlignment="1">
      <alignment horizontal="center" vertical="center"/>
    </xf>
    <xf numFmtId="3" fontId="63" fillId="4" borderId="14" xfId="0" applyNumberFormat="1" applyFont="1" applyFill="1" applyBorder="1" applyAlignment="1">
      <alignment vertical="center" wrapText="1"/>
    </xf>
    <xf numFmtId="3" fontId="63" fillId="4" borderId="14" xfId="0" applyNumberFormat="1" applyFont="1" applyFill="1" applyBorder="1" applyAlignment="1">
      <alignment vertical="center"/>
    </xf>
    <xf numFmtId="3" fontId="22" fillId="0" borderId="5" xfId="0" applyNumberFormat="1" applyFont="1" applyBorder="1" applyAlignment="1">
      <alignment horizontal="center"/>
    </xf>
    <xf numFmtId="3" fontId="14" fillId="4" borderId="12" xfId="0" applyNumberFormat="1" applyFont="1" applyFill="1" applyBorder="1" applyAlignment="1">
      <alignment wrapText="1"/>
    </xf>
    <xf numFmtId="0" fontId="148" fillId="4" borderId="88" xfId="0" applyFont="1" applyFill="1" applyBorder="1" applyAlignment="1">
      <alignment horizontal="center" vertical="center" wrapText="1"/>
    </xf>
    <xf numFmtId="0" fontId="148" fillId="4" borderId="89" xfId="0" applyFont="1" applyFill="1" applyBorder="1" applyAlignment="1">
      <alignment horizontal="center" vertical="center" wrapText="1"/>
    </xf>
    <xf numFmtId="175" fontId="148" fillId="4" borderId="90" xfId="0" applyNumberFormat="1" applyFont="1" applyFill="1" applyBorder="1"/>
    <xf numFmtId="175" fontId="148" fillId="4" borderId="91" xfId="0" applyNumberFormat="1" applyFont="1" applyFill="1" applyBorder="1"/>
    <xf numFmtId="0" fontId="148" fillId="4" borderId="93" xfId="0" applyFont="1" applyFill="1" applyBorder="1" applyAlignment="1">
      <alignment horizontal="center" vertical="center" wrapText="1"/>
    </xf>
    <xf numFmtId="0" fontId="148" fillId="4" borderId="94" xfId="0" applyFont="1" applyFill="1" applyBorder="1" applyAlignment="1">
      <alignment horizontal="center" vertical="center" wrapText="1"/>
    </xf>
    <xf numFmtId="3" fontId="14" fillId="4" borderId="90" xfId="0" applyNumberFormat="1" applyFont="1" applyFill="1" applyBorder="1"/>
    <xf numFmtId="3" fontId="14" fillId="4" borderId="91" xfId="0" applyNumberFormat="1" applyFont="1" applyFill="1" applyBorder="1"/>
    <xf numFmtId="175" fontId="148" fillId="4" borderId="90" xfId="0" applyNumberFormat="1" applyFont="1" applyFill="1" applyBorder="1" applyAlignment="1">
      <alignment horizontal="right" vertical="center"/>
    </xf>
    <xf numFmtId="3" fontId="14" fillId="4" borderId="13" xfId="0" applyNumberFormat="1" applyFont="1" applyFill="1" applyBorder="1" applyAlignment="1">
      <alignment wrapText="1"/>
    </xf>
    <xf numFmtId="3" fontId="14" fillId="4" borderId="5" xfId="0" applyNumberFormat="1" applyFont="1" applyFill="1" applyBorder="1" applyAlignment="1">
      <alignment wrapText="1"/>
    </xf>
    <xf numFmtId="3" fontId="14" fillId="4" borderId="5" xfId="0" applyNumberFormat="1" applyFont="1" applyFill="1" applyBorder="1"/>
    <xf numFmtId="3" fontId="14" fillId="4" borderId="11" xfId="0" applyNumberFormat="1" applyFont="1" applyFill="1" applyBorder="1"/>
    <xf numFmtId="176" fontId="14" fillId="4" borderId="5" xfId="0" applyNumberFormat="1" applyFont="1" applyFill="1" applyBorder="1"/>
    <xf numFmtId="3" fontId="14" fillId="4" borderId="48" xfId="0" applyNumberFormat="1" applyFont="1" applyFill="1" applyBorder="1" applyAlignment="1">
      <alignment wrapText="1"/>
    </xf>
    <xf numFmtId="3" fontId="14" fillId="4" borderId="48" xfId="0" applyNumberFormat="1" applyFont="1" applyFill="1" applyBorder="1"/>
    <xf numFmtId="3" fontId="14" fillId="4" borderId="97" xfId="0" applyNumberFormat="1" applyFont="1" applyFill="1" applyBorder="1"/>
    <xf numFmtId="0" fontId="149" fillId="0" borderId="14" xfId="0" applyFont="1" applyBorder="1" applyAlignment="1">
      <alignment vertical="center"/>
    </xf>
    <xf numFmtId="0" fontId="150" fillId="0" borderId="14" xfId="0" applyFont="1" applyBorder="1" applyAlignment="1">
      <alignment horizontal="center" vertical="center"/>
    </xf>
    <xf numFmtId="0" fontId="150" fillId="0" borderId="14" xfId="0" applyFont="1" applyBorder="1"/>
    <xf numFmtId="3" fontId="22" fillId="4" borderId="5" xfId="0" applyNumberFormat="1" applyFont="1" applyFill="1" applyBorder="1" applyAlignment="1">
      <alignment wrapText="1"/>
    </xf>
    <xf numFmtId="3" fontId="22" fillId="4" borderId="5" xfId="0" applyNumberFormat="1" applyFont="1" applyFill="1" applyBorder="1"/>
    <xf numFmtId="177" fontId="22" fillId="4" borderId="5" xfId="0" applyNumberFormat="1" applyFont="1" applyFill="1" applyBorder="1"/>
    <xf numFmtId="3" fontId="22" fillId="0" borderId="6" xfId="0" applyNumberFormat="1" applyFont="1" applyBorder="1" applyAlignment="1">
      <alignment wrapText="1"/>
    </xf>
    <xf numFmtId="3" fontId="22" fillId="0" borderId="6" xfId="0" applyNumberFormat="1" applyFont="1" applyBorder="1"/>
    <xf numFmtId="0" fontId="151" fillId="4" borderId="5" xfId="0" applyFont="1" applyFill="1" applyBorder="1" applyAlignment="1">
      <alignment vertical="center"/>
    </xf>
    <xf numFmtId="164" fontId="151" fillId="4" borderId="5" xfId="2" applyFont="1" applyFill="1" applyBorder="1" applyAlignment="1">
      <alignment horizontal="right" vertical="center"/>
    </xf>
    <xf numFmtId="0" fontId="110" fillId="7" borderId="14" xfId="24" applyFont="1" applyFill="1" applyBorder="1" applyAlignment="1">
      <alignment horizontal="left" vertical="center"/>
    </xf>
    <xf numFmtId="4" fontId="111" fillId="7" borderId="14" xfId="24" applyNumberFormat="1" applyFont="1" applyFill="1" applyBorder="1" applyAlignment="1">
      <alignment horizontal="right" vertical="center"/>
    </xf>
    <xf numFmtId="0" fontId="111" fillId="7" borderId="14" xfId="24" applyFont="1" applyFill="1" applyBorder="1" applyAlignment="1">
      <alignment horizontal="center" vertical="center"/>
    </xf>
    <xf numFmtId="167" fontId="28" fillId="7" borderId="14" xfId="24" applyNumberFormat="1" applyFont="1" applyFill="1" applyBorder="1" applyAlignment="1">
      <alignment horizontal="right" vertical="center"/>
    </xf>
    <xf numFmtId="3" fontId="110" fillId="7" borderId="14" xfId="0" applyNumberFormat="1" applyFont="1" applyFill="1" applyBorder="1"/>
    <xf numFmtId="0" fontId="110" fillId="7" borderId="14" xfId="24" applyFont="1" applyFill="1" applyBorder="1" applyAlignment="1">
      <alignment horizontal="left" vertical="center" wrapText="1"/>
    </xf>
    <xf numFmtId="3" fontId="111" fillId="7" borderId="19" xfId="24" applyNumberFormat="1" applyFont="1" applyFill="1" applyBorder="1" applyAlignment="1">
      <alignment horizontal="right" vertical="center"/>
    </xf>
    <xf numFmtId="0" fontId="110" fillId="7" borderId="19" xfId="24" applyFont="1" applyFill="1" applyBorder="1" applyAlignment="1">
      <alignment horizontal="left" vertical="center"/>
    </xf>
    <xf numFmtId="14" fontId="111" fillId="7" borderId="14" xfId="24" applyNumberFormat="1" applyFont="1" applyFill="1" applyBorder="1" applyAlignment="1">
      <alignment horizontal="right" vertical="center"/>
    </xf>
    <xf numFmtId="4" fontId="110" fillId="7" borderId="14" xfId="0" applyNumberFormat="1" applyFont="1" applyFill="1" applyBorder="1"/>
    <xf numFmtId="0" fontId="111" fillId="0" borderId="0" xfId="0" applyFont="1"/>
    <xf numFmtId="0" fontId="110" fillId="0" borderId="99" xfId="5" applyFont="1" applyBorder="1" applyAlignment="1">
      <alignment horizontal="left" vertical="center"/>
    </xf>
    <xf numFmtId="0" fontId="110" fillId="0" borderId="85" xfId="5" applyFont="1" applyBorder="1" applyAlignment="1">
      <alignment horizontal="left" vertical="center"/>
    </xf>
    <xf numFmtId="14" fontId="111" fillId="0" borderId="100" xfId="5" applyNumberFormat="1" applyFont="1" applyBorder="1" applyAlignment="1">
      <alignment horizontal="right" vertical="center"/>
    </xf>
    <xf numFmtId="4" fontId="111" fillId="5" borderId="100" xfId="5" applyNumberFormat="1" applyFont="1" applyFill="1" applyBorder="1" applyAlignment="1">
      <alignment horizontal="right" vertical="center"/>
    </xf>
    <xf numFmtId="0" fontId="111" fillId="5" borderId="101" xfId="5" applyFont="1" applyFill="1" applyBorder="1" applyAlignment="1">
      <alignment horizontal="right" vertical="center"/>
    </xf>
    <xf numFmtId="0" fontId="107" fillId="5" borderId="102" xfId="12" applyFont="1" applyFill="1" applyBorder="1" applyAlignment="1">
      <alignment horizontal="center"/>
    </xf>
    <xf numFmtId="0" fontId="107" fillId="5" borderId="102" xfId="12" applyFont="1" applyFill="1" applyBorder="1"/>
    <xf numFmtId="4" fontId="110" fillId="5" borderId="103" xfId="0" applyNumberFormat="1" applyFont="1" applyFill="1" applyBorder="1"/>
    <xf numFmtId="3" fontId="107" fillId="5" borderId="102" xfId="13" applyNumberFormat="1" applyFont="1" applyFill="1" applyBorder="1" applyAlignment="1">
      <alignment wrapText="1"/>
    </xf>
    <xf numFmtId="0" fontId="107" fillId="5" borderId="102" xfId="13" applyFont="1" applyFill="1" applyBorder="1"/>
    <xf numFmtId="0" fontId="110" fillId="0" borderId="105" xfId="5" applyFont="1" applyBorder="1" applyAlignment="1">
      <alignment horizontal="left" vertical="center"/>
    </xf>
    <xf numFmtId="0" fontId="111" fillId="5" borderId="100" xfId="5" applyFont="1" applyFill="1" applyBorder="1" applyAlignment="1">
      <alignment horizontal="right" vertical="center"/>
    </xf>
    <xf numFmtId="0" fontId="107" fillId="5" borderId="106" xfId="12" applyFont="1" applyFill="1" applyBorder="1" applyAlignment="1">
      <alignment horizontal="center"/>
    </xf>
    <xf numFmtId="0" fontId="107" fillId="5" borderId="106" xfId="12" applyFont="1" applyFill="1" applyBorder="1" applyAlignment="1">
      <alignment horizontal="right"/>
    </xf>
    <xf numFmtId="4" fontId="153" fillId="5" borderId="107" xfId="0" applyNumberFormat="1" applyFont="1" applyFill="1" applyBorder="1"/>
    <xf numFmtId="3" fontId="107" fillId="5" borderId="106" xfId="13" applyNumberFormat="1" applyFont="1" applyFill="1" applyBorder="1" applyAlignment="1">
      <alignment horizontal="right" wrapText="1"/>
    </xf>
    <xf numFmtId="0" fontId="107" fillId="5" borderId="12" xfId="13" applyFont="1" applyFill="1" applyBorder="1" applyAlignment="1">
      <alignment horizontal="left" wrapText="1"/>
    </xf>
    <xf numFmtId="0" fontId="110" fillId="0" borderId="108" xfId="5" applyFont="1" applyBorder="1" applyAlignment="1">
      <alignment horizontal="left" vertical="center"/>
    </xf>
    <xf numFmtId="0" fontId="111" fillId="5" borderId="109" xfId="5" applyFont="1" applyFill="1" applyBorder="1" applyAlignment="1">
      <alignment horizontal="right" vertical="center"/>
    </xf>
    <xf numFmtId="4" fontId="110" fillId="5" borderId="110" xfId="0" applyNumberFormat="1" applyFont="1" applyFill="1" applyBorder="1"/>
    <xf numFmtId="0" fontId="154" fillId="5" borderId="106" xfId="13" applyFont="1" applyFill="1" applyBorder="1" applyAlignment="1">
      <alignment horizontal="left" wrapText="1"/>
    </xf>
    <xf numFmtId="0" fontId="154" fillId="5" borderId="112" xfId="13" applyFont="1" applyFill="1" applyBorder="1" applyAlignment="1">
      <alignment wrapText="1"/>
    </xf>
    <xf numFmtId="0" fontId="110" fillId="0" borderId="114" xfId="5" applyFont="1" applyBorder="1" applyAlignment="1">
      <alignment horizontal="left" vertical="center"/>
    </xf>
    <xf numFmtId="0" fontId="107" fillId="5" borderId="106" xfId="12" applyFont="1" applyFill="1" applyBorder="1"/>
    <xf numFmtId="4" fontId="110" fillId="5" borderId="116" xfId="0" applyNumberFormat="1" applyFont="1" applyFill="1" applyBorder="1"/>
    <xf numFmtId="0" fontId="111" fillId="5" borderId="117" xfId="5" applyFont="1" applyFill="1" applyBorder="1" applyAlignment="1">
      <alignment horizontal="right" vertical="center"/>
    </xf>
    <xf numFmtId="0" fontId="154" fillId="5" borderId="112" xfId="13" applyFont="1" applyFill="1" applyBorder="1"/>
    <xf numFmtId="0" fontId="107" fillId="5" borderId="106" xfId="13" applyFont="1" applyFill="1" applyBorder="1"/>
    <xf numFmtId="4" fontId="110" fillId="5" borderId="110" xfId="0" applyNumberFormat="1" applyFont="1" applyFill="1" applyBorder="1" applyAlignment="1">
      <alignment horizontal="right"/>
    </xf>
    <xf numFmtId="4" fontId="110" fillId="5" borderId="122" xfId="0" applyNumberFormat="1" applyFont="1" applyFill="1" applyBorder="1"/>
    <xf numFmtId="4" fontId="110" fillId="5" borderId="123" xfId="0" applyNumberFormat="1" applyFont="1" applyFill="1" applyBorder="1" applyAlignment="1">
      <alignment horizontal="right"/>
    </xf>
    <xf numFmtId="4" fontId="110" fillId="5" borderId="124" xfId="0" applyNumberFormat="1" applyFont="1" applyFill="1" applyBorder="1"/>
    <xf numFmtId="0" fontId="155" fillId="6" borderId="14" xfId="4" applyFont="1" applyFill="1" applyBorder="1" applyAlignment="1">
      <alignment horizontal="center" vertical="center" wrapText="1"/>
    </xf>
    <xf numFmtId="0" fontId="156" fillId="7" borderId="14" xfId="24" applyFont="1" applyFill="1" applyBorder="1" applyAlignment="1">
      <alignment vertical="center"/>
    </xf>
    <xf numFmtId="0" fontId="156" fillId="7" borderId="19" xfId="24" applyFont="1" applyFill="1" applyBorder="1" applyAlignment="1">
      <alignment horizontal="center" vertical="center"/>
    </xf>
    <xf numFmtId="0" fontId="156" fillId="7" borderId="14" xfId="24" applyFont="1" applyFill="1" applyBorder="1" applyAlignment="1">
      <alignment horizontal="right" vertical="center"/>
    </xf>
    <xf numFmtId="4" fontId="155" fillId="6" borderId="19" xfId="0" applyNumberFormat="1" applyFont="1" applyFill="1" applyBorder="1"/>
    <xf numFmtId="0" fontId="155" fillId="6" borderId="19" xfId="0" applyFont="1" applyFill="1" applyBorder="1" applyAlignment="1">
      <alignment horizontal="center"/>
    </xf>
    <xf numFmtId="0" fontId="155" fillId="6" borderId="19" xfId="0" applyFont="1" applyFill="1" applyBorder="1"/>
    <xf numFmtId="3" fontId="155" fillId="6" borderId="19" xfId="0" applyNumberFormat="1" applyFont="1" applyFill="1" applyBorder="1"/>
    <xf numFmtId="0" fontId="156" fillId="0" borderId="103" xfId="5" applyFont="1" applyBorder="1" applyAlignment="1">
      <alignment horizontal="center" vertical="center"/>
    </xf>
    <xf numFmtId="0" fontId="156" fillId="0" borderId="104" xfId="5" applyFont="1" applyBorder="1" applyAlignment="1">
      <alignment horizontal="center" vertical="center"/>
    </xf>
    <xf numFmtId="0" fontId="156" fillId="0" borderId="107" xfId="5" applyFont="1" applyBorder="1" applyAlignment="1">
      <alignment horizontal="center" vertical="center"/>
    </xf>
    <xf numFmtId="0" fontId="156" fillId="0" borderId="5" xfId="5" applyFont="1" applyBorder="1" applyAlignment="1">
      <alignment horizontal="center" vertical="center"/>
    </xf>
    <xf numFmtId="0" fontId="156" fillId="0" borderId="110" xfId="5" applyFont="1" applyBorder="1" applyAlignment="1">
      <alignment horizontal="center" vertical="center"/>
    </xf>
    <xf numFmtId="0" fontId="156" fillId="0" borderId="111" xfId="5" applyFont="1" applyBorder="1" applyAlignment="1">
      <alignment horizontal="center" vertical="center"/>
    </xf>
    <xf numFmtId="0" fontId="156" fillId="0" borderId="113" xfId="5" applyFont="1" applyBorder="1" applyAlignment="1">
      <alignment horizontal="center" vertical="center"/>
    </xf>
    <xf numFmtId="0" fontId="156" fillId="0" borderId="115" xfId="5" applyFont="1" applyBorder="1" applyAlignment="1">
      <alignment horizontal="center" vertical="center"/>
    </xf>
    <xf numFmtId="0" fontId="156" fillId="0" borderId="118" xfId="5" applyFont="1" applyBorder="1" applyAlignment="1">
      <alignment horizontal="center" vertical="center"/>
    </xf>
    <xf numFmtId="0" fontId="156" fillId="0" borderId="3" xfId="5" applyFont="1" applyBorder="1" applyAlignment="1">
      <alignment horizontal="center" vertical="center"/>
    </xf>
    <xf numFmtId="0" fontId="156" fillId="0" borderId="119" xfId="5" applyFont="1" applyBorder="1" applyAlignment="1">
      <alignment vertical="center"/>
    </xf>
    <xf numFmtId="0" fontId="156" fillId="0" borderId="120" xfId="5" applyFont="1" applyBorder="1" applyAlignment="1">
      <alignment vertical="center"/>
    </xf>
    <xf numFmtId="0" fontId="156" fillId="0" borderId="121" xfId="5" applyFont="1" applyBorder="1" applyAlignment="1">
      <alignment horizontal="center" vertical="center"/>
    </xf>
    <xf numFmtId="0" fontId="156" fillId="0" borderId="123" xfId="5" applyFont="1" applyBorder="1" applyAlignment="1">
      <alignment horizontal="center" vertical="center"/>
    </xf>
    <xf numFmtId="0" fontId="156" fillId="0" borderId="124" xfId="5" applyFont="1" applyBorder="1" applyAlignment="1">
      <alignment horizontal="center" vertical="center"/>
    </xf>
    <xf numFmtId="4" fontId="155" fillId="6" borderId="14" xfId="0" applyNumberFormat="1" applyFont="1" applyFill="1" applyBorder="1"/>
    <xf numFmtId="0" fontId="155" fillId="6" borderId="14" xfId="0" applyFont="1" applyFill="1" applyBorder="1"/>
    <xf numFmtId="3" fontId="155" fillId="6" borderId="14" xfId="0" applyNumberFormat="1" applyFont="1" applyFill="1" applyBorder="1"/>
    <xf numFmtId="0" fontId="158" fillId="0" borderId="0" xfId="0" applyFont="1"/>
    <xf numFmtId="0" fontId="108" fillId="4" borderId="0" xfId="0" applyFont="1" applyFill="1" applyAlignment="1">
      <alignment horizontal="left"/>
    </xf>
    <xf numFmtId="0" fontId="108" fillId="4" borderId="0" xfId="0" applyFont="1" applyFill="1" applyAlignment="1">
      <alignment horizontal="center"/>
    </xf>
    <xf numFmtId="0" fontId="108" fillId="4" borderId="0" xfId="0" applyFont="1" applyFill="1"/>
    <xf numFmtId="14" fontId="108" fillId="4" borderId="0" xfId="0" applyNumberFormat="1" applyFont="1" applyFill="1" applyAlignment="1">
      <alignment horizontal="center"/>
    </xf>
    <xf numFmtId="0" fontId="108" fillId="4" borderId="0" xfId="0" applyFont="1" applyFill="1" applyAlignment="1">
      <alignment horizontal="center" vertical="center"/>
    </xf>
    <xf numFmtId="0" fontId="108" fillId="4" borderId="0" xfId="0" applyFont="1" applyFill="1" applyAlignment="1">
      <alignment horizontal="left" vertical="center"/>
    </xf>
    <xf numFmtId="0" fontId="108" fillId="0" borderId="0" xfId="0" applyFont="1" applyAlignment="1">
      <alignment horizontal="left"/>
    </xf>
    <xf numFmtId="0" fontId="108" fillId="0" borderId="0" xfId="0" applyFont="1" applyAlignment="1">
      <alignment horizontal="center"/>
    </xf>
    <xf numFmtId="0" fontId="108" fillId="0" borderId="0" xfId="0" applyFont="1"/>
    <xf numFmtId="14" fontId="108" fillId="0" borderId="0" xfId="0" applyNumberFormat="1" applyFont="1" applyAlignment="1">
      <alignment horizontal="center"/>
    </xf>
    <xf numFmtId="0" fontId="108" fillId="0" borderId="0" xfId="0" applyFont="1" applyAlignment="1">
      <alignment horizontal="center" vertical="center"/>
    </xf>
    <xf numFmtId="14" fontId="108" fillId="0" borderId="0" xfId="0" applyNumberFormat="1" applyFont="1" applyAlignment="1">
      <alignment horizontal="center" vertical="center"/>
    </xf>
    <xf numFmtId="0" fontId="108" fillId="0" borderId="0" xfId="0" applyFont="1" applyAlignment="1">
      <alignment horizontal="left" vertical="center"/>
    </xf>
    <xf numFmtId="0" fontId="108" fillId="28" borderId="0" xfId="0" applyFont="1" applyFill="1" applyAlignment="1">
      <alignment horizontal="center"/>
    </xf>
    <xf numFmtId="0" fontId="108" fillId="28" borderId="0" xfId="0" applyFont="1" applyFill="1"/>
    <xf numFmtId="14" fontId="108" fillId="28" borderId="0" xfId="0" applyNumberFormat="1" applyFont="1" applyFill="1" applyAlignment="1">
      <alignment horizontal="center"/>
    </xf>
    <xf numFmtId="0" fontId="108" fillId="28" borderId="0" xfId="0" applyFont="1" applyFill="1" applyAlignment="1">
      <alignment horizontal="center" vertical="center"/>
    </xf>
    <xf numFmtId="14" fontId="108" fillId="28" borderId="0" xfId="0" applyNumberFormat="1" applyFont="1" applyFill="1" applyAlignment="1">
      <alignment horizontal="center" vertical="center"/>
    </xf>
    <xf numFmtId="0" fontId="108" fillId="28" borderId="0" xfId="0" applyFont="1" applyFill="1" applyAlignment="1">
      <alignment horizontal="left" vertical="center"/>
    </xf>
    <xf numFmtId="0" fontId="120" fillId="3" borderId="0" xfId="0" applyFont="1" applyFill="1" applyAlignment="1">
      <alignment horizontal="center" vertical="center" wrapText="1"/>
    </xf>
    <xf numFmtId="0" fontId="120" fillId="3" borderId="0" xfId="0" applyFont="1" applyFill="1" applyAlignment="1">
      <alignment vertical="center" wrapText="1"/>
    </xf>
    <xf numFmtId="0" fontId="120" fillId="3" borderId="0" xfId="0" applyFont="1" applyFill="1" applyAlignment="1">
      <alignment horizontal="left" vertical="center" wrapText="1"/>
    </xf>
    <xf numFmtId="0" fontId="108" fillId="28" borderId="0" xfId="0" applyFont="1" applyFill="1" applyAlignment="1">
      <alignment horizontal="left"/>
    </xf>
    <xf numFmtId="0" fontId="108" fillId="0" borderId="5" xfId="0" applyFont="1" applyBorder="1" applyAlignment="1">
      <alignment horizontal="center"/>
    </xf>
    <xf numFmtId="0" fontId="108" fillId="0" borderId="5" xfId="0" applyFont="1" applyBorder="1"/>
    <xf numFmtId="14" fontId="108" fillId="0" borderId="5" xfId="0" applyNumberFormat="1" applyFont="1" applyBorder="1" applyAlignment="1">
      <alignment horizontal="center"/>
    </xf>
    <xf numFmtId="2" fontId="108" fillId="0" borderId="5" xfId="0" applyNumberFormat="1" applyFont="1" applyBorder="1" applyAlignment="1">
      <alignment horizontal="center"/>
    </xf>
    <xf numFmtId="0" fontId="108" fillId="0" borderId="5" xfId="0" applyFont="1" applyBorder="1" applyAlignment="1">
      <alignment horizontal="center" vertical="center"/>
    </xf>
    <xf numFmtId="14" fontId="108" fillId="0" borderId="5" xfId="0" applyNumberFormat="1" applyFont="1" applyBorder="1" applyAlignment="1">
      <alignment horizontal="center" vertical="center"/>
    </xf>
    <xf numFmtId="0" fontId="108" fillId="0" borderId="5" xfId="0" applyFont="1" applyBorder="1" applyAlignment="1">
      <alignment horizontal="left" vertical="center"/>
    </xf>
    <xf numFmtId="0" fontId="108" fillId="0" borderId="5" xfId="0" applyFont="1" applyBorder="1" applyAlignment="1">
      <alignment horizontal="left"/>
    </xf>
    <xf numFmtId="0" fontId="107" fillId="0" borderId="0" xfId="0" applyFont="1"/>
    <xf numFmtId="0" fontId="108" fillId="28" borderId="5" xfId="0" applyFont="1" applyFill="1" applyBorder="1" applyAlignment="1">
      <alignment horizontal="center"/>
    </xf>
    <xf numFmtId="14" fontId="108" fillId="0" borderId="5" xfId="0" applyNumberFormat="1" applyFont="1" applyBorder="1" applyAlignment="1">
      <alignment horizontal="center" wrapText="1"/>
    </xf>
    <xf numFmtId="0" fontId="119" fillId="0" borderId="5" xfId="0" applyFont="1" applyBorder="1"/>
    <xf numFmtId="0" fontId="108" fillId="0" borderId="5" xfId="0" applyFont="1" applyBorder="1" applyAlignment="1">
      <alignment horizontal="left" wrapText="1"/>
    </xf>
    <xf numFmtId="0" fontId="108" fillId="0" borderId="5" xfId="0" applyFont="1" applyBorder="1" applyAlignment="1">
      <alignment wrapText="1"/>
    </xf>
    <xf numFmtId="0" fontId="159" fillId="4" borderId="0" xfId="0" applyFont="1" applyFill="1" applyAlignment="1">
      <alignment horizontal="center" vertical="center"/>
    </xf>
    <xf numFmtId="0" fontId="28" fillId="0" borderId="0" xfId="0" applyFont="1" applyAlignment="1">
      <alignment wrapText="1"/>
    </xf>
    <xf numFmtId="165" fontId="0" fillId="0" borderId="0" xfId="0" applyNumberFormat="1"/>
    <xf numFmtId="172" fontId="0" fillId="0" borderId="0" xfId="0" applyNumberFormat="1"/>
    <xf numFmtId="0" fontId="37" fillId="6" borderId="7" xfId="0" applyFont="1" applyFill="1" applyBorder="1" applyAlignment="1">
      <alignment horizontal="center" vertical="center" wrapText="1"/>
    </xf>
    <xf numFmtId="0" fontId="51" fillId="6" borderId="55" xfId="0" applyFont="1" applyFill="1" applyBorder="1" applyAlignment="1">
      <alignment horizontal="left" vertical="center" wrapText="1"/>
    </xf>
    <xf numFmtId="0" fontId="51" fillId="6" borderId="58" xfId="0" applyFont="1" applyFill="1" applyBorder="1" applyAlignment="1">
      <alignment horizontal="left" vertical="center" wrapText="1"/>
    </xf>
    <xf numFmtId="0" fontId="51" fillId="6" borderId="56" xfId="0" applyFont="1" applyFill="1" applyBorder="1" applyAlignment="1">
      <alignment horizontal="left" vertical="center" wrapText="1"/>
    </xf>
    <xf numFmtId="0" fontId="51" fillId="6" borderId="59" xfId="0" applyFont="1" applyFill="1" applyBorder="1" applyAlignment="1">
      <alignment horizontal="left" vertical="center" wrapText="1"/>
    </xf>
    <xf numFmtId="0" fontId="113" fillId="3" borderId="0" xfId="26" applyFont="1" applyFill="1" applyAlignment="1">
      <alignment vertical="center" wrapText="1"/>
    </xf>
    <xf numFmtId="166" fontId="113" fillId="3" borderId="0" xfId="27" applyNumberFormat="1" applyFont="1" applyFill="1" applyBorder="1" applyAlignment="1">
      <alignment vertical="center" wrapText="1"/>
    </xf>
    <xf numFmtId="164" fontId="113" fillId="3" borderId="0" xfId="27" applyFont="1" applyFill="1" applyBorder="1" applyAlignment="1">
      <alignment vertical="center" wrapText="1"/>
    </xf>
    <xf numFmtId="166" fontId="113" fillId="3" borderId="0" xfId="28" applyNumberFormat="1" applyFont="1" applyFill="1" applyBorder="1" applyAlignment="1">
      <alignment vertical="center" wrapText="1"/>
    </xf>
    <xf numFmtId="10" fontId="0" fillId="0" borderId="0" xfId="25" applyNumberFormat="1" applyFont="1"/>
    <xf numFmtId="0" fontId="114" fillId="2" borderId="0" xfId="26" applyFont="1" applyFill="1" applyAlignment="1">
      <alignment vertical="center" wrapText="1"/>
    </xf>
    <xf numFmtId="0" fontId="114" fillId="2" borderId="0" xfId="26" applyFont="1" applyFill="1" applyAlignment="1">
      <alignment vertical="center"/>
    </xf>
    <xf numFmtId="166" fontId="19" fillId="2" borderId="0" xfId="27" applyNumberFormat="1" applyFont="1" applyFill="1" applyAlignment="1">
      <alignment vertical="center"/>
    </xf>
    <xf numFmtId="164" fontId="19" fillId="2" borderId="0" xfId="27" applyFont="1" applyFill="1" applyAlignment="1">
      <alignment vertical="center"/>
    </xf>
    <xf numFmtId="0" fontId="114" fillId="2" borderId="0" xfId="26" applyFont="1" applyFill="1" applyAlignment="1">
      <alignment horizontal="center" vertical="center"/>
    </xf>
    <xf numFmtId="166" fontId="19" fillId="2" borderId="0" xfId="28" applyNumberFormat="1" applyFont="1" applyFill="1" applyAlignment="1">
      <alignment vertical="center"/>
    </xf>
    <xf numFmtId="0" fontId="114" fillId="4" borderId="0" xfId="26" applyFont="1" applyFill="1" applyAlignment="1">
      <alignment vertical="center" wrapText="1"/>
    </xf>
    <xf numFmtId="0" fontId="114" fillId="4" borderId="0" xfId="26" applyFont="1" applyFill="1" applyAlignment="1">
      <alignment vertical="center"/>
    </xf>
    <xf numFmtId="166" fontId="19" fillId="4" borderId="0" xfId="27" applyNumberFormat="1" applyFont="1" applyFill="1" applyAlignment="1">
      <alignment vertical="center"/>
    </xf>
    <xf numFmtId="164" fontId="19" fillId="4" borderId="0" xfId="27" applyFont="1" applyFill="1" applyAlignment="1">
      <alignment vertical="center"/>
    </xf>
    <xf numFmtId="0" fontId="114" fillId="4" borderId="0" xfId="26" applyFont="1" applyFill="1" applyAlignment="1">
      <alignment horizontal="center" vertical="center"/>
    </xf>
    <xf numFmtId="166" fontId="19" fillId="4" borderId="0" xfId="28" applyNumberFormat="1" applyFont="1" applyFill="1" applyAlignment="1">
      <alignment vertical="center"/>
    </xf>
    <xf numFmtId="0" fontId="115" fillId="0" borderId="0" xfId="20"/>
    <xf numFmtId="166" fontId="0" fillId="0" borderId="0" xfId="27" applyNumberFormat="1" applyFont="1"/>
    <xf numFmtId="164" fontId="0" fillId="0" borderId="0" xfId="27" applyFont="1"/>
    <xf numFmtId="166" fontId="115" fillId="0" borderId="0" xfId="20" applyNumberFormat="1"/>
    <xf numFmtId="3" fontId="63" fillId="7" borderId="14" xfId="20" applyNumberFormat="1" applyFont="1" applyFill="1" applyBorder="1" applyAlignment="1">
      <alignment vertical="center" wrapText="1"/>
    </xf>
    <xf numFmtId="4" fontId="161" fillId="0" borderId="0" xfId="20" applyNumberFormat="1" applyFont="1" applyAlignment="1">
      <alignment vertical="center"/>
    </xf>
    <xf numFmtId="166" fontId="0" fillId="0" borderId="0" xfId="27" applyNumberFormat="1" applyFont="1" applyFill="1" applyBorder="1"/>
    <xf numFmtId="166" fontId="113" fillId="3" borderId="0" xfId="2" applyNumberFormat="1" applyFont="1" applyFill="1" applyAlignment="1">
      <alignment horizontal="center" vertical="center" wrapText="1"/>
    </xf>
    <xf numFmtId="164" fontId="113" fillId="3" borderId="0" xfId="2" applyFont="1" applyFill="1" applyAlignment="1">
      <alignment vertical="center" wrapText="1"/>
    </xf>
    <xf numFmtId="164" fontId="114" fillId="2" borderId="0" xfId="2" applyFont="1" applyFill="1" applyAlignment="1">
      <alignment vertical="center"/>
    </xf>
    <xf numFmtId="164" fontId="114" fillId="4" borderId="0" xfId="2" applyFont="1" applyFill="1" applyAlignment="1">
      <alignment vertical="center"/>
    </xf>
    <xf numFmtId="164" fontId="115" fillId="0" borderId="0" xfId="2" applyFont="1"/>
    <xf numFmtId="164" fontId="161" fillId="0" borderId="0" xfId="2" applyFont="1" applyAlignment="1">
      <alignment vertical="center"/>
    </xf>
    <xf numFmtId="0" fontId="159" fillId="4" borderId="0" xfId="0" applyFont="1" applyFill="1" applyAlignment="1">
      <alignment horizontal="center" vertical="center" wrapText="1"/>
    </xf>
    <xf numFmtId="0" fontId="28" fillId="0" borderId="0" xfId="0" applyFont="1" applyAlignment="1">
      <alignment horizontal="center"/>
    </xf>
    <xf numFmtId="0" fontId="159" fillId="4" borderId="0" xfId="0" applyFont="1" applyFill="1" applyAlignment="1">
      <alignment vertical="center"/>
    </xf>
    <xf numFmtId="0" fontId="159" fillId="4" borderId="125" xfId="0" applyFont="1" applyFill="1" applyBorder="1" applyAlignment="1">
      <alignment vertical="center"/>
    </xf>
    <xf numFmtId="9" fontId="159" fillId="4" borderId="125" xfId="0" applyNumberFormat="1" applyFont="1" applyFill="1" applyBorder="1" applyAlignment="1">
      <alignment horizontal="center" vertical="center"/>
    </xf>
    <xf numFmtId="0" fontId="159" fillId="4" borderId="125" xfId="0" applyFont="1" applyFill="1" applyBorder="1" applyAlignment="1">
      <alignment horizontal="center" vertical="center"/>
    </xf>
    <xf numFmtId="0" fontId="159" fillId="2" borderId="32" xfId="0" applyFont="1" applyFill="1" applyBorder="1" applyAlignment="1">
      <alignment vertical="center"/>
    </xf>
    <xf numFmtId="9" fontId="159" fillId="2" borderId="32" xfId="0" applyNumberFormat="1" applyFont="1" applyFill="1" applyBorder="1" applyAlignment="1">
      <alignment horizontal="center" vertical="center"/>
    </xf>
    <xf numFmtId="0" fontId="159" fillId="2" borderId="32" xfId="0" applyFont="1" applyFill="1" applyBorder="1" applyAlignment="1">
      <alignment horizontal="center" vertical="center"/>
    </xf>
    <xf numFmtId="0" fontId="159" fillId="2" borderId="34" xfId="0" applyFont="1" applyFill="1" applyBorder="1" applyAlignment="1">
      <alignment vertical="center"/>
    </xf>
    <xf numFmtId="9" fontId="159" fillId="2" borderId="34" xfId="0" applyNumberFormat="1" applyFont="1" applyFill="1" applyBorder="1" applyAlignment="1">
      <alignment horizontal="center" vertical="center"/>
    </xf>
    <xf numFmtId="0" fontId="159" fillId="2" borderId="34" xfId="0" applyFont="1" applyFill="1" applyBorder="1" applyAlignment="1">
      <alignment horizontal="center" vertical="center"/>
    </xf>
    <xf numFmtId="0" fontId="159" fillId="4" borderId="32" xfId="0" applyFont="1" applyFill="1" applyBorder="1" applyAlignment="1">
      <alignment vertical="center"/>
    </xf>
    <xf numFmtId="9" fontId="159" fillId="4" borderId="32" xfId="0" applyNumberFormat="1" applyFont="1" applyFill="1" applyBorder="1" applyAlignment="1">
      <alignment horizontal="center" vertical="center"/>
    </xf>
    <xf numFmtId="0" fontId="159" fillId="4" borderId="32" xfId="0" applyFont="1" applyFill="1" applyBorder="1" applyAlignment="1">
      <alignment horizontal="center" vertical="center"/>
    </xf>
    <xf numFmtId="0" fontId="159" fillId="4" borderId="34" xfId="0" applyFont="1" applyFill="1" applyBorder="1" applyAlignment="1">
      <alignment vertical="center"/>
    </xf>
    <xf numFmtId="9" fontId="159" fillId="4" borderId="34" xfId="0" applyNumberFormat="1" applyFont="1" applyFill="1" applyBorder="1" applyAlignment="1">
      <alignment horizontal="center" vertical="center"/>
    </xf>
    <xf numFmtId="0" fontId="159" fillId="4" borderId="34" xfId="0" applyFont="1" applyFill="1" applyBorder="1" applyAlignment="1">
      <alignment horizontal="center" vertical="center"/>
    </xf>
    <xf numFmtId="0" fontId="159" fillId="2" borderId="22" xfId="0" applyFont="1" applyFill="1" applyBorder="1" applyAlignment="1">
      <alignment vertical="center"/>
    </xf>
    <xf numFmtId="9" fontId="159" fillId="2" borderId="22" xfId="0" applyNumberFormat="1" applyFont="1" applyFill="1" applyBorder="1" applyAlignment="1">
      <alignment horizontal="center" vertical="center"/>
    </xf>
    <xf numFmtId="0" fontId="159" fillId="2" borderId="22" xfId="0" applyFont="1" applyFill="1" applyBorder="1" applyAlignment="1">
      <alignment horizontal="center" vertical="center"/>
    </xf>
    <xf numFmtId="0" fontId="159" fillId="2" borderId="22" xfId="0" applyFont="1" applyFill="1" applyBorder="1" applyAlignment="1">
      <alignment horizontal="center" vertical="center" wrapText="1"/>
    </xf>
    <xf numFmtId="0" fontId="159" fillId="4" borderId="126" xfId="0" applyFont="1" applyFill="1" applyBorder="1" applyAlignment="1">
      <alignment vertical="center"/>
    </xf>
    <xf numFmtId="9" fontId="159" fillId="4" borderId="126" xfId="0" applyNumberFormat="1" applyFont="1" applyFill="1" applyBorder="1" applyAlignment="1">
      <alignment horizontal="center" vertical="center"/>
    </xf>
    <xf numFmtId="0" fontId="159" fillId="4" borderId="126" xfId="0" applyFont="1" applyFill="1" applyBorder="1" applyAlignment="1">
      <alignment horizontal="center" vertical="center"/>
    </xf>
    <xf numFmtId="0" fontId="159" fillId="4" borderId="22" xfId="0" applyFont="1" applyFill="1" applyBorder="1" applyAlignment="1">
      <alignment vertical="center"/>
    </xf>
    <xf numFmtId="0" fontId="159" fillId="4" borderId="22" xfId="0" applyFont="1" applyFill="1" applyBorder="1" applyAlignment="1">
      <alignment horizontal="center" vertical="center"/>
    </xf>
    <xf numFmtId="0" fontId="159" fillId="0" borderId="22" xfId="0" applyFont="1" applyBorder="1" applyAlignment="1">
      <alignment vertical="center"/>
    </xf>
    <xf numFmtId="0" fontId="159" fillId="0" borderId="22" xfId="0" applyFont="1" applyBorder="1" applyAlignment="1">
      <alignment horizontal="center" vertical="center"/>
    </xf>
    <xf numFmtId="10" fontId="159" fillId="4" borderId="126" xfId="0" applyNumberFormat="1" applyFont="1" applyFill="1" applyBorder="1" applyAlignment="1">
      <alignment horizontal="center" vertical="center"/>
    </xf>
    <xf numFmtId="10" fontId="159" fillId="4" borderId="0" xfId="0" applyNumberFormat="1" applyFont="1" applyFill="1" applyAlignment="1">
      <alignment horizontal="center" vertical="center"/>
    </xf>
    <xf numFmtId="10" fontId="159" fillId="4" borderId="34" xfId="0" applyNumberFormat="1" applyFont="1" applyFill="1" applyBorder="1" applyAlignment="1">
      <alignment horizontal="center" vertical="center"/>
    </xf>
    <xf numFmtId="0" fontId="159" fillId="4" borderId="34" xfId="0" applyFont="1" applyFill="1" applyBorder="1" applyAlignment="1">
      <alignment horizontal="center" vertical="center" wrapText="1"/>
    </xf>
    <xf numFmtId="9" fontId="159" fillId="0" borderId="22" xfId="0" applyNumberFormat="1" applyFont="1" applyBorder="1" applyAlignment="1">
      <alignment horizontal="center" vertical="center"/>
    </xf>
    <xf numFmtId="0" fontId="28" fillId="0" borderId="22" xfId="0" applyFont="1" applyBorder="1" applyAlignment="1">
      <alignment horizontal="center"/>
    </xf>
    <xf numFmtId="0" fontId="28" fillId="0" borderId="22" xfId="0" applyFont="1" applyBorder="1" applyAlignment="1">
      <alignment horizontal="center" vertical="center"/>
    </xf>
    <xf numFmtId="0" fontId="38" fillId="13" borderId="14" xfId="0" applyFont="1" applyFill="1" applyBorder="1" applyAlignment="1">
      <alignment horizontal="center" vertical="center" wrapText="1"/>
    </xf>
    <xf numFmtId="0" fontId="149" fillId="5" borderId="0" xfId="0" applyFont="1" applyFill="1" applyAlignment="1">
      <alignment wrapText="1"/>
    </xf>
    <xf numFmtId="164" fontId="34" fillId="7" borderId="14" xfId="21" applyFont="1" applyFill="1" applyBorder="1" applyAlignment="1">
      <alignment horizontal="center" vertical="center"/>
    </xf>
    <xf numFmtId="0" fontId="63" fillId="7" borderId="14" xfId="0" applyFont="1" applyFill="1" applyBorder="1" applyAlignment="1">
      <alignment vertical="center" wrapText="1"/>
    </xf>
    <xf numFmtId="0" fontId="58" fillId="0" borderId="0" xfId="0" applyFont="1" applyAlignment="1">
      <alignment vertical="center"/>
    </xf>
    <xf numFmtId="0" fontId="63" fillId="7" borderId="128" xfId="0" applyFont="1" applyFill="1" applyBorder="1" applyAlignment="1">
      <alignment horizontal="left" vertical="top" wrapText="1" readingOrder="1"/>
    </xf>
    <xf numFmtId="0" fontId="63" fillId="7" borderId="128" xfId="0" applyFont="1" applyFill="1" applyBorder="1" applyAlignment="1">
      <alignment horizontal="left" vertical="center" wrapText="1" readingOrder="1"/>
    </xf>
    <xf numFmtId="0" fontId="58" fillId="0" borderId="61" xfId="0" applyFont="1" applyBorder="1"/>
    <xf numFmtId="0" fontId="58" fillId="0" borderId="64" xfId="0" applyFont="1" applyBorder="1"/>
    <xf numFmtId="0" fontId="58" fillId="0" borderId="67" xfId="0" applyFont="1" applyBorder="1"/>
    <xf numFmtId="0" fontId="58" fillId="0" borderId="74" xfId="0" applyFont="1" applyBorder="1"/>
    <xf numFmtId="0" fontId="57" fillId="5" borderId="0" xfId="29" applyFont="1" applyFill="1" applyAlignment="1">
      <alignment vertical="center"/>
    </xf>
    <xf numFmtId="0" fontId="68" fillId="5" borderId="0" xfId="29" applyFont="1" applyFill="1" applyAlignment="1">
      <alignment vertical="center"/>
    </xf>
    <xf numFmtId="0" fontId="16" fillId="5" borderId="0" xfId="29" applyFont="1" applyFill="1" applyAlignment="1">
      <alignment vertical="center"/>
    </xf>
    <xf numFmtId="0" fontId="58" fillId="0" borderId="62" xfId="0" applyFont="1" applyBorder="1"/>
    <xf numFmtId="0" fontId="58" fillId="0" borderId="63" xfId="0" applyFont="1" applyBorder="1"/>
    <xf numFmtId="164" fontId="58" fillId="0" borderId="62" xfId="21" applyFont="1" applyFill="1" applyBorder="1"/>
    <xf numFmtId="0" fontId="58" fillId="0" borderId="65" xfId="0" applyFont="1" applyBorder="1"/>
    <xf numFmtId="0" fontId="58" fillId="0" borderId="66" xfId="0" applyFont="1" applyBorder="1"/>
    <xf numFmtId="164" fontId="58" fillId="0" borderId="65" xfId="21" applyFont="1" applyFill="1" applyBorder="1"/>
    <xf numFmtId="0" fontId="164" fillId="0" borderId="0" xfId="0" applyFont="1"/>
    <xf numFmtId="0" fontId="165" fillId="0" borderId="0" xfId="0" applyFont="1"/>
    <xf numFmtId="0" fontId="58" fillId="0" borderId="68" xfId="0" applyFont="1" applyBorder="1"/>
    <xf numFmtId="0" fontId="58" fillId="0" borderId="69" xfId="0" applyFont="1" applyBorder="1"/>
    <xf numFmtId="164" fontId="58" fillId="0" borderId="68" xfId="21" applyFont="1" applyFill="1" applyBorder="1"/>
    <xf numFmtId="0" fontId="58" fillId="0" borderId="46" xfId="0" applyFont="1" applyBorder="1"/>
    <xf numFmtId="0" fontId="58" fillId="0" borderId="0" xfId="0" applyFont="1"/>
    <xf numFmtId="0" fontId="58" fillId="0" borderId="70" xfId="0" applyFont="1" applyBorder="1"/>
    <xf numFmtId="0" fontId="56" fillId="0" borderId="0" xfId="29" applyFont="1" applyAlignment="1">
      <alignment vertical="center" wrapText="1"/>
    </xf>
    <xf numFmtId="0" fontId="101" fillId="0" borderId="71" xfId="0" applyFont="1" applyBorder="1"/>
    <xf numFmtId="0" fontId="101" fillId="0" borderId="72" xfId="0" applyFont="1" applyBorder="1"/>
    <xf numFmtId="164" fontId="101" fillId="0" borderId="72" xfId="21" applyFont="1" applyFill="1" applyBorder="1"/>
    <xf numFmtId="0" fontId="56" fillId="0" borderId="0" xfId="29" applyFont="1" applyAlignment="1">
      <alignment vertical="center"/>
    </xf>
    <xf numFmtId="164" fontId="101" fillId="24" borderId="0" xfId="21" applyFont="1" applyFill="1" applyBorder="1"/>
    <xf numFmtId="0" fontId="166" fillId="22" borderId="64" xfId="0" applyFont="1" applyFill="1" applyBorder="1"/>
    <xf numFmtId="164" fontId="101" fillId="0" borderId="73" xfId="21" applyFont="1" applyFill="1" applyBorder="1"/>
    <xf numFmtId="0" fontId="101" fillId="0" borderId="0" xfId="0" applyFont="1"/>
    <xf numFmtId="164" fontId="58" fillId="0" borderId="0" xfId="21" applyFont="1" applyFill="1" applyBorder="1"/>
    <xf numFmtId="164" fontId="101" fillId="0" borderId="0" xfId="21" applyFont="1" applyFill="1" applyBorder="1"/>
    <xf numFmtId="0" fontId="58" fillId="0" borderId="75" xfId="0" applyFont="1" applyBorder="1"/>
    <xf numFmtId="0" fontId="58" fillId="0" borderId="76" xfId="0" applyFont="1" applyBorder="1"/>
    <xf numFmtId="164" fontId="58" fillId="0" borderId="75" xfId="21" applyFont="1" applyFill="1" applyBorder="1"/>
    <xf numFmtId="0" fontId="58" fillId="0" borderId="77" xfId="0" applyFont="1" applyBorder="1"/>
    <xf numFmtId="0" fontId="58" fillId="0" borderId="78" xfId="0" applyFont="1" applyBorder="1"/>
    <xf numFmtId="0" fontId="58" fillId="0" borderId="79" xfId="0" applyFont="1" applyBorder="1"/>
    <xf numFmtId="164" fontId="58" fillId="0" borderId="78" xfId="21" applyFont="1" applyFill="1" applyBorder="1"/>
    <xf numFmtId="164" fontId="58" fillId="0" borderId="62" xfId="21" applyFont="1" applyBorder="1"/>
    <xf numFmtId="164" fontId="58" fillId="0" borderId="65" xfId="21" applyFont="1" applyBorder="1"/>
    <xf numFmtId="164" fontId="58" fillId="0" borderId="68" xfId="21" applyFont="1" applyBorder="1"/>
    <xf numFmtId="164" fontId="58" fillId="0" borderId="0" xfId="21" applyFont="1"/>
    <xf numFmtId="164" fontId="101" fillId="24" borderId="72" xfId="21" applyFont="1" applyFill="1" applyBorder="1"/>
    <xf numFmtId="164" fontId="58" fillId="22" borderId="75" xfId="21" applyFont="1" applyFill="1" applyBorder="1"/>
    <xf numFmtId="166" fontId="10" fillId="7" borderId="14" xfId="21" applyNumberFormat="1" applyFont="1" applyFill="1" applyBorder="1" applyAlignment="1"/>
    <xf numFmtId="166" fontId="12" fillId="6" borderId="14" xfId="21" applyNumberFormat="1" applyFont="1" applyFill="1" applyBorder="1" applyAlignment="1">
      <alignment vertical="center"/>
    </xf>
    <xf numFmtId="0" fontId="99" fillId="0" borderId="0" xfId="0" applyFont="1"/>
    <xf numFmtId="0" fontId="56" fillId="0" borderId="0" xfId="24" applyFont="1" applyAlignment="1">
      <alignment vertical="center"/>
    </xf>
    <xf numFmtId="0" fontId="57" fillId="5" borderId="0" xfId="24" applyFont="1" applyFill="1" applyAlignment="1">
      <alignment vertical="center"/>
    </xf>
    <xf numFmtId="0" fontId="68" fillId="5" borderId="0" xfId="24" applyFont="1" applyFill="1" applyAlignment="1">
      <alignment vertical="center"/>
    </xf>
    <xf numFmtId="0" fontId="16" fillId="5" borderId="0" xfId="24" applyFont="1" applyFill="1" applyAlignment="1">
      <alignment vertical="center"/>
    </xf>
    <xf numFmtId="0" fontId="58" fillId="0" borderId="5" xfId="0" applyFont="1" applyBorder="1"/>
    <xf numFmtId="0" fontId="101" fillId="24" borderId="5" xfId="0" applyFont="1" applyFill="1" applyBorder="1"/>
    <xf numFmtId="0" fontId="56" fillId="5" borderId="0" xfId="5" applyFont="1" applyFill="1" applyAlignment="1">
      <alignment vertical="center"/>
    </xf>
    <xf numFmtId="0" fontId="17" fillId="0" borderId="0" xfId="30" applyFont="1" applyAlignment="1">
      <alignment horizontal="left" vertical="center"/>
    </xf>
    <xf numFmtId="0" fontId="19" fillId="0" borderId="0" xfId="30" applyFont="1" applyAlignment="1">
      <alignment vertical="center"/>
    </xf>
    <xf numFmtId="0" fontId="12" fillId="6" borderId="14" xfId="4" applyFont="1" applyFill="1" applyBorder="1" applyAlignment="1">
      <alignment horizontal="left" vertical="center" wrapText="1"/>
    </xf>
    <xf numFmtId="0" fontId="18" fillId="7" borderId="14" xfId="30" applyFont="1" applyFill="1" applyBorder="1" applyAlignment="1">
      <alignment horizontal="left" vertical="center"/>
    </xf>
    <xf numFmtId="14" fontId="19" fillId="7" borderId="14" xfId="30" applyNumberFormat="1" applyFont="1" applyFill="1" applyBorder="1" applyAlignment="1">
      <alignment horizontal="center" vertical="center"/>
    </xf>
    <xf numFmtId="3" fontId="19" fillId="7" borderId="14" xfId="30" applyNumberFormat="1" applyFont="1" applyFill="1" applyBorder="1" applyAlignment="1">
      <alignment horizontal="right" vertical="center"/>
    </xf>
    <xf numFmtId="0" fontId="19" fillId="7" borderId="14" xfId="30" applyFont="1" applyFill="1" applyBorder="1" applyAlignment="1">
      <alignment horizontal="right" vertical="center"/>
    </xf>
    <xf numFmtId="0" fontId="19" fillId="7" borderId="14" xfId="30" applyFont="1" applyFill="1" applyBorder="1" applyAlignment="1">
      <alignment horizontal="center" vertical="center"/>
    </xf>
    <xf numFmtId="0" fontId="56" fillId="0" borderId="0" xfId="30" applyFont="1" applyAlignment="1">
      <alignment vertical="center"/>
    </xf>
    <xf numFmtId="0" fontId="17" fillId="0" borderId="0" xfId="30" applyFont="1" applyAlignment="1">
      <alignment vertical="center"/>
    </xf>
    <xf numFmtId="0" fontId="68" fillId="0" borderId="0" xfId="30" applyFont="1" applyAlignment="1">
      <alignment vertical="center"/>
    </xf>
    <xf numFmtId="0" fontId="57" fillId="0" borderId="0" xfId="30" applyFont="1" applyAlignment="1">
      <alignment vertical="center"/>
    </xf>
    <xf numFmtId="0" fontId="16" fillId="0" borderId="0" xfId="30" applyFont="1" applyAlignment="1">
      <alignment vertical="center"/>
    </xf>
    <xf numFmtId="0" fontId="8" fillId="3" borderId="24" xfId="0" applyFont="1" applyFill="1" applyBorder="1" applyAlignment="1">
      <alignment horizontal="left" vertical="center" wrapText="1"/>
    </xf>
    <xf numFmtId="0" fontId="169" fillId="4" borderId="125" xfId="0" applyFont="1" applyFill="1" applyBorder="1" applyAlignment="1">
      <alignment horizontal="left" vertical="center"/>
    </xf>
    <xf numFmtId="0" fontId="169" fillId="2" borderId="22" xfId="0" applyFont="1" applyFill="1" applyBorder="1" applyAlignment="1">
      <alignment horizontal="left" vertical="center"/>
    </xf>
    <xf numFmtId="0" fontId="169" fillId="4" borderId="22" xfId="0" applyFont="1" applyFill="1" applyBorder="1" applyAlignment="1">
      <alignment horizontal="left" vertical="center"/>
    </xf>
    <xf numFmtId="0" fontId="169" fillId="0" borderId="22" xfId="0" applyFont="1" applyBorder="1" applyAlignment="1">
      <alignment horizontal="left" vertical="center"/>
    </xf>
    <xf numFmtId="0" fontId="170" fillId="0" borderId="0" xfId="0" applyFont="1" applyAlignment="1">
      <alignment horizontal="left"/>
    </xf>
    <xf numFmtId="170" fontId="162" fillId="0" borderId="5" xfId="22" applyNumberFormat="1" applyFont="1" applyFill="1" applyBorder="1" applyAlignment="1">
      <alignment horizontal="left" vertical="top" wrapText="1"/>
    </xf>
    <xf numFmtId="0" fontId="171" fillId="2" borderId="0" xfId="0" applyFont="1" applyFill="1" applyAlignment="1">
      <alignment vertical="center" wrapText="1"/>
    </xf>
    <xf numFmtId="0" fontId="8" fillId="3" borderId="134" xfId="0" applyFont="1" applyFill="1" applyBorder="1" applyAlignment="1">
      <alignment vertical="center" wrapText="1"/>
    </xf>
    <xf numFmtId="0" fontId="8" fillId="3" borderId="134" xfId="0" applyFont="1" applyFill="1" applyBorder="1" applyAlignment="1">
      <alignment horizontal="center" vertical="center" wrapText="1"/>
    </xf>
    <xf numFmtId="0" fontId="171" fillId="29" borderId="0" xfId="0" applyFont="1" applyFill="1" applyAlignment="1">
      <alignment vertical="center" wrapText="1"/>
    </xf>
    <xf numFmtId="3" fontId="171" fillId="29" borderId="0" xfId="0" applyNumberFormat="1" applyFont="1" applyFill="1" applyAlignment="1">
      <alignment horizontal="right" vertical="center" wrapText="1"/>
    </xf>
    <xf numFmtId="10" fontId="171" fillId="29" borderId="0" xfId="0" applyNumberFormat="1" applyFont="1" applyFill="1" applyAlignment="1">
      <alignment horizontal="right" vertical="center" wrapText="1"/>
    </xf>
    <xf numFmtId="3" fontId="171" fillId="2" borderId="0" xfId="0" applyNumberFormat="1" applyFont="1" applyFill="1" applyAlignment="1">
      <alignment horizontal="right" vertical="center" wrapText="1"/>
    </xf>
    <xf numFmtId="10" fontId="171" fillId="2" borderId="0" xfId="0" applyNumberFormat="1" applyFont="1" applyFill="1" applyAlignment="1">
      <alignment horizontal="right" vertical="center" wrapText="1"/>
    </xf>
    <xf numFmtId="0" fontId="8" fillId="30" borderId="0" xfId="0" applyFont="1" applyFill="1" applyAlignment="1">
      <alignment vertical="center" wrapText="1"/>
    </xf>
    <xf numFmtId="3" fontId="8" fillId="30" borderId="0" xfId="0" applyNumberFormat="1" applyFont="1" applyFill="1" applyAlignment="1">
      <alignment horizontal="right" vertical="center" wrapText="1"/>
    </xf>
    <xf numFmtId="9" fontId="8" fillId="30" borderId="0" xfId="0" applyNumberFormat="1" applyFont="1" applyFill="1" applyAlignment="1">
      <alignment horizontal="right" vertical="center" wrapText="1"/>
    </xf>
    <xf numFmtId="0" fontId="119" fillId="4" borderId="5" xfId="0" applyFont="1" applyFill="1" applyBorder="1" applyAlignment="1">
      <alignment horizontal="center" vertical="center"/>
    </xf>
    <xf numFmtId="0" fontId="119" fillId="4" borderId="5" xfId="0" applyFont="1" applyFill="1" applyBorder="1" applyAlignment="1">
      <alignment vertical="center"/>
    </xf>
    <xf numFmtId="0" fontId="119" fillId="0" borderId="5" xfId="0" applyFont="1" applyBorder="1" applyAlignment="1">
      <alignment horizontal="center" vertical="center"/>
    </xf>
    <xf numFmtId="0" fontId="119" fillId="0" borderId="5" xfId="0" applyFont="1" applyBorder="1" applyAlignment="1">
      <alignment vertical="center"/>
    </xf>
    <xf numFmtId="0" fontId="118" fillId="3" borderId="24" xfId="0" applyFont="1" applyFill="1" applyBorder="1" applyAlignment="1">
      <alignment horizontal="center" vertical="center" wrapText="1"/>
    </xf>
    <xf numFmtId="0" fontId="118" fillId="3" borderId="24" xfId="0" applyFont="1" applyFill="1" applyBorder="1" applyAlignment="1">
      <alignment vertical="center" wrapText="1"/>
    </xf>
    <xf numFmtId="10" fontId="118" fillId="3" borderId="24" xfId="25" applyNumberFormat="1" applyFont="1" applyFill="1" applyBorder="1" applyAlignment="1">
      <alignment vertical="center" wrapText="1"/>
    </xf>
    <xf numFmtId="0" fontId="119" fillId="0" borderId="0" xfId="0" applyFont="1" applyAlignment="1">
      <alignment wrapText="1"/>
    </xf>
    <xf numFmtId="0" fontId="106" fillId="4" borderId="0" xfId="0" applyFont="1" applyFill="1" applyAlignment="1">
      <alignment horizontal="center" vertical="center"/>
    </xf>
    <xf numFmtId="0" fontId="108" fillId="4" borderId="125" xfId="0" applyFont="1" applyFill="1" applyBorder="1" applyAlignment="1">
      <alignment vertical="center"/>
    </xf>
    <xf numFmtId="10" fontId="108" fillId="4" borderId="125" xfId="25" applyNumberFormat="1" applyFont="1" applyFill="1" applyBorder="1" applyAlignment="1">
      <alignment horizontal="center" vertical="center"/>
    </xf>
    <xf numFmtId="0" fontId="108" fillId="4" borderId="125" xfId="0" applyFont="1" applyFill="1" applyBorder="1" applyAlignment="1">
      <alignment horizontal="center" vertical="center"/>
    </xf>
    <xf numFmtId="0" fontId="108" fillId="4" borderId="22" xfId="0" applyFont="1" applyFill="1" applyBorder="1" applyAlignment="1">
      <alignment vertical="center"/>
    </xf>
    <xf numFmtId="10" fontId="108" fillId="4" borderId="22" xfId="25" applyNumberFormat="1" applyFont="1" applyFill="1" applyBorder="1" applyAlignment="1">
      <alignment horizontal="center" vertical="center"/>
    </xf>
    <xf numFmtId="0" fontId="108" fillId="4" borderId="22" xfId="0" applyFont="1" applyFill="1" applyBorder="1" applyAlignment="1">
      <alignment horizontal="center" vertical="center"/>
    </xf>
    <xf numFmtId="0" fontId="108" fillId="4" borderId="22" xfId="0" applyFont="1" applyFill="1" applyBorder="1" applyAlignment="1">
      <alignment horizontal="center" vertical="center" wrapText="1"/>
    </xf>
    <xf numFmtId="0" fontId="108" fillId="4" borderId="34" xfId="0" applyFont="1" applyFill="1" applyBorder="1" applyAlignment="1">
      <alignment vertical="center"/>
    </xf>
    <xf numFmtId="0" fontId="108" fillId="4" borderId="34" xfId="0" applyFont="1" applyFill="1" applyBorder="1" applyAlignment="1">
      <alignment horizontal="center" vertical="center"/>
    </xf>
    <xf numFmtId="0" fontId="106" fillId="0" borderId="32" xfId="0" applyFont="1" applyBorder="1" applyAlignment="1">
      <alignment horizontal="center" vertical="center"/>
    </xf>
    <xf numFmtId="0" fontId="108" fillId="0" borderId="32" xfId="0" applyFont="1" applyBorder="1" applyAlignment="1">
      <alignment horizontal="left" vertical="center"/>
    </xf>
    <xf numFmtId="0" fontId="108" fillId="0" borderId="22" xfId="0" applyFont="1" applyBorder="1" applyAlignment="1">
      <alignment vertical="center"/>
    </xf>
    <xf numFmtId="10" fontId="108" fillId="0" borderId="22" xfId="25" applyNumberFormat="1" applyFont="1" applyBorder="1" applyAlignment="1">
      <alignment horizontal="center" vertical="center"/>
    </xf>
    <xf numFmtId="0" fontId="108" fillId="0" borderId="22" xfId="0" applyFont="1" applyBorder="1" applyAlignment="1">
      <alignment horizontal="center" vertical="center"/>
    </xf>
    <xf numFmtId="0" fontId="108" fillId="0" borderId="22" xfId="0" applyFont="1" applyBorder="1" applyAlignment="1">
      <alignment horizontal="center" vertical="center" wrapText="1"/>
    </xf>
    <xf numFmtId="0" fontId="108" fillId="0" borderId="22" xfId="0" applyFont="1" applyBorder="1" applyAlignment="1">
      <alignment vertical="center" wrapText="1"/>
    </xf>
    <xf numFmtId="0" fontId="108" fillId="0" borderId="34" xfId="0" applyFont="1" applyBorder="1" applyAlignment="1">
      <alignment vertical="center"/>
    </xf>
    <xf numFmtId="10" fontId="108" fillId="0" borderId="34" xfId="25" applyNumberFormat="1" applyFont="1" applyBorder="1" applyAlignment="1">
      <alignment horizontal="center" vertical="center"/>
    </xf>
    <xf numFmtId="0" fontId="108" fillId="0" borderId="34" xfId="0" applyFont="1" applyBorder="1" applyAlignment="1">
      <alignment horizontal="center" vertical="center"/>
    </xf>
    <xf numFmtId="0" fontId="106" fillId="4" borderId="32" xfId="0" applyFont="1" applyFill="1" applyBorder="1" applyAlignment="1">
      <alignment horizontal="center" vertical="center"/>
    </xf>
    <xf numFmtId="0" fontId="108" fillId="4" borderId="32" xfId="0" applyFont="1" applyFill="1" applyBorder="1" applyAlignment="1">
      <alignment vertical="center"/>
    </xf>
    <xf numFmtId="0" fontId="172" fillId="4" borderId="22" xfId="1" applyFont="1" applyFill="1" applyBorder="1" applyAlignment="1">
      <alignment vertical="center" wrapText="1"/>
    </xf>
    <xf numFmtId="10" fontId="108" fillId="4" borderId="34" xfId="25" applyNumberFormat="1" applyFont="1" applyFill="1" applyBorder="1" applyAlignment="1">
      <alignment horizontal="center" vertical="center"/>
    </xf>
    <xf numFmtId="0" fontId="119" fillId="0" borderId="32" xfId="0" applyFont="1" applyBorder="1" applyAlignment="1">
      <alignment horizontal="center" vertical="center"/>
    </xf>
    <xf numFmtId="0" fontId="119" fillId="0" borderId="34" xfId="0" applyFont="1" applyBorder="1" applyAlignment="1">
      <alignment wrapText="1"/>
    </xf>
    <xf numFmtId="0" fontId="119" fillId="0" borderId="34" xfId="0" applyFont="1" applyBorder="1" applyAlignment="1">
      <alignment horizontal="center" vertical="center"/>
    </xf>
    <xf numFmtId="0" fontId="119" fillId="0" borderId="34" xfId="0" applyFont="1" applyBorder="1" applyAlignment="1">
      <alignment vertical="center"/>
    </xf>
    <xf numFmtId="0" fontId="119" fillId="0" borderId="34" xfId="0" applyFont="1" applyBorder="1" applyAlignment="1">
      <alignment horizontal="center"/>
    </xf>
    <xf numFmtId="0" fontId="108" fillId="4" borderId="34" xfId="0" applyFont="1" applyFill="1" applyBorder="1" applyAlignment="1">
      <alignment vertical="center" wrapText="1"/>
    </xf>
    <xf numFmtId="0" fontId="119" fillId="0" borderId="0" xfId="0" applyFont="1" applyAlignment="1">
      <alignment horizontal="center" vertical="center"/>
    </xf>
    <xf numFmtId="0" fontId="119" fillId="0" borderId="22" xfId="0" applyFont="1" applyBorder="1" applyAlignment="1">
      <alignment wrapText="1"/>
    </xf>
    <xf numFmtId="0" fontId="119" fillId="0" borderId="22" xfId="0" applyFont="1" applyBorder="1" applyAlignment="1">
      <alignment horizontal="center" vertical="center"/>
    </xf>
    <xf numFmtId="0" fontId="119" fillId="0" borderId="22" xfId="0" applyFont="1" applyBorder="1" applyAlignment="1">
      <alignment vertical="center"/>
    </xf>
    <xf numFmtId="0" fontId="119" fillId="0" borderId="22" xfId="0" applyFont="1" applyBorder="1" applyAlignment="1">
      <alignment horizontal="center"/>
    </xf>
    <xf numFmtId="0" fontId="119" fillId="0" borderId="22" xfId="0" applyFont="1" applyBorder="1"/>
    <xf numFmtId="0" fontId="119" fillId="4" borderId="32" xfId="0" applyFont="1" applyFill="1" applyBorder="1" applyAlignment="1">
      <alignment horizontal="center" vertical="center"/>
    </xf>
    <xf numFmtId="0" fontId="119" fillId="4" borderId="22" xfId="0" applyFont="1" applyFill="1" applyBorder="1" applyAlignment="1">
      <alignment horizontal="center" vertical="center"/>
    </xf>
    <xf numFmtId="0" fontId="119" fillId="4" borderId="22" xfId="0" applyFont="1" applyFill="1" applyBorder="1" applyAlignment="1">
      <alignment vertical="center"/>
    </xf>
    <xf numFmtId="0" fontId="119" fillId="4" borderId="22" xfId="0" applyFont="1" applyFill="1" applyBorder="1" applyAlignment="1">
      <alignment horizontal="center"/>
    </xf>
    <xf numFmtId="0" fontId="119" fillId="4" borderId="22" xfId="0" applyFont="1" applyFill="1" applyBorder="1"/>
    <xf numFmtId="0" fontId="125" fillId="0" borderId="0" xfId="0" applyFont="1" applyAlignment="1">
      <alignment horizontal="center"/>
    </xf>
    <xf numFmtId="10" fontId="119" fillId="0" borderId="0" xfId="25" applyNumberFormat="1" applyFont="1"/>
    <xf numFmtId="0" fontId="119" fillId="0" borderId="0" xfId="0" applyFont="1" applyAlignment="1">
      <alignment horizontal="center"/>
    </xf>
    <xf numFmtId="0" fontId="173" fillId="0" borderId="0" xfId="0" applyFont="1"/>
    <xf numFmtId="0" fontId="30" fillId="3" borderId="24" xfId="0" applyFont="1" applyFill="1" applyBorder="1" applyAlignment="1">
      <alignment vertical="center"/>
    </xf>
    <xf numFmtId="0" fontId="30" fillId="3" borderId="24" xfId="0" applyFont="1" applyFill="1" applyBorder="1" applyAlignment="1">
      <alignment horizontal="center" vertical="center" wrapText="1"/>
    </xf>
    <xf numFmtId="0" fontId="159" fillId="0" borderId="0" xfId="0" applyFont="1" applyAlignment="1">
      <alignment vertical="center"/>
    </xf>
    <xf numFmtId="166" fontId="159" fillId="0" borderId="0" xfId="2" applyNumberFormat="1" applyFont="1" applyAlignment="1">
      <alignment horizontal="right" vertical="center" wrapText="1"/>
    </xf>
    <xf numFmtId="165" fontId="159" fillId="0" borderId="0" xfId="2" applyNumberFormat="1" applyFont="1" applyAlignment="1">
      <alignment horizontal="right" vertical="center" wrapText="1"/>
    </xf>
    <xf numFmtId="166" fontId="159" fillId="4" borderId="0" xfId="2" applyNumberFormat="1" applyFont="1" applyFill="1" applyAlignment="1">
      <alignment horizontal="right" vertical="center" wrapText="1"/>
    </xf>
    <xf numFmtId="165" fontId="159" fillId="4" borderId="0" xfId="2" applyNumberFormat="1" applyFont="1" applyFill="1" applyAlignment="1">
      <alignment horizontal="right" vertical="center" wrapText="1"/>
    </xf>
    <xf numFmtId="0" fontId="30" fillId="3" borderId="0" xfId="0" applyFont="1" applyFill="1" applyAlignment="1">
      <alignment vertical="center"/>
    </xf>
    <xf numFmtId="3" fontId="30" fillId="3" borderId="0" xfId="0" applyNumberFormat="1" applyFont="1" applyFill="1" applyAlignment="1">
      <alignment horizontal="right" vertical="center" wrapText="1"/>
    </xf>
    <xf numFmtId="0" fontId="147" fillId="0" borderId="0" xfId="0" applyFont="1"/>
    <xf numFmtId="0" fontId="147" fillId="0" borderId="0" xfId="0" applyFont="1" applyAlignment="1">
      <alignment wrapText="1"/>
    </xf>
    <xf numFmtId="0" fontId="175" fillId="0" borderId="0" xfId="31" applyFont="1" applyAlignment="1">
      <alignment vertical="center"/>
    </xf>
    <xf numFmtId="0" fontId="176" fillId="5" borderId="0" xfId="32" applyFont="1" applyFill="1" applyAlignment="1">
      <alignment vertical="center"/>
    </xf>
    <xf numFmtId="0" fontId="175" fillId="0" borderId="14" xfId="31" applyFont="1" applyBorder="1"/>
    <xf numFmtId="0" fontId="177" fillId="14" borderId="14" xfId="31" applyFont="1" applyFill="1" applyBorder="1" applyAlignment="1">
      <alignment vertical="center" wrapText="1" readingOrder="1"/>
    </xf>
    <xf numFmtId="0" fontId="137" fillId="5" borderId="0" xfId="32" applyFont="1" applyFill="1" applyAlignment="1">
      <alignment vertical="center"/>
    </xf>
    <xf numFmtId="0" fontId="178" fillId="5" borderId="0" xfId="32" applyFont="1" applyFill="1" applyAlignment="1">
      <alignment vertical="center"/>
    </xf>
    <xf numFmtId="0" fontId="179" fillId="0" borderId="0" xfId="31" applyFont="1" applyAlignment="1">
      <alignment vertical="center"/>
    </xf>
    <xf numFmtId="164" fontId="129" fillId="0" borderId="73" xfId="33" applyFont="1" applyFill="1" applyBorder="1"/>
    <xf numFmtId="164" fontId="129" fillId="0" borderId="72" xfId="33" applyFont="1" applyFill="1" applyBorder="1"/>
    <xf numFmtId="0" fontId="129" fillId="0" borderId="72" xfId="31" applyFont="1" applyBorder="1"/>
    <xf numFmtId="0" fontId="129" fillId="0" borderId="71" xfId="31" applyFont="1" applyBorder="1"/>
    <xf numFmtId="164" fontId="129" fillId="24" borderId="0" xfId="33" applyFont="1" applyFill="1" applyBorder="1"/>
    <xf numFmtId="0" fontId="180" fillId="0" borderId="0" xfId="32" applyFont="1" applyAlignment="1">
      <alignment vertical="center"/>
    </xf>
    <xf numFmtId="0" fontId="144" fillId="22" borderId="65" xfId="31" applyFont="1" applyFill="1" applyBorder="1"/>
    <xf numFmtId="0" fontId="181" fillId="22" borderId="64" xfId="31" applyFont="1" applyFill="1" applyBorder="1"/>
    <xf numFmtId="0" fontId="144" fillId="22" borderId="62" xfId="31" applyFont="1" applyFill="1" applyBorder="1"/>
    <xf numFmtId="0" fontId="174" fillId="6" borderId="59" xfId="31" applyFont="1" applyFill="1" applyBorder="1" applyAlignment="1">
      <alignment horizontal="center" vertical="center" wrapText="1"/>
    </xf>
    <xf numFmtId="0" fontId="174" fillId="6" borderId="58" xfId="31" applyFont="1" applyFill="1" applyBorder="1" applyAlignment="1">
      <alignment horizontal="left" vertical="center" wrapText="1"/>
    </xf>
    <xf numFmtId="0" fontId="174" fillId="6" borderId="59" xfId="31" applyFont="1" applyFill="1" applyBorder="1" applyAlignment="1">
      <alignment horizontal="left" vertical="center" wrapText="1"/>
    </xf>
    <xf numFmtId="164" fontId="144" fillId="0" borderId="78" xfId="33" applyFont="1" applyFill="1" applyBorder="1"/>
    <xf numFmtId="0" fontId="144" fillId="0" borderId="79" xfId="31" applyFont="1" applyBorder="1"/>
    <xf numFmtId="0" fontId="144" fillId="0" borderId="78" xfId="31" applyFont="1" applyBorder="1"/>
    <xf numFmtId="0" fontId="144" fillId="0" borderId="77" xfId="31" applyFont="1" applyBorder="1"/>
    <xf numFmtId="164" fontId="144" fillId="0" borderId="75" xfId="33" applyFont="1" applyFill="1" applyBorder="1"/>
    <xf numFmtId="0" fontId="144" fillId="0" borderId="76" xfId="31" applyFont="1" applyBorder="1"/>
    <xf numFmtId="0" fontId="144" fillId="0" borderId="75" xfId="31" applyFont="1" applyBorder="1"/>
    <xf numFmtId="0" fontId="144" fillId="31" borderId="75" xfId="31" applyFont="1" applyFill="1" applyBorder="1"/>
    <xf numFmtId="0" fontId="144" fillId="0" borderId="74" xfId="31" applyFont="1" applyBorder="1"/>
    <xf numFmtId="0" fontId="174" fillId="6" borderId="60" xfId="31" applyFont="1" applyFill="1" applyBorder="1" applyAlignment="1">
      <alignment horizontal="center" vertical="center" wrapText="1"/>
    </xf>
    <xf numFmtId="164" fontId="129" fillId="0" borderId="0" xfId="33" applyFont="1" applyFill="1" applyBorder="1"/>
    <xf numFmtId="0" fontId="129" fillId="0" borderId="0" xfId="31" applyFont="1"/>
    <xf numFmtId="164" fontId="144" fillId="0" borderId="0" xfId="33" applyFont="1" applyFill="1" applyBorder="1"/>
    <xf numFmtId="0" fontId="144" fillId="0" borderId="70" xfId="31" applyFont="1" applyBorder="1"/>
    <xf numFmtId="0" fontId="144" fillId="0" borderId="0" xfId="31" applyFont="1"/>
    <xf numFmtId="0" fontId="144" fillId="31" borderId="0" xfId="31" applyFont="1" applyFill="1"/>
    <xf numFmtId="0" fontId="144" fillId="0" borderId="46" xfId="31" applyFont="1" applyBorder="1"/>
    <xf numFmtId="164" fontId="144" fillId="0" borderId="68" xfId="33" applyFont="1" applyFill="1" applyBorder="1"/>
    <xf numFmtId="164" fontId="144" fillId="0" borderId="69" xfId="33" applyFont="1" applyBorder="1"/>
    <xf numFmtId="0" fontId="144" fillId="0" borderId="68" xfId="31" applyFont="1" applyBorder="1"/>
    <xf numFmtId="0" fontId="144" fillId="31" borderId="68" xfId="31" applyFont="1" applyFill="1" applyBorder="1"/>
    <xf numFmtId="164" fontId="144" fillId="0" borderId="68" xfId="33" applyFont="1" applyBorder="1"/>
    <xf numFmtId="0" fontId="144" fillId="0" borderId="67" xfId="31" applyFont="1" applyBorder="1"/>
    <xf numFmtId="164" fontId="144" fillId="0" borderId="62" xfId="33" applyFont="1" applyFill="1" applyBorder="1"/>
    <xf numFmtId="164" fontId="144" fillId="0" borderId="136" xfId="33" applyFont="1" applyBorder="1"/>
    <xf numFmtId="0" fontId="144" fillId="0" borderId="137" xfId="31" applyFont="1" applyBorder="1"/>
    <xf numFmtId="0" fontId="144" fillId="31" borderId="137" xfId="31" applyFont="1" applyFill="1" applyBorder="1"/>
    <xf numFmtId="164" fontId="144" fillId="0" borderId="137" xfId="33" applyFont="1" applyBorder="1"/>
    <xf numFmtId="0" fontId="144" fillId="0" borderId="62" xfId="31" applyFont="1" applyBorder="1"/>
    <xf numFmtId="0" fontId="144" fillId="0" borderId="138" xfId="31" applyFont="1" applyBorder="1"/>
    <xf numFmtId="164" fontId="144" fillId="0" borderId="63" xfId="33" applyFont="1" applyBorder="1"/>
    <xf numFmtId="0" fontId="144" fillId="31" borderId="62" xfId="31" applyFont="1" applyFill="1" applyBorder="1"/>
    <xf numFmtId="164" fontId="144" fillId="0" borderId="62" xfId="33" applyFont="1" applyBorder="1"/>
    <xf numFmtId="0" fontId="144" fillId="0" borderId="61" xfId="31" applyFont="1" applyBorder="1"/>
    <xf numFmtId="0" fontId="174" fillId="6" borderId="56" xfId="31" applyFont="1" applyFill="1" applyBorder="1" applyAlignment="1">
      <alignment horizontal="left" vertical="center" wrapText="1"/>
    </xf>
    <xf numFmtId="0" fontId="174" fillId="6" borderId="55" xfId="31" applyFont="1" applyFill="1" applyBorder="1" applyAlignment="1">
      <alignment horizontal="left" vertical="center" wrapText="1"/>
    </xf>
    <xf numFmtId="0" fontId="180" fillId="0" borderId="0" xfId="32" applyFont="1" applyAlignment="1">
      <alignment vertical="center" wrapText="1"/>
    </xf>
    <xf numFmtId="164" fontId="144" fillId="0" borderId="66" xfId="33" applyFont="1" applyBorder="1"/>
    <xf numFmtId="164" fontId="144" fillId="0" borderId="65" xfId="33" applyFont="1" applyBorder="1"/>
    <xf numFmtId="164" fontId="144" fillId="31" borderId="65" xfId="33" applyFont="1" applyFill="1" applyBorder="1"/>
    <xf numFmtId="0" fontId="144" fillId="0" borderId="65" xfId="31" applyFont="1" applyBorder="1"/>
    <xf numFmtId="0" fontId="144" fillId="0" borderId="64" xfId="31" applyFont="1" applyBorder="1"/>
    <xf numFmtId="164" fontId="144" fillId="31" borderId="62" xfId="33" applyFont="1" applyFill="1" applyBorder="1"/>
    <xf numFmtId="0" fontId="183" fillId="0" borderId="0" xfId="0" applyFont="1"/>
    <xf numFmtId="0" fontId="44" fillId="0" borderId="0" xfId="0" applyFont="1" applyAlignment="1">
      <alignment horizontal="left" vertical="center"/>
    </xf>
    <xf numFmtId="0" fontId="47" fillId="32" borderId="135" xfId="0" applyFont="1" applyFill="1" applyBorder="1" applyAlignment="1">
      <alignment horizontal="center" vertical="center"/>
    </xf>
    <xf numFmtId="0" fontId="184" fillId="33" borderId="135" xfId="0" applyFont="1" applyFill="1" applyBorder="1" applyAlignment="1">
      <alignment horizontal="center" vertical="center"/>
    </xf>
    <xf numFmtId="0" fontId="184" fillId="32" borderId="135" xfId="0" applyFont="1" applyFill="1" applyBorder="1" applyAlignment="1">
      <alignment horizontal="center" vertical="center"/>
    </xf>
    <xf numFmtId="169" fontId="45" fillId="12" borderId="0" xfId="0" applyNumberFormat="1" applyFont="1" applyFill="1" applyAlignment="1">
      <alignment vertical="center"/>
    </xf>
    <xf numFmtId="0" fontId="46" fillId="12" borderId="0" xfId="0" applyFont="1" applyFill="1" applyAlignment="1">
      <alignment horizontal="left" vertical="center"/>
    </xf>
    <xf numFmtId="169" fontId="44" fillId="34" borderId="0" xfId="9" applyNumberFormat="1" applyFont="1" applyFill="1" applyAlignment="1">
      <alignment horizontal="center" vertical="center"/>
    </xf>
    <xf numFmtId="169" fontId="44" fillId="34" borderId="0" xfId="9" applyNumberFormat="1" applyFont="1" applyFill="1" applyAlignment="1">
      <alignment vertical="center"/>
    </xf>
    <xf numFmtId="0" fontId="44" fillId="34" borderId="0" xfId="0" applyFont="1" applyFill="1" applyAlignment="1">
      <alignment horizontal="left" vertical="center"/>
    </xf>
    <xf numFmtId="0" fontId="44" fillId="5" borderId="0" xfId="0" applyFont="1" applyFill="1" applyAlignment="1">
      <alignment horizontal="left" vertical="center"/>
    </xf>
    <xf numFmtId="169" fontId="45" fillId="13" borderId="0" xfId="0" applyNumberFormat="1" applyFont="1" applyFill="1" applyAlignment="1">
      <alignment vertical="center"/>
    </xf>
    <xf numFmtId="0" fontId="46" fillId="13" borderId="0" xfId="0" applyFont="1" applyFill="1" applyAlignment="1">
      <alignment horizontal="left" vertical="center"/>
    </xf>
    <xf numFmtId="169" fontId="44" fillId="35" borderId="0" xfId="9" applyNumberFormat="1" applyFont="1" applyFill="1" applyAlignment="1">
      <alignment vertical="center"/>
    </xf>
    <xf numFmtId="169" fontId="47" fillId="32" borderId="135" xfId="0" applyNumberFormat="1" applyFont="1" applyFill="1" applyBorder="1" applyAlignment="1">
      <alignment horizontal="center" vertical="center"/>
    </xf>
    <xf numFmtId="0" fontId="45" fillId="28" borderId="0" xfId="0" applyFont="1" applyFill="1" applyAlignment="1">
      <alignment horizontal="left" vertical="center" wrapText="1"/>
    </xf>
    <xf numFmtId="169" fontId="44" fillId="36" borderId="0" xfId="9" applyNumberFormat="1" applyFont="1" applyFill="1" applyAlignment="1">
      <alignment vertical="center"/>
    </xf>
    <xf numFmtId="169" fontId="44" fillId="37" borderId="0" xfId="9" applyNumberFormat="1" applyFont="1" applyFill="1" applyAlignment="1">
      <alignment horizontal="center" vertical="center"/>
    </xf>
    <xf numFmtId="169" fontId="44" fillId="37" borderId="0" xfId="9" applyNumberFormat="1" applyFont="1" applyFill="1" applyAlignment="1">
      <alignment vertical="center"/>
    </xf>
    <xf numFmtId="169" fontId="44" fillId="28" borderId="0" xfId="9" applyNumberFormat="1" applyFont="1" applyFill="1" applyAlignment="1">
      <alignment vertical="center"/>
    </xf>
    <xf numFmtId="169" fontId="44" fillId="5" borderId="0" xfId="9" applyNumberFormat="1" applyFont="1" applyFill="1" applyAlignment="1">
      <alignment vertical="center" wrapText="1"/>
    </xf>
    <xf numFmtId="169" fontId="44" fillId="34" borderId="0" xfId="9" applyNumberFormat="1" applyFont="1" applyFill="1" applyAlignment="1">
      <alignment vertical="center" wrapText="1"/>
    </xf>
    <xf numFmtId="169" fontId="44" fillId="0" borderId="0" xfId="9" applyNumberFormat="1" applyFont="1" applyAlignment="1">
      <alignment vertical="center"/>
    </xf>
    <xf numFmtId="169" fontId="44" fillId="29" borderId="0" xfId="9" applyNumberFormat="1" applyFont="1" applyFill="1" applyAlignment="1">
      <alignment horizontal="center" vertical="center"/>
    </xf>
    <xf numFmtId="169" fontId="44" fillId="29" borderId="0" xfId="9" applyNumberFormat="1" applyFont="1" applyFill="1" applyAlignment="1">
      <alignment vertical="center"/>
    </xf>
    <xf numFmtId="0" fontId="45" fillId="28" borderId="0" xfId="0" applyFont="1" applyFill="1" applyAlignment="1">
      <alignment horizontal="left" vertical="center"/>
    </xf>
    <xf numFmtId="0" fontId="44" fillId="5" borderId="0" xfId="0" applyFont="1" applyFill="1" applyAlignment="1">
      <alignment vertical="center"/>
    </xf>
    <xf numFmtId="0" fontId="119" fillId="0" borderId="0" xfId="31" applyFont="1"/>
    <xf numFmtId="0" fontId="119" fillId="0" borderId="0" xfId="31" applyFont="1" applyAlignment="1">
      <alignment vertical="center"/>
    </xf>
    <xf numFmtId="0" fontId="125" fillId="0" borderId="0" xfId="31" applyFont="1" applyAlignment="1">
      <alignment vertical="center"/>
    </xf>
    <xf numFmtId="0" fontId="118" fillId="3" borderId="82" xfId="34" applyFont="1" applyFill="1" applyBorder="1" applyAlignment="1">
      <alignment horizontal="center" vertical="center" wrapText="1"/>
    </xf>
    <xf numFmtId="0" fontId="119" fillId="0" borderId="0" xfId="34" applyFont="1" applyAlignment="1">
      <alignment vertical="center" wrapText="1"/>
    </xf>
    <xf numFmtId="164" fontId="119" fillId="0" borderId="0" xfId="35" applyFont="1" applyAlignment="1">
      <alignment horizontal="center" vertical="center" wrapText="1"/>
    </xf>
    <xf numFmtId="0" fontId="185" fillId="4" borderId="0" xfId="34" applyFont="1" applyFill="1" applyAlignment="1">
      <alignment vertical="center" wrapText="1"/>
    </xf>
    <xf numFmtId="164" fontId="119" fillId="4" borderId="0" xfId="35" applyFont="1" applyFill="1" applyAlignment="1">
      <alignment horizontal="center" vertical="center" wrapText="1"/>
    </xf>
    <xf numFmtId="0" fontId="118" fillId="3" borderId="0" xfId="34" applyFont="1" applyFill="1" applyAlignment="1">
      <alignment vertical="center" wrapText="1"/>
    </xf>
    <xf numFmtId="164" fontId="118" fillId="3" borderId="0" xfId="35" applyFont="1" applyFill="1" applyAlignment="1">
      <alignment vertical="center" wrapText="1"/>
    </xf>
    <xf numFmtId="178" fontId="119" fillId="0" borderId="0" xfId="31" applyNumberFormat="1" applyFont="1"/>
    <xf numFmtId="164" fontId="119" fillId="0" borderId="0" xfId="35" applyFont="1"/>
    <xf numFmtId="37" fontId="119" fillId="0" borderId="0" xfId="35" applyNumberFormat="1" applyFont="1" applyAlignment="1">
      <alignment horizontal="center" vertical="center" wrapText="1"/>
    </xf>
    <xf numFmtId="37" fontId="119" fillId="4" borderId="0" xfId="35" applyNumberFormat="1" applyFont="1" applyFill="1" applyAlignment="1">
      <alignment horizontal="center" vertical="center" wrapText="1"/>
    </xf>
    <xf numFmtId="37" fontId="118" fillId="3" borderId="0" xfId="35" applyNumberFormat="1" applyFont="1" applyFill="1" applyAlignment="1">
      <alignment vertical="center" wrapText="1"/>
    </xf>
    <xf numFmtId="166" fontId="119" fillId="0" borderId="0" xfId="35" applyNumberFormat="1" applyFont="1" applyAlignment="1">
      <alignment horizontal="center" vertical="center" wrapText="1"/>
    </xf>
    <xf numFmtId="166" fontId="119" fillId="4" borderId="0" xfId="35" applyNumberFormat="1" applyFont="1" applyFill="1" applyAlignment="1">
      <alignment horizontal="center" vertical="center" wrapText="1"/>
    </xf>
    <xf numFmtId="166" fontId="118" fillId="3" borderId="0" xfId="35" applyNumberFormat="1" applyFont="1" applyFill="1" applyAlignment="1">
      <alignment vertical="center" wrapText="1"/>
    </xf>
    <xf numFmtId="0" fontId="106" fillId="5" borderId="0" xfId="31" applyFont="1" applyFill="1"/>
    <xf numFmtId="0" fontId="106" fillId="5" borderId="0" xfId="31" applyFont="1" applyFill="1" applyAlignment="1">
      <alignment horizontal="center"/>
    </xf>
    <xf numFmtId="0" fontId="119" fillId="0" borderId="0" xfId="31" applyFont="1" applyAlignment="1">
      <alignment horizontal="center" vertical="center"/>
    </xf>
    <xf numFmtId="0" fontId="118" fillId="3" borderId="0" xfId="36" applyFont="1" applyFill="1" applyAlignment="1">
      <alignment horizontal="center" vertical="center" wrapText="1"/>
    </xf>
    <xf numFmtId="0" fontId="108" fillId="4" borderId="0" xfId="31" applyFont="1" applyFill="1"/>
    <xf numFmtId="0" fontId="108" fillId="4" borderId="0" xfId="31" applyFont="1" applyFill="1" applyAlignment="1">
      <alignment horizontal="center"/>
    </xf>
    <xf numFmtId="14" fontId="108" fillId="4" borderId="0" xfId="31" applyNumberFormat="1" applyFont="1" applyFill="1" applyAlignment="1">
      <alignment horizontal="center"/>
    </xf>
    <xf numFmtId="164" fontId="108" fillId="4" borderId="0" xfId="33" applyFont="1" applyFill="1" applyBorder="1"/>
    <xf numFmtId="0" fontId="108" fillId="0" borderId="0" xfId="31" applyFont="1"/>
    <xf numFmtId="0" fontId="108" fillId="0" borderId="0" xfId="31" applyFont="1" applyAlignment="1">
      <alignment horizontal="center"/>
    </xf>
    <xf numFmtId="14" fontId="108" fillId="0" borderId="0" xfId="31" applyNumberFormat="1" applyFont="1" applyAlignment="1">
      <alignment horizontal="center"/>
    </xf>
    <xf numFmtId="164" fontId="108" fillId="0" borderId="0" xfId="33" applyFont="1" applyBorder="1"/>
    <xf numFmtId="0" fontId="118" fillId="3" borderId="0" xfId="36" applyFont="1" applyFill="1" applyAlignment="1">
      <alignment vertical="center" wrapText="1"/>
    </xf>
    <xf numFmtId="164" fontId="118" fillId="3" borderId="0" xfId="36" applyNumberFormat="1" applyFont="1" applyFill="1" applyAlignment="1">
      <alignment vertical="center" wrapText="1"/>
    </xf>
    <xf numFmtId="0" fontId="119" fillId="0" borderId="64" xfId="31" applyFont="1" applyBorder="1"/>
    <xf numFmtId="0" fontId="119" fillId="0" borderId="65" xfId="31" applyFont="1" applyBorder="1" applyAlignment="1">
      <alignment horizontal="center"/>
    </xf>
    <xf numFmtId="164" fontId="119" fillId="0" borderId="62" xfId="33" applyFont="1" applyBorder="1"/>
    <xf numFmtId="164" fontId="119" fillId="0" borderId="65" xfId="33" applyFont="1" applyBorder="1"/>
    <xf numFmtId="0" fontId="119" fillId="0" borderId="67" xfId="31" applyFont="1" applyBorder="1"/>
    <xf numFmtId="0" fontId="119" fillId="0" borderId="68" xfId="31" applyFont="1" applyBorder="1" applyAlignment="1">
      <alignment horizontal="center"/>
    </xf>
    <xf numFmtId="164" fontId="119" fillId="0" borderId="68" xfId="33" applyFont="1" applyBorder="1"/>
    <xf numFmtId="0" fontId="119" fillId="0" borderId="46" xfId="31" applyFont="1" applyBorder="1"/>
    <xf numFmtId="0" fontId="119" fillId="0" borderId="0" xfId="31" applyFont="1" applyAlignment="1">
      <alignment horizontal="center"/>
    </xf>
    <xf numFmtId="164" fontId="119" fillId="0" borderId="0" xfId="33" applyFont="1"/>
    <xf numFmtId="166" fontId="19" fillId="4" borderId="0" xfId="28" applyNumberFormat="1" applyFont="1" applyFill="1" applyAlignment="1">
      <alignment vertical="top" wrapText="1"/>
    </xf>
    <xf numFmtId="166" fontId="19" fillId="2" borderId="0" xfId="28" applyNumberFormat="1" applyFont="1" applyFill="1" applyAlignment="1">
      <alignment vertical="center" wrapText="1"/>
    </xf>
    <xf numFmtId="166" fontId="19" fillId="2" borderId="0" xfId="28" applyNumberFormat="1" applyFont="1" applyFill="1" applyAlignment="1">
      <alignment horizontal="left" vertical="top"/>
    </xf>
    <xf numFmtId="166" fontId="19" fillId="4" borderId="0" xfId="28" applyNumberFormat="1" applyFont="1" applyFill="1" applyAlignment="1">
      <alignment horizontal="left" vertical="top"/>
    </xf>
    <xf numFmtId="0" fontId="114" fillId="0" borderId="0" xfId="26" applyFont="1" applyAlignment="1">
      <alignment vertical="center" wrapText="1"/>
    </xf>
    <xf numFmtId="0" fontId="114" fillId="0" borderId="0" xfId="26" applyFont="1" applyAlignment="1">
      <alignment vertical="center"/>
    </xf>
    <xf numFmtId="166" fontId="19" fillId="0" borderId="0" xfId="27" applyNumberFormat="1" applyFont="1" applyFill="1" applyAlignment="1">
      <alignment vertical="center"/>
    </xf>
    <xf numFmtId="164" fontId="19" fillId="0" borderId="0" xfId="27" applyFont="1" applyFill="1" applyAlignment="1">
      <alignment vertical="center"/>
    </xf>
    <xf numFmtId="0" fontId="114" fillId="0" borderId="0" xfId="26" applyFont="1" applyAlignment="1">
      <alignment horizontal="center" vertical="center"/>
    </xf>
    <xf numFmtId="166" fontId="19" fillId="0" borderId="0" xfId="28" applyNumberFormat="1" applyFont="1" applyFill="1" applyAlignment="1">
      <alignment vertical="center"/>
    </xf>
    <xf numFmtId="10" fontId="0" fillId="0" borderId="0" xfId="25" applyNumberFormat="1" applyFont="1" applyFill="1"/>
    <xf numFmtId="0" fontId="186" fillId="0" borderId="0" xfId="0" applyFont="1" applyAlignment="1">
      <alignment horizontal="left" vertical="center" indent="8"/>
    </xf>
    <xf numFmtId="0" fontId="120" fillId="3" borderId="82" xfId="0" applyFont="1" applyFill="1" applyBorder="1" applyAlignment="1">
      <alignment horizontal="center" vertical="center" wrapText="1"/>
    </xf>
    <xf numFmtId="0" fontId="120" fillId="10" borderId="0" xfId="0" applyFont="1" applyFill="1" applyAlignment="1">
      <alignment vertical="center"/>
    </xf>
    <xf numFmtId="3" fontId="120" fillId="10" borderId="0" xfId="0" applyNumberFormat="1" applyFont="1" applyFill="1" applyAlignment="1">
      <alignment horizontal="right" vertical="center" wrapText="1"/>
    </xf>
    <xf numFmtId="0" fontId="187" fillId="4" borderId="0" xfId="0" applyFont="1" applyFill="1" applyAlignment="1">
      <alignment vertical="center"/>
    </xf>
    <xf numFmtId="166" fontId="188" fillId="4" borderId="0" xfId="2" applyNumberFormat="1" applyFont="1" applyFill="1" applyAlignment="1">
      <alignment horizontal="right" vertical="center"/>
    </xf>
    <xf numFmtId="0" fontId="187" fillId="4" borderId="0" xfId="0" applyFont="1" applyFill="1" applyAlignment="1">
      <alignment horizontal="justify" vertical="center"/>
    </xf>
    <xf numFmtId="0" fontId="187" fillId="2" borderId="0" xfId="0" applyFont="1" applyFill="1" applyAlignment="1">
      <alignment vertical="center"/>
    </xf>
    <xf numFmtId="166" fontId="188" fillId="2" borderId="0" xfId="2" applyNumberFormat="1" applyFont="1" applyFill="1" applyAlignment="1">
      <alignment horizontal="right" vertical="center"/>
    </xf>
    <xf numFmtId="0" fontId="187" fillId="2" borderId="0" xfId="0" applyFont="1" applyFill="1" applyAlignment="1">
      <alignment horizontal="justify" vertical="center"/>
    </xf>
    <xf numFmtId="166" fontId="120" fillId="10" borderId="0" xfId="2" applyNumberFormat="1" applyFont="1" applyFill="1" applyAlignment="1">
      <alignment horizontal="right" vertical="center"/>
    </xf>
    <xf numFmtId="0" fontId="118" fillId="3" borderId="0" xfId="0" applyFont="1" applyFill="1" applyAlignment="1">
      <alignment horizontal="center" vertical="center"/>
    </xf>
    <xf numFmtId="166" fontId="118" fillId="3" borderId="0" xfId="2" applyNumberFormat="1" applyFont="1" applyFill="1" applyAlignment="1">
      <alignment horizontal="right" vertical="center"/>
    </xf>
    <xf numFmtId="3" fontId="187" fillId="4" borderId="0" xfId="0" applyNumberFormat="1" applyFont="1" applyFill="1" applyAlignment="1">
      <alignment horizontal="right" vertical="center"/>
    </xf>
    <xf numFmtId="164" fontId="187" fillId="4" borderId="0" xfId="2" applyFont="1" applyFill="1" applyAlignment="1">
      <alignment horizontal="right" vertical="center"/>
    </xf>
    <xf numFmtId="3" fontId="187" fillId="2" borderId="0" xfId="0" applyNumberFormat="1" applyFont="1" applyFill="1" applyAlignment="1">
      <alignment horizontal="right" vertical="center"/>
    </xf>
    <xf numFmtId="164" fontId="187" fillId="2" borderId="0" xfId="2" applyFont="1" applyFill="1" applyAlignment="1">
      <alignment horizontal="right" vertical="center"/>
    </xf>
    <xf numFmtId="3" fontId="118" fillId="3" borderId="0" xfId="0" applyNumberFormat="1" applyFont="1" applyFill="1" applyAlignment="1">
      <alignment horizontal="right" vertical="center"/>
    </xf>
    <xf numFmtId="164" fontId="118" fillId="3" borderId="0" xfId="2" applyFont="1" applyFill="1" applyAlignment="1">
      <alignment horizontal="right" vertical="center"/>
    </xf>
    <xf numFmtId="164" fontId="119" fillId="0" borderId="0" xfId="2" applyFont="1"/>
    <xf numFmtId="3" fontId="188" fillId="4" borderId="0" xfId="0" applyNumberFormat="1" applyFont="1" applyFill="1" applyAlignment="1">
      <alignment horizontal="right" vertical="center"/>
    </xf>
    <xf numFmtId="164" fontId="188" fillId="4" borderId="0" xfId="2" applyFont="1" applyFill="1" applyAlignment="1">
      <alignment horizontal="right" vertical="center"/>
    </xf>
    <xf numFmtId="166" fontId="19" fillId="4" borderId="0" xfId="28" applyNumberFormat="1" applyFont="1" applyFill="1" applyAlignment="1">
      <alignment vertical="center" wrapText="1"/>
    </xf>
    <xf numFmtId="166" fontId="19" fillId="2" borderId="0" xfId="28" applyNumberFormat="1" applyFont="1" applyFill="1" applyAlignment="1">
      <alignment horizontal="left" vertical="top" wrapText="1"/>
    </xf>
    <xf numFmtId="0" fontId="114" fillId="4" borderId="0" xfId="26" applyFont="1" applyFill="1" applyAlignment="1">
      <alignment horizontal="center" vertical="center" wrapText="1"/>
    </xf>
    <xf numFmtId="0" fontId="114" fillId="2" borderId="0" xfId="26" applyFont="1" applyFill="1" applyAlignment="1">
      <alignment horizontal="center" vertical="center" wrapText="1"/>
    </xf>
    <xf numFmtId="0" fontId="119" fillId="4" borderId="34" xfId="0" applyFont="1" applyFill="1" applyBorder="1" applyAlignment="1">
      <alignment horizontal="center" vertical="center"/>
    </xf>
    <xf numFmtId="0" fontId="4" fillId="4" borderId="22" xfId="1" applyFill="1" applyBorder="1" applyAlignment="1">
      <alignment horizontal="center" vertical="center" wrapText="1"/>
    </xf>
    <xf numFmtId="0" fontId="119" fillId="4" borderId="0" xfId="0" applyFont="1" applyFill="1" applyAlignment="1">
      <alignment horizontal="center" vertical="center"/>
    </xf>
    <xf numFmtId="3" fontId="22" fillId="0" borderId="0" xfId="0" applyNumberFormat="1" applyFont="1" applyAlignment="1">
      <alignment horizontal="center"/>
    </xf>
    <xf numFmtId="179" fontId="22" fillId="0" borderId="5" xfId="2" applyNumberFormat="1" applyFont="1" applyBorder="1" applyAlignment="1">
      <alignment horizontal="center"/>
    </xf>
    <xf numFmtId="179" fontId="22" fillId="0" borderId="5" xfId="2" applyNumberFormat="1" applyFont="1" applyBorder="1" applyAlignment="1">
      <alignment horizontal="center" vertical="center"/>
    </xf>
    <xf numFmtId="179" fontId="22" fillId="0" borderId="5" xfId="2" applyNumberFormat="1" applyFont="1" applyBorder="1"/>
    <xf numFmtId="179" fontId="150" fillId="0" borderId="14" xfId="2" applyNumberFormat="1" applyFont="1" applyFill="1" applyBorder="1"/>
    <xf numFmtId="179" fontId="22" fillId="0" borderId="6" xfId="2" applyNumberFormat="1" applyFont="1" applyBorder="1"/>
    <xf numFmtId="0" fontId="118" fillId="3" borderId="82" xfId="0" applyFont="1" applyFill="1" applyBorder="1" applyAlignment="1">
      <alignment horizontal="left" vertical="center" wrapText="1" readingOrder="1"/>
    </xf>
    <xf numFmtId="0" fontId="8" fillId="3" borderId="4" xfId="0" applyFont="1" applyFill="1" applyBorder="1" applyAlignment="1">
      <alignment horizontal="center" vertical="center" wrapText="1"/>
    </xf>
    <xf numFmtId="3" fontId="0" fillId="0" borderId="0" xfId="0" applyNumberFormat="1"/>
    <xf numFmtId="0" fontId="32" fillId="28" borderId="0" xfId="0" applyFont="1" applyFill="1" applyAlignment="1">
      <alignment horizontal="center" vertical="center" wrapText="1"/>
    </xf>
    <xf numFmtId="0" fontId="32" fillId="0" borderId="0" xfId="0" applyFont="1" applyAlignment="1">
      <alignment horizontal="left" vertical="center" wrapText="1"/>
    </xf>
    <xf numFmtId="0" fontId="30" fillId="3" borderId="24" xfId="0" applyFont="1" applyFill="1" applyBorder="1" applyAlignment="1">
      <alignment vertical="center" wrapText="1"/>
    </xf>
    <xf numFmtId="166" fontId="159" fillId="0" borderId="0" xfId="2" applyNumberFormat="1" applyFont="1" applyAlignment="1">
      <alignment vertical="center" wrapText="1"/>
    </xf>
    <xf numFmtId="166" fontId="159" fillId="4" borderId="0" xfId="2" applyNumberFormat="1" applyFont="1" applyFill="1" applyAlignment="1">
      <alignment vertical="center" wrapText="1"/>
    </xf>
    <xf numFmtId="3" fontId="30" fillId="3" borderId="0" xfId="0" applyNumberFormat="1" applyFont="1" applyFill="1" applyAlignment="1">
      <alignment vertical="center" wrapText="1"/>
    </xf>
    <xf numFmtId="0" fontId="120" fillId="3" borderId="0" xfId="11" applyFont="1" applyFill="1" applyAlignment="1">
      <alignment horizontal="center" vertical="center"/>
    </xf>
    <xf numFmtId="0" fontId="106" fillId="5" borderId="0" xfId="11" applyFont="1" applyFill="1" applyAlignment="1">
      <alignment vertical="center" wrapText="1"/>
    </xf>
    <xf numFmtId="0" fontId="30" fillId="3" borderId="0" xfId="0" applyFont="1" applyFill="1" applyAlignment="1">
      <alignment vertical="center" wrapText="1"/>
    </xf>
    <xf numFmtId="0" fontId="8" fillId="3" borderId="0" xfId="0" applyFont="1" applyFill="1" applyAlignment="1">
      <alignment vertical="center" wrapText="1"/>
    </xf>
    <xf numFmtId="0" fontId="8" fillId="3" borderId="4" xfId="0" applyFont="1" applyFill="1" applyBorder="1" applyAlignment="1">
      <alignment vertical="center" wrapText="1"/>
    </xf>
    <xf numFmtId="0" fontId="8" fillId="3"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132" fillId="0" borderId="0" xfId="11" applyFont="1" applyAlignment="1">
      <alignment horizontal="center" vertical="center" wrapText="1"/>
    </xf>
    <xf numFmtId="0" fontId="143" fillId="0" borderId="0" xfId="11" applyFont="1" applyAlignment="1">
      <alignment horizontal="center" vertical="center" wrapText="1"/>
    </xf>
    <xf numFmtId="0" fontId="130" fillId="0" borderId="6" xfId="11" applyFont="1" applyBorder="1" applyAlignment="1">
      <alignment horizontal="center" vertical="center"/>
    </xf>
    <xf numFmtId="0" fontId="130" fillId="0" borderId="7" xfId="11" applyFont="1" applyBorder="1" applyAlignment="1">
      <alignment horizontal="center" vertical="center"/>
    </xf>
    <xf numFmtId="0" fontId="130" fillId="0" borderId="6" xfId="11" applyFont="1" applyBorder="1" applyAlignment="1">
      <alignment horizontal="center" vertical="center" wrapText="1"/>
    </xf>
    <xf numFmtId="0" fontId="130" fillId="0" borderId="7" xfId="11" applyFont="1" applyBorder="1" applyAlignment="1">
      <alignment horizontal="center" vertical="center" wrapText="1"/>
    </xf>
    <xf numFmtId="0" fontId="136" fillId="0" borderId="6" xfId="11" applyFont="1" applyBorder="1" applyAlignment="1">
      <alignment horizontal="center" vertical="center" wrapText="1"/>
    </xf>
    <xf numFmtId="0" fontId="136" fillId="0" borderId="7" xfId="11" applyFont="1" applyBorder="1" applyAlignment="1">
      <alignment horizontal="center" vertical="center" wrapText="1"/>
    </xf>
    <xf numFmtId="0" fontId="140" fillId="0" borderId="0" xfId="11" applyFont="1" applyAlignment="1">
      <alignment horizontal="left" vertical="center"/>
    </xf>
    <xf numFmtId="0" fontId="143" fillId="0" borderId="0" xfId="11" applyFont="1" applyAlignment="1">
      <alignment horizontal="left" vertical="center"/>
    </xf>
    <xf numFmtId="14" fontId="130" fillId="0" borderId="6" xfId="11" applyNumberFormat="1" applyFont="1" applyBorder="1" applyAlignment="1">
      <alignment horizontal="center" vertical="center" wrapText="1"/>
    </xf>
    <xf numFmtId="14" fontId="130" fillId="0" borderId="7" xfId="11" applyNumberFormat="1" applyFont="1" applyBorder="1" applyAlignment="1">
      <alignment horizontal="center" vertical="center" wrapText="1"/>
    </xf>
    <xf numFmtId="0" fontId="136" fillId="0" borderId="6" xfId="11" applyFont="1" applyBorder="1" applyAlignment="1">
      <alignment horizontal="center" vertical="center"/>
    </xf>
    <xf numFmtId="0" fontId="136" fillId="0" borderId="7" xfId="11" applyFont="1" applyBorder="1" applyAlignment="1">
      <alignment horizontal="center" vertical="center"/>
    </xf>
    <xf numFmtId="0" fontId="135" fillId="0" borderId="6" xfId="3" applyFont="1" applyBorder="1" applyAlignment="1">
      <alignment horizontal="center" vertical="center" wrapText="1"/>
    </xf>
    <xf numFmtId="0" fontId="135" fillId="0" borderId="7" xfId="3" applyFont="1" applyBorder="1" applyAlignment="1">
      <alignment horizontal="center" vertical="center" wrapText="1"/>
    </xf>
    <xf numFmtId="0" fontId="136" fillId="0" borderId="8" xfId="11" applyFont="1" applyBorder="1" applyAlignment="1">
      <alignment horizontal="center" vertical="center" wrapText="1"/>
    </xf>
    <xf numFmtId="0" fontId="136" fillId="0" borderId="6" xfId="11" applyFont="1" applyBorder="1" applyAlignment="1">
      <alignment horizontal="left" vertical="top" wrapText="1"/>
    </xf>
    <xf numFmtId="0" fontId="136" fillId="0" borderId="8" xfId="11" applyFont="1" applyBorder="1" applyAlignment="1">
      <alignment horizontal="left" vertical="top" wrapText="1"/>
    </xf>
    <xf numFmtId="0" fontId="136" fillId="0" borderId="7" xfId="11" applyFont="1" applyBorder="1" applyAlignment="1">
      <alignment horizontal="left" vertical="top" wrapText="1"/>
    </xf>
    <xf numFmtId="0" fontId="130" fillId="5" borderId="6" xfId="11" applyFont="1" applyFill="1" applyBorder="1" applyAlignment="1">
      <alignment horizontal="center" vertical="center" wrapText="1"/>
    </xf>
    <xf numFmtId="0" fontId="130" fillId="5" borderId="7" xfId="11" applyFont="1" applyFill="1" applyBorder="1" applyAlignment="1">
      <alignment horizontal="center" vertical="center" wrapText="1"/>
    </xf>
    <xf numFmtId="0" fontId="138" fillId="5" borderId="6" xfId="11" applyFont="1" applyFill="1" applyBorder="1" applyAlignment="1">
      <alignment horizontal="center" vertical="center" wrapText="1"/>
    </xf>
    <xf numFmtId="0" fontId="130" fillId="5" borderId="6" xfId="11" applyFont="1" applyFill="1" applyBorder="1" applyAlignment="1">
      <alignment horizontal="center" vertical="center"/>
    </xf>
    <xf numFmtId="0" fontId="130" fillId="5" borderId="8" xfId="11" applyFont="1" applyFill="1" applyBorder="1" applyAlignment="1">
      <alignment horizontal="center" vertical="center"/>
    </xf>
    <xf numFmtId="0" fontId="130" fillId="5" borderId="7" xfId="11" applyFont="1" applyFill="1" applyBorder="1" applyAlignment="1">
      <alignment horizontal="center" vertical="center"/>
    </xf>
    <xf numFmtId="0" fontId="130" fillId="5" borderId="8" xfId="11" applyFont="1" applyFill="1" applyBorder="1" applyAlignment="1">
      <alignment horizontal="center" vertical="center" wrapText="1"/>
    </xf>
    <xf numFmtId="0" fontId="138" fillId="5" borderId="6" xfId="3" applyFont="1" applyFill="1" applyBorder="1" applyAlignment="1">
      <alignment horizontal="center" vertical="center"/>
    </xf>
    <xf numFmtId="0" fontId="138" fillId="5" borderId="7" xfId="3" applyFont="1" applyFill="1" applyBorder="1" applyAlignment="1">
      <alignment horizontal="center" vertical="center"/>
    </xf>
    <xf numFmtId="0" fontId="135" fillId="0" borderId="8" xfId="3" applyFont="1" applyBorder="1" applyAlignment="1">
      <alignment horizontal="center" vertical="center" wrapText="1"/>
    </xf>
    <xf numFmtId="14" fontId="129" fillId="5" borderId="6" xfId="11" applyNumberFormat="1" applyFont="1" applyFill="1" applyBorder="1" applyAlignment="1">
      <alignment horizontal="center" vertical="center"/>
    </xf>
    <xf numFmtId="14" fontId="129" fillId="5" borderId="8" xfId="11" applyNumberFormat="1" applyFont="1" applyFill="1" applyBorder="1" applyAlignment="1">
      <alignment horizontal="center" vertical="center"/>
    </xf>
    <xf numFmtId="14" fontId="129" fillId="5" borderId="7" xfId="11" applyNumberFormat="1" applyFont="1" applyFill="1" applyBorder="1" applyAlignment="1">
      <alignment horizontal="center" vertical="center"/>
    </xf>
    <xf numFmtId="14" fontId="129" fillId="5" borderId="6" xfId="11" applyNumberFormat="1" applyFont="1" applyFill="1" applyBorder="1" applyAlignment="1">
      <alignment horizontal="center" vertical="center" wrapText="1"/>
    </xf>
    <xf numFmtId="14" fontId="129" fillId="5" borderId="8" xfId="11" applyNumberFormat="1" applyFont="1" applyFill="1" applyBorder="1" applyAlignment="1">
      <alignment horizontal="center" vertical="center" wrapText="1"/>
    </xf>
    <xf numFmtId="14" fontId="129" fillId="5" borderId="7" xfId="11" applyNumberFormat="1" applyFont="1" applyFill="1" applyBorder="1" applyAlignment="1">
      <alignment horizontal="center" vertical="center" wrapText="1"/>
    </xf>
    <xf numFmtId="14" fontId="130" fillId="0" borderId="6" xfId="3" applyNumberFormat="1" applyFont="1" applyBorder="1" applyAlignment="1">
      <alignment horizontal="center" vertical="center" wrapText="1"/>
    </xf>
    <xf numFmtId="0" fontId="130" fillId="0" borderId="8" xfId="3" applyFont="1" applyBorder="1" applyAlignment="1">
      <alignment horizontal="center" vertical="center" wrapText="1"/>
    </xf>
    <xf numFmtId="0" fontId="130" fillId="0" borderId="7" xfId="3" applyFont="1" applyBorder="1" applyAlignment="1">
      <alignment horizontal="center" vertical="center" wrapText="1"/>
    </xf>
    <xf numFmtId="0" fontId="136" fillId="0" borderId="6" xfId="3" applyFont="1" applyBorder="1" applyAlignment="1">
      <alignment horizontal="center" vertical="center" wrapText="1"/>
    </xf>
    <xf numFmtId="0" fontId="136" fillId="0" borderId="8" xfId="3" applyFont="1" applyBorder="1" applyAlignment="1">
      <alignment horizontal="center" vertical="center" wrapText="1"/>
    </xf>
    <xf numFmtId="0" fontId="136" fillId="0" borderId="7" xfId="3" applyFont="1" applyBorder="1" applyAlignment="1">
      <alignment horizontal="center" vertical="center" wrapText="1"/>
    </xf>
    <xf numFmtId="0" fontId="130" fillId="0" borderId="6" xfId="3" applyFont="1" applyBorder="1" applyAlignment="1">
      <alignment horizontal="center" vertical="center" wrapText="1"/>
    </xf>
    <xf numFmtId="14" fontId="130" fillId="5" borderId="6" xfId="11" applyNumberFormat="1" applyFont="1" applyFill="1" applyBorder="1" applyAlignment="1">
      <alignment horizontal="center" vertical="center" wrapText="1"/>
    </xf>
    <xf numFmtId="0" fontId="138" fillId="5" borderId="8" xfId="11" applyFont="1" applyFill="1" applyBorder="1" applyAlignment="1">
      <alignment horizontal="center" vertical="center" wrapText="1"/>
    </xf>
    <xf numFmtId="0" fontId="138" fillId="5" borderId="7" xfId="11" applyFont="1" applyFill="1" applyBorder="1" applyAlignment="1">
      <alignment horizontal="center" vertical="center" wrapText="1"/>
    </xf>
    <xf numFmtId="14" fontId="130" fillId="5" borderId="8" xfId="11" applyNumberFormat="1" applyFont="1" applyFill="1" applyBorder="1" applyAlignment="1">
      <alignment horizontal="center" vertical="center" wrapText="1"/>
    </xf>
    <xf numFmtId="14" fontId="130" fillId="5" borderId="7" xfId="11" applyNumberFormat="1" applyFont="1" applyFill="1" applyBorder="1" applyAlignment="1">
      <alignment horizontal="center" vertical="center" wrapText="1"/>
    </xf>
    <xf numFmtId="0" fontId="130" fillId="5" borderId="10" xfId="11" applyFont="1" applyFill="1" applyBorder="1" applyAlignment="1">
      <alignment horizontal="center" vertical="center" wrapText="1"/>
    </xf>
    <xf numFmtId="14" fontId="130" fillId="0" borderId="8" xfId="3" applyNumberFormat="1" applyFont="1" applyBorder="1" applyAlignment="1">
      <alignment horizontal="center" vertical="center" wrapText="1"/>
    </xf>
    <xf numFmtId="14" fontId="130" fillId="0" borderId="7" xfId="3" applyNumberFormat="1" applyFont="1" applyBorder="1" applyAlignment="1">
      <alignment horizontal="center" vertical="center" wrapText="1"/>
    </xf>
    <xf numFmtId="0" fontId="130" fillId="5" borderId="6" xfId="3" applyFont="1" applyFill="1" applyBorder="1" applyAlignment="1">
      <alignment horizontal="center" vertical="center"/>
    </xf>
    <xf numFmtId="0" fontId="130" fillId="5" borderId="8" xfId="3" applyFont="1" applyFill="1" applyBorder="1" applyAlignment="1">
      <alignment horizontal="center" vertical="center"/>
    </xf>
    <xf numFmtId="0" fontId="130" fillId="5" borderId="9" xfId="3" applyFont="1" applyFill="1" applyBorder="1" applyAlignment="1">
      <alignment horizontal="center" vertical="center"/>
    </xf>
    <xf numFmtId="0" fontId="130" fillId="5" borderId="7" xfId="3" applyFont="1" applyFill="1" applyBorder="1" applyAlignment="1">
      <alignment horizontal="center" vertical="center"/>
    </xf>
    <xf numFmtId="0" fontId="136" fillId="5" borderId="6" xfId="11" applyFont="1" applyFill="1" applyBorder="1" applyAlignment="1">
      <alignment horizontal="center" vertical="center"/>
    </xf>
    <xf numFmtId="0" fontId="136" fillId="5" borderId="8" xfId="11" applyFont="1" applyFill="1" applyBorder="1" applyAlignment="1">
      <alignment horizontal="center" vertical="center"/>
    </xf>
    <xf numFmtId="0" fontId="136" fillId="5" borderId="7" xfId="11" applyFont="1" applyFill="1" applyBorder="1" applyAlignment="1">
      <alignment horizontal="center" vertical="center"/>
    </xf>
    <xf numFmtId="17" fontId="130" fillId="0" borderId="6" xfId="3" applyNumberFormat="1" applyFont="1" applyBorder="1" applyAlignment="1">
      <alignment horizontal="center" vertical="center" wrapText="1"/>
    </xf>
    <xf numFmtId="14" fontId="130" fillId="5" borderId="6" xfId="11" applyNumberFormat="1" applyFont="1" applyFill="1" applyBorder="1" applyAlignment="1">
      <alignment horizontal="center" vertical="center"/>
    </xf>
    <xf numFmtId="14" fontId="130" fillId="5" borderId="8" xfId="11" applyNumberFormat="1" applyFont="1" applyFill="1" applyBorder="1" applyAlignment="1">
      <alignment horizontal="center" vertical="center"/>
    </xf>
    <xf numFmtId="14" fontId="130" fillId="5" borderId="7" xfId="11" applyNumberFormat="1" applyFont="1" applyFill="1" applyBorder="1" applyAlignment="1">
      <alignment horizontal="center" vertical="center"/>
    </xf>
    <xf numFmtId="0" fontId="130" fillId="0" borderId="8" xfId="11" applyFont="1" applyBorder="1" applyAlignment="1">
      <alignment horizontal="center" vertical="center" wrapText="1"/>
    </xf>
    <xf numFmtId="0" fontId="136" fillId="5" borderId="6" xfId="11" applyFont="1" applyFill="1" applyBorder="1" applyAlignment="1">
      <alignment horizontal="center" vertical="center" wrapText="1"/>
    </xf>
    <xf numFmtId="0" fontId="136" fillId="5" borderId="8" xfId="11" applyFont="1" applyFill="1" applyBorder="1" applyAlignment="1">
      <alignment horizontal="center" vertical="center" wrapText="1"/>
    </xf>
    <xf numFmtId="0" fontId="136" fillId="5" borderId="7" xfId="11" applyFont="1" applyFill="1" applyBorder="1" applyAlignment="1">
      <alignment horizontal="center" vertical="center" wrapText="1"/>
    </xf>
    <xf numFmtId="0" fontId="129" fillId="0" borderId="6" xfId="11" applyFont="1" applyBorder="1" applyAlignment="1">
      <alignment horizontal="left" vertical="center" wrapText="1"/>
    </xf>
    <xf numFmtId="0" fontId="129" fillId="0" borderId="7" xfId="11" applyFont="1" applyBorder="1" applyAlignment="1">
      <alignment horizontal="left" vertical="center" wrapText="1"/>
    </xf>
    <xf numFmtId="0" fontId="131" fillId="8" borderId="0" xfId="11" applyFont="1" applyFill="1" applyAlignment="1">
      <alignment horizontal="center" vertical="center"/>
    </xf>
    <xf numFmtId="0" fontId="128" fillId="27" borderId="5" xfId="3" applyFont="1" applyFill="1" applyBorder="1" applyAlignment="1">
      <alignment horizontal="center" vertical="center" wrapText="1"/>
    </xf>
    <xf numFmtId="0" fontId="128" fillId="27" borderId="5" xfId="11" applyFont="1" applyFill="1" applyBorder="1" applyAlignment="1">
      <alignment horizontal="center" vertical="center"/>
    </xf>
    <xf numFmtId="0" fontId="133" fillId="27" borderId="5" xfId="11" applyFont="1" applyFill="1" applyBorder="1" applyAlignment="1">
      <alignment horizontal="center" vertical="center"/>
    </xf>
    <xf numFmtId="0" fontId="128" fillId="27" borderId="5" xfId="11" applyFont="1" applyFill="1" applyBorder="1" applyAlignment="1">
      <alignment horizontal="center" vertical="center" wrapText="1"/>
    </xf>
    <xf numFmtId="0" fontId="12" fillId="25" borderId="16" xfId="0" applyFont="1" applyFill="1" applyBorder="1" applyAlignment="1">
      <alignment horizontal="center" vertical="center" wrapText="1"/>
    </xf>
    <xf numFmtId="0" fontId="12" fillId="25" borderId="17" xfId="0" applyFont="1" applyFill="1" applyBorder="1" applyAlignment="1">
      <alignment horizontal="center" vertical="center" wrapText="1"/>
    </xf>
    <xf numFmtId="0" fontId="12" fillId="25" borderId="18" xfId="0" applyFont="1" applyFill="1" applyBorder="1" applyAlignment="1">
      <alignment horizontal="center" vertical="center" wrapText="1"/>
    </xf>
    <xf numFmtId="0" fontId="0" fillId="26" borderId="85" xfId="0" applyFill="1" applyBorder="1" applyAlignment="1">
      <alignment horizontal="center" vertical="center"/>
    </xf>
    <xf numFmtId="0" fontId="121" fillId="25" borderId="0" xfId="0" applyFont="1" applyFill="1" applyAlignment="1">
      <alignment horizontal="center" vertical="center"/>
    </xf>
    <xf numFmtId="0" fontId="121" fillId="25" borderId="24" xfId="0" applyFont="1" applyFill="1" applyBorder="1" applyAlignment="1">
      <alignment horizontal="center" vertical="center"/>
    </xf>
    <xf numFmtId="0" fontId="0" fillId="0" borderId="85" xfId="0" applyBorder="1" applyAlignment="1">
      <alignment horizontal="center" vertical="center"/>
    </xf>
    <xf numFmtId="0" fontId="12" fillId="25" borderId="14" xfId="0" applyFont="1" applyFill="1" applyBorder="1" applyAlignment="1">
      <alignment horizontal="center" vertical="center" wrapText="1"/>
    </xf>
    <xf numFmtId="0" fontId="0" fillId="4" borderId="86" xfId="0" applyFill="1" applyBorder="1" applyAlignment="1">
      <alignment horizontal="center" vertical="center"/>
    </xf>
    <xf numFmtId="0" fontId="0" fillId="4" borderId="85" xfId="0" applyFill="1" applyBorder="1" applyAlignment="1">
      <alignment horizontal="center" vertical="center"/>
    </xf>
    <xf numFmtId="0" fontId="21" fillId="6" borderId="14" xfId="0" applyFont="1" applyFill="1" applyBorder="1" applyAlignment="1">
      <alignment horizontal="center" vertical="center"/>
    </xf>
    <xf numFmtId="0" fontId="14" fillId="5" borderId="92" xfId="0" applyFont="1" applyFill="1" applyBorder="1" applyAlignment="1">
      <alignment horizontal="center" vertical="justify"/>
    </xf>
    <xf numFmtId="0" fontId="14" fillId="5" borderId="95" xfId="0" applyFont="1" applyFill="1" applyBorder="1" applyAlignment="1">
      <alignment horizontal="center" vertical="justify"/>
    </xf>
    <xf numFmtId="0" fontId="14" fillId="5" borderId="93" xfId="0" applyFont="1" applyFill="1" applyBorder="1" applyAlignment="1">
      <alignment horizontal="center" vertical="justify"/>
    </xf>
    <xf numFmtId="0" fontId="10" fillId="4" borderId="87" xfId="0" applyFont="1" applyFill="1" applyBorder="1" applyAlignment="1">
      <alignment horizontal="center" vertical="center" wrapText="1"/>
    </xf>
    <xf numFmtId="3" fontId="14" fillId="4" borderId="11" xfId="0" applyNumberFormat="1" applyFont="1" applyFill="1" applyBorder="1" applyAlignment="1">
      <alignment horizontal="center" vertical="center"/>
    </xf>
    <xf numFmtId="3" fontId="22" fillId="0" borderId="5" xfId="0" applyNumberFormat="1" applyFont="1" applyBorder="1" applyAlignment="1">
      <alignment horizontal="center" vertical="center"/>
    </xf>
    <xf numFmtId="0" fontId="0" fillId="0" borderId="70" xfId="0" applyBorder="1" applyAlignment="1">
      <alignment horizontal="center" vertical="center"/>
    </xf>
    <xf numFmtId="0" fontId="61" fillId="0" borderId="5" xfId="0" applyFont="1" applyBorder="1" applyAlignment="1">
      <alignment horizontal="center" vertical="center" wrapText="1"/>
    </xf>
    <xf numFmtId="0" fontId="21" fillId="6" borderId="14" xfId="0" applyFont="1" applyFill="1" applyBorder="1" applyAlignment="1">
      <alignment horizontal="center" vertical="center" wrapText="1"/>
    </xf>
    <xf numFmtId="0" fontId="61" fillId="4" borderId="14" xfId="0" applyFont="1" applyFill="1" applyBorder="1" applyAlignment="1">
      <alignment horizontal="center" vertical="center" wrapText="1"/>
    </xf>
    <xf numFmtId="3" fontId="63" fillId="4" borderId="14" xfId="0" applyNumberFormat="1" applyFont="1" applyFill="1" applyBorder="1" applyAlignment="1">
      <alignment horizontal="center" vertical="center"/>
    </xf>
    <xf numFmtId="0" fontId="10" fillId="4" borderId="96" xfId="0" applyFont="1" applyFill="1" applyBorder="1" applyAlignment="1">
      <alignment horizontal="center" vertical="center" wrapText="1"/>
    </xf>
    <xf numFmtId="3" fontId="14" fillId="4" borderId="97" xfId="0" applyNumberFormat="1" applyFont="1" applyFill="1" applyBorder="1" applyAlignment="1">
      <alignment horizontal="center" vertical="center"/>
    </xf>
    <xf numFmtId="0" fontId="0" fillId="4" borderId="40" xfId="0" applyFill="1" applyBorder="1" applyAlignment="1">
      <alignment horizontal="center" vertical="center"/>
    </xf>
    <xf numFmtId="0" fontId="147" fillId="4" borderId="85" xfId="0" applyFont="1" applyFill="1" applyBorder="1" applyAlignment="1">
      <alignment horizontal="center" vertical="center"/>
    </xf>
    <xf numFmtId="0" fontId="10" fillId="4" borderId="5" xfId="0" applyFont="1" applyFill="1" applyBorder="1" applyAlignment="1">
      <alignment horizontal="center" vertical="center" wrapText="1"/>
    </xf>
    <xf numFmtId="3" fontId="14" fillId="4" borderId="5" xfId="0" applyNumberFormat="1" applyFont="1" applyFill="1" applyBorder="1" applyAlignment="1">
      <alignment horizontal="center" vertical="center"/>
    </xf>
    <xf numFmtId="0" fontId="10" fillId="4" borderId="48" xfId="0" applyFont="1" applyFill="1" applyBorder="1" applyAlignment="1">
      <alignment horizontal="center" vertical="center" wrapText="1"/>
    </xf>
    <xf numFmtId="3" fontId="14" fillId="4" borderId="48" xfId="0" applyNumberFormat="1" applyFont="1" applyFill="1" applyBorder="1" applyAlignment="1">
      <alignment horizontal="center" vertical="center"/>
    </xf>
    <xf numFmtId="0" fontId="0" fillId="4" borderId="70" xfId="0" applyFill="1" applyBorder="1" applyAlignment="1">
      <alignment horizontal="center" vertical="center"/>
    </xf>
    <xf numFmtId="0" fontId="10" fillId="0" borderId="14" xfId="0" applyFont="1" applyBorder="1" applyAlignment="1">
      <alignment horizontal="center" vertical="center" wrapText="1"/>
    </xf>
    <xf numFmtId="0" fontId="149" fillId="0" borderId="14" xfId="0" applyFont="1" applyBorder="1" applyAlignment="1">
      <alignment horizontal="center" vertical="center"/>
    </xf>
    <xf numFmtId="0" fontId="61" fillId="4" borderId="5" xfId="0" applyFont="1" applyFill="1" applyBorder="1" applyAlignment="1">
      <alignment horizontal="center" vertical="center" wrapText="1"/>
    </xf>
    <xf numFmtId="3" fontId="22" fillId="4" borderId="5" xfId="0" applyNumberFormat="1" applyFont="1" applyFill="1" applyBorder="1" applyAlignment="1">
      <alignment horizontal="center" vertical="center"/>
    </xf>
    <xf numFmtId="0" fontId="21" fillId="6" borderId="5" xfId="0" applyFont="1" applyFill="1" applyBorder="1" applyAlignment="1">
      <alignment horizontal="center" vertical="center"/>
    </xf>
    <xf numFmtId="0" fontId="21" fillId="6" borderId="5" xfId="0" applyFont="1" applyFill="1" applyBorder="1" applyAlignment="1">
      <alignment horizontal="center"/>
    </xf>
    <xf numFmtId="0" fontId="21" fillId="6" borderId="20" xfId="0" applyFont="1" applyFill="1" applyBorder="1" applyAlignment="1">
      <alignment horizontal="center" vertical="center" wrapText="1"/>
    </xf>
    <xf numFmtId="0" fontId="21" fillId="6" borderId="21" xfId="0" applyFont="1" applyFill="1" applyBorder="1" applyAlignment="1">
      <alignment horizontal="center" vertical="center" wrapText="1"/>
    </xf>
    <xf numFmtId="166" fontId="151" fillId="4" borderId="5" xfId="2" applyNumberFormat="1" applyFont="1" applyFill="1" applyBorder="1" applyAlignment="1">
      <alignment horizontal="center" vertical="center"/>
    </xf>
    <xf numFmtId="0" fontId="21" fillId="6" borderId="5" xfId="0" applyFont="1" applyFill="1" applyBorder="1" applyAlignment="1">
      <alignment horizontal="center" vertical="center" wrapText="1"/>
    </xf>
    <xf numFmtId="0" fontId="152" fillId="4" borderId="5" xfId="0" applyFont="1" applyFill="1" applyBorder="1" applyAlignment="1">
      <alignment horizontal="center" vertical="center"/>
    </xf>
    <xf numFmtId="0" fontId="0" fillId="4" borderId="5" xfId="0" applyFill="1" applyBorder="1" applyAlignment="1">
      <alignment horizontal="center" vertical="center"/>
    </xf>
    <xf numFmtId="0" fontId="21" fillId="6" borderId="6" xfId="0" applyFont="1" applyFill="1" applyBorder="1" applyAlignment="1">
      <alignment horizontal="center" vertical="center" wrapText="1"/>
    </xf>
    <xf numFmtId="3" fontId="22" fillId="0" borderId="6" xfId="0" applyNumberFormat="1" applyFont="1" applyBorder="1" applyAlignment="1">
      <alignment horizontal="center" vertical="center"/>
    </xf>
    <xf numFmtId="0" fontId="159" fillId="2" borderId="32" xfId="0" applyFont="1" applyFill="1" applyBorder="1" applyAlignment="1">
      <alignment horizontal="center" vertical="center" wrapText="1"/>
    </xf>
    <xf numFmtId="0" fontId="159" fillId="2" borderId="34" xfId="0" applyFont="1" applyFill="1" applyBorder="1" applyAlignment="1">
      <alignment horizontal="center" vertical="center" wrapText="1"/>
    </xf>
    <xf numFmtId="0" fontId="159" fillId="4" borderId="32" xfId="0" applyFont="1" applyFill="1" applyBorder="1" applyAlignment="1">
      <alignment horizontal="center" vertical="center"/>
    </xf>
    <xf numFmtId="0" fontId="159" fillId="4" borderId="34" xfId="0" applyFont="1" applyFill="1" applyBorder="1" applyAlignment="1">
      <alignment horizontal="center" vertical="center"/>
    </xf>
    <xf numFmtId="0" fontId="159" fillId="4" borderId="0" xfId="0" applyFont="1" applyFill="1" applyAlignment="1">
      <alignment horizontal="center" vertical="center"/>
    </xf>
    <xf numFmtId="0" fontId="159" fillId="4" borderId="0" xfId="0" applyFont="1" applyFill="1" applyAlignment="1">
      <alignment vertical="center" wrapText="1"/>
    </xf>
    <xf numFmtId="0" fontId="159" fillId="4" borderId="34" xfId="0" applyFont="1" applyFill="1" applyBorder="1" applyAlignment="1">
      <alignment vertical="center" wrapText="1"/>
    </xf>
    <xf numFmtId="0" fontId="159" fillId="0" borderId="22" xfId="0" applyFont="1" applyBorder="1" applyAlignment="1">
      <alignment vertical="center"/>
    </xf>
    <xf numFmtId="0" fontId="159" fillId="4" borderId="22" xfId="0" applyFont="1" applyFill="1" applyBorder="1" applyAlignment="1">
      <alignment vertical="center"/>
    </xf>
    <xf numFmtId="0" fontId="159" fillId="2" borderId="34" xfId="0" applyFont="1" applyFill="1" applyBorder="1" applyAlignment="1">
      <alignment vertical="center" wrapText="1"/>
    </xf>
    <xf numFmtId="0" fontId="160" fillId="2" borderId="22" xfId="1" applyFont="1" applyFill="1" applyBorder="1" applyAlignment="1">
      <alignment vertical="center" wrapText="1"/>
    </xf>
    <xf numFmtId="0" fontId="159" fillId="0" borderId="22" xfId="0" applyFont="1" applyBorder="1" applyAlignment="1">
      <alignment vertical="center" wrapText="1"/>
    </xf>
    <xf numFmtId="0" fontId="159" fillId="4" borderId="32" xfId="0" applyFont="1" applyFill="1" applyBorder="1" applyAlignment="1">
      <alignment vertical="center"/>
    </xf>
    <xf numFmtId="0" fontId="159" fillId="4" borderId="0" xfId="0" applyFont="1" applyFill="1" applyAlignment="1">
      <alignment vertical="center"/>
    </xf>
    <xf numFmtId="0" fontId="159" fillId="4" borderId="34" xfId="0" applyFont="1" applyFill="1" applyBorder="1" applyAlignment="1">
      <alignment vertical="center"/>
    </xf>
    <xf numFmtId="0" fontId="159" fillId="4" borderId="126" xfId="0" applyFont="1" applyFill="1" applyBorder="1" applyAlignment="1">
      <alignment vertical="center"/>
    </xf>
    <xf numFmtId="0" fontId="159" fillId="4" borderId="127" xfId="0" applyFont="1" applyFill="1" applyBorder="1" applyAlignment="1">
      <alignment vertical="center" wrapText="1"/>
    </xf>
    <xf numFmtId="0" fontId="159" fillId="2" borderId="22" xfId="0" applyFont="1" applyFill="1" applyBorder="1" applyAlignment="1">
      <alignment vertical="center" wrapText="1"/>
    </xf>
    <xf numFmtId="0" fontId="8" fillId="3" borderId="24" xfId="0" applyFont="1" applyFill="1" applyBorder="1" applyAlignment="1">
      <alignment horizontal="center" vertical="center" wrapText="1"/>
    </xf>
    <xf numFmtId="0" fontId="159" fillId="4" borderId="125" xfId="0" applyFont="1" applyFill="1" applyBorder="1" applyAlignment="1">
      <alignment vertical="center"/>
    </xf>
    <xf numFmtId="0" fontId="159" fillId="2" borderId="32" xfId="0" applyFont="1" applyFill="1" applyBorder="1" applyAlignment="1">
      <alignment vertical="center"/>
    </xf>
    <xf numFmtId="0" fontId="159" fillId="2" borderId="34" xfId="0" applyFont="1" applyFill="1" applyBorder="1" applyAlignment="1">
      <alignment vertical="center"/>
    </xf>
    <xf numFmtId="0" fontId="171" fillId="2" borderId="0" xfId="0" applyFont="1" applyFill="1" applyAlignment="1">
      <alignment vertical="center"/>
    </xf>
    <xf numFmtId="10" fontId="171" fillId="2" borderId="0" xfId="0" applyNumberFormat="1" applyFont="1" applyFill="1" applyAlignment="1">
      <alignment horizontal="center" vertical="center"/>
    </xf>
    <xf numFmtId="0" fontId="171" fillId="2" borderId="0" xfId="0" applyFont="1" applyFill="1" applyAlignment="1">
      <alignment horizontal="center" vertical="center"/>
    </xf>
    <xf numFmtId="0" fontId="169" fillId="2" borderId="32" xfId="0" applyFont="1" applyFill="1" applyBorder="1" applyAlignment="1">
      <alignment horizontal="left" vertical="center"/>
    </xf>
    <xf numFmtId="0" fontId="169" fillId="2" borderId="34" xfId="0" applyFont="1" applyFill="1" applyBorder="1" applyAlignment="1">
      <alignment horizontal="left" vertical="center"/>
    </xf>
    <xf numFmtId="0" fontId="169" fillId="4" borderId="32" xfId="0" applyFont="1" applyFill="1" applyBorder="1" applyAlignment="1">
      <alignment horizontal="left" vertical="center"/>
    </xf>
    <xf numFmtId="0" fontId="169" fillId="4" borderId="34" xfId="0" applyFont="1" applyFill="1" applyBorder="1" applyAlignment="1">
      <alignment horizontal="left" vertical="center"/>
    </xf>
    <xf numFmtId="0" fontId="169" fillId="4" borderId="0" xfId="0" applyFont="1" applyFill="1" applyAlignment="1">
      <alignment horizontal="left" vertical="center"/>
    </xf>
    <xf numFmtId="0" fontId="126" fillId="2" borderId="0" xfId="0" applyFont="1" applyFill="1" applyAlignment="1">
      <alignment horizontal="left" vertical="center"/>
    </xf>
    <xf numFmtId="164" fontId="159" fillId="0" borderId="22" xfId="2" applyFont="1" applyBorder="1" applyAlignment="1">
      <alignment horizontal="center" vertical="center" wrapText="1"/>
    </xf>
    <xf numFmtId="0" fontId="28" fillId="0" borderId="32" xfId="0" applyFont="1" applyBorder="1" applyAlignment="1">
      <alignment horizontal="center" vertical="center"/>
    </xf>
    <xf numFmtId="0" fontId="28" fillId="0" borderId="0" xfId="0" applyFont="1" applyAlignment="1">
      <alignment horizontal="center" vertical="center"/>
    </xf>
    <xf numFmtId="0" fontId="28" fillId="0" borderId="34" xfId="0" applyFont="1" applyBorder="1" applyAlignment="1">
      <alignment horizontal="center" vertical="center"/>
    </xf>
    <xf numFmtId="0" fontId="171" fillId="2" borderId="0" xfId="0" applyFont="1" applyFill="1" applyAlignment="1">
      <alignment vertical="center" wrapText="1"/>
    </xf>
    <xf numFmtId="0" fontId="108" fillId="0" borderId="32" xfId="0" applyFont="1" applyBorder="1" applyAlignment="1">
      <alignment horizontal="left" vertical="center"/>
    </xf>
    <xf numFmtId="0" fontId="108" fillId="0" borderId="34" xfId="0" applyFont="1" applyBorder="1" applyAlignment="1">
      <alignment horizontal="left" vertical="center"/>
    </xf>
    <xf numFmtId="0" fontId="108" fillId="0" borderId="22" xfId="0" applyFont="1" applyBorder="1" applyAlignment="1">
      <alignment vertical="center" wrapText="1"/>
    </xf>
    <xf numFmtId="0" fontId="108" fillId="0" borderId="0" xfId="0" applyFont="1" applyAlignment="1">
      <alignment horizontal="left" vertical="center"/>
    </xf>
    <xf numFmtId="0" fontId="108" fillId="0" borderId="32" xfId="0" applyFont="1" applyBorder="1" applyAlignment="1">
      <alignment horizontal="center" vertical="center"/>
    </xf>
    <xf numFmtId="0" fontId="108" fillId="0" borderId="34" xfId="0" applyFont="1" applyBorder="1" applyAlignment="1">
      <alignment horizontal="center" vertical="center"/>
    </xf>
    <xf numFmtId="0" fontId="108" fillId="4" borderId="32" xfId="0" applyFont="1" applyFill="1" applyBorder="1" applyAlignment="1">
      <alignment horizontal="left" vertical="center"/>
    </xf>
    <xf numFmtId="0" fontId="108" fillId="4" borderId="0" xfId="0" applyFont="1" applyFill="1" applyAlignment="1">
      <alignment horizontal="left" vertical="center"/>
    </xf>
    <xf numFmtId="0" fontId="108" fillId="4" borderId="22" xfId="0" applyFont="1" applyFill="1" applyBorder="1" applyAlignment="1">
      <alignment vertical="center" wrapText="1"/>
    </xf>
    <xf numFmtId="0" fontId="108" fillId="4" borderId="22" xfId="0" applyFont="1" applyFill="1" applyBorder="1" applyAlignment="1">
      <alignment horizontal="left" vertical="center" wrapText="1"/>
    </xf>
    <xf numFmtId="0" fontId="118" fillId="3" borderId="24" xfId="0" applyFont="1" applyFill="1" applyBorder="1" applyAlignment="1">
      <alignment horizontal="center" vertical="center" wrapText="1"/>
    </xf>
    <xf numFmtId="0" fontId="108" fillId="4" borderId="26" xfId="0" applyFont="1" applyFill="1" applyBorder="1" applyAlignment="1">
      <alignment horizontal="center" vertical="center"/>
    </xf>
    <xf numFmtId="0" fontId="108" fillId="4" borderId="0" xfId="0" applyFont="1" applyFill="1" applyAlignment="1">
      <alignment horizontal="center" vertical="center"/>
    </xf>
    <xf numFmtId="0" fontId="108" fillId="4" borderId="34" xfId="0" applyFont="1" applyFill="1" applyBorder="1" applyAlignment="1">
      <alignment horizontal="center" vertical="center"/>
    </xf>
    <xf numFmtId="0" fontId="108" fillId="0" borderId="32" xfId="0" applyFont="1" applyBorder="1" applyAlignment="1">
      <alignment horizontal="center" vertical="center" wrapText="1"/>
    </xf>
    <xf numFmtId="0" fontId="108" fillId="0" borderId="34" xfId="0" applyFont="1" applyBorder="1" applyAlignment="1">
      <alignment horizontal="center" vertical="center" wrapText="1"/>
    </xf>
    <xf numFmtId="0" fontId="108" fillId="4" borderId="32" xfId="0" applyFont="1" applyFill="1" applyBorder="1" applyAlignment="1">
      <alignment horizontal="center" vertical="center"/>
    </xf>
    <xf numFmtId="0" fontId="119" fillId="0" borderId="32" xfId="0" applyFont="1" applyBorder="1" applyAlignment="1">
      <alignment horizontal="center" vertical="center"/>
    </xf>
    <xf numFmtId="0" fontId="119" fillId="0" borderId="34" xfId="0" applyFont="1" applyBorder="1" applyAlignment="1">
      <alignment horizontal="center" vertical="center"/>
    </xf>
    <xf numFmtId="10" fontId="108" fillId="0" borderId="5" xfId="25" applyNumberFormat="1" applyFont="1" applyBorder="1" applyAlignment="1">
      <alignment horizontal="center" vertical="center"/>
    </xf>
    <xf numFmtId="0" fontId="108" fillId="4" borderId="34" xfId="0" applyFont="1" applyFill="1" applyBorder="1" applyAlignment="1">
      <alignment horizontal="left" vertical="center"/>
    </xf>
    <xf numFmtId="0" fontId="108" fillId="4" borderId="32" xfId="0" applyFont="1" applyFill="1" applyBorder="1" applyAlignment="1">
      <alignment vertical="center"/>
    </xf>
    <xf numFmtId="0" fontId="108" fillId="4" borderId="34" xfId="0" applyFont="1" applyFill="1" applyBorder="1" applyAlignment="1">
      <alignment vertical="center"/>
    </xf>
    <xf numFmtId="0" fontId="108" fillId="4" borderId="22" xfId="0" applyFont="1" applyFill="1" applyBorder="1" applyAlignment="1">
      <alignment vertical="center"/>
    </xf>
    <xf numFmtId="0" fontId="108" fillId="4" borderId="125" xfId="0" applyFont="1" applyFill="1" applyBorder="1" applyAlignment="1">
      <alignment vertical="center"/>
    </xf>
    <xf numFmtId="0" fontId="106" fillId="4" borderId="32" xfId="0" applyFont="1" applyFill="1" applyBorder="1" applyAlignment="1">
      <alignment horizontal="center" vertical="center"/>
    </xf>
    <xf numFmtId="0" fontId="106" fillId="4" borderId="34" xfId="0" applyFont="1" applyFill="1" applyBorder="1" applyAlignment="1">
      <alignment horizontal="center" vertical="center"/>
    </xf>
    <xf numFmtId="0" fontId="106" fillId="0" borderId="32" xfId="0" applyFont="1" applyBorder="1" applyAlignment="1">
      <alignment horizontal="center" vertical="center"/>
    </xf>
    <xf numFmtId="0" fontId="106" fillId="0" borderId="34" xfId="0" applyFont="1" applyBorder="1" applyAlignment="1">
      <alignment horizontal="center" vertical="center"/>
    </xf>
    <xf numFmtId="0" fontId="106" fillId="0" borderId="0" xfId="0" applyFont="1" applyAlignment="1">
      <alignment horizontal="center" vertical="center"/>
    </xf>
    <xf numFmtId="0" fontId="106" fillId="4" borderId="0" xfId="0" applyFont="1" applyFill="1" applyAlignment="1">
      <alignment horizontal="center" vertical="center"/>
    </xf>
    <xf numFmtId="0" fontId="108" fillId="4" borderId="0" xfId="0" applyFont="1" applyFill="1" applyAlignment="1">
      <alignment vertical="center"/>
    </xf>
    <xf numFmtId="0" fontId="108" fillId="0" borderId="34" xfId="0" applyFont="1" applyBorder="1" applyAlignment="1">
      <alignment vertical="center"/>
    </xf>
    <xf numFmtId="0" fontId="119" fillId="4" borderId="32" xfId="0" applyFont="1" applyFill="1" applyBorder="1" applyAlignment="1">
      <alignment horizontal="center" vertical="center"/>
    </xf>
    <xf numFmtId="0" fontId="119" fillId="4" borderId="0" xfId="0" applyFont="1" applyFill="1" applyAlignment="1">
      <alignment horizontal="center" vertical="center"/>
    </xf>
    <xf numFmtId="0" fontId="119" fillId="0" borderId="0" xfId="0" applyFont="1" applyAlignment="1">
      <alignment horizontal="center" vertical="center"/>
    </xf>
    <xf numFmtId="0" fontId="119" fillId="4" borderId="34" xfId="0" applyFont="1" applyFill="1" applyBorder="1" applyAlignment="1">
      <alignment horizontal="center" vertical="center"/>
    </xf>
    <xf numFmtId="0" fontId="119" fillId="0" borderId="22" xfId="0" applyFont="1" applyBorder="1" applyAlignment="1">
      <alignment horizontal="left" vertical="top" wrapText="1"/>
    </xf>
    <xf numFmtId="0" fontId="108" fillId="0" borderId="0" xfId="0" applyFont="1" applyAlignment="1">
      <alignment horizontal="center" vertical="center"/>
    </xf>
    <xf numFmtId="0" fontId="108" fillId="4" borderId="22" xfId="0" applyFont="1" applyFill="1" applyBorder="1" applyAlignment="1">
      <alignment vertical="top" wrapText="1"/>
    </xf>
    <xf numFmtId="0" fontId="108" fillId="0" borderId="22" xfId="0" applyFont="1" applyBorder="1" applyAlignment="1">
      <alignment horizontal="left" vertical="center" wrapText="1"/>
    </xf>
    <xf numFmtId="0" fontId="58" fillId="0" borderId="5" xfId="0" applyFont="1" applyBorder="1"/>
    <xf numFmtId="0" fontId="80" fillId="0" borderId="12" xfId="0" applyFont="1" applyBorder="1" applyAlignment="1">
      <alignment vertical="center" wrapText="1"/>
    </xf>
    <xf numFmtId="0" fontId="80" fillId="0" borderId="21" xfId="0" applyFont="1" applyBorder="1" applyAlignment="1">
      <alignment vertical="center" wrapText="1"/>
    </xf>
    <xf numFmtId="0" fontId="68" fillId="5" borderId="0" xfId="29" applyFont="1" applyFill="1" applyAlignment="1">
      <alignment vertical="center"/>
    </xf>
    <xf numFmtId="0" fontId="51" fillId="6" borderId="55" xfId="0" applyFont="1" applyFill="1" applyBorder="1" applyAlignment="1">
      <alignment horizontal="left" vertical="center" wrapText="1"/>
    </xf>
    <xf numFmtId="0" fontId="51" fillId="6" borderId="58" xfId="0" applyFont="1" applyFill="1" applyBorder="1" applyAlignment="1">
      <alignment horizontal="left" vertical="center" wrapText="1"/>
    </xf>
    <xf numFmtId="0" fontId="51" fillId="6" borderId="56" xfId="0" applyFont="1" applyFill="1" applyBorder="1" applyAlignment="1">
      <alignment horizontal="left" vertical="center" wrapText="1"/>
    </xf>
    <xf numFmtId="0" fontId="51" fillId="6" borderId="59" xfId="0" applyFont="1" applyFill="1" applyBorder="1" applyAlignment="1">
      <alignment horizontal="left" vertical="center" wrapText="1"/>
    </xf>
    <xf numFmtId="0" fontId="51" fillId="6" borderId="56" xfId="0" applyFont="1" applyFill="1" applyBorder="1" applyAlignment="1">
      <alignment horizontal="center" vertical="center" wrapText="1"/>
    </xf>
    <xf numFmtId="0" fontId="51" fillId="6" borderId="59" xfId="0" applyFont="1" applyFill="1" applyBorder="1" applyAlignment="1">
      <alignment horizontal="center" vertical="center" wrapText="1"/>
    </xf>
    <xf numFmtId="0" fontId="51" fillId="6" borderId="80" xfId="0" applyFont="1" applyFill="1" applyBorder="1" applyAlignment="1">
      <alignment horizontal="center" vertical="center" wrapText="1"/>
    </xf>
    <xf numFmtId="0" fontId="51" fillId="6" borderId="81" xfId="0" applyFont="1" applyFill="1" applyBorder="1" applyAlignment="1">
      <alignment horizontal="center" vertical="center" wrapText="1"/>
    </xf>
    <xf numFmtId="0" fontId="26" fillId="6" borderId="0" xfId="0" applyFont="1" applyFill="1" applyAlignment="1">
      <alignment horizontal="center" vertical="center" wrapText="1"/>
    </xf>
    <xf numFmtId="0" fontId="12" fillId="6" borderId="14" xfId="0" applyFont="1" applyFill="1" applyBorder="1" applyAlignment="1">
      <alignment horizontal="left" vertical="center" wrapText="1"/>
    </xf>
    <xf numFmtId="0" fontId="68" fillId="5" borderId="0" xfId="5" applyFont="1" applyFill="1" applyAlignment="1">
      <alignment vertical="center"/>
    </xf>
    <xf numFmtId="0" fontId="54" fillId="5" borderId="0" xfId="0" applyFont="1" applyFill="1" applyAlignment="1">
      <alignment horizontal="center"/>
    </xf>
    <xf numFmtId="0" fontId="12" fillId="6" borderId="14"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8" xfId="0" applyFont="1" applyFill="1" applyBorder="1" applyAlignment="1">
      <alignment horizontal="center" vertical="center"/>
    </xf>
    <xf numFmtId="170" fontId="39" fillId="5" borderId="0" xfId="0" applyNumberFormat="1" applyFont="1" applyFill="1" applyAlignment="1">
      <alignment horizontal="left" wrapText="1"/>
    </xf>
    <xf numFmtId="0" fontId="79" fillId="5" borderId="0" xfId="0" applyFont="1" applyFill="1" applyAlignment="1">
      <alignment horizontal="left" vertical="center"/>
    </xf>
    <xf numFmtId="0" fontId="0" fillId="5" borderId="0" xfId="0" applyFill="1" applyAlignment="1">
      <alignment horizontal="left" vertical="center"/>
    </xf>
    <xf numFmtId="0" fontId="39" fillId="0" borderId="0" xfId="0" applyFont="1" applyAlignment="1">
      <alignment horizontal="left" vertical="center" wrapText="1"/>
    </xf>
    <xf numFmtId="0" fontId="39" fillId="0" borderId="70" xfId="0" applyFont="1" applyBorder="1" applyAlignment="1">
      <alignment horizontal="left" vertical="center" wrapText="1"/>
    </xf>
    <xf numFmtId="0" fontId="39" fillId="5" borderId="0" xfId="0" applyFont="1" applyFill="1" applyAlignment="1">
      <alignment horizontal="left" wrapText="1"/>
    </xf>
    <xf numFmtId="0" fontId="39" fillId="0" borderId="0" xfId="0" applyFont="1" applyAlignment="1">
      <alignment horizontal="left" vertical="top" wrapText="1"/>
    </xf>
    <xf numFmtId="0" fontId="89" fillId="0" borderId="30" xfId="0" applyFont="1" applyBorder="1" applyAlignment="1">
      <alignment horizontal="left" vertical="center" wrapText="1"/>
    </xf>
    <xf numFmtId="0" fontId="89" fillId="0" borderId="0" xfId="0" applyFont="1" applyAlignment="1">
      <alignment horizontal="left" vertical="center"/>
    </xf>
    <xf numFmtId="0" fontId="89" fillId="0" borderId="40" xfId="0" applyFont="1" applyBorder="1" applyAlignment="1">
      <alignment horizontal="left" vertical="center"/>
    </xf>
    <xf numFmtId="0" fontId="80" fillId="0" borderId="12" xfId="0" applyFont="1" applyBorder="1" applyAlignment="1">
      <alignment horizontal="left" vertical="center" wrapText="1"/>
    </xf>
    <xf numFmtId="0" fontId="80" fillId="0" borderId="21" xfId="0" applyFont="1" applyBorder="1" applyAlignment="1">
      <alignment horizontal="left" vertical="center" wrapText="1"/>
    </xf>
    <xf numFmtId="170" fontId="39" fillId="21" borderId="20" xfId="0" applyNumberFormat="1" applyFont="1" applyFill="1" applyBorder="1" applyAlignment="1">
      <alignment horizontal="left" wrapText="1"/>
    </xf>
    <xf numFmtId="170" fontId="39" fillId="21" borderId="22" xfId="0" applyNumberFormat="1" applyFont="1" applyFill="1" applyBorder="1" applyAlignment="1">
      <alignment horizontal="left" wrapText="1"/>
    </xf>
    <xf numFmtId="170" fontId="39" fillId="21" borderId="21" xfId="0" applyNumberFormat="1" applyFont="1" applyFill="1" applyBorder="1" applyAlignment="1">
      <alignment horizontal="left" wrapText="1"/>
    </xf>
    <xf numFmtId="0" fontId="39" fillId="21" borderId="20" xfId="0" applyFont="1" applyFill="1" applyBorder="1" applyAlignment="1">
      <alignment horizontal="left" wrapText="1"/>
    </xf>
    <xf numFmtId="0" fontId="39" fillId="21" borderId="22" xfId="0" applyFont="1" applyFill="1" applyBorder="1" applyAlignment="1">
      <alignment horizontal="left" wrapText="1"/>
    </xf>
    <xf numFmtId="0" fontId="39" fillId="21" borderId="21" xfId="0" applyFont="1" applyFill="1" applyBorder="1" applyAlignment="1">
      <alignment horizontal="left" wrapText="1"/>
    </xf>
    <xf numFmtId="170" fontId="39" fillId="20" borderId="20" xfId="0" applyNumberFormat="1" applyFont="1" applyFill="1" applyBorder="1" applyAlignment="1">
      <alignment horizontal="left" wrapText="1"/>
    </xf>
    <xf numFmtId="170" fontId="39" fillId="20" borderId="22" xfId="0" applyNumberFormat="1" applyFont="1" applyFill="1" applyBorder="1" applyAlignment="1">
      <alignment horizontal="left" wrapText="1"/>
    </xf>
    <xf numFmtId="170" fontId="39" fillId="20" borderId="21" xfId="0" applyNumberFormat="1" applyFont="1" applyFill="1" applyBorder="1" applyAlignment="1">
      <alignment horizontal="left" wrapText="1"/>
    </xf>
    <xf numFmtId="0" fontId="82" fillId="0" borderId="12" xfId="0" applyFont="1" applyBorder="1" applyAlignment="1">
      <alignment vertical="center"/>
    </xf>
    <xf numFmtId="0" fontId="82" fillId="0" borderId="21" xfId="0" applyFont="1" applyBorder="1" applyAlignment="1">
      <alignment vertical="center"/>
    </xf>
    <xf numFmtId="170" fontId="39" fillId="5" borderId="6" xfId="0" applyNumberFormat="1" applyFont="1" applyFill="1" applyBorder="1" applyAlignment="1">
      <alignment horizontal="left" vertical="top" wrapText="1"/>
    </xf>
    <xf numFmtId="170" fontId="39" fillId="5" borderId="7" xfId="0" applyNumberFormat="1" applyFont="1" applyFill="1" applyBorder="1" applyAlignment="1">
      <alignment horizontal="left" vertical="top" wrapText="1"/>
    </xf>
    <xf numFmtId="170" fontId="39" fillId="21" borderId="6" xfId="0" applyNumberFormat="1" applyFont="1" applyFill="1" applyBorder="1" applyAlignment="1">
      <alignment horizontal="left" vertical="top" wrapText="1"/>
    </xf>
    <xf numFmtId="170" fontId="39" fillId="21" borderId="7" xfId="0" applyNumberFormat="1" applyFont="1" applyFill="1" applyBorder="1" applyAlignment="1">
      <alignment horizontal="left" vertical="top" wrapText="1"/>
    </xf>
    <xf numFmtId="170" fontId="39" fillId="5" borderId="41" xfId="0" applyNumberFormat="1" applyFont="1" applyFill="1" applyBorder="1" applyAlignment="1">
      <alignment horizontal="left" vertical="top" wrapText="1"/>
    </xf>
    <xf numFmtId="170" fontId="39" fillId="5" borderId="28" xfId="0" applyNumberFormat="1" applyFont="1" applyFill="1" applyBorder="1" applyAlignment="1">
      <alignment horizontal="left" vertical="top" wrapText="1"/>
    </xf>
    <xf numFmtId="0" fontId="82" fillId="0" borderId="44" xfId="0" applyFont="1" applyBorder="1" applyAlignment="1">
      <alignment horizontal="left" vertical="top"/>
    </xf>
    <xf numFmtId="0" fontId="82" fillId="0" borderId="27" xfId="0" applyFont="1" applyBorder="1" applyAlignment="1">
      <alignment horizontal="left" vertical="top"/>
    </xf>
    <xf numFmtId="0" fontId="39" fillId="21" borderId="6" xfId="0" applyFont="1" applyFill="1" applyBorder="1" applyAlignment="1">
      <alignment horizontal="left" vertical="top" wrapText="1"/>
    </xf>
    <xf numFmtId="0" fontId="39" fillId="21" borderId="7" xfId="0" applyFont="1" applyFill="1" applyBorder="1" applyAlignment="1">
      <alignment horizontal="left" vertical="top" wrapText="1"/>
    </xf>
    <xf numFmtId="170" fontId="39" fillId="5" borderId="8" xfId="0" applyNumberFormat="1" applyFont="1" applyFill="1" applyBorder="1" applyAlignment="1">
      <alignment horizontal="left" vertical="top" wrapText="1"/>
    </xf>
    <xf numFmtId="170" fontId="39" fillId="21" borderId="8" xfId="0" applyNumberFormat="1" applyFont="1" applyFill="1" applyBorder="1" applyAlignment="1">
      <alignment horizontal="left" vertical="top" wrapText="1"/>
    </xf>
    <xf numFmtId="170" fontId="39" fillId="5" borderId="46" xfId="0" applyNumberFormat="1" applyFont="1" applyFill="1" applyBorder="1" applyAlignment="1">
      <alignment horizontal="left" vertical="top" wrapText="1"/>
    </xf>
    <xf numFmtId="10" fontId="39" fillId="21" borderId="5" xfId="0" applyNumberFormat="1" applyFont="1" applyFill="1" applyBorder="1" applyAlignment="1">
      <alignment horizontal="left" vertical="top" wrapText="1"/>
    </xf>
    <xf numFmtId="0" fontId="82" fillId="0" borderId="45" xfId="0" applyFont="1" applyBorder="1" applyAlignment="1">
      <alignment horizontal="left" vertical="top"/>
    </xf>
    <xf numFmtId="0" fontId="82" fillId="0" borderId="36" xfId="0" applyFont="1" applyBorder="1" applyAlignment="1">
      <alignment horizontal="left" vertical="top"/>
    </xf>
    <xf numFmtId="0" fontId="14" fillId="0" borderId="5" xfId="0" applyFont="1" applyBorder="1" applyAlignment="1">
      <alignment horizontal="center"/>
    </xf>
    <xf numFmtId="0" fontId="54" fillId="5" borderId="0" xfId="0" applyFont="1" applyFill="1" applyAlignment="1">
      <alignment horizontal="center" wrapText="1"/>
    </xf>
    <xf numFmtId="0" fontId="57" fillId="0" borderId="0" xfId="5" applyFont="1" applyAlignment="1">
      <alignment horizontal="left" vertical="center"/>
    </xf>
    <xf numFmtId="0" fontId="68" fillId="0" borderId="0" xfId="5" applyFont="1" applyAlignment="1">
      <alignment vertical="center"/>
    </xf>
    <xf numFmtId="0" fontId="14" fillId="0" borderId="5" xfId="0" applyFont="1" applyBorder="1" applyAlignment="1">
      <alignment horizontal="center" vertical="center"/>
    </xf>
    <xf numFmtId="14" fontId="14" fillId="0" borderId="5" xfId="0" applyNumberFormat="1" applyFont="1" applyBorder="1" applyAlignment="1">
      <alignment horizontal="center"/>
    </xf>
    <xf numFmtId="0" fontId="52" fillId="5" borderId="0" xfId="0" applyFont="1" applyFill="1" applyAlignment="1">
      <alignment horizontal="center"/>
    </xf>
    <xf numFmtId="0" fontId="14" fillId="0" borderId="14" xfId="0" applyFont="1" applyBorder="1" applyAlignment="1">
      <alignment horizontal="center"/>
    </xf>
    <xf numFmtId="0" fontId="117" fillId="0" borderId="14" xfId="22" applyBorder="1" applyAlignment="1">
      <alignment horizontal="center"/>
    </xf>
    <xf numFmtId="3" fontId="14" fillId="0" borderId="14" xfId="0" applyNumberFormat="1" applyFont="1" applyBorder="1" applyAlignment="1">
      <alignment horizontal="center"/>
    </xf>
    <xf numFmtId="0" fontId="38" fillId="14" borderId="15" xfId="0" applyFont="1" applyFill="1" applyBorder="1" applyAlignment="1">
      <alignment horizontal="left" vertical="center" wrapText="1" readingOrder="1"/>
    </xf>
    <xf numFmtId="0" fontId="38" fillId="14" borderId="14" xfId="0" applyFont="1" applyFill="1" applyBorder="1" applyAlignment="1">
      <alignment horizontal="left" vertical="center" wrapText="1" readingOrder="1"/>
    </xf>
    <xf numFmtId="0" fontId="55" fillId="0" borderId="14" xfId="0" applyFont="1" applyBorder="1" applyAlignment="1">
      <alignment horizontal="left"/>
    </xf>
    <xf numFmtId="0" fontId="56" fillId="0" borderId="14" xfId="0" applyFont="1" applyBorder="1" applyAlignment="1">
      <alignment horizontal="left"/>
    </xf>
    <xf numFmtId="0" fontId="55" fillId="7" borderId="14" xfId="0" applyFont="1" applyFill="1" applyBorder="1" applyAlignment="1">
      <alignment horizontal="left" vertical="center" wrapText="1"/>
    </xf>
    <xf numFmtId="0" fontId="38" fillId="7" borderId="14" xfId="0" applyFont="1" applyFill="1" applyBorder="1" applyAlignment="1">
      <alignment horizontal="left" vertical="center" wrapText="1" readingOrder="1"/>
    </xf>
    <xf numFmtId="166" fontId="14" fillId="0" borderId="14" xfId="21" applyNumberFormat="1" applyFont="1" applyBorder="1" applyAlignment="1">
      <alignment horizontal="center" vertical="center"/>
    </xf>
    <xf numFmtId="0" fontId="56" fillId="0" borderId="16" xfId="0" applyFont="1" applyBorder="1" applyAlignment="1">
      <alignment horizontal="left" wrapText="1"/>
    </xf>
    <xf numFmtId="0" fontId="56" fillId="0" borderId="17" xfId="0" applyFont="1" applyBorder="1" applyAlignment="1">
      <alignment horizontal="left" wrapText="1"/>
    </xf>
    <xf numFmtId="0" fontId="56" fillId="0" borderId="18" xfId="0" applyFont="1" applyBorder="1" applyAlignment="1">
      <alignment horizontal="left" wrapText="1"/>
    </xf>
    <xf numFmtId="0" fontId="16" fillId="0" borderId="0" xfId="5" applyFont="1" applyAlignment="1">
      <alignment vertical="center" wrapText="1"/>
    </xf>
    <xf numFmtId="0" fontId="21" fillId="6" borderId="14" xfId="0" applyFont="1" applyFill="1" applyBorder="1" applyAlignment="1">
      <alignment horizontal="left" vertical="center" wrapText="1"/>
    </xf>
    <xf numFmtId="0" fontId="38" fillId="14" borderId="5" xfId="0" applyFont="1" applyFill="1" applyBorder="1" applyAlignment="1">
      <alignment horizontal="left" vertical="center" wrapText="1" readingOrder="1"/>
    </xf>
    <xf numFmtId="0" fontId="14" fillId="0" borderId="18" xfId="0" applyFont="1" applyBorder="1" applyAlignment="1">
      <alignment horizontal="center"/>
    </xf>
    <xf numFmtId="0" fontId="51" fillId="6" borderId="130" xfId="0" applyFont="1" applyFill="1" applyBorder="1" applyAlignment="1">
      <alignment horizontal="left" vertical="center" wrapText="1"/>
    </xf>
    <xf numFmtId="0" fontId="51" fillId="6" borderId="133" xfId="0" applyFont="1" applyFill="1" applyBorder="1" applyAlignment="1">
      <alignment horizontal="left" vertical="center" wrapText="1"/>
    </xf>
    <xf numFmtId="0" fontId="10" fillId="0" borderId="0" xfId="5" applyFont="1" applyAlignment="1">
      <alignment vertical="center" wrapText="1"/>
    </xf>
    <xf numFmtId="0" fontId="57" fillId="0" borderId="0" xfId="5" applyFont="1" applyAlignment="1">
      <alignment vertical="center" wrapText="1"/>
    </xf>
    <xf numFmtId="0" fontId="16" fillId="0" borderId="0" xfId="5" applyFont="1" applyAlignment="1">
      <alignment horizontal="left" vertical="center" wrapText="1"/>
    </xf>
    <xf numFmtId="0" fontId="78" fillId="18" borderId="0" xfId="0" applyFont="1" applyFill="1" applyAlignment="1">
      <alignment vertical="center"/>
    </xf>
    <xf numFmtId="0" fontId="0" fillId="0" borderId="0" xfId="0" applyAlignment="1">
      <alignment vertical="center"/>
    </xf>
    <xf numFmtId="0" fontId="82" fillId="5" borderId="32" xfId="0" applyFont="1" applyFill="1" applyBorder="1" applyAlignment="1">
      <alignment horizontal="left"/>
    </xf>
    <xf numFmtId="0" fontId="82" fillId="5" borderId="35" xfId="0" applyFont="1" applyFill="1" applyBorder="1" applyAlignment="1">
      <alignment horizontal="left"/>
    </xf>
    <xf numFmtId="0" fontId="163" fillId="5" borderId="0" xfId="0" applyFont="1" applyFill="1" applyAlignment="1">
      <alignment horizontal="center"/>
    </xf>
    <xf numFmtId="0" fontId="12" fillId="6" borderId="0" xfId="0" applyFont="1" applyFill="1" applyAlignment="1">
      <alignment horizontal="center" vertical="center" wrapText="1"/>
    </xf>
    <xf numFmtId="0" fontId="51" fillId="6" borderId="57" xfId="0" applyFont="1" applyFill="1" applyBorder="1" applyAlignment="1">
      <alignment horizontal="center" vertical="center" wrapText="1"/>
    </xf>
    <xf numFmtId="0" fontId="51" fillId="6" borderId="129" xfId="0" applyFont="1" applyFill="1" applyBorder="1" applyAlignment="1">
      <alignment horizontal="left" vertical="center" wrapText="1"/>
    </xf>
    <xf numFmtId="0" fontId="51" fillId="6" borderId="132" xfId="0" applyFont="1" applyFill="1" applyBorder="1" applyAlignment="1">
      <alignment horizontal="left" vertical="center" wrapText="1"/>
    </xf>
    <xf numFmtId="0" fontId="51" fillId="6" borderId="131" xfId="0" applyFont="1" applyFill="1" applyBorder="1" applyAlignment="1">
      <alignment horizontal="center" vertical="center" wrapText="1"/>
    </xf>
    <xf numFmtId="0" fontId="51" fillId="6" borderId="130" xfId="0" applyFont="1" applyFill="1" applyBorder="1" applyAlignment="1">
      <alignment horizontal="center" vertical="center" wrapText="1"/>
    </xf>
    <xf numFmtId="0" fontId="51" fillId="6" borderId="133" xfId="0" applyFont="1" applyFill="1" applyBorder="1" applyAlignment="1">
      <alignment horizontal="center" vertical="center" wrapText="1"/>
    </xf>
    <xf numFmtId="0" fontId="12" fillId="6" borderId="14" xfId="0" applyFont="1" applyFill="1" applyBorder="1" applyAlignment="1">
      <alignment horizontal="left" vertical="center"/>
    </xf>
    <xf numFmtId="0" fontId="10" fillId="5" borderId="1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68" fillId="5" borderId="0" xfId="24" applyFont="1" applyFill="1" applyAlignment="1">
      <alignment vertical="center"/>
    </xf>
    <xf numFmtId="0" fontId="37" fillId="6" borderId="5" xfId="0" applyFont="1" applyFill="1" applyBorder="1" applyAlignment="1">
      <alignment horizontal="left" vertical="center" wrapText="1"/>
    </xf>
    <xf numFmtId="0" fontId="12" fillId="6" borderId="54" xfId="0" applyFont="1" applyFill="1" applyBorder="1" applyAlignment="1">
      <alignment horizontal="center" vertical="center" wrapText="1"/>
    </xf>
    <xf numFmtId="0" fontId="14" fillId="0" borderId="46" xfId="0" applyFont="1" applyBorder="1" applyAlignment="1">
      <alignment horizontal="center"/>
    </xf>
    <xf numFmtId="0" fontId="101" fillId="24" borderId="20" xfId="0" applyFont="1" applyFill="1" applyBorder="1"/>
    <xf numFmtId="0" fontId="101" fillId="24" borderId="22" xfId="0" applyFont="1" applyFill="1" applyBorder="1"/>
    <xf numFmtId="0" fontId="101" fillId="24" borderId="21" xfId="0" applyFont="1" applyFill="1" applyBorder="1"/>
    <xf numFmtId="0" fontId="14" fillId="0" borderId="16" xfId="0" applyFont="1" applyBorder="1" applyAlignment="1">
      <alignment horizontal="center"/>
    </xf>
    <xf numFmtId="0" fontId="12" fillId="6" borderId="15"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6" fillId="5" borderId="0" xfId="5" applyFont="1" applyFill="1" applyAlignment="1">
      <alignment vertical="center"/>
    </xf>
    <xf numFmtId="0" fontId="14" fillId="0" borderId="17" xfId="0" applyFont="1" applyBorder="1" applyAlignment="1">
      <alignment horizontal="center"/>
    </xf>
    <xf numFmtId="0" fontId="167" fillId="5" borderId="0" xfId="0" applyFont="1" applyFill="1" applyAlignment="1">
      <alignment horizontal="center" wrapText="1"/>
    </xf>
    <xf numFmtId="0" fontId="168" fillId="6" borderId="0" xfId="0" applyFont="1" applyFill="1" applyAlignment="1">
      <alignment horizontal="center" vertical="center" wrapText="1"/>
    </xf>
    <xf numFmtId="0" fontId="68" fillId="0" borderId="0" xfId="30" applyFont="1" applyAlignment="1">
      <alignment vertical="center"/>
    </xf>
    <xf numFmtId="0" fontId="184" fillId="32" borderId="0" xfId="0" applyFont="1" applyFill="1" applyAlignment="1">
      <alignment horizontal="center" vertical="center"/>
    </xf>
    <xf numFmtId="0" fontId="184" fillId="32" borderId="135" xfId="0" applyFont="1" applyFill="1" applyBorder="1" applyAlignment="1">
      <alignment horizontal="center" vertical="center"/>
    </xf>
    <xf numFmtId="169" fontId="45" fillId="13" borderId="0" xfId="0" applyNumberFormat="1" applyFont="1" applyFill="1" applyAlignment="1">
      <alignment horizontal="left" vertical="center"/>
    </xf>
    <xf numFmtId="49" fontId="47" fillId="32" borderId="0" xfId="0" applyNumberFormat="1" applyFont="1" applyFill="1" applyAlignment="1">
      <alignment horizontal="center" vertical="center"/>
    </xf>
    <xf numFmtId="49" fontId="47" fillId="32" borderId="135" xfId="0" applyNumberFormat="1" applyFont="1" applyFill="1" applyBorder="1" applyAlignment="1">
      <alignment horizontal="center" vertical="center"/>
    </xf>
    <xf numFmtId="0" fontId="47" fillId="32" borderId="0" xfId="0" applyFont="1" applyFill="1" applyAlignment="1">
      <alignment horizontal="center" vertical="center"/>
    </xf>
    <xf numFmtId="0" fontId="47" fillId="32" borderId="135" xfId="0" applyFont="1" applyFill="1" applyBorder="1" applyAlignment="1">
      <alignment horizontal="center" vertical="center"/>
    </xf>
    <xf numFmtId="0" fontId="46" fillId="33" borderId="0" xfId="0" applyFont="1" applyFill="1" applyAlignment="1">
      <alignment horizontal="center" vertical="center" wrapText="1"/>
    </xf>
    <xf numFmtId="0" fontId="46" fillId="33" borderId="135" xfId="0" applyFont="1" applyFill="1" applyBorder="1" applyAlignment="1">
      <alignment horizontal="center" vertical="center"/>
    </xf>
    <xf numFmtId="0" fontId="184" fillId="32" borderId="25" xfId="0" applyFont="1" applyFill="1" applyBorder="1" applyAlignment="1">
      <alignment horizontal="center" vertical="center"/>
    </xf>
    <xf numFmtId="169" fontId="45" fillId="12" borderId="0" xfId="0" applyNumberFormat="1" applyFont="1" applyFill="1" applyAlignment="1">
      <alignment horizontal="left" vertical="center" wrapText="1"/>
    </xf>
    <xf numFmtId="0" fontId="8" fillId="3" borderId="0" xfId="11" applyFont="1" applyFill="1" applyAlignment="1">
      <alignment horizontal="center" vertical="center" wrapText="1"/>
    </xf>
    <xf numFmtId="0" fontId="8" fillId="3" borderId="24" xfId="11" applyFont="1" applyFill="1" applyBorder="1" applyAlignment="1">
      <alignment horizontal="center" vertical="center" wrapText="1"/>
    </xf>
    <xf numFmtId="0" fontId="8" fillId="3" borderId="83" xfId="11" applyFont="1" applyFill="1" applyBorder="1" applyAlignment="1">
      <alignment horizontal="center" vertical="center" wrapText="1"/>
    </xf>
    <xf numFmtId="0" fontId="110" fillId="7" borderId="15" xfId="24" applyFont="1" applyFill="1" applyBorder="1" applyAlignment="1">
      <alignment horizontal="center" vertical="center"/>
    </xf>
    <xf numFmtId="0" fontId="110" fillId="7" borderId="98" xfId="24" applyFont="1" applyFill="1" applyBorder="1" applyAlignment="1">
      <alignment horizontal="center" vertical="center"/>
    </xf>
    <xf numFmtId="0" fontId="110" fillId="7" borderId="19" xfId="24" applyFont="1" applyFill="1" applyBorder="1" applyAlignment="1">
      <alignment horizontal="center" vertical="center"/>
    </xf>
    <xf numFmtId="14" fontId="111" fillId="7" borderId="15" xfId="24" applyNumberFormat="1" applyFont="1" applyFill="1" applyBorder="1" applyAlignment="1">
      <alignment horizontal="center" vertical="center"/>
    </xf>
    <xf numFmtId="14" fontId="111" fillId="7" borderId="98" xfId="24" applyNumberFormat="1" applyFont="1" applyFill="1" applyBorder="1" applyAlignment="1">
      <alignment horizontal="center" vertical="center"/>
    </xf>
    <xf numFmtId="14" fontId="111" fillId="7" borderId="19" xfId="24" applyNumberFormat="1" applyFont="1" applyFill="1" applyBorder="1" applyAlignment="1">
      <alignment horizontal="center" vertical="center"/>
    </xf>
    <xf numFmtId="3" fontId="111" fillId="7" borderId="15" xfId="24" applyNumberFormat="1" applyFont="1" applyFill="1" applyBorder="1" applyAlignment="1">
      <alignment horizontal="right" vertical="center"/>
    </xf>
    <xf numFmtId="3" fontId="111" fillId="7" borderId="98" xfId="24" applyNumberFormat="1" applyFont="1" applyFill="1" applyBorder="1" applyAlignment="1">
      <alignment horizontal="right" vertical="center"/>
    </xf>
    <xf numFmtId="3" fontId="111" fillId="7" borderId="19" xfId="24" applyNumberFormat="1" applyFont="1" applyFill="1" applyBorder="1" applyAlignment="1">
      <alignment horizontal="right" vertical="center"/>
    </xf>
    <xf numFmtId="0" fontId="110" fillId="7" borderId="15" xfId="0" applyFont="1" applyFill="1" applyBorder="1" applyAlignment="1">
      <alignment horizontal="center" vertical="center"/>
    </xf>
    <xf numFmtId="0" fontId="110" fillId="7" borderId="98" xfId="0" applyFont="1" applyFill="1" applyBorder="1" applyAlignment="1">
      <alignment horizontal="center" vertical="center"/>
    </xf>
    <xf numFmtId="0" fontId="110" fillId="7" borderId="19" xfId="0" applyFont="1" applyFill="1" applyBorder="1" applyAlignment="1">
      <alignment horizontal="center" vertical="center"/>
    </xf>
    <xf numFmtId="0" fontId="156" fillId="7" borderId="15" xfId="24" applyFont="1" applyFill="1" applyBorder="1" applyAlignment="1">
      <alignment horizontal="center" vertical="center"/>
    </xf>
    <xf numFmtId="0" fontId="156" fillId="7" borderId="98" xfId="24" applyFont="1" applyFill="1" applyBorder="1" applyAlignment="1">
      <alignment horizontal="center" vertical="center"/>
    </xf>
    <xf numFmtId="0" fontId="156" fillId="7" borderId="19" xfId="24" applyFont="1" applyFill="1" applyBorder="1" applyAlignment="1">
      <alignment horizontal="center" vertical="center"/>
    </xf>
    <xf numFmtId="0" fontId="110" fillId="7" borderId="15" xfId="0" applyFont="1" applyFill="1" applyBorder="1" applyAlignment="1">
      <alignment horizontal="center" vertical="center" wrapText="1"/>
    </xf>
    <xf numFmtId="0" fontId="110" fillId="7" borderId="98" xfId="0" applyFont="1" applyFill="1" applyBorder="1" applyAlignment="1">
      <alignment horizontal="center" vertical="center" wrapText="1"/>
    </xf>
    <xf numFmtId="0" fontId="110" fillId="7" borderId="19" xfId="0" applyFont="1" applyFill="1" applyBorder="1" applyAlignment="1">
      <alignment horizontal="center" vertical="center" wrapText="1"/>
    </xf>
    <xf numFmtId="0" fontId="110" fillId="7" borderId="14" xfId="24" applyFont="1" applyFill="1" applyBorder="1" applyAlignment="1">
      <alignment horizontal="center" vertical="center"/>
    </xf>
    <xf numFmtId="0" fontId="157" fillId="7" borderId="14" xfId="24" applyFont="1" applyFill="1" applyBorder="1" applyAlignment="1">
      <alignment horizontal="center" vertical="center"/>
    </xf>
    <xf numFmtId="0" fontId="156" fillId="7" borderId="15" xfId="24" applyFont="1" applyFill="1" applyBorder="1" applyAlignment="1">
      <alignment horizontal="center" vertical="center" wrapText="1"/>
    </xf>
    <xf numFmtId="0" fontId="156" fillId="7" borderId="98" xfId="24" applyFont="1" applyFill="1" applyBorder="1" applyAlignment="1">
      <alignment horizontal="center" vertical="center" wrapText="1"/>
    </xf>
    <xf numFmtId="0" fontId="156" fillId="7" borderId="19" xfId="24" applyFont="1" applyFill="1" applyBorder="1" applyAlignment="1">
      <alignment horizontal="center" vertical="center" wrapText="1"/>
    </xf>
    <xf numFmtId="0" fontId="156" fillId="7" borderId="14" xfId="24" applyFont="1" applyFill="1" applyBorder="1" applyAlignment="1">
      <alignment horizontal="center" vertical="center"/>
    </xf>
    <xf numFmtId="0" fontId="111" fillId="7" borderId="15" xfId="24" applyFont="1" applyFill="1" applyBorder="1" applyAlignment="1">
      <alignment horizontal="center" vertical="center"/>
    </xf>
    <xf numFmtId="0" fontId="111" fillId="7" borderId="98" xfId="24" applyFont="1" applyFill="1" applyBorder="1" applyAlignment="1">
      <alignment horizontal="center" vertical="center"/>
    </xf>
    <xf numFmtId="0" fontId="111" fillId="7" borderId="19" xfId="24" applyFont="1" applyFill="1" applyBorder="1" applyAlignment="1">
      <alignment horizontal="center" vertical="center"/>
    </xf>
    <xf numFmtId="0" fontId="176" fillId="5" borderId="0" xfId="32" applyFont="1" applyFill="1" applyAlignment="1">
      <alignment vertical="center"/>
    </xf>
    <xf numFmtId="0" fontId="174" fillId="6" borderId="129" xfId="31" applyFont="1" applyFill="1" applyBorder="1" applyAlignment="1">
      <alignment horizontal="left" vertical="center" wrapText="1"/>
    </xf>
    <xf numFmtId="0" fontId="174" fillId="6" borderId="132" xfId="31" applyFont="1" applyFill="1" applyBorder="1" applyAlignment="1">
      <alignment horizontal="left" vertical="center" wrapText="1"/>
    </xf>
    <xf numFmtId="0" fontId="174" fillId="6" borderId="130" xfId="31" applyFont="1" applyFill="1" applyBorder="1" applyAlignment="1">
      <alignment horizontal="left" vertical="center" wrapText="1"/>
    </xf>
    <xf numFmtId="0" fontId="174" fillId="6" borderId="133" xfId="31" applyFont="1" applyFill="1" applyBorder="1" applyAlignment="1">
      <alignment horizontal="left" vertical="center" wrapText="1"/>
    </xf>
    <xf numFmtId="0" fontId="174" fillId="6" borderId="80" xfId="31" applyFont="1" applyFill="1" applyBorder="1" applyAlignment="1">
      <alignment horizontal="center" vertical="center" wrapText="1"/>
    </xf>
    <xf numFmtId="0" fontId="174" fillId="6" borderId="81" xfId="31" applyFont="1" applyFill="1" applyBorder="1" applyAlignment="1">
      <alignment horizontal="center" vertical="center" wrapText="1"/>
    </xf>
    <xf numFmtId="0" fontId="174" fillId="6" borderId="131" xfId="31" applyFont="1" applyFill="1" applyBorder="1" applyAlignment="1">
      <alignment horizontal="center" vertical="center" wrapText="1"/>
    </xf>
    <xf numFmtId="0" fontId="174" fillId="6" borderId="130" xfId="31" applyFont="1" applyFill="1" applyBorder="1" applyAlignment="1">
      <alignment horizontal="center" vertical="center" wrapText="1"/>
    </xf>
    <xf numFmtId="0" fontId="174" fillId="6" borderId="133" xfId="31" applyFont="1" applyFill="1" applyBorder="1" applyAlignment="1">
      <alignment horizontal="center" vertical="center" wrapText="1"/>
    </xf>
    <xf numFmtId="0" fontId="182" fillId="5" borderId="0" xfId="31" applyFont="1" applyFill="1" applyAlignment="1">
      <alignment horizontal="center"/>
    </xf>
    <xf numFmtId="0" fontId="174" fillId="6" borderId="56" xfId="31" applyFont="1" applyFill="1" applyBorder="1" applyAlignment="1">
      <alignment horizontal="center" vertical="center" wrapText="1"/>
    </xf>
    <xf numFmtId="0" fontId="174" fillId="6" borderId="57" xfId="31" applyFont="1" applyFill="1" applyBorder="1" applyAlignment="1">
      <alignment horizontal="center" vertical="center" wrapText="1"/>
    </xf>
    <xf numFmtId="0" fontId="174" fillId="6" borderId="59" xfId="31" applyFont="1" applyFill="1" applyBorder="1" applyAlignment="1">
      <alignment horizontal="center" vertical="center" wrapText="1"/>
    </xf>
    <xf numFmtId="0" fontId="174" fillId="6" borderId="55" xfId="31" applyFont="1" applyFill="1" applyBorder="1" applyAlignment="1">
      <alignment horizontal="left" vertical="center" wrapText="1"/>
    </xf>
    <xf numFmtId="0" fontId="174" fillId="6" borderId="58" xfId="31" applyFont="1" applyFill="1" applyBorder="1" applyAlignment="1">
      <alignment horizontal="left" vertical="center" wrapText="1"/>
    </xf>
    <xf numFmtId="0" fontId="174" fillId="6" borderId="56" xfId="31" applyFont="1" applyFill="1" applyBorder="1" applyAlignment="1">
      <alignment horizontal="left" vertical="center" wrapText="1"/>
    </xf>
    <xf numFmtId="0" fontId="174" fillId="6" borderId="59" xfId="31" applyFont="1" applyFill="1" applyBorder="1" applyAlignment="1">
      <alignment horizontal="left" vertical="center" wrapText="1"/>
    </xf>
    <xf numFmtId="0" fontId="118" fillId="3" borderId="0" xfId="34" applyFont="1" applyFill="1" applyAlignment="1">
      <alignment horizontal="center" vertical="center" wrapText="1"/>
    </xf>
    <xf numFmtId="0" fontId="118" fillId="3" borderId="82" xfId="34" applyFont="1" applyFill="1" applyBorder="1" applyAlignment="1">
      <alignment horizontal="center" vertical="center" wrapText="1"/>
    </xf>
    <xf numFmtId="0" fontId="118" fillId="3" borderId="0" xfId="36" applyFont="1" applyFill="1" applyAlignment="1">
      <alignment horizontal="center" vertical="center" wrapText="1"/>
    </xf>
    <xf numFmtId="0" fontId="106" fillId="0" borderId="0" xfId="0" applyFont="1" applyAlignment="1">
      <alignment horizontal="left" vertical="center"/>
    </xf>
    <xf numFmtId="0" fontId="189" fillId="3" borderId="0" xfId="0" applyFont="1" applyFill="1" applyAlignment="1">
      <alignment horizontal="center" vertical="center" wrapText="1"/>
    </xf>
    <xf numFmtId="0" fontId="190" fillId="0" borderId="0" xfId="0" applyFont="1"/>
    <xf numFmtId="0" fontId="191" fillId="4" borderId="0" xfId="11" applyFont="1" applyFill="1" applyAlignment="1">
      <alignment horizontal="left" vertical="center" wrapText="1" readingOrder="1"/>
    </xf>
    <xf numFmtId="0" fontId="192" fillId="5" borderId="0" xfId="11" applyFont="1" applyFill="1" applyAlignment="1">
      <alignment vertical="center"/>
    </xf>
    <xf numFmtId="0" fontId="191" fillId="26" borderId="0" xfId="11" applyFont="1" applyFill="1" applyAlignment="1">
      <alignment horizontal="left" vertical="center" wrapText="1" readingOrder="1"/>
    </xf>
    <xf numFmtId="0" fontId="191" fillId="5" borderId="0" xfId="11" applyFont="1" applyFill="1" applyAlignment="1">
      <alignment vertical="center"/>
    </xf>
    <xf numFmtId="0" fontId="191" fillId="26" borderId="0" xfId="11" applyFont="1" applyFill="1" applyAlignment="1">
      <alignment horizontal="center" vertical="center" wrapText="1" readingOrder="1"/>
    </xf>
    <xf numFmtId="0" fontId="193" fillId="5" borderId="0" xfId="11" applyFont="1" applyFill="1" applyAlignment="1">
      <alignment vertical="center"/>
    </xf>
    <xf numFmtId="0" fontId="191" fillId="0" borderId="0" xfId="11" applyFont="1" applyAlignment="1">
      <alignment horizontal="left" vertical="center" wrapText="1" readingOrder="1"/>
    </xf>
    <xf numFmtId="0" fontId="191" fillId="0" borderId="0" xfId="11" applyFont="1" applyAlignment="1">
      <alignment vertical="center"/>
    </xf>
    <xf numFmtId="0" fontId="191" fillId="0" borderId="0" xfId="11" applyFont="1" applyAlignment="1">
      <alignment horizontal="center" vertical="center" wrapText="1" readingOrder="1"/>
    </xf>
  </cellXfs>
  <cellStyles count="37">
    <cellStyle name="Comma" xfId="2" builtinId="3"/>
    <cellStyle name="Comma 2" xfId="6" xr:uid="{433116D2-52C1-45BD-88CA-237A0355B729}"/>
    <cellStyle name="Comma 3" xfId="35" xr:uid="{113D6A97-190C-A744-B74A-389D7CBB4342}"/>
    <cellStyle name="Hyperlink" xfId="1" builtinId="8"/>
    <cellStyle name="Lien hypertexte 2" xfId="22" xr:uid="{0F2DCAF9-83A8-44B1-A8BA-AC989A5A91C7}"/>
    <cellStyle name="Milliers 2" xfId="21" xr:uid="{31EE2572-C26F-4878-832E-C5AAD8E5009F}"/>
    <cellStyle name="Milliers 2 2" xfId="33" xr:uid="{FF82A227-93D6-400A-9177-F2816D7C1AC9}"/>
    <cellStyle name="Milliers 3" xfId="27" xr:uid="{48B1B12E-596A-49D2-BFB7-44FD812570BA}"/>
    <cellStyle name="Milliers 5" xfId="28" xr:uid="{C1668A06-A287-4DAF-B4B3-97156A5B163E}"/>
    <cellStyle name="Normal" xfId="0" builtinId="0"/>
    <cellStyle name="Normal 12 3" xfId="14" xr:uid="{4ED16720-F766-4260-B005-87CDBB1BBBDF}"/>
    <cellStyle name="Normal 13 2" xfId="3" xr:uid="{7F36F41F-DD2E-4958-A6DC-A19C8DD4CB80}"/>
    <cellStyle name="Normal 19" xfId="15" xr:uid="{64FB9F40-6B94-473A-B014-71A075E9E278}"/>
    <cellStyle name="Normal 2" xfId="5" xr:uid="{E9B0B614-2D90-41FF-81EA-EDDD4068B81A}"/>
    <cellStyle name="Normal 2 2" xfId="17" xr:uid="{C71A6A60-421C-41AF-8902-163E4B7D8FED}"/>
    <cellStyle name="Normal 2 2 2" xfId="7" xr:uid="{B025C628-1A1C-4AE2-BA48-C277F559F692}"/>
    <cellStyle name="Normal 2 3" xfId="23" xr:uid="{819A8DF7-2B9D-4EC3-8DE2-8C39A0EF0172}"/>
    <cellStyle name="Normal 2 4" xfId="29" xr:uid="{234D9D21-84CE-4995-87D0-AE007FE7DB06}"/>
    <cellStyle name="Normal 2 4 2" xfId="32" xr:uid="{F6726878-5888-4D09-9815-CDB31F1CEB5D}"/>
    <cellStyle name="Normal 2 5" xfId="16" xr:uid="{FCEBC4E7-7CD8-4DA7-A7FA-0C481A4E60B0}"/>
    <cellStyle name="Normal 2 6" xfId="24" xr:uid="{FCD2C99A-7F96-476A-997F-89F95C438EFF}"/>
    <cellStyle name="Normal 2 8" xfId="30" xr:uid="{76E8CAB4-A1BE-4CB8-9A32-D14BF1EE4227}"/>
    <cellStyle name="Normal 3" xfId="4" xr:uid="{8FCC51BE-B84F-4B64-A9A3-3AC4D31E62FD}"/>
    <cellStyle name="Normal 3 2" xfId="31" xr:uid="{12E58652-CEC8-4ED4-B233-CEC522F2862B}"/>
    <cellStyle name="Normal 4" xfId="11" xr:uid="{24510AB5-6231-4CF1-8A95-0749F2304B1B}"/>
    <cellStyle name="Normal 4 2" xfId="18" xr:uid="{C49A6049-95F5-4325-9053-85C41CEF3273}"/>
    <cellStyle name="Normal 5" xfId="9" xr:uid="{D9EE130C-E5E2-4347-8B54-951249256364}"/>
    <cellStyle name="Normal 5 2" xfId="12" xr:uid="{9F604425-7A9D-4D4B-95E5-9304DF374A18}"/>
    <cellStyle name="Normal 5 3" xfId="13" xr:uid="{466EB8CE-055A-410E-B06C-DEE800B00DC0}"/>
    <cellStyle name="Normal 6" xfId="19" xr:uid="{44CD59DC-57FE-4256-90B9-D2A591582D75}"/>
    <cellStyle name="Normal 6 2" xfId="10" xr:uid="{118E7A39-2350-4E5F-8BAE-D98B341C17AB}"/>
    <cellStyle name="Normal 7" xfId="20" xr:uid="{D52B1AD6-E163-442D-9213-67429C322058}"/>
    <cellStyle name="Normal 7 2" xfId="26" xr:uid="{3C9025A3-EB06-48D5-891C-8D3107C809FB}"/>
    <cellStyle name="Normal 8" xfId="34" xr:uid="{B3E27E45-ED9B-7740-BB52-8A9AA6C3D0C6}"/>
    <cellStyle name="Normal 9" xfId="36" xr:uid="{4B4D4A9D-AD38-B447-8396-B25707DE19F1}"/>
    <cellStyle name="Output" xfId="8" builtinId="21"/>
    <cellStyle name="Per cent" xfId="25"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1BC4D"/>
      <color rgb="FF748A96"/>
      <color rgb="FFE2EFD9"/>
      <color rgb="FF47626F"/>
      <color rgb="FFE2EFDA"/>
      <color rgb="FF657C9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645459</xdr:colOff>
      <xdr:row>49</xdr:row>
      <xdr:rowOff>80454</xdr:rowOff>
    </xdr:to>
    <xdr:pic>
      <xdr:nvPicPr>
        <xdr:cNvPr id="2" name="Image 1">
          <a:extLst>
            <a:ext uri="{FF2B5EF4-FFF2-40B4-BE49-F238E27FC236}">
              <a16:creationId xmlns:a16="http://schemas.microsoft.com/office/drawing/2014/main" id="{3C038F68-4C07-91D2-302F-F74AC78D7C94}"/>
            </a:ext>
          </a:extLst>
        </xdr:cNvPr>
        <xdr:cNvPicPr>
          <a:picLocks noChangeAspect="1"/>
        </xdr:cNvPicPr>
      </xdr:nvPicPr>
      <xdr:blipFill>
        <a:blip xmlns:r="http://schemas.openxmlformats.org/officeDocument/2006/relationships" r:embed="rId1"/>
        <a:stretch>
          <a:fillRect/>
        </a:stretch>
      </xdr:blipFill>
      <xdr:spPr>
        <a:xfrm>
          <a:off x="0" y="0"/>
          <a:ext cx="6956612" cy="8865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803730</xdr:colOff>
      <xdr:row>40</xdr:row>
      <xdr:rowOff>0</xdr:rowOff>
    </xdr:to>
    <xdr:pic>
      <xdr:nvPicPr>
        <xdr:cNvPr id="2" name="Image 1">
          <a:extLst>
            <a:ext uri="{FF2B5EF4-FFF2-40B4-BE49-F238E27FC236}">
              <a16:creationId xmlns:a16="http://schemas.microsoft.com/office/drawing/2014/main" id="{8C684D58-10F4-FE34-E320-58D77A8AE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56730" cy="7785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158338</xdr:rowOff>
    </xdr:from>
    <xdr:to>
      <xdr:col>6</xdr:col>
      <xdr:colOff>608610</xdr:colOff>
      <xdr:row>79</xdr:row>
      <xdr:rowOff>136430</xdr:rowOff>
    </xdr:to>
    <xdr:pic>
      <xdr:nvPicPr>
        <xdr:cNvPr id="5" name="Image 1">
          <a:extLst>
            <a:ext uri="{FF2B5EF4-FFF2-40B4-BE49-F238E27FC236}">
              <a16:creationId xmlns:a16="http://schemas.microsoft.com/office/drawing/2014/main" id="{EF0BD7BF-CA2A-DF7F-6980-B363E69033AE}"/>
            </a:ext>
          </a:extLst>
        </xdr:cNvPr>
        <xdr:cNvPicPr>
          <a:picLocks noChangeAspect="1"/>
        </xdr:cNvPicPr>
      </xdr:nvPicPr>
      <xdr:blipFill>
        <a:blip xmlns:r="http://schemas.openxmlformats.org/officeDocument/2006/relationships" r:embed="rId1"/>
        <a:stretch>
          <a:fillRect/>
        </a:stretch>
      </xdr:blipFill>
      <xdr:spPr>
        <a:xfrm>
          <a:off x="0" y="158338"/>
          <a:ext cx="10133610" cy="14654212"/>
        </a:xfrm>
        <a:prstGeom prst="rect">
          <a:avLst/>
        </a:prstGeom>
      </xdr:spPr>
    </xdr:pic>
    <xdr:clientData/>
  </xdr:twoCellAnchor>
  <xdr:twoCellAnchor editAs="oneCell">
    <xdr:from>
      <xdr:col>0</xdr:col>
      <xdr:colOff>0</xdr:colOff>
      <xdr:row>81</xdr:row>
      <xdr:rowOff>19794</xdr:rowOff>
    </xdr:from>
    <xdr:to>
      <xdr:col>6</xdr:col>
      <xdr:colOff>625511</xdr:colOff>
      <xdr:row>161</xdr:row>
      <xdr:rowOff>128650</xdr:rowOff>
    </xdr:to>
    <xdr:pic>
      <xdr:nvPicPr>
        <xdr:cNvPr id="2" name="Image 1">
          <a:extLst>
            <a:ext uri="{FF2B5EF4-FFF2-40B4-BE49-F238E27FC236}">
              <a16:creationId xmlns:a16="http://schemas.microsoft.com/office/drawing/2014/main" id="{530B3D4C-508A-938D-491A-E60485C32A7E}"/>
            </a:ext>
          </a:extLst>
        </xdr:cNvPr>
        <xdr:cNvPicPr>
          <a:picLocks noChangeAspect="1"/>
        </xdr:cNvPicPr>
      </xdr:nvPicPr>
      <xdr:blipFill>
        <a:blip xmlns:r="http://schemas.openxmlformats.org/officeDocument/2006/relationships" r:embed="rId2"/>
        <a:stretch>
          <a:fillRect/>
        </a:stretch>
      </xdr:blipFill>
      <xdr:spPr>
        <a:xfrm>
          <a:off x="0" y="14685820"/>
          <a:ext cx="10145563" cy="143592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hmed%20Zouari/Desktop/06-%20EITI%20Togo/02-%20Work/Reconciliation%20database%20-%20ITIE%20Togo%202014%20V20-05%20A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1ea4d12e57bc814/BDO/07-Bibliotheque/Global/EITI/Eng-draft-model-beneficial-ownership-declaration-form.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nerteamtn.sharepoint.com/sites/Cameroun-EITIReport/Documents%20partages/2020/03_Working/Database%20-%20ITIE-Cameroun%202020.xlsx" TargetMode="External"/><Relationship Id="rId1" Type="http://schemas.openxmlformats.org/officeDocument/2006/relationships/externalLinkPath" Target="/sites/Cameroun-EITIReport/Documents%20partages/2020/03_Working/Database%20-%20ITIE-Cameroun%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SOFFICE/TFMI.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nerteamtn.sharepoint.com/sites/Cameroun-EITIReport/Documents%20partages/2021/03_Rapport%20ITIE%202021/02_Rapport%20ITIE/02_Rapport%20Pr&#233;-final/Database%20-%20ITIE-Cameroun%202021%20pr&#233;-final.xlsx" TargetMode="External"/><Relationship Id="rId1" Type="http://schemas.openxmlformats.org/officeDocument/2006/relationships/externalLinkPath" Target="Database%20-%20ITIE-Cameroun%202021%20pr&#233;-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heet1"/>
      <sheetName val="1. Company identification"/>
      <sheetName val="2. BO declaration form "/>
      <sheetName val="Changelog"/>
    </sheetNames>
    <sheetDataSet>
      <sheetData sheetId="0"/>
      <sheetData sheetId="1">
        <row r="3">
          <cell r="B3" t="str">
            <v>Yes</v>
          </cell>
          <cell r="D3" t="str">
            <v>NP</v>
          </cell>
        </row>
        <row r="4">
          <cell r="B4" t="str">
            <v>No</v>
          </cell>
          <cell r="D4" t="str">
            <v>LP</v>
          </cell>
        </row>
        <row r="5">
          <cell r="D5" t="str">
            <v>S</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lux"/>
      <sheetName val="Flux à divulguer par projet "/>
      <sheetName val="Paiements Par Projets"/>
      <sheetName val="Adj by Company (STE)"/>
      <sheetName val="Adj by Company (GOV)"/>
      <sheetName val="Rep by Tax (All) "/>
      <sheetName val="Rep by Tax (Pétrolier)"/>
      <sheetName val="Rep by Tax (All)"/>
      <sheetName val="Rep by Tax (COTCO)"/>
      <sheetName val="Rep by Tax (Mines)"/>
      <sheetName val="Lists"/>
      <sheetName val="Taxes"/>
      <sheetName val="Rep by Comp"/>
      <sheetName val="Companies"/>
      <sheetName val="Ecart non justifié"/>
      <sheetName val="Total Ajustements"/>
      <sheetName val="1"/>
      <sheetName val="2"/>
      <sheetName val="3"/>
      <sheetName val="4"/>
      <sheetName val="5"/>
      <sheetName val="6"/>
      <sheetName val="7"/>
      <sheetName val="8"/>
      <sheetName val="COURS 2020"/>
    </sheetNames>
    <sheetDataSet>
      <sheetData sheetId="0"/>
      <sheetData sheetId="1"/>
      <sheetData sheetId="2"/>
      <sheetData sheetId="3"/>
      <sheetData sheetId="4"/>
      <sheetData sheetId="5">
        <row r="3">
          <cell r="J3">
            <v>329720424251</v>
          </cell>
        </row>
      </sheetData>
      <sheetData sheetId="6">
        <row r="3">
          <cell r="C3">
            <v>329720424251.85382</v>
          </cell>
        </row>
      </sheetData>
      <sheetData sheetId="7"/>
      <sheetData sheetId="8">
        <row r="16">
          <cell r="C16">
            <v>1813921134.2528684</v>
          </cell>
        </row>
      </sheetData>
      <sheetData sheetId="9"/>
      <sheetData sheetId="10">
        <row r="7">
          <cell r="A7" t="str">
            <v>1- Parts d'huile de la SNH-Etat (Petrole)</v>
          </cell>
        </row>
        <row r="8">
          <cell r="A8" t="str">
            <v>2- Parts d'huile de la SNH-Etat (Gaz)</v>
          </cell>
        </row>
        <row r="9">
          <cell r="A9" t="str">
            <v>3- Parts d'huile de la SNH-Etat (Condensat)</v>
          </cell>
        </row>
        <row r="10">
          <cell r="A10" t="str">
            <v>4- Parts d'huile de la SNH-Associé (Petrole)</v>
          </cell>
        </row>
        <row r="11">
          <cell r="A11" t="str">
            <v>5- Parts d'huile de la SNH-Associé (Gaz)</v>
          </cell>
        </row>
        <row r="12">
          <cell r="A12" t="str">
            <v>6- Parts d'huile de la SNH-Associé (Cendensat)</v>
          </cell>
        </row>
        <row r="13">
          <cell r="A13" t="str">
            <v>7- Parts d'huile de la SNH-État (Pétrole) +</v>
          </cell>
        </row>
        <row r="14">
          <cell r="A14" t="str">
            <v>8- Parts d'huile de la SNH-État (Gaz)+</v>
          </cell>
        </row>
        <row r="15">
          <cell r="A15" t="str">
            <v>9- Parts d'huile de la SNH-État (Condensat)+</v>
          </cell>
        </row>
        <row r="16">
          <cell r="A16" t="str">
            <v>10- Parts d'huile de la SNH-Associé (Pétrole)+</v>
          </cell>
        </row>
        <row r="17">
          <cell r="A17" t="str">
            <v>11- Parts d'huile de la SNH-Associé (Gaz) +</v>
          </cell>
        </row>
        <row r="18">
          <cell r="A18" t="str">
            <v>12- Parts d'huile de la SNH-Associé (Condensat) +</v>
          </cell>
        </row>
        <row r="19">
          <cell r="A19" t="str">
            <v>13- Parts d'huile SNH-ETAT commercialisées par la SNH (Petrole)</v>
          </cell>
        </row>
        <row r="20">
          <cell r="A20" t="str">
            <v>14- Parts d'huile SNH-ETAT commercialisées par la SNH (Gas)</v>
          </cell>
        </row>
        <row r="21">
          <cell r="A21" t="str">
            <v>15- Parts d'huile SNH-ETAT commercialisées par la SNH (Condensat)</v>
          </cell>
        </row>
        <row r="22">
          <cell r="A22" t="str">
            <v>16- Transferts directs au Trésor Public par la  SNH</v>
          </cell>
        </row>
        <row r="23">
          <cell r="A23" t="str">
            <v>17- Transferts indirects au Trésor Public (Interventions directes SNH)</v>
          </cell>
        </row>
        <row r="24">
          <cell r="A24" t="str">
            <v>18- Dividendes SNH</v>
          </cell>
        </row>
        <row r="25">
          <cell r="A25" t="str">
            <v>19- Redevance Minière Proportionnelle</v>
          </cell>
        </row>
        <row r="26">
          <cell r="A26" t="str">
            <v>20- Redevance Proportionnelle à la Production</v>
          </cell>
        </row>
        <row r="27">
          <cell r="A27" t="str">
            <v>21- Redevance Minière Négative ( à mettre en signe - )</v>
          </cell>
        </row>
        <row r="28">
          <cell r="A28" t="str">
            <v>22- Bonus de signature</v>
          </cell>
        </row>
        <row r="29">
          <cell r="A29" t="str">
            <v>23- Bonus de Production</v>
          </cell>
        </row>
        <row r="30">
          <cell r="A30" t="str">
            <v>24- Prélèvement pétrolier additionnel</v>
          </cell>
        </row>
        <row r="31">
          <cell r="A31" t="str">
            <v>25- Frais de Formation</v>
          </cell>
        </row>
        <row r="32">
          <cell r="A32" t="str">
            <v>26- Taxes sur les activités de transport des hydrocarbures</v>
          </cell>
        </row>
        <row r="33">
          <cell r="A33" t="str">
            <v>27- Dividendes Filiales SNH</v>
          </cell>
        </row>
        <row r="34">
          <cell r="A34" t="str">
            <v>28- Autres Pénalités de non exécution des programmes d'exploration/production</v>
          </cell>
        </row>
        <row r="35">
          <cell r="A35" t="str">
            <v>29- Autres paiements significatifs</v>
          </cell>
        </row>
        <row r="36">
          <cell r="A36" t="str">
            <v>30- Impôts sur les sociétés y compris les acomptes (pétrolier et non pétrolier)</v>
          </cell>
        </row>
        <row r="37">
          <cell r="A37" t="str">
            <v>31- Droits Fixes (y compris droits pour attribution ou renouvellement de permis)</v>
          </cell>
        </row>
        <row r="38">
          <cell r="A38" t="str">
            <v>32- Redevance Superficiaire</v>
          </cell>
        </row>
        <row r="39">
          <cell r="A39" t="str">
            <v>33- Taxes Ad Valorem (y compris les redevances sur production des eaux)</v>
          </cell>
        </row>
        <row r="40">
          <cell r="A40" t="str">
            <v>34- Taxes à l'extraction</v>
          </cell>
        </row>
        <row r="41">
          <cell r="A41" t="str">
            <v>35- Taxe Spéciale sur les Revenus (TSR)</v>
          </cell>
        </row>
        <row r="42">
          <cell r="A42" t="str">
            <v>37- Redressements fiscaux/amendes et pénalités</v>
          </cell>
        </row>
        <row r="43">
          <cell r="A43" t="str">
            <v>38- Droits de Douane</v>
          </cell>
        </row>
        <row r="44">
          <cell r="A44" t="str">
            <v>39- Droits de sortie à l’exportation</v>
          </cell>
        </row>
        <row r="45">
          <cell r="A45" t="str">
            <v>40- Redressements Douaniers/amendes et pénalités</v>
          </cell>
        </row>
        <row r="46">
          <cell r="A46" t="str">
            <v>41- Droits de passage du pipeline (COTCO)</v>
          </cell>
        </row>
        <row r="47">
          <cell r="A47" t="str">
            <v>42- Dividendes versés à l'Etat</v>
          </cell>
        </row>
        <row r="48">
          <cell r="A48" t="str">
            <v>43- Contributions FNE</v>
          </cell>
        </row>
        <row r="49">
          <cell r="A49" t="str">
            <v>44- Contributions CFC (part patronale)</v>
          </cell>
        </row>
        <row r="50">
          <cell r="A50" t="str">
            <v>45- Bonus progressif</v>
          </cell>
        </row>
        <row r="51">
          <cell r="A51" t="str">
            <v>46- Impôt sur le Revenu des Capitaux mobiliers (IRCM)</v>
          </cell>
        </row>
        <row r="52">
          <cell r="A52" t="str">
            <v xml:space="preserve">47- Frais d’inspection et de contrôle  </v>
          </cell>
        </row>
        <row r="53">
          <cell r="A53" t="str">
            <v>48- Cotisations à la charge de l’employeur</v>
          </cell>
        </row>
        <row r="54">
          <cell r="A54" t="str">
            <v>49- Dividendes versées à la SNI</v>
          </cell>
        </row>
        <row r="55">
          <cell r="A55" t="str">
            <v xml:space="preserve">50- Contribution au fonds de développement du secteur minier + </v>
          </cell>
        </row>
        <row r="56">
          <cell r="A56" t="str">
            <v>51- Autres paiements significatifs versés à l'Etat ( sup à 100 KUSD/55 000 KFCFA)</v>
          </cell>
        </row>
        <row r="57">
          <cell r="A57" t="str">
            <v>52- Paiements sociaux  obligatoires</v>
          </cell>
        </row>
        <row r="58">
          <cell r="A58" t="str">
            <v>53- Paiements sociaux obligatoires (Contribution au compte spécial de développement des capacités locales) +</v>
          </cell>
        </row>
        <row r="59">
          <cell r="A59" t="str">
            <v>54- Paiements sociaux volontaires</v>
          </cell>
        </row>
        <row r="60">
          <cell r="A60" t="str">
            <v>55- Dépenses quasi fiscales</v>
          </cell>
        </row>
        <row r="61">
          <cell r="A61" t="str">
            <v>56- Provision pour Abandon +</v>
          </cell>
        </row>
        <row r="62">
          <cell r="A62" t="str">
            <v>57- Contribution au fonds de restauration, de réhabilitation et de fermeture des sites miniers et des carrières  +</v>
          </cell>
        </row>
        <row r="63">
          <cell r="A63" t="str">
            <v>58- Autres dépenses environnementales +</v>
          </cell>
        </row>
        <row r="64">
          <cell r="A64" t="str">
            <v>59- Amendes et pénalités environnementales +</v>
          </cell>
        </row>
        <row r="65">
          <cell r="A65" t="str">
            <v>60- Transferts au populations riveraines</v>
          </cell>
        </row>
        <row r="66">
          <cell r="A66" t="str">
            <v>61- Transferts aux FEICOM</v>
          </cell>
        </row>
        <row r="67">
          <cell r="A67" t="str">
            <v>62- Transferts aux Communes</v>
          </cell>
        </row>
        <row r="68">
          <cell r="A68" t="str">
            <v>63- Autres recettes transférées</v>
          </cell>
        </row>
        <row r="72">
          <cell r="A72" t="str">
            <v>Taxes payées non reportées</v>
          </cell>
        </row>
        <row r="73">
          <cell r="A73" t="str">
            <v>Taxes payées hors période de réconciliation</v>
          </cell>
        </row>
        <row r="74">
          <cell r="A74" t="str">
            <v>Taxes hors périmètre de réconciliation</v>
          </cell>
        </row>
        <row r="75">
          <cell r="A75" t="str">
            <v>Erreur de reporting (montant et détail)</v>
          </cell>
        </row>
        <row r="76">
          <cell r="A76" t="str">
            <v>Taxes reportées non payées</v>
          </cell>
        </row>
        <row r="77">
          <cell r="A77" t="str">
            <v>Montant doublement déclaré</v>
          </cell>
        </row>
        <row r="78">
          <cell r="A78" t="str">
            <v>Erreur de classification</v>
          </cell>
        </row>
        <row r="79">
          <cell r="A79" t="str">
            <v>Flux se rapportant à une activité non extractive</v>
          </cell>
        </row>
        <row r="80">
          <cell r="A80" t="str">
            <v>Taxes payées sous un autre NUI</v>
          </cell>
        </row>
        <row r="81">
          <cell r="A81" t="str">
            <v>Différence de change</v>
          </cell>
        </row>
        <row r="85">
          <cell r="A85" t="str">
            <v>Taxes non reportés par l'Etat</v>
          </cell>
        </row>
        <row r="86">
          <cell r="A86" t="str">
            <v>Montant doublement déclaré</v>
          </cell>
        </row>
        <row r="87">
          <cell r="A87" t="str">
            <v>Taxes perçues hors de la période de réconciliation</v>
          </cell>
        </row>
        <row r="88">
          <cell r="A88" t="str">
            <v>Erreur de reporting (montant et détail)</v>
          </cell>
        </row>
        <row r="89">
          <cell r="A89" t="str">
            <v>Taxe reporté par l'Etat non réellement encaissée</v>
          </cell>
        </row>
        <row r="90">
          <cell r="A90" t="str">
            <v>Erreur de classification</v>
          </cell>
        </row>
        <row r="91">
          <cell r="A91" t="str">
            <v>Flux se rapportant à une activité non extractive</v>
          </cell>
        </row>
        <row r="92">
          <cell r="A92" t="str">
            <v>Taxes payées par la Ste sur un autre IFU non reporté par l'Etat</v>
          </cell>
        </row>
        <row r="93">
          <cell r="A93" t="str">
            <v>Taxes hors périmètre de réconciliation</v>
          </cell>
        </row>
        <row r="97">
          <cell r="A97" t="str">
            <v>FD non soumis par la Société Extractive</v>
          </cell>
        </row>
        <row r="98">
          <cell r="A98" t="str">
            <v>FD non soumis par l'Etat</v>
          </cell>
        </row>
        <row r="99">
          <cell r="A99" t="str">
            <v>Montants non déclarés par la Société Extractive</v>
          </cell>
        </row>
        <row r="100">
          <cell r="A100" t="str">
            <v>Montants non déclarés par l'Etat</v>
          </cell>
        </row>
        <row r="101">
          <cell r="A101" t="str">
            <v xml:space="preserve">Détail non soumis par la Société Extractive </v>
          </cell>
        </row>
        <row r="102">
          <cell r="A102" t="str">
            <v>Détail non soumis par l'Etat</v>
          </cell>
        </row>
        <row r="103">
          <cell r="A103" t="str">
            <v>Taxes non reportées par la Société Extractive</v>
          </cell>
        </row>
        <row r="104">
          <cell r="A104" t="str">
            <v>Taxes non reportées par l'Etat</v>
          </cell>
        </row>
        <row r="105">
          <cell r="A105" t="str">
            <v>Pièces justificatives non soumises par l'Entreprise Extractive</v>
          </cell>
        </row>
        <row r="106">
          <cell r="A106" t="str">
            <v>Pièces justificatives non soumises par l'Etat</v>
          </cell>
        </row>
        <row r="107">
          <cell r="A107" t="str">
            <v>Différence de change</v>
          </cell>
        </row>
        <row r="108">
          <cell r="A108" t="str">
            <v>Déclaration non reconnue par la Société Extractive</v>
          </cell>
        </row>
        <row r="109">
          <cell r="A109" t="str">
            <v>Déclaration non reconnue par l'Etat</v>
          </cell>
        </row>
        <row r="110">
          <cell r="A110" t="str">
            <v>Non significatif &lt; 10 M FCFA</v>
          </cell>
        </row>
        <row r="111">
          <cell r="A111" t="str">
            <v>Paiements en nature</v>
          </cell>
        </row>
      </sheetData>
      <sheetData sheetId="11"/>
      <sheetData sheetId="12">
        <row r="3">
          <cell r="I3">
            <v>501270208782.24207</v>
          </cell>
        </row>
      </sheetData>
      <sheetData sheetId="13">
        <row r="2">
          <cell r="B2" t="str">
            <v>SNH</v>
          </cell>
        </row>
      </sheetData>
      <sheetData sheetId="14"/>
      <sheetData sheetId="15"/>
      <sheetData sheetId="16">
        <row r="5">
          <cell r="X5">
            <v>0</v>
          </cell>
        </row>
      </sheetData>
      <sheetData sheetId="17">
        <row r="5">
          <cell r="X5">
            <v>0</v>
          </cell>
        </row>
      </sheetData>
      <sheetData sheetId="18">
        <row r="5">
          <cell r="X5">
            <v>0</v>
          </cell>
        </row>
      </sheetData>
      <sheetData sheetId="19">
        <row r="5">
          <cell r="X5">
            <v>0</v>
          </cell>
        </row>
      </sheetData>
      <sheetData sheetId="20">
        <row r="5">
          <cell r="X5">
            <v>0</v>
          </cell>
        </row>
      </sheetData>
      <sheetData sheetId="21">
        <row r="5">
          <cell r="X5">
            <v>0</v>
          </cell>
        </row>
      </sheetData>
      <sheetData sheetId="22">
        <row r="5">
          <cell r="X5">
            <v>0</v>
          </cell>
        </row>
      </sheetData>
      <sheetData sheetId="23">
        <row r="5">
          <cell r="X5">
            <v>0</v>
          </cell>
        </row>
      </sheetData>
      <sheetData sheetId="24">
        <row r="328">
          <cell r="C328">
            <v>552.94360617044595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I970207"/>
    </sheetNames>
    <sheetDataSet>
      <sheetData sheetId="0">
        <row r="2">
          <cell r="AN2" t="str">
            <v xml:space="preserve"> </v>
          </cell>
        </row>
        <row r="4">
          <cell r="AN4" t="str">
            <v xml:space="preserve"> </v>
          </cell>
        </row>
        <row r="5">
          <cell r="AN5" t="str">
            <v xml:space="preserve"> </v>
          </cell>
          <cell r="AP5" t="str">
            <v xml:space="preserve"> </v>
          </cell>
        </row>
        <row r="6">
          <cell r="Y6" t="str">
            <v>!</v>
          </cell>
          <cell r="Z6" t="str">
            <v>!</v>
          </cell>
          <cell r="AA6" t="str">
            <v>-</v>
          </cell>
          <cell r="AB6" t="str">
            <v>!</v>
          </cell>
          <cell r="AC6" t="str">
            <v>-</v>
          </cell>
          <cell r="AD6" t="str">
            <v>!</v>
          </cell>
          <cell r="AE6" t="str">
            <v>!</v>
          </cell>
          <cell r="AF6" t="str">
            <v>-</v>
          </cell>
          <cell r="AG6" t="str">
            <v>!</v>
          </cell>
          <cell r="AH6" t="str">
            <v>-</v>
          </cell>
          <cell r="AI6" t="str">
            <v>!</v>
          </cell>
          <cell r="AJ6" t="str">
            <v>-</v>
          </cell>
          <cell r="AK6" t="str">
            <v>!</v>
          </cell>
          <cell r="AL6" t="str">
            <v>-</v>
          </cell>
          <cell r="AM6" t="str">
            <v>!</v>
          </cell>
          <cell r="AN6" t="str">
            <v>-</v>
          </cell>
          <cell r="AO6" t="str">
            <v>-</v>
          </cell>
          <cell r="AP6" t="str">
            <v>-</v>
          </cell>
          <cell r="AQ6" t="str">
            <v>-</v>
          </cell>
          <cell r="AR6" t="str">
            <v>!</v>
          </cell>
          <cell r="AS6" t="str">
            <v>-</v>
          </cell>
          <cell r="AT6" t="str">
            <v>!</v>
          </cell>
          <cell r="AU6" t="str">
            <v>-</v>
          </cell>
          <cell r="AV6" t="str">
            <v>-</v>
          </cell>
          <cell r="AW6" t="str">
            <v>-</v>
          </cell>
          <cell r="AX6" t="str">
            <v>-</v>
          </cell>
          <cell r="AY6" t="str">
            <v>!</v>
          </cell>
          <cell r="AZ6" t="str">
            <v>-</v>
          </cell>
          <cell r="BA6" t="str">
            <v>!</v>
          </cell>
          <cell r="BB6" t="str">
            <v>-</v>
          </cell>
          <cell r="BC6" t="str">
            <v>!</v>
          </cell>
          <cell r="BD6" t="str">
            <v>-</v>
          </cell>
          <cell r="BE6" t="str">
            <v>!</v>
          </cell>
        </row>
        <row r="7">
          <cell r="Y7" t="str">
            <v>!</v>
          </cell>
          <cell r="Z7" t="str">
            <v>!</v>
          </cell>
          <cell r="AA7" t="str">
            <v>Exercice</v>
          </cell>
          <cell r="AB7" t="str">
            <v>!</v>
          </cell>
          <cell r="AC7" t="str">
            <v>Exercice</v>
          </cell>
          <cell r="AD7" t="str">
            <v>!</v>
          </cell>
          <cell r="AE7" t="str">
            <v>!</v>
          </cell>
          <cell r="AF7" t="str">
            <v>Exercice</v>
          </cell>
          <cell r="AG7" t="str">
            <v>!</v>
          </cell>
          <cell r="AH7" t="str">
            <v>Exercice</v>
          </cell>
          <cell r="AI7" t="str">
            <v>!</v>
          </cell>
          <cell r="AJ7" t="str">
            <v>Exercice</v>
          </cell>
          <cell r="AK7" t="str">
            <v>!</v>
          </cell>
          <cell r="AL7" t="str">
            <v>Exercice</v>
          </cell>
          <cell r="AM7" t="str">
            <v>!</v>
          </cell>
          <cell r="AN7" t="str">
            <v>Exercice</v>
          </cell>
          <cell r="AO7" t="str">
            <v>Exercice</v>
          </cell>
          <cell r="AP7" t="str">
            <v>Exercice</v>
          </cell>
          <cell r="AQ7" t="str">
            <v>Exercice</v>
          </cell>
          <cell r="AR7" t="str">
            <v>!</v>
          </cell>
          <cell r="AS7" t="str">
            <v>Exercice</v>
          </cell>
          <cell r="AT7" t="str">
            <v>!</v>
          </cell>
          <cell r="AU7" t="str">
            <v>Exercice</v>
          </cell>
          <cell r="AV7" t="str">
            <v>Exercice</v>
          </cell>
          <cell r="AW7" t="str">
            <v>Exercice</v>
          </cell>
          <cell r="AX7" t="str">
            <v>Exercice</v>
          </cell>
          <cell r="AY7" t="str">
            <v>!</v>
          </cell>
          <cell r="AZ7" t="str">
            <v>Exercice</v>
          </cell>
          <cell r="BA7" t="str">
            <v>!</v>
          </cell>
          <cell r="BB7" t="str">
            <v>Exercice</v>
          </cell>
          <cell r="BC7" t="str">
            <v>!</v>
          </cell>
          <cell r="BD7" t="str">
            <v>Exercice</v>
          </cell>
          <cell r="BE7" t="str">
            <v>!</v>
          </cell>
        </row>
        <row r="8">
          <cell r="Y8" t="str">
            <v>!</v>
          </cell>
          <cell r="Z8" t="str">
            <v>!</v>
          </cell>
          <cell r="AA8" t="str">
            <v>1994/95</v>
          </cell>
          <cell r="AB8" t="str">
            <v>!</v>
          </cell>
          <cell r="AC8" t="str">
            <v>1995/96</v>
          </cell>
          <cell r="AD8" t="str">
            <v>!</v>
          </cell>
          <cell r="AE8" t="str">
            <v>!</v>
          </cell>
          <cell r="AF8" t="str">
            <v>1995/96</v>
          </cell>
          <cell r="AG8" t="str">
            <v>!</v>
          </cell>
          <cell r="AH8" t="str">
            <v>1995/96</v>
          </cell>
          <cell r="AI8" t="str">
            <v>!</v>
          </cell>
          <cell r="AJ8" t="str">
            <v>1995/96</v>
          </cell>
          <cell r="AK8" t="str">
            <v>!</v>
          </cell>
          <cell r="AL8" t="str">
            <v>1995/96</v>
          </cell>
          <cell r="AM8" t="str">
            <v>!</v>
          </cell>
          <cell r="AN8" t="str">
            <v>1996/97</v>
          </cell>
          <cell r="AO8" t="str">
            <v>1996/97</v>
          </cell>
          <cell r="AP8" t="str">
            <v>1996/97</v>
          </cell>
          <cell r="AQ8" t="str">
            <v>1996/97</v>
          </cell>
          <cell r="AR8" t="str">
            <v>!</v>
          </cell>
          <cell r="AS8" t="str">
            <v>1996/97</v>
          </cell>
          <cell r="AT8" t="str">
            <v>!</v>
          </cell>
          <cell r="AU8" t="str">
            <v>1997/98</v>
          </cell>
          <cell r="AV8" t="str">
            <v>1997/98</v>
          </cell>
          <cell r="AW8" t="str">
            <v>1997/98</v>
          </cell>
          <cell r="AX8" t="str">
            <v>1997/98</v>
          </cell>
          <cell r="AY8" t="str">
            <v>!</v>
          </cell>
          <cell r="AZ8" t="str">
            <v>1997/98</v>
          </cell>
          <cell r="BA8" t="str">
            <v>!</v>
          </cell>
          <cell r="BB8" t="str">
            <v>1998/99</v>
          </cell>
          <cell r="BC8" t="str">
            <v>!</v>
          </cell>
          <cell r="BD8" t="str">
            <v>1999/00</v>
          </cell>
          <cell r="BE8" t="str">
            <v>!</v>
          </cell>
        </row>
        <row r="9">
          <cell r="Y9" t="str">
            <v>!</v>
          </cell>
          <cell r="Z9" t="str">
            <v>!</v>
          </cell>
          <cell r="AA9" t="str">
            <v>TOTAl</v>
          </cell>
          <cell r="AB9" t="str">
            <v>!</v>
          </cell>
          <cell r="AC9" t="str">
            <v>1er Trim.</v>
          </cell>
          <cell r="AD9" t="str">
            <v>!</v>
          </cell>
          <cell r="AE9" t="str">
            <v>!</v>
          </cell>
          <cell r="AF9" t="str">
            <v>2è Trim.</v>
          </cell>
          <cell r="AG9" t="str">
            <v>!</v>
          </cell>
          <cell r="AH9" t="str">
            <v>3è Trim.</v>
          </cell>
          <cell r="AI9" t="str">
            <v>!</v>
          </cell>
          <cell r="AJ9" t="str">
            <v>4è Trim.</v>
          </cell>
          <cell r="AK9" t="str">
            <v>!</v>
          </cell>
          <cell r="AL9" t="str">
            <v>TOTAL</v>
          </cell>
          <cell r="AM9" t="str">
            <v>!</v>
          </cell>
          <cell r="AN9" t="str">
            <v>1er Trim.</v>
          </cell>
          <cell r="AO9" t="str">
            <v>2è Trim.</v>
          </cell>
          <cell r="AP9" t="str">
            <v>3e Trim.</v>
          </cell>
          <cell r="AQ9" t="str">
            <v>4è Trim.</v>
          </cell>
          <cell r="AR9" t="str">
            <v xml:space="preserve"> </v>
          </cell>
          <cell r="AS9" t="str">
            <v>TOTAL</v>
          </cell>
          <cell r="AT9" t="str">
            <v xml:space="preserve"> </v>
          </cell>
          <cell r="AU9" t="str">
            <v>1er Trim.</v>
          </cell>
          <cell r="AV9" t="str">
            <v>2è Trim.</v>
          </cell>
          <cell r="AW9" t="str">
            <v>3e Trim.</v>
          </cell>
          <cell r="AX9" t="str">
            <v>4è Trim.</v>
          </cell>
          <cell r="AY9" t="str">
            <v xml:space="preserve"> </v>
          </cell>
          <cell r="AZ9" t="str">
            <v>TOTAL</v>
          </cell>
          <cell r="BA9" t="str">
            <v>!</v>
          </cell>
          <cell r="BB9" t="str">
            <v>-</v>
          </cell>
          <cell r="BC9" t="str">
            <v>!</v>
          </cell>
          <cell r="BD9" t="str">
            <v>-</v>
          </cell>
          <cell r="BE9" t="str">
            <v>!</v>
          </cell>
        </row>
        <row r="10">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row>
        <row r="11">
          <cell r="Y11" t="str">
            <v>!</v>
          </cell>
          <cell r="Z11" t="str">
            <v>!</v>
          </cell>
          <cell r="AB11" t="str">
            <v>!</v>
          </cell>
          <cell r="AD11" t="str">
            <v>!</v>
          </cell>
          <cell r="AE11" t="str">
            <v>!</v>
          </cell>
          <cell r="AG11" t="str">
            <v>!</v>
          </cell>
          <cell r="AI11" t="str">
            <v>!</v>
          </cell>
          <cell r="AK11" t="str">
            <v>!</v>
          </cell>
          <cell r="AM11" t="str">
            <v>!</v>
          </cell>
          <cell r="AO11" t="str">
            <v xml:space="preserve"> </v>
          </cell>
          <cell r="AQ11" t="str">
            <v xml:space="preserve"> </v>
          </cell>
          <cell r="AR11" t="str">
            <v>!</v>
          </cell>
          <cell r="AT11" t="str">
            <v>!</v>
          </cell>
          <cell r="AY11" t="str">
            <v>!</v>
          </cell>
          <cell r="BA11" t="str">
            <v>!</v>
          </cell>
          <cell r="BC11" t="str">
            <v>!</v>
          </cell>
          <cell r="BE11" t="str">
            <v>!</v>
          </cell>
        </row>
        <row r="12">
          <cell r="Y12" t="str">
            <v>!</v>
          </cell>
          <cell r="Z12" t="str">
            <v>!</v>
          </cell>
          <cell r="AB12" t="str">
            <v>!</v>
          </cell>
          <cell r="AD12" t="str">
            <v>!</v>
          </cell>
          <cell r="AE12" t="str">
            <v>!</v>
          </cell>
          <cell r="AG12" t="str">
            <v>!</v>
          </cell>
          <cell r="AI12" t="str">
            <v>!</v>
          </cell>
          <cell r="AK12" t="str">
            <v>!</v>
          </cell>
          <cell r="AM12" t="str">
            <v>!</v>
          </cell>
          <cell r="AO12" t="str">
            <v xml:space="preserve"> </v>
          </cell>
          <cell r="AQ12" t="str">
            <v xml:space="preserve"> </v>
          </cell>
          <cell r="AR12" t="str">
            <v>!</v>
          </cell>
          <cell r="AT12" t="str">
            <v>!</v>
          </cell>
          <cell r="AY12" t="str">
            <v>!</v>
          </cell>
          <cell r="BA12" t="str">
            <v>!</v>
          </cell>
          <cell r="BC12" t="str">
            <v>!</v>
          </cell>
          <cell r="BD12" t="str">
            <v xml:space="preserve"> </v>
          </cell>
          <cell r="BE12" t="str">
            <v>!</v>
          </cell>
        </row>
        <row r="13">
          <cell r="Y13" t="str">
            <v>!</v>
          </cell>
          <cell r="Z13" t="str">
            <v>!</v>
          </cell>
          <cell r="AA13">
            <v>38.856988000000001</v>
          </cell>
          <cell r="AB13" t="str">
            <v>!</v>
          </cell>
          <cell r="AC13">
            <v>10.022021800000001</v>
          </cell>
          <cell r="AD13" t="str">
            <v>!</v>
          </cell>
          <cell r="AE13" t="str">
            <v>!</v>
          </cell>
          <cell r="AF13">
            <v>9.2220340000000007</v>
          </cell>
          <cell r="AG13" t="str">
            <v>!</v>
          </cell>
          <cell r="AH13">
            <v>8.6309999999999985</v>
          </cell>
          <cell r="AI13" t="str">
            <v>!</v>
          </cell>
          <cell r="AJ13">
            <v>9.001944199999997</v>
          </cell>
          <cell r="AK13" t="str">
            <v>!</v>
          </cell>
          <cell r="AL13">
            <v>36.876999999999995</v>
          </cell>
          <cell r="AM13" t="str">
            <v>!</v>
          </cell>
          <cell r="AN13">
            <v>9.8026370000000007</v>
          </cell>
          <cell r="AO13">
            <v>9.4769180000000013</v>
          </cell>
          <cell r="AP13">
            <v>8.9322225</v>
          </cell>
          <cell r="AQ13">
            <v>8.9322225</v>
          </cell>
          <cell r="AR13" t="str">
            <v>!</v>
          </cell>
          <cell r="AS13">
            <v>37.143999999999998</v>
          </cell>
          <cell r="AT13" t="str">
            <v>!</v>
          </cell>
          <cell r="AU13">
            <v>8.5694999999999997</v>
          </cell>
          <cell r="AV13">
            <v>8.5694999999999997</v>
          </cell>
          <cell r="AW13">
            <v>8.5694999999999997</v>
          </cell>
          <cell r="AX13">
            <v>8.5694999999999997</v>
          </cell>
          <cell r="AY13" t="str">
            <v>!</v>
          </cell>
          <cell r="AZ13">
            <v>34.277999999999999</v>
          </cell>
          <cell r="BA13" t="str">
            <v>!</v>
          </cell>
          <cell r="BB13">
            <v>29.276</v>
          </cell>
          <cell r="BC13" t="str">
            <v>!</v>
          </cell>
          <cell r="BD13">
            <v>18.8</v>
          </cell>
          <cell r="BE13" t="str">
            <v>!</v>
          </cell>
        </row>
        <row r="14">
          <cell r="Y14" t="str">
            <v>!</v>
          </cell>
          <cell r="Z14" t="str">
            <v>!</v>
          </cell>
          <cell r="AA14">
            <v>28.028286000000001</v>
          </cell>
          <cell r="AB14" t="str">
            <v>!</v>
          </cell>
          <cell r="AC14">
            <v>7.1657988000000001</v>
          </cell>
          <cell r="AD14" t="str">
            <v>!</v>
          </cell>
          <cell r="AE14" t="str">
            <v>!</v>
          </cell>
          <cell r="AF14">
            <v>6.4502319999999997</v>
          </cell>
          <cell r="AG14" t="str">
            <v>!</v>
          </cell>
          <cell r="AH14">
            <v>5.8579999999999997</v>
          </cell>
          <cell r="AI14" t="str">
            <v>!</v>
          </cell>
          <cell r="AJ14">
            <v>6.3259691999999994</v>
          </cell>
          <cell r="AK14" t="str">
            <v>!</v>
          </cell>
          <cell r="AL14">
            <v>25.8</v>
          </cell>
          <cell r="AM14" t="str">
            <v>!</v>
          </cell>
          <cell r="AN14">
            <v>7.0897579999999998</v>
          </cell>
          <cell r="AO14">
            <v>6.9534630000000002</v>
          </cell>
          <cell r="AP14">
            <v>4.6583895000000002</v>
          </cell>
          <cell r="AQ14">
            <v>4.6583895000000002</v>
          </cell>
          <cell r="AR14" t="str">
            <v>!</v>
          </cell>
          <cell r="AS14">
            <v>23.36</v>
          </cell>
          <cell r="AT14" t="str">
            <v>!</v>
          </cell>
          <cell r="AU14">
            <v>4.9215</v>
          </cell>
          <cell r="AV14">
            <v>4.9215</v>
          </cell>
          <cell r="AW14">
            <v>4.9215</v>
          </cell>
          <cell r="AX14">
            <v>4.9215</v>
          </cell>
          <cell r="AY14" t="str">
            <v>!</v>
          </cell>
          <cell r="AZ14">
            <v>19.686</v>
          </cell>
          <cell r="BA14" t="str">
            <v>!</v>
          </cell>
          <cell r="BB14">
            <v>16.256</v>
          </cell>
          <cell r="BC14" t="str">
            <v>!</v>
          </cell>
          <cell r="BD14">
            <v>12.49</v>
          </cell>
          <cell r="BE14" t="str">
            <v>!</v>
          </cell>
        </row>
        <row r="15">
          <cell r="Y15" t="str">
            <v>!</v>
          </cell>
          <cell r="Z15" t="str">
            <v>!</v>
          </cell>
          <cell r="AA15">
            <v>9.4375640000000018</v>
          </cell>
          <cell r="AB15" t="str">
            <v>!</v>
          </cell>
          <cell r="AC15">
            <v>2.4997720000000001</v>
          </cell>
          <cell r="AD15" t="str">
            <v>!</v>
          </cell>
          <cell r="AE15" t="str">
            <v>!</v>
          </cell>
          <cell r="AF15">
            <v>2.4134340000000001</v>
          </cell>
          <cell r="AG15" t="str">
            <v>!</v>
          </cell>
          <cell r="AH15">
            <v>2.3519999999999999</v>
          </cell>
          <cell r="AI15" t="str">
            <v>!</v>
          </cell>
          <cell r="AJ15">
            <v>2.3347939999999987</v>
          </cell>
          <cell r="AK15" t="str">
            <v>!</v>
          </cell>
          <cell r="AL15">
            <v>9.6</v>
          </cell>
          <cell r="AM15" t="str">
            <v>!</v>
          </cell>
          <cell r="AN15">
            <v>2.557185</v>
          </cell>
          <cell r="AO15">
            <v>2.3826269999999998</v>
          </cell>
          <cell r="AP15">
            <v>4.0720939999999999</v>
          </cell>
          <cell r="AQ15">
            <v>4.0720939999999999</v>
          </cell>
          <cell r="AR15" t="str">
            <v>!</v>
          </cell>
          <cell r="AS15">
            <v>13.084</v>
          </cell>
          <cell r="AT15" t="str">
            <v>!</v>
          </cell>
          <cell r="AU15">
            <v>3.2807499999999998</v>
          </cell>
          <cell r="AV15">
            <v>3.2807499999999998</v>
          </cell>
          <cell r="AW15">
            <v>3.2807499999999998</v>
          </cell>
          <cell r="AX15">
            <v>3.2807499999999998</v>
          </cell>
          <cell r="AY15" t="str">
            <v>!</v>
          </cell>
          <cell r="AZ15">
            <v>13.122999999999999</v>
          </cell>
          <cell r="BA15" t="str">
            <v>!</v>
          </cell>
          <cell r="BB15">
            <v>11.714</v>
          </cell>
          <cell r="BC15" t="str">
            <v>!</v>
          </cell>
          <cell r="BD15">
            <v>5.81</v>
          </cell>
          <cell r="BE15" t="str">
            <v>!</v>
          </cell>
        </row>
        <row r="16">
          <cell r="Y16" t="str">
            <v>!</v>
          </cell>
          <cell r="Z16" t="str">
            <v>!</v>
          </cell>
          <cell r="AA16">
            <v>1.391138</v>
          </cell>
          <cell r="AB16" t="str">
            <v>!</v>
          </cell>
          <cell r="AC16">
            <v>0.35645100000000002</v>
          </cell>
          <cell r="AD16" t="str">
            <v>!</v>
          </cell>
          <cell r="AE16" t="str">
            <v>!</v>
          </cell>
          <cell r="AF16">
            <v>0.35836800000000002</v>
          </cell>
          <cell r="AG16" t="str">
            <v>!</v>
          </cell>
          <cell r="AH16">
            <v>0.42099999999999999</v>
          </cell>
          <cell r="AI16" t="str">
            <v>!</v>
          </cell>
          <cell r="AJ16">
            <v>0.34118099999999973</v>
          </cell>
          <cell r="AK16" t="str">
            <v>!</v>
          </cell>
          <cell r="AL16">
            <v>1.4769999999999999</v>
          </cell>
          <cell r="AM16" t="str">
            <v>!</v>
          </cell>
          <cell r="AN16">
            <v>0.155694</v>
          </cell>
          <cell r="AO16">
            <v>0.14082800000000001</v>
          </cell>
          <cell r="AP16">
            <v>0.201739</v>
          </cell>
          <cell r="AQ16">
            <v>0.201739</v>
          </cell>
          <cell r="AR16" t="str">
            <v>!</v>
          </cell>
          <cell r="AS16">
            <v>0.7</v>
          </cell>
          <cell r="AT16" t="str">
            <v>!</v>
          </cell>
          <cell r="AU16">
            <v>0.36724999999999997</v>
          </cell>
          <cell r="AV16">
            <v>0.36724999999999997</v>
          </cell>
          <cell r="AW16">
            <v>0.36724999999999997</v>
          </cell>
          <cell r="AX16">
            <v>0.36724999999999997</v>
          </cell>
          <cell r="AY16" t="str">
            <v>!</v>
          </cell>
          <cell r="AZ16">
            <v>1.4689999999999999</v>
          </cell>
          <cell r="BA16" t="str">
            <v>!</v>
          </cell>
          <cell r="BB16">
            <v>1.306</v>
          </cell>
          <cell r="BC16" t="str">
            <v>!</v>
          </cell>
          <cell r="BD16">
            <v>0.5</v>
          </cell>
          <cell r="BE16" t="str">
            <v>!</v>
          </cell>
        </row>
        <row r="17">
          <cell r="Y17" t="str">
            <v>!</v>
          </cell>
          <cell r="Z17" t="str">
            <v>!</v>
          </cell>
          <cell r="AB17" t="str">
            <v>!</v>
          </cell>
          <cell r="AD17" t="str">
            <v>!</v>
          </cell>
          <cell r="AE17" t="str">
            <v>!</v>
          </cell>
          <cell r="AG17" t="str">
            <v>!</v>
          </cell>
          <cell r="AI17" t="str">
            <v>!</v>
          </cell>
          <cell r="AK17" t="str">
            <v>!</v>
          </cell>
          <cell r="AM17" t="str">
            <v>!</v>
          </cell>
          <cell r="AN17" t="str">
            <v xml:space="preserve"> </v>
          </cell>
          <cell r="AP17" t="str">
            <v xml:space="preserve"> </v>
          </cell>
          <cell r="AQ17" t="str">
            <v xml:space="preserve"> </v>
          </cell>
          <cell r="AR17" t="str">
            <v>!</v>
          </cell>
          <cell r="AT17" t="str">
            <v>!</v>
          </cell>
          <cell r="AU17" t="str">
            <v xml:space="preserve"> </v>
          </cell>
          <cell r="AV17" t="str">
            <v xml:space="preserve"> </v>
          </cell>
          <cell r="AW17" t="str">
            <v xml:space="preserve"> </v>
          </cell>
          <cell r="AX17" t="str">
            <v xml:space="preserve"> </v>
          </cell>
          <cell r="AY17" t="str">
            <v>!</v>
          </cell>
          <cell r="BA17" t="str">
            <v>!</v>
          </cell>
          <cell r="BC17" t="str">
            <v>!</v>
          </cell>
          <cell r="BE17" t="str">
            <v>!</v>
          </cell>
        </row>
        <row r="18">
          <cell r="Y18" t="str">
            <v>!</v>
          </cell>
          <cell r="Z18" t="str">
            <v>!</v>
          </cell>
          <cell r="AB18" t="str">
            <v>!</v>
          </cell>
          <cell r="AD18" t="str">
            <v>!</v>
          </cell>
          <cell r="AE18" t="str">
            <v>!</v>
          </cell>
          <cell r="AG18" t="str">
            <v>!</v>
          </cell>
          <cell r="AI18" t="str">
            <v>!</v>
          </cell>
          <cell r="AK18" t="str">
            <v>!</v>
          </cell>
          <cell r="AM18" t="str">
            <v>!</v>
          </cell>
          <cell r="AO18" t="str">
            <v xml:space="preserve"> </v>
          </cell>
          <cell r="AP18" t="str">
            <v xml:space="preserve"> </v>
          </cell>
          <cell r="AR18" t="str">
            <v>!</v>
          </cell>
          <cell r="AT18" t="str">
            <v>!</v>
          </cell>
          <cell r="AU18" t="str">
            <v xml:space="preserve"> </v>
          </cell>
          <cell r="AV18" t="str">
            <v xml:space="preserve"> </v>
          </cell>
          <cell r="AW18" t="str">
            <v xml:space="preserve"> </v>
          </cell>
          <cell r="AY18" t="str">
            <v>!</v>
          </cell>
          <cell r="BA18" t="str">
            <v>!</v>
          </cell>
          <cell r="BC18" t="str">
            <v>!</v>
          </cell>
          <cell r="BE18" t="str">
            <v>!</v>
          </cell>
        </row>
        <row r="19">
          <cell r="Y19" t="str">
            <v>!</v>
          </cell>
          <cell r="Z19" t="str">
            <v>!</v>
          </cell>
          <cell r="AA19">
            <v>26.449785800000001</v>
          </cell>
          <cell r="AB19" t="str">
            <v>!</v>
          </cell>
          <cell r="AC19">
            <v>6.8191364600000002</v>
          </cell>
          <cell r="AD19" t="str">
            <v>!</v>
          </cell>
          <cell r="AE19" t="str">
            <v>!</v>
          </cell>
          <cell r="AF19">
            <v>6.2630784999999998</v>
          </cell>
          <cell r="AG19" t="str">
            <v>!</v>
          </cell>
          <cell r="AH19">
            <v>5.8398999999999983</v>
          </cell>
          <cell r="AI19" t="str">
            <v>!</v>
          </cell>
          <cell r="AJ19">
            <v>6.1163850399999973</v>
          </cell>
          <cell r="AK19" t="str">
            <v>!</v>
          </cell>
          <cell r="AL19">
            <v>25.038499999999996</v>
          </cell>
          <cell r="AM19" t="str">
            <v>!</v>
          </cell>
          <cell r="AN19">
            <v>6.878876749999999</v>
          </cell>
          <cell r="AO19">
            <v>6.6764393499999999</v>
          </cell>
          <cell r="AP19">
            <v>6.0086032500000002</v>
          </cell>
          <cell r="AQ19">
            <v>6.0086032500000002</v>
          </cell>
          <cell r="AR19" t="str">
            <v>!</v>
          </cell>
          <cell r="AS19">
            <v>25.206600000000002</v>
          </cell>
          <cell r="AT19" t="str">
            <v>!</v>
          </cell>
          <cell r="AU19">
            <v>5.7611625000000002</v>
          </cell>
          <cell r="AV19">
            <v>5.7611625000000002</v>
          </cell>
          <cell r="AW19">
            <v>5.7611625000000002</v>
          </cell>
          <cell r="AX19">
            <v>5.7611625000000002</v>
          </cell>
          <cell r="AY19" t="str">
            <v>!</v>
          </cell>
          <cell r="AZ19">
            <v>23.044650000000001</v>
          </cell>
          <cell r="BA19" t="str">
            <v>!</v>
          </cell>
          <cell r="BB19">
            <v>19.646299999999997</v>
          </cell>
          <cell r="BC19" t="str">
            <v>!</v>
          </cell>
          <cell r="BD19">
            <v>12.769500000000001</v>
          </cell>
          <cell r="BE19" t="str">
            <v>!</v>
          </cell>
        </row>
        <row r="20">
          <cell r="Y20" t="str">
            <v>!</v>
          </cell>
          <cell r="Z20" t="str">
            <v>!</v>
          </cell>
          <cell r="AA20">
            <v>19.6198002</v>
          </cell>
          <cell r="AB20" t="str">
            <v>!</v>
          </cell>
          <cell r="AC20">
            <v>5.0160591600000002</v>
          </cell>
          <cell r="AD20" t="str">
            <v>!</v>
          </cell>
          <cell r="AE20" t="str">
            <v>!</v>
          </cell>
          <cell r="AF20">
            <v>4.5151623999999995</v>
          </cell>
          <cell r="AG20" t="str">
            <v>!</v>
          </cell>
          <cell r="AH20">
            <v>4.1005999999999991</v>
          </cell>
          <cell r="AI20" t="str">
            <v>!</v>
          </cell>
          <cell r="AJ20">
            <v>4.428178439999999</v>
          </cell>
          <cell r="AK20" t="str">
            <v>!</v>
          </cell>
          <cell r="AL20">
            <v>18.059999999999999</v>
          </cell>
          <cell r="AM20" t="str">
            <v>!</v>
          </cell>
          <cell r="AN20">
            <v>5.1388594999999988</v>
          </cell>
          <cell r="AO20">
            <v>5.057317799999999</v>
          </cell>
          <cell r="AP20">
            <v>3.26087265</v>
          </cell>
          <cell r="AQ20">
            <v>3.26087265</v>
          </cell>
          <cell r="AR20" t="str">
            <v>!</v>
          </cell>
          <cell r="AS20">
            <v>16.352</v>
          </cell>
          <cell r="AT20" t="str">
            <v>!</v>
          </cell>
          <cell r="AU20">
            <v>3.4450499999999997</v>
          </cell>
          <cell r="AV20">
            <v>3.4450499999999997</v>
          </cell>
          <cell r="AW20">
            <v>3.4450499999999997</v>
          </cell>
          <cell r="AX20">
            <v>3.4450499999999997</v>
          </cell>
          <cell r="AY20" t="str">
            <v>!</v>
          </cell>
          <cell r="AZ20">
            <v>13.780199999999999</v>
          </cell>
          <cell r="BA20" t="str">
            <v>!</v>
          </cell>
          <cell r="BB20">
            <v>11.379199999999999</v>
          </cell>
          <cell r="BC20" t="str">
            <v>!</v>
          </cell>
          <cell r="BD20">
            <v>8.7430000000000003</v>
          </cell>
          <cell r="BE20" t="str">
            <v>!</v>
          </cell>
        </row>
        <row r="21">
          <cell r="Y21" t="str">
            <v>!</v>
          </cell>
          <cell r="Z21" t="str">
            <v>!</v>
          </cell>
          <cell r="AA21">
            <v>6.1344166000000007</v>
          </cell>
          <cell r="AB21" t="str">
            <v>!</v>
          </cell>
          <cell r="AC21">
            <v>1.6248518000000001</v>
          </cell>
          <cell r="AD21" t="str">
            <v>!</v>
          </cell>
          <cell r="AE21" t="str">
            <v>!</v>
          </cell>
          <cell r="AF21">
            <v>1.5687321000000001</v>
          </cell>
          <cell r="AG21" t="str">
            <v>!</v>
          </cell>
          <cell r="AH21">
            <v>1.5287999999999999</v>
          </cell>
          <cell r="AI21" t="str">
            <v>!</v>
          </cell>
          <cell r="AJ21">
            <v>1.5176160999999992</v>
          </cell>
          <cell r="AK21" t="str">
            <v>!</v>
          </cell>
          <cell r="AL21">
            <v>6.24</v>
          </cell>
          <cell r="AM21" t="str">
            <v>!</v>
          </cell>
          <cell r="AN21">
            <v>1.6621702500000002</v>
          </cell>
          <cell r="AO21">
            <v>1.54870755</v>
          </cell>
          <cell r="AP21">
            <v>2.6468611000000002</v>
          </cell>
          <cell r="AQ21">
            <v>2.6468611000000002</v>
          </cell>
          <cell r="AR21" t="str">
            <v>!</v>
          </cell>
          <cell r="AS21">
            <v>8.5045999999999999</v>
          </cell>
          <cell r="AT21" t="str">
            <v>!</v>
          </cell>
          <cell r="AU21">
            <v>2.1324874999999999</v>
          </cell>
          <cell r="AV21">
            <v>2.1324874999999999</v>
          </cell>
          <cell r="AW21">
            <v>2.1324874999999999</v>
          </cell>
          <cell r="AX21">
            <v>2.1324874999999999</v>
          </cell>
          <cell r="AY21" t="str">
            <v>!</v>
          </cell>
          <cell r="AZ21">
            <v>8.5299499999999995</v>
          </cell>
          <cell r="BA21" t="str">
            <v>!</v>
          </cell>
          <cell r="BB21">
            <v>7.6141000000000005</v>
          </cell>
          <cell r="BC21" t="str">
            <v>!</v>
          </cell>
          <cell r="BD21">
            <v>3.7765</v>
          </cell>
          <cell r="BE21" t="str">
            <v>!</v>
          </cell>
        </row>
        <row r="22">
          <cell r="Y22" t="str">
            <v>!</v>
          </cell>
          <cell r="Z22" t="str">
            <v>!</v>
          </cell>
          <cell r="AA22">
            <v>0.69556899999999999</v>
          </cell>
          <cell r="AB22" t="str">
            <v>!</v>
          </cell>
          <cell r="AC22">
            <v>0.17822550000000001</v>
          </cell>
          <cell r="AD22" t="str">
            <v>!</v>
          </cell>
          <cell r="AE22" t="str">
            <v>!</v>
          </cell>
          <cell r="AF22">
            <v>0.17918400000000001</v>
          </cell>
          <cell r="AG22" t="str">
            <v>!</v>
          </cell>
          <cell r="AH22">
            <v>0.21049999999999999</v>
          </cell>
          <cell r="AI22" t="str">
            <v>!</v>
          </cell>
          <cell r="AJ22">
            <v>0.17059049999999987</v>
          </cell>
          <cell r="AK22" t="str">
            <v>!</v>
          </cell>
          <cell r="AL22">
            <v>0.73849999999999993</v>
          </cell>
          <cell r="AM22" t="str">
            <v>!</v>
          </cell>
          <cell r="AN22">
            <v>7.7847E-2</v>
          </cell>
          <cell r="AO22">
            <v>7.0414000000000004E-2</v>
          </cell>
          <cell r="AP22">
            <v>0.1008695</v>
          </cell>
          <cell r="AQ22">
            <v>0.1008695</v>
          </cell>
          <cell r="AR22" t="str">
            <v>!</v>
          </cell>
          <cell r="AS22">
            <v>0.35</v>
          </cell>
          <cell r="AT22" t="str">
            <v>!</v>
          </cell>
          <cell r="AU22">
            <v>0.18362499999999998</v>
          </cell>
          <cell r="AV22">
            <v>0.18362499999999998</v>
          </cell>
          <cell r="AW22">
            <v>0.18362499999999998</v>
          </cell>
          <cell r="AX22">
            <v>0.18362499999999998</v>
          </cell>
          <cell r="AY22" t="str">
            <v>!</v>
          </cell>
          <cell r="AZ22">
            <v>0.73449999999999993</v>
          </cell>
          <cell r="BA22" t="str">
            <v>!</v>
          </cell>
          <cell r="BB22">
            <v>0.65300000000000002</v>
          </cell>
          <cell r="BC22" t="str">
            <v>!</v>
          </cell>
          <cell r="BD22">
            <v>0.25</v>
          </cell>
          <cell r="BE22" t="str">
            <v>!</v>
          </cell>
        </row>
        <row r="23">
          <cell r="Y23" t="str">
            <v>!</v>
          </cell>
          <cell r="Z23" t="str">
            <v>!</v>
          </cell>
          <cell r="AB23" t="str">
            <v>!</v>
          </cell>
          <cell r="AD23" t="str">
            <v>!</v>
          </cell>
          <cell r="AE23" t="str">
            <v>!</v>
          </cell>
          <cell r="AG23" t="str">
            <v>!</v>
          </cell>
          <cell r="AI23" t="str">
            <v>!</v>
          </cell>
          <cell r="AK23" t="str">
            <v>!</v>
          </cell>
          <cell r="AM23" t="str">
            <v>!</v>
          </cell>
          <cell r="AN23" t="str">
            <v xml:space="preserve"> </v>
          </cell>
          <cell r="AO23" t="str">
            <v xml:space="preserve"> </v>
          </cell>
          <cell r="AP23" t="str">
            <v xml:space="preserve"> </v>
          </cell>
          <cell r="AQ23" t="str">
            <v xml:space="preserve"> </v>
          </cell>
          <cell r="AR23" t="str">
            <v>!</v>
          </cell>
          <cell r="AT23" t="str">
            <v>!</v>
          </cell>
          <cell r="AU23" t="str">
            <v xml:space="preserve"> </v>
          </cell>
          <cell r="AV23" t="str">
            <v xml:space="preserve"> </v>
          </cell>
          <cell r="AW23" t="str">
            <v xml:space="preserve"> </v>
          </cell>
          <cell r="AX23" t="str">
            <v xml:space="preserve"> </v>
          </cell>
          <cell r="AY23" t="str">
            <v>!</v>
          </cell>
          <cell r="BA23" t="str">
            <v>!</v>
          </cell>
          <cell r="BC23" t="str">
            <v>!</v>
          </cell>
          <cell r="BE23" t="str">
            <v>!</v>
          </cell>
        </row>
        <row r="24">
          <cell r="Y24" t="str">
            <v>!</v>
          </cell>
          <cell r="Z24" t="str">
            <v>!</v>
          </cell>
          <cell r="AB24" t="str">
            <v>!</v>
          </cell>
          <cell r="AD24" t="str">
            <v>!</v>
          </cell>
          <cell r="AE24" t="str">
            <v>!</v>
          </cell>
          <cell r="AG24" t="str">
            <v>!</v>
          </cell>
          <cell r="AI24" t="str">
            <v>!</v>
          </cell>
          <cell r="AK24" t="str">
            <v>!</v>
          </cell>
          <cell r="AM24" t="str">
            <v>!</v>
          </cell>
          <cell r="AN24" t="str">
            <v xml:space="preserve"> </v>
          </cell>
          <cell r="AO24" t="str">
            <v xml:space="preserve"> </v>
          </cell>
          <cell r="AP24" t="str">
            <v xml:space="preserve"> </v>
          </cell>
          <cell r="AQ24" t="str">
            <v xml:space="preserve"> </v>
          </cell>
          <cell r="AR24" t="str">
            <v>!</v>
          </cell>
          <cell r="AT24" t="str">
            <v>!</v>
          </cell>
          <cell r="AU24" t="str">
            <v xml:space="preserve"> </v>
          </cell>
          <cell r="AV24" t="str">
            <v xml:space="preserve"> </v>
          </cell>
          <cell r="AW24" t="str">
            <v xml:space="preserve"> </v>
          </cell>
          <cell r="AX24" t="str">
            <v xml:space="preserve"> </v>
          </cell>
          <cell r="AY24" t="str">
            <v>!</v>
          </cell>
          <cell r="BA24" t="str">
            <v>!</v>
          </cell>
          <cell r="BC24" t="str">
            <v>!</v>
          </cell>
          <cell r="BE24" t="str">
            <v>!</v>
          </cell>
        </row>
        <row r="25">
          <cell r="Y25" t="str">
            <v>!</v>
          </cell>
          <cell r="Z25" t="str">
            <v>!</v>
          </cell>
          <cell r="AA25">
            <v>12.4072022</v>
          </cell>
          <cell r="AB25" t="str">
            <v>!</v>
          </cell>
          <cell r="AC25">
            <v>3.2028853399999999</v>
          </cell>
          <cell r="AD25" t="str">
            <v>!</v>
          </cell>
          <cell r="AE25" t="str">
            <v>!</v>
          </cell>
          <cell r="AF25">
            <v>2.9589555000000001</v>
          </cell>
          <cell r="AG25" t="str">
            <v>!</v>
          </cell>
          <cell r="AH25">
            <v>2.7910999999999997</v>
          </cell>
          <cell r="AI25" t="str">
            <v>!</v>
          </cell>
          <cell r="AJ25">
            <v>2.8855591599999992</v>
          </cell>
          <cell r="AK25" t="str">
            <v>!</v>
          </cell>
          <cell r="AL25">
            <v>11.838499999999998</v>
          </cell>
          <cell r="AM25" t="str">
            <v>!</v>
          </cell>
          <cell r="AN25">
            <v>3.0997891500000003</v>
          </cell>
          <cell r="AO25">
            <v>2.9903723499999999</v>
          </cell>
          <cell r="AP25">
            <v>2.9236192499999998</v>
          </cell>
          <cell r="AQ25">
            <v>2.9236192499999998</v>
          </cell>
          <cell r="AR25" t="str">
            <v>!</v>
          </cell>
          <cell r="AS25">
            <v>11.937399999999998</v>
          </cell>
          <cell r="AT25" t="str">
            <v>!</v>
          </cell>
          <cell r="AU25">
            <v>2.8083375000000004</v>
          </cell>
          <cell r="AV25">
            <v>2.8083375000000004</v>
          </cell>
          <cell r="AW25">
            <v>2.8083375000000004</v>
          </cell>
          <cell r="AX25">
            <v>2.8083375000000004</v>
          </cell>
          <cell r="AY25" t="str">
            <v>!</v>
          </cell>
          <cell r="AZ25">
            <v>8.6445000000000007</v>
          </cell>
          <cell r="BA25" t="str">
            <v>!</v>
          </cell>
          <cell r="BB25">
            <v>9.6297000000000015</v>
          </cell>
          <cell r="BC25" t="str">
            <v>!</v>
          </cell>
          <cell r="BD25">
            <v>6.0305</v>
          </cell>
          <cell r="BE25" t="str">
            <v>!</v>
          </cell>
        </row>
        <row r="26">
          <cell r="Y26" t="str">
            <v>!</v>
          </cell>
          <cell r="Z26" t="str">
            <v>!</v>
          </cell>
          <cell r="AA26">
            <v>8.4084858000000011</v>
          </cell>
          <cell r="AB26" t="str">
            <v>!</v>
          </cell>
          <cell r="AC26">
            <v>2.14973964</v>
          </cell>
          <cell r="AD26" t="str">
            <v>!</v>
          </cell>
          <cell r="AE26" t="str">
            <v>!</v>
          </cell>
          <cell r="AF26">
            <v>1.9350695999999998</v>
          </cell>
          <cell r="AG26" t="str">
            <v>!</v>
          </cell>
          <cell r="AH26">
            <v>1.7573999999999999</v>
          </cell>
          <cell r="AI26" t="str">
            <v>!</v>
          </cell>
          <cell r="AJ26">
            <v>1.8977907599999997</v>
          </cell>
          <cell r="AK26" t="str">
            <v>!</v>
          </cell>
          <cell r="AL26">
            <v>7.7399999999999984</v>
          </cell>
          <cell r="AM26" t="str">
            <v>!</v>
          </cell>
          <cell r="AN26">
            <v>2.1269274</v>
          </cell>
          <cell r="AO26">
            <v>2.0860389000000001</v>
          </cell>
          <cell r="AP26">
            <v>1.3975168499999999</v>
          </cell>
          <cell r="AQ26">
            <v>1.3975168499999999</v>
          </cell>
          <cell r="AR26" t="str">
            <v>!</v>
          </cell>
          <cell r="AS26">
            <v>7.008</v>
          </cell>
          <cell r="AT26" t="str">
            <v>!</v>
          </cell>
          <cell r="AU26">
            <v>1.47645</v>
          </cell>
          <cell r="AV26">
            <v>1.47645</v>
          </cell>
          <cell r="AW26">
            <v>1.47645</v>
          </cell>
          <cell r="AX26">
            <v>1.47645</v>
          </cell>
          <cell r="AY26" t="str">
            <v>!</v>
          </cell>
          <cell r="AZ26">
            <v>5.47</v>
          </cell>
          <cell r="BA26" t="str">
            <v>!</v>
          </cell>
          <cell r="BB26">
            <v>4.8768000000000002</v>
          </cell>
          <cell r="BC26" t="str">
            <v>!</v>
          </cell>
          <cell r="BD26">
            <v>3.7469999999999999</v>
          </cell>
          <cell r="BE26" t="str">
            <v>!</v>
          </cell>
        </row>
        <row r="27">
          <cell r="Y27" t="str">
            <v>!</v>
          </cell>
          <cell r="Z27" t="str">
            <v>!</v>
          </cell>
          <cell r="AA27">
            <v>3.3031473999999998</v>
          </cell>
          <cell r="AB27" t="str">
            <v>!</v>
          </cell>
          <cell r="AC27">
            <v>0.87492020000000004</v>
          </cell>
          <cell r="AD27" t="str">
            <v>!</v>
          </cell>
          <cell r="AE27" t="str">
            <v>!</v>
          </cell>
          <cell r="AF27">
            <v>0.84470190000000001</v>
          </cell>
          <cell r="AG27" t="str">
            <v>!</v>
          </cell>
          <cell r="AH27">
            <v>0.82319999999999993</v>
          </cell>
          <cell r="AI27" t="str">
            <v>!</v>
          </cell>
          <cell r="AJ27">
            <v>0.81717789999999946</v>
          </cell>
          <cell r="AK27" t="str">
            <v>!</v>
          </cell>
          <cell r="AL27">
            <v>3.3599999999999994</v>
          </cell>
          <cell r="AM27" t="str">
            <v>!</v>
          </cell>
          <cell r="AN27">
            <v>0.89501474999999997</v>
          </cell>
          <cell r="AO27">
            <v>0.8339194499999999</v>
          </cell>
          <cell r="AP27">
            <v>1.4252328999999999</v>
          </cell>
          <cell r="AQ27">
            <v>1.4252328999999999</v>
          </cell>
          <cell r="AR27" t="str">
            <v>!</v>
          </cell>
          <cell r="AS27">
            <v>4.5793999999999997</v>
          </cell>
          <cell r="AT27" t="str">
            <v>!</v>
          </cell>
          <cell r="AU27">
            <v>1.1482625</v>
          </cell>
          <cell r="AV27">
            <v>1.1482625</v>
          </cell>
          <cell r="AW27">
            <v>1.1482625</v>
          </cell>
          <cell r="AX27">
            <v>1.1482625</v>
          </cell>
          <cell r="AY27" t="str">
            <v>!</v>
          </cell>
          <cell r="AZ27">
            <v>2.44</v>
          </cell>
          <cell r="BA27" t="str">
            <v>!</v>
          </cell>
          <cell r="BB27">
            <v>4.0998999999999999</v>
          </cell>
          <cell r="BC27" t="str">
            <v>!</v>
          </cell>
          <cell r="BD27">
            <v>2.0334999999999996</v>
          </cell>
          <cell r="BE27" t="str">
            <v>!</v>
          </cell>
        </row>
        <row r="28">
          <cell r="Y28" t="str">
            <v>!</v>
          </cell>
          <cell r="Z28" t="str">
            <v>!</v>
          </cell>
          <cell r="AA28">
            <v>0.69556899999999999</v>
          </cell>
          <cell r="AB28" t="str">
            <v>!</v>
          </cell>
          <cell r="AC28">
            <v>0.17822550000000001</v>
          </cell>
          <cell r="AD28" t="str">
            <v>!</v>
          </cell>
          <cell r="AE28" t="str">
            <v>!</v>
          </cell>
          <cell r="AF28">
            <v>0.17918400000000001</v>
          </cell>
          <cell r="AG28" t="str">
            <v>!</v>
          </cell>
          <cell r="AH28">
            <v>0.21049999999999999</v>
          </cell>
          <cell r="AI28" t="str">
            <v>!</v>
          </cell>
          <cell r="AJ28">
            <v>0.17059049999999987</v>
          </cell>
          <cell r="AK28" t="str">
            <v>!</v>
          </cell>
          <cell r="AL28">
            <v>0.73849999999999993</v>
          </cell>
          <cell r="AM28" t="str">
            <v>!</v>
          </cell>
          <cell r="AN28">
            <v>7.7847E-2</v>
          </cell>
          <cell r="AO28">
            <v>7.0414000000000004E-2</v>
          </cell>
          <cell r="AP28">
            <v>0.1008695</v>
          </cell>
          <cell r="AQ28">
            <v>0.1008695</v>
          </cell>
          <cell r="AR28" t="str">
            <v>!</v>
          </cell>
          <cell r="AS28">
            <v>0.35</v>
          </cell>
          <cell r="AT28" t="str">
            <v>!</v>
          </cell>
          <cell r="AU28">
            <v>0.18362499999999998</v>
          </cell>
          <cell r="AV28">
            <v>0.18362499999999998</v>
          </cell>
          <cell r="AW28">
            <v>0.18362499999999998</v>
          </cell>
          <cell r="AX28">
            <v>0.18362499999999998</v>
          </cell>
          <cell r="AY28" t="str">
            <v>!</v>
          </cell>
          <cell r="AZ28">
            <v>0.73449999999999993</v>
          </cell>
          <cell r="BA28" t="str">
            <v>!</v>
          </cell>
          <cell r="BB28">
            <v>0.65300000000000002</v>
          </cell>
          <cell r="BC28" t="str">
            <v>!</v>
          </cell>
          <cell r="BD28">
            <v>0.25</v>
          </cell>
          <cell r="BE28" t="str">
            <v>!</v>
          </cell>
        </row>
        <row r="29">
          <cell r="Y29" t="str">
            <v>!</v>
          </cell>
          <cell r="Z29" t="str">
            <v>!</v>
          </cell>
          <cell r="AB29" t="str">
            <v>!</v>
          </cell>
          <cell r="AD29" t="str">
            <v>!</v>
          </cell>
          <cell r="AE29" t="str">
            <v>!</v>
          </cell>
          <cell r="AG29" t="str">
            <v>!</v>
          </cell>
          <cell r="AI29" t="str">
            <v>!</v>
          </cell>
          <cell r="AK29" t="str">
            <v>!</v>
          </cell>
          <cell r="AM29" t="str">
            <v>!</v>
          </cell>
          <cell r="AN29" t="str">
            <v xml:space="preserve"> </v>
          </cell>
          <cell r="AO29" t="str">
            <v xml:space="preserve"> </v>
          </cell>
          <cell r="AP29" t="str">
            <v xml:space="preserve"> </v>
          </cell>
          <cell r="AQ29" t="str">
            <v xml:space="preserve"> </v>
          </cell>
          <cell r="AR29" t="str">
            <v>!</v>
          </cell>
          <cell r="AT29" t="str">
            <v>!</v>
          </cell>
          <cell r="AU29" t="str">
            <v xml:space="preserve"> </v>
          </cell>
          <cell r="AV29" t="str">
            <v xml:space="preserve"> </v>
          </cell>
          <cell r="AW29" t="str">
            <v xml:space="preserve"> </v>
          </cell>
          <cell r="AX29" t="str">
            <v xml:space="preserve"> </v>
          </cell>
          <cell r="AY29" t="str">
            <v>!</v>
          </cell>
          <cell r="BA29" t="str">
            <v>!</v>
          </cell>
          <cell r="BC29" t="str">
            <v>!</v>
          </cell>
          <cell r="BE29" t="str">
            <v>!</v>
          </cell>
        </row>
        <row r="30">
          <cell r="AE30" t="str">
            <v>!</v>
          </cell>
          <cell r="AN30" t="str">
            <v xml:space="preserve"> </v>
          </cell>
          <cell r="AO30" t="str">
            <v xml:space="preserve"> </v>
          </cell>
          <cell r="AP30" t="str">
            <v xml:space="preserve"> </v>
          </cell>
          <cell r="AQ30" t="str">
            <v xml:space="preserve"> </v>
          </cell>
          <cell r="AR30" t="str">
            <v>!</v>
          </cell>
          <cell r="AT30" t="str">
            <v>!</v>
          </cell>
          <cell r="AU30" t="str">
            <v xml:space="preserve"> </v>
          </cell>
          <cell r="AV30" t="str">
            <v xml:space="preserve"> </v>
          </cell>
          <cell r="AW30" t="str">
            <v xml:space="preserve"> </v>
          </cell>
          <cell r="AX30" t="str">
            <v xml:space="preserve"> </v>
          </cell>
          <cell r="AY30" t="str">
            <v>!</v>
          </cell>
        </row>
        <row r="31">
          <cell r="Y31" t="str">
            <v>!</v>
          </cell>
          <cell r="Z31" t="str">
            <v>!</v>
          </cell>
          <cell r="AB31" t="str">
            <v>!</v>
          </cell>
          <cell r="AD31" t="str">
            <v>!</v>
          </cell>
          <cell r="AE31" t="str">
            <v>!</v>
          </cell>
          <cell r="AG31" t="str">
            <v>!</v>
          </cell>
          <cell r="AI31" t="str">
            <v>!</v>
          </cell>
          <cell r="AK31" t="str">
            <v>!</v>
          </cell>
          <cell r="AM31" t="str">
            <v>!</v>
          </cell>
          <cell r="AN31" t="str">
            <v xml:space="preserve"> </v>
          </cell>
          <cell r="AO31" t="str">
            <v xml:space="preserve"> </v>
          </cell>
          <cell r="AP31" t="str">
            <v xml:space="preserve"> </v>
          </cell>
          <cell r="AQ31" t="str">
            <v xml:space="preserve"> </v>
          </cell>
          <cell r="AR31" t="str">
            <v>!</v>
          </cell>
          <cell r="AT31" t="str">
            <v>!</v>
          </cell>
          <cell r="AU31" t="str">
            <v xml:space="preserve"> </v>
          </cell>
          <cell r="AV31" t="str">
            <v xml:space="preserve"> </v>
          </cell>
          <cell r="AW31" t="str">
            <v xml:space="preserve"> </v>
          </cell>
          <cell r="AX31" t="str">
            <v xml:space="preserve"> </v>
          </cell>
          <cell r="AY31" t="str">
            <v>!</v>
          </cell>
          <cell r="BA31" t="str">
            <v>!</v>
          </cell>
          <cell r="BC31" t="str">
            <v>!</v>
          </cell>
          <cell r="BE31" t="str">
            <v>!</v>
          </cell>
        </row>
        <row r="32">
          <cell r="Y32" t="str">
            <v>!</v>
          </cell>
          <cell r="Z32" t="str">
            <v>!</v>
          </cell>
          <cell r="AB32" t="str">
            <v>!</v>
          </cell>
          <cell r="AD32" t="str">
            <v>!</v>
          </cell>
          <cell r="AE32" t="str">
            <v>!</v>
          </cell>
          <cell r="AG32" t="str">
            <v>!</v>
          </cell>
          <cell r="AI32" t="str">
            <v>!</v>
          </cell>
          <cell r="AK32" t="str">
            <v>!</v>
          </cell>
          <cell r="AM32" t="str">
            <v>!</v>
          </cell>
          <cell r="AN32" t="str">
            <v xml:space="preserve"> </v>
          </cell>
          <cell r="AO32" t="str">
            <v xml:space="preserve"> </v>
          </cell>
          <cell r="AP32" t="str">
            <v xml:space="preserve"> </v>
          </cell>
          <cell r="AQ32" t="str">
            <v xml:space="preserve"> </v>
          </cell>
          <cell r="AR32" t="str">
            <v>!</v>
          </cell>
          <cell r="AT32" t="str">
            <v>!</v>
          </cell>
          <cell r="AU32" t="str">
            <v xml:space="preserve"> </v>
          </cell>
          <cell r="AV32" t="str">
            <v xml:space="preserve"> </v>
          </cell>
          <cell r="AW32" t="str">
            <v xml:space="preserve"> </v>
          </cell>
          <cell r="AX32" t="str">
            <v xml:space="preserve"> </v>
          </cell>
          <cell r="AY32" t="str">
            <v>!</v>
          </cell>
          <cell r="BA32" t="str">
            <v>!</v>
          </cell>
          <cell r="BC32" t="str">
            <v>!</v>
          </cell>
          <cell r="BE32" t="str">
            <v>!</v>
          </cell>
        </row>
        <row r="33">
          <cell r="Y33" t="str">
            <v>!</v>
          </cell>
          <cell r="Z33" t="str">
            <v>!</v>
          </cell>
          <cell r="AB33" t="str">
            <v>!</v>
          </cell>
          <cell r="AD33" t="str">
            <v>!</v>
          </cell>
          <cell r="AE33" t="str">
            <v>!</v>
          </cell>
          <cell r="AG33" t="str">
            <v>!</v>
          </cell>
          <cell r="AI33" t="str">
            <v>!</v>
          </cell>
          <cell r="AK33" t="str">
            <v>!</v>
          </cell>
          <cell r="AM33" t="str">
            <v>!</v>
          </cell>
          <cell r="AN33" t="str">
            <v xml:space="preserve"> </v>
          </cell>
          <cell r="AO33" t="str">
            <v xml:space="preserve"> </v>
          </cell>
          <cell r="AP33" t="str">
            <v xml:space="preserve"> </v>
          </cell>
          <cell r="AR33" t="str">
            <v>!</v>
          </cell>
          <cell r="AT33" t="str">
            <v>!</v>
          </cell>
          <cell r="AU33" t="str">
            <v xml:space="preserve"> </v>
          </cell>
          <cell r="AV33" t="str">
            <v xml:space="preserve"> </v>
          </cell>
          <cell r="AW33" t="str">
            <v xml:space="preserve"> </v>
          </cell>
          <cell r="AX33" t="str">
            <v xml:space="preserve"> </v>
          </cell>
          <cell r="AY33" t="str">
            <v>!</v>
          </cell>
          <cell r="BA33" t="str">
            <v>!</v>
          </cell>
          <cell r="BC33" t="str">
            <v>!</v>
          </cell>
          <cell r="BD33" t="str">
            <v xml:space="preserve"> </v>
          </cell>
          <cell r="BE33" t="str">
            <v>!</v>
          </cell>
        </row>
        <row r="34">
          <cell r="Y34" t="str">
            <v>!</v>
          </cell>
          <cell r="Z34" t="str">
            <v>!</v>
          </cell>
          <cell r="AA34">
            <v>37.712884000000003</v>
          </cell>
          <cell r="AB34" t="str">
            <v>!</v>
          </cell>
          <cell r="AC34">
            <v>9.4533177000000013</v>
          </cell>
          <cell r="AD34" t="str">
            <v>!</v>
          </cell>
          <cell r="AE34" t="str">
            <v>!</v>
          </cell>
          <cell r="AF34">
            <v>9.9818076999999992</v>
          </cell>
          <cell r="AG34" t="str">
            <v>!</v>
          </cell>
          <cell r="AH34">
            <v>8.5955690000000011</v>
          </cell>
          <cell r="AI34" t="str">
            <v>!</v>
          </cell>
          <cell r="AJ34">
            <v>10.0348994</v>
          </cell>
          <cell r="AK34" t="str">
            <v>!</v>
          </cell>
          <cell r="AL34">
            <v>38.065593800000002</v>
          </cell>
          <cell r="AM34" t="str">
            <v>!</v>
          </cell>
          <cell r="AN34">
            <v>10.2281084</v>
          </cell>
          <cell r="AO34">
            <v>8.8553163999999995</v>
          </cell>
          <cell r="AP34">
            <v>9.110210600000002</v>
          </cell>
          <cell r="AQ34">
            <v>8.9502106000000019</v>
          </cell>
          <cell r="AR34" t="str">
            <v>!</v>
          </cell>
          <cell r="AS34">
            <v>37.143845999999996</v>
          </cell>
          <cell r="AT34" t="str">
            <v>!</v>
          </cell>
          <cell r="AU34">
            <v>8.5694999999999997</v>
          </cell>
          <cell r="AV34">
            <v>8.5694999999999997</v>
          </cell>
          <cell r="AW34">
            <v>8.5694999999999997</v>
          </cell>
          <cell r="AX34">
            <v>8.5694999999999997</v>
          </cell>
          <cell r="AY34" t="str">
            <v>!</v>
          </cell>
          <cell r="AZ34">
            <v>34.277999999999999</v>
          </cell>
          <cell r="BA34" t="str">
            <v>!</v>
          </cell>
          <cell r="BB34">
            <v>29.276</v>
          </cell>
          <cell r="BC34" t="str">
            <v>!</v>
          </cell>
          <cell r="BD34">
            <v>18.8</v>
          </cell>
          <cell r="BE34" t="str">
            <v>!</v>
          </cell>
        </row>
        <row r="35">
          <cell r="Y35" t="str">
            <v>!</v>
          </cell>
          <cell r="Z35" t="str">
            <v>!</v>
          </cell>
          <cell r="AA35">
            <v>27.404764</v>
          </cell>
          <cell r="AB35" t="str">
            <v>!</v>
          </cell>
          <cell r="AC35">
            <v>6.5847247000000007</v>
          </cell>
          <cell r="AD35" t="str">
            <v>!</v>
          </cell>
          <cell r="AE35" t="str">
            <v>!</v>
          </cell>
          <cell r="AF35">
            <v>6.7716286999999999</v>
          </cell>
          <cell r="AG35" t="str">
            <v>!</v>
          </cell>
          <cell r="AH35">
            <v>5.8322080000000005</v>
          </cell>
          <cell r="AI35" t="str">
            <v>!</v>
          </cell>
          <cell r="AJ35">
            <v>7.5270884000000002</v>
          </cell>
          <cell r="AK35" t="str">
            <v>!</v>
          </cell>
          <cell r="AL35">
            <v>26.715649800000001</v>
          </cell>
          <cell r="AM35" t="str">
            <v>!</v>
          </cell>
          <cell r="AN35">
            <v>7.2782824000000002</v>
          </cell>
          <cell r="AO35">
            <v>6.2070794000000005</v>
          </cell>
          <cell r="AP35">
            <v>4.9373190999999998</v>
          </cell>
          <cell r="AQ35">
            <v>4.9373190999999998</v>
          </cell>
          <cell r="AR35" t="str">
            <v>!</v>
          </cell>
          <cell r="AS35">
            <v>23.36</v>
          </cell>
          <cell r="AT35" t="str">
            <v>!</v>
          </cell>
          <cell r="AU35">
            <v>4.9215</v>
          </cell>
          <cell r="AV35">
            <v>4.9215</v>
          </cell>
          <cell r="AW35">
            <v>4.9215</v>
          </cell>
          <cell r="AX35">
            <v>4.9215</v>
          </cell>
          <cell r="AY35" t="str">
            <v>!</v>
          </cell>
          <cell r="AZ35">
            <v>19.686</v>
          </cell>
          <cell r="BA35" t="str">
            <v>!</v>
          </cell>
          <cell r="BB35">
            <v>16.256</v>
          </cell>
          <cell r="BC35" t="str">
            <v>!</v>
          </cell>
          <cell r="BD35">
            <v>12.49</v>
          </cell>
          <cell r="BE35" t="str">
            <v>!</v>
          </cell>
        </row>
        <row r="36">
          <cell r="Y36" t="str">
            <v>!</v>
          </cell>
          <cell r="Z36" t="str">
            <v>!</v>
          </cell>
          <cell r="AA36">
            <v>9.3005639999999996</v>
          </cell>
          <cell r="AB36" t="str">
            <v>!</v>
          </cell>
          <cell r="AC36">
            <v>2.6537499999999996</v>
          </cell>
          <cell r="AD36" t="str">
            <v>!</v>
          </cell>
          <cell r="AE36" t="str">
            <v>!</v>
          </cell>
          <cell r="AF36">
            <v>2.7867320000000002</v>
          </cell>
          <cell r="AG36" t="str">
            <v>!</v>
          </cell>
          <cell r="AH36">
            <v>2.7633609999999997</v>
          </cell>
          <cell r="AI36" t="str">
            <v>!</v>
          </cell>
          <cell r="AJ36">
            <v>2.307893</v>
          </cell>
          <cell r="AK36" t="str">
            <v>!</v>
          </cell>
          <cell r="AL36">
            <v>10.511735999999999</v>
          </cell>
          <cell r="AM36" t="str">
            <v>!</v>
          </cell>
          <cell r="AN36">
            <v>2.7599799999999997</v>
          </cell>
          <cell r="AO36">
            <v>2.648237</v>
          </cell>
          <cell r="AP36">
            <v>3.8378915000000005</v>
          </cell>
          <cell r="AQ36">
            <v>3.8378915000000005</v>
          </cell>
          <cell r="AR36" t="str">
            <v>!</v>
          </cell>
          <cell r="AS36">
            <v>13.084</v>
          </cell>
          <cell r="AT36" t="str">
            <v>!</v>
          </cell>
          <cell r="AU36">
            <v>3.2807499999999998</v>
          </cell>
          <cell r="AV36">
            <v>3.2807499999999998</v>
          </cell>
          <cell r="AW36">
            <v>3.2807499999999998</v>
          </cell>
          <cell r="AX36">
            <v>3.2807499999999998</v>
          </cell>
          <cell r="AY36" t="str">
            <v>!</v>
          </cell>
          <cell r="AZ36">
            <v>13.122999999999999</v>
          </cell>
          <cell r="BA36" t="str">
            <v>!</v>
          </cell>
          <cell r="BB36">
            <v>11.714</v>
          </cell>
          <cell r="BC36" t="str">
            <v>!</v>
          </cell>
          <cell r="BD36">
            <v>5.81</v>
          </cell>
          <cell r="BE36" t="str">
            <v>!</v>
          </cell>
        </row>
        <row r="37">
          <cell r="Y37" t="str">
            <v>!</v>
          </cell>
          <cell r="Z37" t="str">
            <v>!</v>
          </cell>
          <cell r="AA37">
            <v>1.0075560000000001</v>
          </cell>
          <cell r="AB37" t="str">
            <v>!</v>
          </cell>
          <cell r="AC37">
            <v>0.21484300000000001</v>
          </cell>
          <cell r="AD37" t="str">
            <v>!</v>
          </cell>
          <cell r="AE37" t="str">
            <v>!</v>
          </cell>
          <cell r="AF37">
            <v>0.42344700000000002</v>
          </cell>
          <cell r="AG37" t="str">
            <v>!</v>
          </cell>
          <cell r="AH37">
            <v>0</v>
          </cell>
          <cell r="AI37" t="str">
            <v>!</v>
          </cell>
          <cell r="AJ37">
            <v>0.19991800000000001</v>
          </cell>
          <cell r="AK37" t="str">
            <v>!</v>
          </cell>
          <cell r="AL37">
            <v>0.83820800000000006</v>
          </cell>
          <cell r="AM37" t="str">
            <v>!</v>
          </cell>
          <cell r="AN37">
            <v>0.18984599999999999</v>
          </cell>
          <cell r="AO37">
            <v>0</v>
          </cell>
          <cell r="AP37">
            <v>0.33499999999999996</v>
          </cell>
          <cell r="AQ37">
            <v>0.17499999999999999</v>
          </cell>
          <cell r="AR37" t="str">
            <v>!</v>
          </cell>
          <cell r="AS37">
            <v>0.69984599999999997</v>
          </cell>
          <cell r="AT37" t="str">
            <v>!</v>
          </cell>
          <cell r="AU37">
            <v>0.36724999999999997</v>
          </cell>
          <cell r="AV37">
            <v>0.36724999999999997</v>
          </cell>
          <cell r="AW37">
            <v>0.36724999999999997</v>
          </cell>
          <cell r="AX37">
            <v>0.36724999999999997</v>
          </cell>
          <cell r="AY37" t="str">
            <v>!</v>
          </cell>
          <cell r="AZ37">
            <v>1.4689999999999999</v>
          </cell>
          <cell r="BA37" t="str">
            <v>!</v>
          </cell>
          <cell r="BB37">
            <v>1.306</v>
          </cell>
          <cell r="BC37" t="str">
            <v>!</v>
          </cell>
          <cell r="BD37">
            <v>0.5</v>
          </cell>
          <cell r="BE37" t="str">
            <v>!</v>
          </cell>
        </row>
        <row r="38">
          <cell r="Y38" t="str">
            <v>!</v>
          </cell>
          <cell r="Z38" t="str">
            <v>!</v>
          </cell>
          <cell r="AB38" t="str">
            <v>!</v>
          </cell>
          <cell r="AD38" t="str">
            <v>!</v>
          </cell>
          <cell r="AE38" t="str">
            <v>!</v>
          </cell>
          <cell r="AF38" t="str">
            <v xml:space="preserve"> </v>
          </cell>
          <cell r="AG38" t="str">
            <v>!</v>
          </cell>
          <cell r="AH38" t="str">
            <v xml:space="preserve"> </v>
          </cell>
          <cell r="AI38" t="str">
            <v>!</v>
          </cell>
          <cell r="AJ38" t="str">
            <v xml:space="preserve"> </v>
          </cell>
          <cell r="AK38" t="str">
            <v>!</v>
          </cell>
          <cell r="AM38" t="str">
            <v>!</v>
          </cell>
          <cell r="AN38" t="str">
            <v xml:space="preserve"> </v>
          </cell>
          <cell r="AO38" t="str">
            <v xml:space="preserve"> </v>
          </cell>
          <cell r="AP38" t="str">
            <v xml:space="preserve"> </v>
          </cell>
          <cell r="AQ38" t="str">
            <v xml:space="preserve"> </v>
          </cell>
          <cell r="AR38" t="str">
            <v>!</v>
          </cell>
          <cell r="AT38" t="str">
            <v>!</v>
          </cell>
          <cell r="AU38" t="str">
            <v xml:space="preserve"> </v>
          </cell>
          <cell r="AV38" t="str">
            <v xml:space="preserve"> </v>
          </cell>
          <cell r="AW38" t="str">
            <v xml:space="preserve"> </v>
          </cell>
          <cell r="AX38" t="str">
            <v xml:space="preserve"> </v>
          </cell>
          <cell r="AY38" t="str">
            <v>!</v>
          </cell>
          <cell r="BA38" t="str">
            <v>!</v>
          </cell>
          <cell r="BC38" t="str">
            <v>!</v>
          </cell>
          <cell r="BE38" t="str">
            <v>!</v>
          </cell>
        </row>
        <row r="39">
          <cell r="Y39" t="str">
            <v>!</v>
          </cell>
          <cell r="Z39" t="str">
            <v>!</v>
          </cell>
          <cell r="AB39" t="str">
            <v>!</v>
          </cell>
          <cell r="AD39" t="str">
            <v>!</v>
          </cell>
          <cell r="AE39" t="str">
            <v>!</v>
          </cell>
          <cell r="AG39" t="str">
            <v>!</v>
          </cell>
          <cell r="AI39" t="str">
            <v>!</v>
          </cell>
          <cell r="AK39" t="str">
            <v>!</v>
          </cell>
          <cell r="AM39" t="str">
            <v>!</v>
          </cell>
          <cell r="AO39" t="str">
            <v xml:space="preserve"> </v>
          </cell>
          <cell r="AP39" t="str">
            <v xml:space="preserve"> </v>
          </cell>
          <cell r="AQ39" t="str">
            <v xml:space="preserve"> </v>
          </cell>
          <cell r="AR39" t="str">
            <v>!</v>
          </cell>
          <cell r="AT39" t="str">
            <v>!</v>
          </cell>
          <cell r="AU39" t="str">
            <v xml:space="preserve"> </v>
          </cell>
          <cell r="AV39" t="str">
            <v xml:space="preserve"> </v>
          </cell>
          <cell r="AW39" t="str">
            <v xml:space="preserve"> </v>
          </cell>
          <cell r="AY39" t="str">
            <v>!</v>
          </cell>
          <cell r="BA39" t="str">
            <v>!</v>
          </cell>
          <cell r="BC39" t="str">
            <v>!</v>
          </cell>
          <cell r="BE39" t="str">
            <v>!</v>
          </cell>
        </row>
        <row r="40">
          <cell r="Y40" t="str">
            <v>!</v>
          </cell>
          <cell r="Z40" t="str">
            <v>!</v>
          </cell>
          <cell r="AA40">
            <v>25.1857294</v>
          </cell>
          <cell r="AB40" t="str">
            <v>!</v>
          </cell>
          <cell r="AC40">
            <v>6.3887429000000004</v>
          </cell>
          <cell r="AD40" t="str">
            <v>!</v>
          </cell>
          <cell r="AE40" t="str">
            <v>!</v>
          </cell>
          <cell r="AF40">
            <v>6.9718195999999999</v>
          </cell>
          <cell r="AG40" t="str">
            <v>!</v>
          </cell>
          <cell r="AH40">
            <v>5.9166591000000004</v>
          </cell>
          <cell r="AI40" t="str">
            <v>!</v>
          </cell>
          <cell r="AJ40">
            <v>7.6535938000000003</v>
          </cell>
          <cell r="AK40" t="str">
            <v>!</v>
          </cell>
          <cell r="AL40">
            <v>26.9308154</v>
          </cell>
          <cell r="AM40" t="str">
            <v>!</v>
          </cell>
          <cell r="AN40">
            <v>5.9398710999999995</v>
          </cell>
          <cell r="AO40">
            <v>5.8726650000000005</v>
          </cell>
          <cell r="AP40">
            <v>6.6972319499999999</v>
          </cell>
          <cell r="AQ40">
            <v>6.6972319499999999</v>
          </cell>
          <cell r="AR40">
            <v>0</v>
          </cell>
          <cell r="AS40">
            <v>25.207000000000001</v>
          </cell>
          <cell r="AT40" t="str">
            <v>!</v>
          </cell>
          <cell r="AU40">
            <v>5.7611625000000002</v>
          </cell>
          <cell r="AV40">
            <v>5.7611625000000002</v>
          </cell>
          <cell r="AW40">
            <v>5.7611625000000002</v>
          </cell>
          <cell r="AX40">
            <v>5.7611625000000002</v>
          </cell>
          <cell r="AY40" t="str">
            <v>!</v>
          </cell>
          <cell r="AZ40">
            <v>23.044650000000001</v>
          </cell>
          <cell r="BA40" t="str">
            <v>!</v>
          </cell>
          <cell r="BB40">
            <v>19.646299999999997</v>
          </cell>
          <cell r="BC40" t="str">
            <v>!</v>
          </cell>
          <cell r="BD40">
            <v>12.769500000000001</v>
          </cell>
          <cell r="BE40" t="str">
            <v>!</v>
          </cell>
        </row>
        <row r="41">
          <cell r="Y41" t="str">
            <v>!</v>
          </cell>
          <cell r="Z41" t="str">
            <v>!</v>
          </cell>
          <cell r="AA41">
            <v>18.452334799999999</v>
          </cell>
          <cell r="AB41" t="str">
            <v>!</v>
          </cell>
          <cell r="AC41">
            <v>4.3347429000000002</v>
          </cell>
          <cell r="AD41" t="str">
            <v>!</v>
          </cell>
          <cell r="AE41" t="str">
            <v>!</v>
          </cell>
          <cell r="AF41">
            <v>5.1238196</v>
          </cell>
          <cell r="AG41" t="str">
            <v>!</v>
          </cell>
          <cell r="AH41">
            <v>4.3024031000000003</v>
          </cell>
          <cell r="AI41" t="str">
            <v>!</v>
          </cell>
          <cell r="AJ41">
            <v>5.6973108000000003</v>
          </cell>
          <cell r="AK41" t="str">
            <v>!</v>
          </cell>
          <cell r="AL41">
            <v>19.458276400000003</v>
          </cell>
          <cell r="AM41" t="str">
            <v>!</v>
          </cell>
          <cell r="AN41">
            <v>4.2968710999999997</v>
          </cell>
          <cell r="AO41">
            <v>4.4096650000000004</v>
          </cell>
          <cell r="AP41">
            <v>3.8227319499999997</v>
          </cell>
          <cell r="AQ41">
            <v>3.8227319499999997</v>
          </cell>
          <cell r="AR41" t="str">
            <v>!</v>
          </cell>
          <cell r="AS41">
            <v>16.352</v>
          </cell>
          <cell r="AT41" t="str">
            <v>!</v>
          </cell>
          <cell r="AU41">
            <v>3.4450499999999997</v>
          </cell>
          <cell r="AV41">
            <v>3.4450499999999997</v>
          </cell>
          <cell r="AW41">
            <v>3.4450499999999997</v>
          </cell>
          <cell r="AX41">
            <v>3.4450499999999997</v>
          </cell>
          <cell r="AY41" t="str">
            <v>!</v>
          </cell>
          <cell r="AZ41">
            <v>13.780199999999999</v>
          </cell>
          <cell r="BA41" t="str">
            <v>!</v>
          </cell>
          <cell r="BB41">
            <v>11.379199999999999</v>
          </cell>
          <cell r="BC41" t="str">
            <v>!</v>
          </cell>
          <cell r="BD41">
            <v>8.7430000000000003</v>
          </cell>
          <cell r="BE41" t="str">
            <v>!</v>
          </cell>
        </row>
        <row r="42">
          <cell r="Y42" t="str">
            <v>!</v>
          </cell>
          <cell r="Z42" t="str">
            <v>!</v>
          </cell>
          <cell r="AA42">
            <v>6.2296165999999999</v>
          </cell>
          <cell r="AB42" t="str">
            <v>!</v>
          </cell>
          <cell r="AC42">
            <v>2.0539999999999998</v>
          </cell>
          <cell r="AD42" t="str">
            <v>!</v>
          </cell>
          <cell r="AE42" t="str">
            <v>!</v>
          </cell>
          <cell r="AF42">
            <v>1.6240000000000001</v>
          </cell>
          <cell r="AG42" t="str">
            <v>!</v>
          </cell>
          <cell r="AH42">
            <v>1.6142559999999999</v>
          </cell>
          <cell r="AI42" t="str">
            <v>!</v>
          </cell>
          <cell r="AJ42">
            <v>1.756365</v>
          </cell>
          <cell r="AK42" t="str">
            <v>!</v>
          </cell>
          <cell r="AL42">
            <v>7.0486209999999989</v>
          </cell>
          <cell r="AM42" t="str">
            <v>!</v>
          </cell>
          <cell r="AN42">
            <v>1.643</v>
          </cell>
          <cell r="AO42">
            <v>1.4630000000000001</v>
          </cell>
          <cell r="AP42">
            <v>2.6995000000000005</v>
          </cell>
          <cell r="AQ42">
            <v>2.6995000000000005</v>
          </cell>
          <cell r="AR42" t="str">
            <v>!</v>
          </cell>
          <cell r="AS42">
            <v>8.5050000000000008</v>
          </cell>
          <cell r="AT42" t="str">
            <v>!</v>
          </cell>
          <cell r="AU42">
            <v>2.1324874999999999</v>
          </cell>
          <cell r="AV42">
            <v>2.1324874999999999</v>
          </cell>
          <cell r="AW42">
            <v>2.1324874999999999</v>
          </cell>
          <cell r="AX42">
            <v>2.1324874999999999</v>
          </cell>
          <cell r="AY42" t="str">
            <v>!</v>
          </cell>
          <cell r="AZ42">
            <v>8.5299499999999995</v>
          </cell>
          <cell r="BA42" t="str">
            <v>!</v>
          </cell>
          <cell r="BB42">
            <v>7.6141000000000005</v>
          </cell>
          <cell r="BC42" t="str">
            <v>!</v>
          </cell>
          <cell r="BD42">
            <v>3.7765</v>
          </cell>
          <cell r="BE42" t="str">
            <v>!</v>
          </cell>
        </row>
        <row r="43">
          <cell r="Y43" t="str">
            <v>!</v>
          </cell>
          <cell r="Z43" t="str">
            <v>!</v>
          </cell>
          <cell r="AA43">
            <v>0.50377800000000006</v>
          </cell>
          <cell r="AB43" t="str">
            <v>!</v>
          </cell>
          <cell r="AC43">
            <v>0</v>
          </cell>
          <cell r="AD43" t="str">
            <v>!</v>
          </cell>
          <cell r="AE43" t="str">
            <v>!</v>
          </cell>
          <cell r="AF43">
            <v>0.224</v>
          </cell>
          <cell r="AG43" t="str">
            <v>!</v>
          </cell>
          <cell r="AH43">
            <v>0</v>
          </cell>
          <cell r="AI43" t="str">
            <v>!</v>
          </cell>
          <cell r="AJ43">
            <v>0.19991800000000001</v>
          </cell>
          <cell r="AK43" t="str">
            <v>!</v>
          </cell>
          <cell r="AL43">
            <v>0.42391800000000002</v>
          </cell>
          <cell r="AM43" t="str">
            <v>!</v>
          </cell>
          <cell r="AN43">
            <v>0</v>
          </cell>
          <cell r="AO43">
            <v>0</v>
          </cell>
          <cell r="AP43">
            <v>0.17499999999999999</v>
          </cell>
          <cell r="AQ43">
            <v>0.17499999999999999</v>
          </cell>
          <cell r="AR43" t="str">
            <v>!</v>
          </cell>
          <cell r="AS43">
            <v>0.35</v>
          </cell>
          <cell r="AT43" t="str">
            <v>!</v>
          </cell>
          <cell r="AU43">
            <v>0.18362499999999998</v>
          </cell>
          <cell r="AV43">
            <v>0.18362499999999998</v>
          </cell>
          <cell r="AW43">
            <v>0.18362499999999998</v>
          </cell>
          <cell r="AX43">
            <v>0.18362499999999998</v>
          </cell>
          <cell r="AY43" t="str">
            <v>!</v>
          </cell>
          <cell r="AZ43">
            <v>0.73449999999999993</v>
          </cell>
          <cell r="BA43" t="str">
            <v>!</v>
          </cell>
          <cell r="BB43">
            <v>0.65300000000000002</v>
          </cell>
          <cell r="BC43" t="str">
            <v>!</v>
          </cell>
          <cell r="BD43">
            <v>0.25</v>
          </cell>
          <cell r="BE43" t="str">
            <v>!</v>
          </cell>
        </row>
        <row r="44">
          <cell r="Y44" t="str">
            <v>!</v>
          </cell>
          <cell r="Z44" t="str">
            <v>!</v>
          </cell>
          <cell r="AB44" t="str">
            <v>!</v>
          </cell>
          <cell r="AD44" t="str">
            <v>!</v>
          </cell>
          <cell r="AE44" t="str">
            <v>!</v>
          </cell>
          <cell r="AG44" t="str">
            <v>!</v>
          </cell>
          <cell r="AI44" t="str">
            <v>!</v>
          </cell>
          <cell r="AK44" t="str">
            <v>!</v>
          </cell>
          <cell r="AL44" t="str">
            <v xml:space="preserve"> </v>
          </cell>
          <cell r="AM44" t="str">
            <v>!</v>
          </cell>
          <cell r="AN44" t="str">
            <v xml:space="preserve"> </v>
          </cell>
          <cell r="AO44" t="str">
            <v xml:space="preserve"> </v>
          </cell>
          <cell r="AP44" t="str">
            <v xml:space="preserve"> </v>
          </cell>
          <cell r="AQ44" t="str">
            <v xml:space="preserve"> </v>
          </cell>
          <cell r="AR44" t="str">
            <v>!</v>
          </cell>
          <cell r="AT44" t="str">
            <v>!</v>
          </cell>
          <cell r="AU44" t="str">
            <v xml:space="preserve"> </v>
          </cell>
          <cell r="AV44" t="str">
            <v xml:space="preserve"> </v>
          </cell>
          <cell r="AW44" t="str">
            <v xml:space="preserve"> </v>
          </cell>
          <cell r="AX44" t="str">
            <v xml:space="preserve"> </v>
          </cell>
          <cell r="AY44" t="str">
            <v>!</v>
          </cell>
          <cell r="BA44" t="str">
            <v>!</v>
          </cell>
          <cell r="BC44" t="str">
            <v>!</v>
          </cell>
          <cell r="BE44" t="str">
            <v>!</v>
          </cell>
        </row>
        <row r="45">
          <cell r="Y45" t="str">
            <v>!</v>
          </cell>
          <cell r="Z45" t="str">
            <v>!</v>
          </cell>
          <cell r="AB45" t="str">
            <v>!</v>
          </cell>
          <cell r="AD45" t="str">
            <v>!</v>
          </cell>
          <cell r="AE45" t="str">
            <v>!</v>
          </cell>
          <cell r="AG45" t="str">
            <v>!</v>
          </cell>
          <cell r="AI45" t="str">
            <v>!</v>
          </cell>
          <cell r="AK45" t="str">
            <v>!</v>
          </cell>
          <cell r="AM45" t="str">
            <v>!</v>
          </cell>
          <cell r="AN45" t="str">
            <v xml:space="preserve"> </v>
          </cell>
          <cell r="AO45" t="str">
            <v xml:space="preserve"> </v>
          </cell>
          <cell r="AP45" t="str">
            <v xml:space="preserve"> </v>
          </cell>
          <cell r="AQ45" t="str">
            <v xml:space="preserve"> </v>
          </cell>
          <cell r="AR45" t="str">
            <v>!</v>
          </cell>
          <cell r="AT45" t="str">
            <v>!</v>
          </cell>
          <cell r="AU45" t="str">
            <v xml:space="preserve"> </v>
          </cell>
          <cell r="AV45" t="str">
            <v xml:space="preserve"> </v>
          </cell>
          <cell r="AW45" t="str">
            <v xml:space="preserve"> </v>
          </cell>
          <cell r="AX45" t="str">
            <v xml:space="preserve"> </v>
          </cell>
          <cell r="AY45" t="str">
            <v>!</v>
          </cell>
          <cell r="BA45" t="str">
            <v>!</v>
          </cell>
          <cell r="BC45" t="str">
            <v>!</v>
          </cell>
          <cell r="BE45" t="str">
            <v>!</v>
          </cell>
        </row>
        <row r="46">
          <cell r="Y46" t="str">
            <v>!</v>
          </cell>
          <cell r="Z46" t="str">
            <v>!</v>
          </cell>
          <cell r="AA46">
            <v>12.527154599999999</v>
          </cell>
          <cell r="AB46" t="str">
            <v>!</v>
          </cell>
          <cell r="AC46">
            <v>3.0645747999999999</v>
          </cell>
          <cell r="AD46" t="str">
            <v>!</v>
          </cell>
          <cell r="AE46" t="str">
            <v>!</v>
          </cell>
          <cell r="AF46">
            <v>3.0099881000000002</v>
          </cell>
          <cell r="AG46" t="str">
            <v>!</v>
          </cell>
          <cell r="AH46">
            <v>2.6789098999999998</v>
          </cell>
          <cell r="AI46" t="str">
            <v>!</v>
          </cell>
          <cell r="AJ46">
            <v>2.3813056000000001</v>
          </cell>
          <cell r="AK46" t="str">
            <v>!</v>
          </cell>
          <cell r="AL46">
            <v>11.1347784</v>
          </cell>
          <cell r="AM46" t="str">
            <v>!</v>
          </cell>
          <cell r="AN46">
            <v>4.2882372999999996</v>
          </cell>
          <cell r="AO46">
            <v>2.9826514</v>
          </cell>
          <cell r="AP46">
            <v>2.4129786499999999</v>
          </cell>
          <cell r="AQ46">
            <v>2.2529786499999997</v>
          </cell>
          <cell r="AR46" t="str">
            <v>!</v>
          </cell>
          <cell r="AS46">
            <v>11.936845999999999</v>
          </cell>
          <cell r="AT46" t="str">
            <v>!</v>
          </cell>
          <cell r="AU46">
            <v>2.8083375000000004</v>
          </cell>
          <cell r="AV46">
            <v>2.8083375000000004</v>
          </cell>
          <cell r="AW46">
            <v>2.8083375000000004</v>
          </cell>
          <cell r="AX46">
            <v>2.8083375000000004</v>
          </cell>
          <cell r="AY46" t="str">
            <v>!</v>
          </cell>
          <cell r="AZ46">
            <v>8.6445000000000007</v>
          </cell>
          <cell r="BA46" t="str">
            <v>!</v>
          </cell>
          <cell r="BB46">
            <v>9.6297000000000015</v>
          </cell>
          <cell r="BC46" t="str">
            <v>!</v>
          </cell>
          <cell r="BD46">
            <v>6.0305</v>
          </cell>
          <cell r="BE46" t="str">
            <v>!</v>
          </cell>
        </row>
        <row r="47">
          <cell r="Y47" t="str">
            <v>!</v>
          </cell>
          <cell r="Z47" t="str">
            <v>!</v>
          </cell>
          <cell r="AA47">
            <v>8.952429200000001</v>
          </cell>
          <cell r="AB47" t="str">
            <v>!</v>
          </cell>
          <cell r="AC47">
            <v>2.2499818</v>
          </cell>
          <cell r="AD47" t="str">
            <v>!</v>
          </cell>
          <cell r="AE47" t="str">
            <v>!</v>
          </cell>
          <cell r="AF47">
            <v>1.6478090999999999</v>
          </cell>
          <cell r="AG47" t="str">
            <v>!</v>
          </cell>
          <cell r="AH47">
            <v>1.5298049</v>
          </cell>
          <cell r="AI47" t="str">
            <v>!</v>
          </cell>
          <cell r="AJ47">
            <v>1.8297775999999999</v>
          </cell>
          <cell r="AK47" t="str">
            <v>!</v>
          </cell>
          <cell r="AL47">
            <v>7.2573733999999996</v>
          </cell>
          <cell r="AM47" t="str">
            <v>!</v>
          </cell>
          <cell r="AN47">
            <v>2.9814113</v>
          </cell>
          <cell r="AO47">
            <v>1.7974143999999999</v>
          </cell>
          <cell r="AP47">
            <v>1.1145871499999997</v>
          </cell>
          <cell r="AQ47">
            <v>1.1145871499999997</v>
          </cell>
          <cell r="AR47" t="str">
            <v>!</v>
          </cell>
          <cell r="AS47">
            <v>7.008</v>
          </cell>
          <cell r="AT47" t="str">
            <v>!</v>
          </cell>
          <cell r="AU47">
            <v>1.47645</v>
          </cell>
          <cell r="AV47">
            <v>1.47645</v>
          </cell>
          <cell r="AW47">
            <v>1.47645</v>
          </cell>
          <cell r="AX47">
            <v>1.47645</v>
          </cell>
          <cell r="AY47" t="str">
            <v>!</v>
          </cell>
          <cell r="AZ47">
            <v>5.47</v>
          </cell>
          <cell r="BA47" t="str">
            <v>!</v>
          </cell>
          <cell r="BB47">
            <v>4.8768000000000002</v>
          </cell>
          <cell r="BC47" t="str">
            <v>!</v>
          </cell>
          <cell r="BD47">
            <v>3.7469999999999999</v>
          </cell>
          <cell r="BE47" t="str">
            <v>!</v>
          </cell>
        </row>
        <row r="48">
          <cell r="Y48" t="str">
            <v>!</v>
          </cell>
          <cell r="Z48" t="str">
            <v>!</v>
          </cell>
          <cell r="AA48">
            <v>3.0709473999999997</v>
          </cell>
          <cell r="AB48" t="str">
            <v>!</v>
          </cell>
          <cell r="AC48">
            <v>0.59975000000000001</v>
          </cell>
          <cell r="AD48" t="str">
            <v>!</v>
          </cell>
          <cell r="AE48" t="str">
            <v>!</v>
          </cell>
          <cell r="AF48">
            <v>1.1627320000000001</v>
          </cell>
          <cell r="AG48" t="str">
            <v>!</v>
          </cell>
          <cell r="AH48">
            <v>1.149105</v>
          </cell>
          <cell r="AI48" t="str">
            <v>!</v>
          </cell>
          <cell r="AJ48">
            <v>0.55152800000000002</v>
          </cell>
          <cell r="AK48" t="str">
            <v>!</v>
          </cell>
          <cell r="AL48">
            <v>3.4631150000000002</v>
          </cell>
          <cell r="AM48" t="str">
            <v>!</v>
          </cell>
          <cell r="AN48">
            <v>1.1169799999999999</v>
          </cell>
          <cell r="AO48">
            <v>1.1852370000000001</v>
          </cell>
          <cell r="AP48">
            <v>1.1383915</v>
          </cell>
          <cell r="AQ48">
            <v>1.1383915</v>
          </cell>
          <cell r="AR48" t="str">
            <v>!</v>
          </cell>
          <cell r="AS48">
            <v>4.5789999999999997</v>
          </cell>
          <cell r="AT48" t="str">
            <v>!</v>
          </cell>
          <cell r="AU48">
            <v>1.1482625</v>
          </cell>
          <cell r="AV48">
            <v>1.1482625</v>
          </cell>
          <cell r="AW48">
            <v>1.1482625</v>
          </cell>
          <cell r="AX48">
            <v>1.1482625</v>
          </cell>
          <cell r="AY48" t="str">
            <v>!</v>
          </cell>
          <cell r="AZ48">
            <v>2.44</v>
          </cell>
          <cell r="BA48" t="str">
            <v>!</v>
          </cell>
          <cell r="BB48">
            <v>4.0998999999999999</v>
          </cell>
          <cell r="BC48" t="str">
            <v>!</v>
          </cell>
          <cell r="BD48">
            <v>2.0334999999999996</v>
          </cell>
          <cell r="BE48" t="str">
            <v>!</v>
          </cell>
        </row>
        <row r="49">
          <cell r="Y49" t="str">
            <v>!</v>
          </cell>
          <cell r="Z49" t="str">
            <v>!</v>
          </cell>
          <cell r="AA49">
            <v>0.50377800000000006</v>
          </cell>
          <cell r="AB49" t="str">
            <v>!</v>
          </cell>
          <cell r="AC49">
            <v>0.21484300000000001</v>
          </cell>
          <cell r="AD49" t="str">
            <v>!</v>
          </cell>
          <cell r="AE49" t="str">
            <v>!</v>
          </cell>
          <cell r="AF49">
            <v>0.19944700000000001</v>
          </cell>
          <cell r="AG49" t="str">
            <v>!</v>
          </cell>
          <cell r="AH49">
            <v>0</v>
          </cell>
          <cell r="AI49" t="str">
            <v>!</v>
          </cell>
          <cell r="AJ49">
            <v>0</v>
          </cell>
          <cell r="AK49" t="str">
            <v>!</v>
          </cell>
          <cell r="AL49">
            <v>0.41429000000000005</v>
          </cell>
          <cell r="AM49" t="str">
            <v>!</v>
          </cell>
          <cell r="AN49">
            <v>0.18984599999999999</v>
          </cell>
          <cell r="AO49">
            <v>0</v>
          </cell>
          <cell r="AP49">
            <v>0.16</v>
          </cell>
          <cell r="AQ49">
            <v>0</v>
          </cell>
          <cell r="AR49" t="str">
            <v>!</v>
          </cell>
          <cell r="AS49">
            <v>0.34984599999999999</v>
          </cell>
          <cell r="AT49" t="str">
            <v>!</v>
          </cell>
          <cell r="AU49">
            <v>0.18362499999999998</v>
          </cell>
          <cell r="AV49">
            <v>0.18362499999999998</v>
          </cell>
          <cell r="AW49">
            <v>0.18362499999999998</v>
          </cell>
          <cell r="AX49">
            <v>0.18362499999999998</v>
          </cell>
          <cell r="AY49" t="str">
            <v>!</v>
          </cell>
          <cell r="AZ49">
            <v>0.73449999999999993</v>
          </cell>
          <cell r="BA49" t="str">
            <v>!</v>
          </cell>
          <cell r="BB49">
            <v>0.65300000000000002</v>
          </cell>
          <cell r="BC49" t="str">
            <v>!</v>
          </cell>
          <cell r="BD49">
            <v>0.25</v>
          </cell>
          <cell r="BE49" t="str">
            <v>!</v>
          </cell>
        </row>
        <row r="50">
          <cell r="Y50" t="str">
            <v>!</v>
          </cell>
          <cell r="Z50" t="str">
            <v>!</v>
          </cell>
          <cell r="AB50" t="str">
            <v>!</v>
          </cell>
          <cell r="AD50" t="str">
            <v>!</v>
          </cell>
          <cell r="AE50" t="str">
            <v>!</v>
          </cell>
          <cell r="AG50" t="str">
            <v>!</v>
          </cell>
          <cell r="AI50" t="str">
            <v>!</v>
          </cell>
          <cell r="AK50" t="str">
            <v>!</v>
          </cell>
          <cell r="AM50" t="str">
            <v>!</v>
          </cell>
          <cell r="AN50" t="str">
            <v xml:space="preserve"> </v>
          </cell>
          <cell r="AO50" t="str">
            <v xml:space="preserve"> </v>
          </cell>
          <cell r="AP50" t="str">
            <v xml:space="preserve"> </v>
          </cell>
          <cell r="AQ50" t="str">
            <v xml:space="preserve"> </v>
          </cell>
          <cell r="AR50" t="str">
            <v>!</v>
          </cell>
          <cell r="AT50" t="str">
            <v>!</v>
          </cell>
          <cell r="AU50" t="str">
            <v xml:space="preserve"> </v>
          </cell>
          <cell r="AV50" t="str">
            <v xml:space="preserve"> </v>
          </cell>
          <cell r="AW50" t="str">
            <v xml:space="preserve"> </v>
          </cell>
          <cell r="AX50" t="str">
            <v xml:space="preserve"> </v>
          </cell>
          <cell r="AY50" t="str">
            <v>!</v>
          </cell>
          <cell r="BA50" t="str">
            <v>!</v>
          </cell>
          <cell r="BC50" t="str">
            <v>!</v>
          </cell>
          <cell r="BE50" t="str">
            <v>!</v>
          </cell>
        </row>
        <row r="51">
          <cell r="Y51" t="str">
            <v>!</v>
          </cell>
          <cell r="Z51" t="str">
            <v>!</v>
          </cell>
          <cell r="AA51">
            <v>506.40974999999997</v>
          </cell>
          <cell r="AB51" t="str">
            <v>!</v>
          </cell>
          <cell r="AC51">
            <v>494.7</v>
          </cell>
          <cell r="AD51" t="str">
            <v>!</v>
          </cell>
          <cell r="AE51" t="str">
            <v>!</v>
          </cell>
          <cell r="AF51">
            <v>492.36529999999999</v>
          </cell>
          <cell r="AG51" t="str">
            <v>!</v>
          </cell>
          <cell r="AH51">
            <v>505</v>
          </cell>
          <cell r="AI51" t="str">
            <v>!</v>
          </cell>
          <cell r="AJ51">
            <v>515</v>
          </cell>
          <cell r="AK51" t="str">
            <v>!</v>
          </cell>
          <cell r="AL51">
            <v>501.76632499999999</v>
          </cell>
          <cell r="AM51" t="str">
            <v>*!</v>
          </cell>
          <cell r="AN51">
            <v>508.714</v>
          </cell>
          <cell r="AO51">
            <v>517.36599999999999</v>
          </cell>
          <cell r="AP51">
            <v>540</v>
          </cell>
          <cell r="AQ51">
            <v>540</v>
          </cell>
          <cell r="AR51" t="str">
            <v>!</v>
          </cell>
          <cell r="AS51">
            <v>526.52</v>
          </cell>
          <cell r="AT51" t="str">
            <v>*!</v>
          </cell>
          <cell r="AU51">
            <v>500</v>
          </cell>
          <cell r="AV51">
            <v>500</v>
          </cell>
          <cell r="AW51">
            <v>500</v>
          </cell>
          <cell r="AX51">
            <v>500</v>
          </cell>
          <cell r="AY51" t="str">
            <v>*!</v>
          </cell>
          <cell r="AZ51">
            <v>500</v>
          </cell>
          <cell r="BA51" t="str">
            <v>!</v>
          </cell>
          <cell r="BB51">
            <v>480</v>
          </cell>
          <cell r="BC51" t="str">
            <v>!</v>
          </cell>
          <cell r="BD51">
            <v>480</v>
          </cell>
          <cell r="BE51" t="str">
            <v>!</v>
          </cell>
        </row>
        <row r="52">
          <cell r="Y52" t="str">
            <v>!</v>
          </cell>
          <cell r="Z52" t="str">
            <v>!</v>
          </cell>
          <cell r="AB52" t="str">
            <v>!</v>
          </cell>
          <cell r="AD52" t="str">
            <v>!</v>
          </cell>
          <cell r="AE52" t="str">
            <v>!</v>
          </cell>
          <cell r="AG52" t="str">
            <v>!</v>
          </cell>
          <cell r="AI52" t="str">
            <v>!</v>
          </cell>
          <cell r="AK52" t="str">
            <v>!</v>
          </cell>
          <cell r="AM52" t="str">
            <v>!</v>
          </cell>
          <cell r="AN52" t="str">
            <v xml:space="preserve"> </v>
          </cell>
          <cell r="AO52" t="str">
            <v xml:space="preserve"> </v>
          </cell>
          <cell r="AP52" t="str">
            <v xml:space="preserve"> </v>
          </cell>
          <cell r="AQ52" t="str">
            <v xml:space="preserve"> </v>
          </cell>
          <cell r="AR52" t="str">
            <v>!</v>
          </cell>
          <cell r="AT52" t="str">
            <v>!</v>
          </cell>
          <cell r="AU52" t="str">
            <v xml:space="preserve"> </v>
          </cell>
          <cell r="AV52" t="str">
            <v xml:space="preserve"> </v>
          </cell>
          <cell r="AW52" t="str">
            <v xml:space="preserve"> </v>
          </cell>
          <cell r="AX52" t="str">
            <v xml:space="preserve"> </v>
          </cell>
          <cell r="AY52" t="str">
            <v>!</v>
          </cell>
          <cell r="BA52" t="str">
            <v>!</v>
          </cell>
          <cell r="BC52" t="str">
            <v>!</v>
          </cell>
          <cell r="BE52" t="str">
            <v>!</v>
          </cell>
        </row>
        <row r="53">
          <cell r="Y53" t="str">
            <v>!</v>
          </cell>
          <cell r="Z53" t="str">
            <v>!</v>
          </cell>
          <cell r="AB53" t="str">
            <v>!</v>
          </cell>
          <cell r="AD53" t="str">
            <v>!</v>
          </cell>
          <cell r="AE53" t="str">
            <v>!</v>
          </cell>
          <cell r="AG53" t="str">
            <v>!</v>
          </cell>
          <cell r="AI53" t="str">
            <v>!</v>
          </cell>
          <cell r="AK53" t="str">
            <v>!</v>
          </cell>
          <cell r="AM53" t="str">
            <v>!</v>
          </cell>
          <cell r="AN53" t="str">
            <v xml:space="preserve"> </v>
          </cell>
          <cell r="AO53" t="str">
            <v xml:space="preserve"> </v>
          </cell>
          <cell r="AP53" t="str">
            <v xml:space="preserve"> </v>
          </cell>
          <cell r="AQ53" t="str">
            <v xml:space="preserve"> </v>
          </cell>
          <cell r="AR53" t="str">
            <v>!</v>
          </cell>
          <cell r="AT53" t="str">
            <v>!</v>
          </cell>
          <cell r="AU53" t="str">
            <v xml:space="preserve"> </v>
          </cell>
          <cell r="AV53" t="str">
            <v xml:space="preserve"> </v>
          </cell>
          <cell r="AW53" t="str">
            <v xml:space="preserve"> </v>
          </cell>
          <cell r="AX53" t="str">
            <v xml:space="preserve"> </v>
          </cell>
          <cell r="AY53" t="str">
            <v>!</v>
          </cell>
          <cell r="BA53" t="str">
            <v>!</v>
          </cell>
          <cell r="BC53" t="str">
            <v>!</v>
          </cell>
          <cell r="BE53" t="str">
            <v>!</v>
          </cell>
        </row>
        <row r="54">
          <cell r="Y54" t="str">
            <v>!</v>
          </cell>
          <cell r="Z54" t="str">
            <v>!</v>
          </cell>
          <cell r="AB54" t="str">
            <v>!</v>
          </cell>
          <cell r="AD54" t="str">
            <v>!</v>
          </cell>
          <cell r="AE54" t="str">
            <v>!</v>
          </cell>
          <cell r="AG54" t="str">
            <v>!</v>
          </cell>
          <cell r="AI54" t="str">
            <v>!</v>
          </cell>
          <cell r="AK54" t="str">
            <v>!</v>
          </cell>
          <cell r="AM54" t="str">
            <v>!</v>
          </cell>
          <cell r="AN54" t="str">
            <v xml:space="preserve"> </v>
          </cell>
          <cell r="AO54" t="str">
            <v xml:space="preserve"> </v>
          </cell>
          <cell r="AP54" t="str">
            <v xml:space="preserve"> </v>
          </cell>
          <cell r="AQ54" t="str">
            <v xml:space="preserve"> </v>
          </cell>
          <cell r="AR54" t="str">
            <v>!</v>
          </cell>
          <cell r="AT54" t="str">
            <v>!</v>
          </cell>
          <cell r="AU54" t="str">
            <v xml:space="preserve"> </v>
          </cell>
          <cell r="AV54" t="str">
            <v xml:space="preserve"> </v>
          </cell>
          <cell r="AW54" t="str">
            <v xml:space="preserve"> </v>
          </cell>
          <cell r="AX54" t="str">
            <v xml:space="preserve"> </v>
          </cell>
          <cell r="AY54" t="str">
            <v>!</v>
          </cell>
          <cell r="BA54" t="str">
            <v>!</v>
          </cell>
          <cell r="BC54" t="str">
            <v>!</v>
          </cell>
          <cell r="BE54" t="str">
            <v>!</v>
          </cell>
        </row>
        <row r="55">
          <cell r="Y55" t="str">
            <v>!</v>
          </cell>
          <cell r="Z55" t="str">
            <v>!</v>
          </cell>
          <cell r="AA55">
            <v>506.40974999999997</v>
          </cell>
          <cell r="AB55" t="str">
            <v>!</v>
          </cell>
          <cell r="AC55">
            <v>494.7</v>
          </cell>
          <cell r="AD55" t="str">
            <v>!</v>
          </cell>
          <cell r="AE55" t="str">
            <v>!</v>
          </cell>
          <cell r="AF55">
            <v>492.36529999999999</v>
          </cell>
          <cell r="AG55" t="str">
            <v>!</v>
          </cell>
          <cell r="AH55">
            <v>505</v>
          </cell>
          <cell r="AI55" t="str">
            <v>!</v>
          </cell>
          <cell r="AJ55">
            <v>515</v>
          </cell>
          <cell r="AK55" t="str">
            <v>!</v>
          </cell>
          <cell r="AL55">
            <v>501.76632499999999</v>
          </cell>
          <cell r="AM55" t="str">
            <v>!</v>
          </cell>
          <cell r="AN55">
            <v>508.714</v>
          </cell>
          <cell r="AO55">
            <v>517.36599999999999</v>
          </cell>
          <cell r="AP55">
            <v>540</v>
          </cell>
          <cell r="AQ55">
            <v>540</v>
          </cell>
          <cell r="AR55" t="str">
            <v>!</v>
          </cell>
          <cell r="AS55">
            <v>526.52</v>
          </cell>
          <cell r="AT55" t="str">
            <v>!</v>
          </cell>
          <cell r="AU55">
            <v>500</v>
          </cell>
          <cell r="AV55">
            <v>500</v>
          </cell>
          <cell r="AW55">
            <v>500</v>
          </cell>
          <cell r="AX55">
            <v>500</v>
          </cell>
          <cell r="AY55" t="str">
            <v>!</v>
          </cell>
          <cell r="AZ55">
            <v>500</v>
          </cell>
          <cell r="BA55" t="str">
            <v>!</v>
          </cell>
          <cell r="BB55">
            <v>480</v>
          </cell>
          <cell r="BC55" t="str">
            <v>!</v>
          </cell>
          <cell r="BD55">
            <v>480</v>
          </cell>
          <cell r="BE55" t="str">
            <v>!</v>
          </cell>
        </row>
        <row r="56">
          <cell r="Y56" t="str">
            <v>!</v>
          </cell>
          <cell r="Z56" t="str">
            <v>!</v>
          </cell>
          <cell r="AA56">
            <v>1.7025000000000001</v>
          </cell>
          <cell r="AB56" t="str">
            <v>!</v>
          </cell>
          <cell r="AC56">
            <v>0.65195809999999998</v>
          </cell>
          <cell r="AD56" t="str">
            <v>!</v>
          </cell>
          <cell r="AE56" t="str">
            <v>!</v>
          </cell>
          <cell r="AF56">
            <v>1.0736220000000001</v>
          </cell>
          <cell r="AG56" t="str">
            <v>!</v>
          </cell>
          <cell r="AH56">
            <v>0.4319249</v>
          </cell>
          <cell r="AI56" t="str">
            <v>!</v>
          </cell>
          <cell r="AJ56">
            <v>0.6236524</v>
          </cell>
          <cell r="AK56" t="str">
            <v>!</v>
          </cell>
          <cell r="AL56">
            <v>2.7811573999999997</v>
          </cell>
          <cell r="AM56" t="str">
            <v>!</v>
          </cell>
          <cell r="AN56">
            <v>0.52996860000000001</v>
          </cell>
          <cell r="AO56">
            <v>0.69913099999999995</v>
          </cell>
          <cell r="AP56">
            <v>0.6754502</v>
          </cell>
          <cell r="AQ56">
            <v>0.6754502</v>
          </cell>
          <cell r="AR56" t="str">
            <v>!</v>
          </cell>
          <cell r="AS56">
            <v>2.58</v>
          </cell>
          <cell r="AT56" t="str">
            <v>!</v>
          </cell>
          <cell r="AU56">
            <v>0.23749999999999999</v>
          </cell>
          <cell r="AV56">
            <v>0.23749999999999999</v>
          </cell>
          <cell r="AW56">
            <v>0.23749999999999999</v>
          </cell>
          <cell r="AX56">
            <v>0.23749999999999999</v>
          </cell>
          <cell r="AY56" t="str">
            <v>!</v>
          </cell>
          <cell r="AZ56">
            <v>0.95</v>
          </cell>
          <cell r="BA56" t="str">
            <v>!</v>
          </cell>
          <cell r="BB56">
            <v>0.95</v>
          </cell>
          <cell r="BC56" t="str">
            <v>!</v>
          </cell>
          <cell r="BD56">
            <v>0.95</v>
          </cell>
          <cell r="BE56" t="str">
            <v>!</v>
          </cell>
        </row>
        <row r="57">
          <cell r="Y57" t="str">
            <v>!</v>
          </cell>
          <cell r="Z57" t="str">
            <v>!</v>
          </cell>
          <cell r="AA57">
            <v>12.1</v>
          </cell>
          <cell r="AB57" t="str">
            <v>!</v>
          </cell>
          <cell r="AC57">
            <v>15.269600000000001</v>
          </cell>
          <cell r="AD57" t="str">
            <v>!</v>
          </cell>
          <cell r="AE57" t="str">
            <v>!</v>
          </cell>
          <cell r="AF57">
            <v>16.085899999999999</v>
          </cell>
          <cell r="AG57" t="str">
            <v>!</v>
          </cell>
          <cell r="AH57">
            <v>18.468499999999999</v>
          </cell>
          <cell r="AI57" t="str">
            <v>!</v>
          </cell>
          <cell r="AJ57">
            <v>18.639900000000001</v>
          </cell>
          <cell r="AK57" t="str">
            <v>!</v>
          </cell>
          <cell r="AL57">
            <v>16.837284693045422</v>
          </cell>
          <cell r="AM57" t="str">
            <v>!</v>
          </cell>
          <cell r="AN57">
            <v>19.962499999999999</v>
          </cell>
          <cell r="AO57">
            <v>23.022400000000001</v>
          </cell>
          <cell r="AP57">
            <v>19.3</v>
          </cell>
          <cell r="AQ57">
            <v>16</v>
          </cell>
          <cell r="AR57" t="str">
            <v>!</v>
          </cell>
          <cell r="AS57">
            <v>19.580838671279071</v>
          </cell>
          <cell r="AT57" t="str">
            <v>!</v>
          </cell>
          <cell r="AU57">
            <v>15.2</v>
          </cell>
          <cell r="AV57">
            <v>15.2</v>
          </cell>
          <cell r="AW57">
            <v>15.2</v>
          </cell>
          <cell r="AX57">
            <v>15.2</v>
          </cell>
          <cell r="AY57">
            <v>15.2</v>
          </cell>
          <cell r="AZ57">
            <v>15.2</v>
          </cell>
          <cell r="BA57">
            <v>15.2</v>
          </cell>
          <cell r="BB57">
            <v>15.2</v>
          </cell>
          <cell r="BC57">
            <v>15.2</v>
          </cell>
          <cell r="BD57">
            <v>15.2</v>
          </cell>
          <cell r="BE57" t="str">
            <v>!</v>
          </cell>
        </row>
        <row r="58">
          <cell r="Y58" t="str">
            <v>!</v>
          </cell>
          <cell r="Z58" t="str">
            <v>!</v>
          </cell>
          <cell r="AA58">
            <v>20.600249999999999</v>
          </cell>
          <cell r="AB58" t="str">
            <v>!</v>
          </cell>
          <cell r="AC58">
            <v>9.9551394037600005</v>
          </cell>
          <cell r="AD58" t="str">
            <v>!</v>
          </cell>
          <cell r="AE58" t="str">
            <v>!</v>
          </cell>
          <cell r="AF58">
            <v>17.270176129799999</v>
          </cell>
          <cell r="AG58" t="str">
            <v>!</v>
          </cell>
          <cell r="AH58">
            <v>7.9770050156499996</v>
          </cell>
          <cell r="AI58" t="str">
            <v>!</v>
          </cell>
          <cell r="AJ58">
            <v>11.62481837076</v>
          </cell>
          <cell r="AK58" t="str">
            <v>!</v>
          </cell>
          <cell r="AL58">
            <v>46.827138919969997</v>
          </cell>
          <cell r="AM58" t="str">
            <v>!</v>
          </cell>
          <cell r="AN58">
            <v>10.5794981775</v>
          </cell>
          <cell r="AO58">
            <v>16.095673534399999</v>
          </cell>
          <cell r="AP58">
            <v>13.036188860000001</v>
          </cell>
          <cell r="AQ58">
            <v>10.8072032</v>
          </cell>
          <cell r="AR58" t="str">
            <v>!</v>
          </cell>
          <cell r="AS58">
            <v>50.518563771900006</v>
          </cell>
          <cell r="AT58" t="str">
            <v>!</v>
          </cell>
          <cell r="AU58">
            <v>3.61</v>
          </cell>
          <cell r="AV58">
            <v>3.61</v>
          </cell>
          <cell r="AW58">
            <v>3.61</v>
          </cell>
          <cell r="AX58">
            <v>3.61</v>
          </cell>
          <cell r="AY58" t="str">
            <v>!</v>
          </cell>
          <cell r="AZ58">
            <v>14.44</v>
          </cell>
          <cell r="BA58" t="str">
            <v>!</v>
          </cell>
          <cell r="BB58">
            <v>14.44</v>
          </cell>
          <cell r="BC58" t="str">
            <v>!</v>
          </cell>
          <cell r="BD58">
            <v>14.44</v>
          </cell>
          <cell r="BE58" t="str">
            <v>!</v>
          </cell>
        </row>
        <row r="59">
          <cell r="Y59" t="str">
            <v>!</v>
          </cell>
          <cell r="Z59" t="str">
            <v>!</v>
          </cell>
          <cell r="AA59">
            <v>10.393021600499999</v>
          </cell>
          <cell r="AB59" t="str">
            <v>!</v>
          </cell>
          <cell r="AC59">
            <v>4.9248074630400724</v>
          </cell>
          <cell r="AD59" t="str">
            <v>!</v>
          </cell>
          <cell r="AE59" t="str">
            <v>!</v>
          </cell>
          <cell r="AF59">
            <v>8.5032354512018156</v>
          </cell>
          <cell r="AG59" t="str">
            <v>!</v>
          </cell>
          <cell r="AH59">
            <v>4.0283875329032499</v>
          </cell>
          <cell r="AI59" t="str">
            <v>!</v>
          </cell>
          <cell r="AJ59">
            <v>5.9867814609414003</v>
          </cell>
          <cell r="AK59" t="str">
            <v>!</v>
          </cell>
          <cell r="AL59">
            <v>23.443211908086539</v>
          </cell>
          <cell r="AM59" t="str">
            <v>!</v>
          </cell>
          <cell r="AN59">
            <v>5.381938835868735</v>
          </cell>
          <cell r="AO59">
            <v>8.3273542337983883</v>
          </cell>
          <cell r="AP59">
            <v>7.0395419844000005</v>
          </cell>
          <cell r="AQ59">
            <v>5.8358897279999997</v>
          </cell>
          <cell r="AR59" t="str">
            <v>!</v>
          </cell>
          <cell r="AS59">
            <v>26.599034197180789</v>
          </cell>
          <cell r="AT59" t="str">
            <v>!</v>
          </cell>
          <cell r="AU59">
            <v>1.8049999999999999</v>
          </cell>
          <cell r="AV59">
            <v>1.8049999999999999</v>
          </cell>
          <cell r="AW59">
            <v>1.8049999999999999</v>
          </cell>
          <cell r="AX59">
            <v>1.8049999999999999</v>
          </cell>
          <cell r="AY59" t="str">
            <v>!</v>
          </cell>
          <cell r="AZ59">
            <v>7.22</v>
          </cell>
          <cell r="BA59" t="str">
            <v>!</v>
          </cell>
          <cell r="BB59">
            <v>6.9311999999999996</v>
          </cell>
          <cell r="BC59" t="str">
            <v>!</v>
          </cell>
          <cell r="BD59">
            <v>6.9311999999999996</v>
          </cell>
          <cell r="BE59" t="str">
            <v>!</v>
          </cell>
        </row>
        <row r="60">
          <cell r="Y60" t="str">
            <v>!</v>
          </cell>
          <cell r="Z60" t="str">
            <v>!</v>
          </cell>
          <cell r="AB60" t="str">
            <v>!</v>
          </cell>
          <cell r="AD60" t="str">
            <v>!</v>
          </cell>
          <cell r="AE60" t="str">
            <v>!</v>
          </cell>
          <cell r="AG60" t="str">
            <v>!</v>
          </cell>
          <cell r="AI60" t="str">
            <v>!</v>
          </cell>
          <cell r="AK60" t="str">
            <v>!</v>
          </cell>
          <cell r="AM60" t="str">
            <v>!</v>
          </cell>
          <cell r="AN60" t="str">
            <v xml:space="preserve"> </v>
          </cell>
          <cell r="AO60" t="str">
            <v xml:space="preserve"> </v>
          </cell>
          <cell r="AP60" t="str">
            <v xml:space="preserve"> </v>
          </cell>
          <cell r="AQ60" t="str">
            <v xml:space="preserve"> </v>
          </cell>
          <cell r="AR60" t="str">
            <v>!</v>
          </cell>
          <cell r="AT60" t="str">
            <v>!</v>
          </cell>
          <cell r="AU60" t="str">
            <v xml:space="preserve"> </v>
          </cell>
          <cell r="AV60" t="str">
            <v xml:space="preserve"> </v>
          </cell>
          <cell r="AW60" t="str">
            <v xml:space="preserve"> </v>
          </cell>
          <cell r="AX60" t="str">
            <v xml:space="preserve"> </v>
          </cell>
          <cell r="AY60" t="str">
            <v>!</v>
          </cell>
          <cell r="BA60" t="str">
            <v>!</v>
          </cell>
          <cell r="BC60" t="str">
            <v>!</v>
          </cell>
          <cell r="BE60" t="str">
            <v>!</v>
          </cell>
        </row>
        <row r="61">
          <cell r="Y61" t="str">
            <v>!</v>
          </cell>
          <cell r="Z61" t="str">
            <v>!</v>
          </cell>
          <cell r="AA61" t="str">
            <v xml:space="preserve"> </v>
          </cell>
          <cell r="AB61" t="str">
            <v>!</v>
          </cell>
          <cell r="AD61" t="str">
            <v>!</v>
          </cell>
          <cell r="AE61" t="str">
            <v>!</v>
          </cell>
          <cell r="AG61" t="str">
            <v>!</v>
          </cell>
          <cell r="AI61" t="str">
            <v>!</v>
          </cell>
          <cell r="AK61" t="str">
            <v>!</v>
          </cell>
          <cell r="AM61" t="str">
            <v>!</v>
          </cell>
          <cell r="AN61" t="str">
            <v xml:space="preserve"> </v>
          </cell>
          <cell r="AO61" t="str">
            <v xml:space="preserve"> </v>
          </cell>
          <cell r="AP61" t="str">
            <v xml:space="preserve"> </v>
          </cell>
          <cell r="AQ61" t="str">
            <v xml:space="preserve"> </v>
          </cell>
          <cell r="AR61" t="str">
            <v>!</v>
          </cell>
          <cell r="AT61" t="str">
            <v>!</v>
          </cell>
          <cell r="AU61" t="str">
            <v xml:space="preserve"> </v>
          </cell>
          <cell r="AV61" t="str">
            <v xml:space="preserve"> </v>
          </cell>
          <cell r="AW61" t="str">
            <v xml:space="preserve"> </v>
          </cell>
          <cell r="AX61" t="str">
            <v xml:space="preserve"> </v>
          </cell>
          <cell r="AY61" t="str">
            <v>!</v>
          </cell>
          <cell r="BA61" t="str">
            <v>!</v>
          </cell>
          <cell r="BC61" t="str">
            <v>!</v>
          </cell>
          <cell r="BE61" t="str">
            <v>!</v>
          </cell>
        </row>
        <row r="62">
          <cell r="Y62" t="str">
            <v>!</v>
          </cell>
          <cell r="Z62" t="str">
            <v>!</v>
          </cell>
          <cell r="AB62" t="str">
            <v>!</v>
          </cell>
          <cell r="AM62" t="str">
            <v>!</v>
          </cell>
          <cell r="AN62" t="str">
            <v xml:space="preserve"> </v>
          </cell>
          <cell r="AO62" t="str">
            <v xml:space="preserve"> </v>
          </cell>
          <cell r="AP62" t="str">
            <v xml:space="preserve"> </v>
          </cell>
          <cell r="AQ62" t="str">
            <v xml:space="preserve"> </v>
          </cell>
          <cell r="AR62" t="str">
            <v>!</v>
          </cell>
          <cell r="AT62" t="str">
            <v>!</v>
          </cell>
          <cell r="AU62" t="str">
            <v xml:space="preserve"> </v>
          </cell>
          <cell r="AV62" t="str">
            <v xml:space="preserve"> </v>
          </cell>
          <cell r="AW62" t="str">
            <v xml:space="preserve"> </v>
          </cell>
          <cell r="AY62" t="str">
            <v>!</v>
          </cell>
          <cell r="BA62" t="str">
            <v>!</v>
          </cell>
          <cell r="BC62" t="str">
            <v>!</v>
          </cell>
          <cell r="BE62" t="str">
            <v>!</v>
          </cell>
        </row>
        <row r="63">
          <cell r="Y63" t="str">
            <v>!</v>
          </cell>
          <cell r="Z63" t="str">
            <v>!</v>
          </cell>
          <cell r="AA63">
            <v>15.61768852055757</v>
          </cell>
          <cell r="AB63" t="str">
            <v>!</v>
          </cell>
          <cell r="AC63">
            <v>14.971</v>
          </cell>
          <cell r="AD63" t="str">
            <v>!</v>
          </cell>
          <cell r="AE63" t="str">
            <v>!</v>
          </cell>
          <cell r="AF63">
            <v>15.889900000000001</v>
          </cell>
          <cell r="AG63" t="str">
            <v>!</v>
          </cell>
          <cell r="AH63">
            <v>17.5777</v>
          </cell>
          <cell r="AI63" t="str">
            <v>!</v>
          </cell>
          <cell r="AJ63">
            <v>18.601800000000001</v>
          </cell>
          <cell r="AK63" t="str">
            <v>!</v>
          </cell>
          <cell r="AL63">
            <v>16.844390986776119</v>
          </cell>
          <cell r="AM63" t="str">
            <v>!</v>
          </cell>
          <cell r="AN63">
            <v>19.844999999999999</v>
          </cell>
          <cell r="AO63">
            <v>22.821999999999999</v>
          </cell>
          <cell r="AP63">
            <v>18.716999999999999</v>
          </cell>
          <cell r="AQ63">
            <v>15.417</v>
          </cell>
          <cell r="AR63" t="str">
            <v>!</v>
          </cell>
          <cell r="AS63">
            <v>19.047041424625448</v>
          </cell>
          <cell r="AT63" t="str">
            <v>!</v>
          </cell>
          <cell r="AU63">
            <v>15</v>
          </cell>
          <cell r="AV63">
            <v>15</v>
          </cell>
          <cell r="AW63">
            <v>15</v>
          </cell>
          <cell r="AX63">
            <v>15</v>
          </cell>
          <cell r="AY63" t="str">
            <v>!</v>
          </cell>
          <cell r="AZ63">
            <v>15</v>
          </cell>
          <cell r="BA63" t="str">
            <v>!</v>
          </cell>
          <cell r="BB63">
            <v>15</v>
          </cell>
          <cell r="BC63">
            <v>15</v>
          </cell>
          <cell r="BD63">
            <v>15</v>
          </cell>
          <cell r="BE63" t="str">
            <v>!</v>
          </cell>
        </row>
        <row r="64">
          <cell r="Y64" t="str">
            <v>!</v>
          </cell>
          <cell r="Z64" t="str">
            <v>!</v>
          </cell>
          <cell r="AA64">
            <v>23.483229399999999</v>
          </cell>
          <cell r="AB64" t="str">
            <v>!</v>
          </cell>
          <cell r="AC64">
            <v>5.7363087999999998</v>
          </cell>
          <cell r="AD64" t="str">
            <v>!</v>
          </cell>
          <cell r="AE64" t="str">
            <v>!</v>
          </cell>
          <cell r="AF64">
            <v>5.8985766000000002</v>
          </cell>
          <cell r="AG64" t="str">
            <v>!</v>
          </cell>
          <cell r="AH64">
            <v>5.4847342000000001</v>
          </cell>
          <cell r="AI64" t="str">
            <v>!</v>
          </cell>
          <cell r="AJ64">
            <v>7.0299414000000002</v>
          </cell>
          <cell r="AK64" t="str">
            <v>!</v>
          </cell>
          <cell r="AL64">
            <v>24.149560999999999</v>
          </cell>
          <cell r="AM64" t="str">
            <v>!</v>
          </cell>
          <cell r="AN64">
            <v>5.4099024999999994</v>
          </cell>
          <cell r="AO64">
            <v>5.1735340000000001</v>
          </cell>
          <cell r="AP64">
            <v>6.0217817499999997</v>
          </cell>
          <cell r="AQ64">
            <v>6.0217817499999997</v>
          </cell>
          <cell r="AR64" t="str">
            <v>!</v>
          </cell>
          <cell r="AS64">
            <v>22.626999999999999</v>
          </cell>
          <cell r="AT64" t="str">
            <v>!</v>
          </cell>
          <cell r="AU64">
            <v>5.5236625000000004</v>
          </cell>
          <cell r="AV64">
            <v>5.5236625000000004</v>
          </cell>
          <cell r="AW64">
            <v>5.5236625000000004</v>
          </cell>
          <cell r="AX64">
            <v>5.5236625000000004</v>
          </cell>
          <cell r="AY64" t="str">
            <v>!</v>
          </cell>
          <cell r="AZ64">
            <v>22.094650000000001</v>
          </cell>
          <cell r="BA64" t="str">
            <v>!</v>
          </cell>
          <cell r="BB64">
            <v>18.696299999999997</v>
          </cell>
          <cell r="BC64" t="str">
            <v>!</v>
          </cell>
          <cell r="BD64">
            <v>11.819500000000001</v>
          </cell>
          <cell r="BE64" t="str">
            <v>!</v>
          </cell>
        </row>
        <row r="65">
          <cell r="Y65" t="str">
            <v>!</v>
          </cell>
          <cell r="Z65" t="str">
            <v>!</v>
          </cell>
          <cell r="AA65">
            <v>366.75376222599999</v>
          </cell>
          <cell r="AB65" t="str">
            <v>!</v>
          </cell>
          <cell r="AC65">
            <v>85.878279044799996</v>
          </cell>
          <cell r="AD65" t="str">
            <v>!</v>
          </cell>
          <cell r="AE65" t="str">
            <v>!</v>
          </cell>
          <cell r="AF65">
            <v>93.72779231634</v>
          </cell>
          <cell r="AG65" t="str">
            <v>!</v>
          </cell>
          <cell r="AH65">
            <v>96.409012347339996</v>
          </cell>
          <cell r="AI65" t="str">
            <v>!</v>
          </cell>
          <cell r="AJ65">
            <v>130.76956393452002</v>
          </cell>
          <cell r="AK65" t="str">
            <v>!</v>
          </cell>
          <cell r="AL65">
            <v>406.78464764300003</v>
          </cell>
          <cell r="AM65" t="str">
            <v>!</v>
          </cell>
          <cell r="AN65">
            <v>107.35951511249998</v>
          </cell>
          <cell r="AO65">
            <v>118.07039294799999</v>
          </cell>
          <cell r="AP65">
            <v>112.70968901474998</v>
          </cell>
          <cell r="AQ65">
            <v>92.837809239750001</v>
          </cell>
          <cell r="AR65" t="str">
            <v>!</v>
          </cell>
          <cell r="AS65">
            <v>430.977406315</v>
          </cell>
          <cell r="AT65" t="str">
            <v>!</v>
          </cell>
          <cell r="AU65">
            <v>82.854937500000005</v>
          </cell>
          <cell r="AV65">
            <v>82.854937500000005</v>
          </cell>
          <cell r="AW65">
            <v>82.854937500000005</v>
          </cell>
          <cell r="AX65">
            <v>82.854937500000005</v>
          </cell>
          <cell r="AY65" t="str">
            <v>!</v>
          </cell>
          <cell r="AZ65">
            <v>331.41975000000002</v>
          </cell>
          <cell r="BA65" t="str">
            <v>!</v>
          </cell>
          <cell r="BB65">
            <v>280.44449999999995</v>
          </cell>
          <cell r="BC65" t="str">
            <v>!</v>
          </cell>
          <cell r="BD65">
            <v>177.29250000000002</v>
          </cell>
          <cell r="BE65" t="str">
            <v>!</v>
          </cell>
        </row>
        <row r="66">
          <cell r="Y66" t="str">
            <v>!</v>
          </cell>
          <cell r="Z66" t="str">
            <v>!</v>
          </cell>
          <cell r="AB66" t="str">
            <v>!</v>
          </cell>
          <cell r="AD66" t="str">
            <v>!</v>
          </cell>
          <cell r="AE66" t="str">
            <v>!</v>
          </cell>
          <cell r="AG66" t="str">
            <v>!</v>
          </cell>
          <cell r="AI66" t="str">
            <v>!</v>
          </cell>
          <cell r="AK66" t="str">
            <v>!</v>
          </cell>
          <cell r="AM66" t="str">
            <v>!</v>
          </cell>
          <cell r="AN66" t="str">
            <v xml:space="preserve"> </v>
          </cell>
          <cell r="AO66" t="str">
            <v xml:space="preserve"> </v>
          </cell>
          <cell r="AR66" t="str">
            <v>!</v>
          </cell>
          <cell r="AT66" t="str">
            <v>!</v>
          </cell>
          <cell r="AU66" t="str">
            <v xml:space="preserve"> </v>
          </cell>
          <cell r="AV66" t="str">
            <v xml:space="preserve"> </v>
          </cell>
          <cell r="AW66" t="str">
            <v xml:space="preserve"> </v>
          </cell>
          <cell r="AX66" t="str">
            <v xml:space="preserve"> </v>
          </cell>
          <cell r="AY66" t="str">
            <v>!</v>
          </cell>
          <cell r="BA66" t="str">
            <v>!</v>
          </cell>
          <cell r="BC66" t="str">
            <v>!</v>
          </cell>
          <cell r="BE66" t="str">
            <v>!</v>
          </cell>
        </row>
        <row r="67">
          <cell r="Y67" t="str">
            <v>!</v>
          </cell>
          <cell r="Z67" t="str">
            <v>!</v>
          </cell>
          <cell r="AA67">
            <v>15.602713511599134</v>
          </cell>
          <cell r="AB67" t="str">
            <v>!</v>
          </cell>
          <cell r="AC67">
            <v>15.526199999999999</v>
          </cell>
          <cell r="AD67" t="str">
            <v>!</v>
          </cell>
          <cell r="AE67" t="str">
            <v>!</v>
          </cell>
          <cell r="AF67">
            <v>16.078099999999999</v>
          </cell>
          <cell r="AG67" t="str">
            <v>!</v>
          </cell>
          <cell r="AH67">
            <v>17.923500000000001</v>
          </cell>
          <cell r="AI67" t="str">
            <v>!</v>
          </cell>
          <cell r="AJ67">
            <v>17.484000000000002</v>
          </cell>
          <cell r="AK67" t="str">
            <v>!</v>
          </cell>
          <cell r="AL67">
            <v>16.670855311626134</v>
          </cell>
          <cell r="AM67" t="str">
            <v>!</v>
          </cell>
          <cell r="AN67">
            <v>20.513999999999999</v>
          </cell>
          <cell r="AO67">
            <v>22.667400000000001</v>
          </cell>
          <cell r="AP67">
            <v>18.701000000000001</v>
          </cell>
          <cell r="AQ67">
            <v>15.358000000000001</v>
          </cell>
          <cell r="AR67" t="str">
            <v>!</v>
          </cell>
          <cell r="AS67">
            <v>19.712427567291222</v>
          </cell>
          <cell r="AT67" t="str">
            <v>!</v>
          </cell>
          <cell r="AU67">
            <v>15</v>
          </cell>
          <cell r="AV67">
            <v>15</v>
          </cell>
          <cell r="AW67">
            <v>15</v>
          </cell>
          <cell r="AX67">
            <v>15</v>
          </cell>
          <cell r="AY67" t="str">
            <v>!</v>
          </cell>
          <cell r="AZ67">
            <v>15</v>
          </cell>
          <cell r="BA67" t="str">
            <v>!</v>
          </cell>
          <cell r="BB67">
            <v>15</v>
          </cell>
          <cell r="BC67">
            <v>15</v>
          </cell>
          <cell r="BD67">
            <v>15</v>
          </cell>
          <cell r="BE67" t="str">
            <v>!</v>
          </cell>
        </row>
        <row r="68">
          <cell r="Y68" t="str">
            <v>!</v>
          </cell>
          <cell r="Z68" t="str">
            <v>!</v>
          </cell>
          <cell r="AA68">
            <v>12.527154599999999</v>
          </cell>
          <cell r="AB68" t="str">
            <v>!</v>
          </cell>
          <cell r="AC68">
            <v>3.0645747999999999</v>
          </cell>
          <cell r="AD68" t="str">
            <v>!</v>
          </cell>
          <cell r="AE68" t="str">
            <v>!</v>
          </cell>
          <cell r="AF68">
            <v>3.0099881000000002</v>
          </cell>
          <cell r="AG68" t="str">
            <v>!</v>
          </cell>
          <cell r="AH68">
            <v>2.6789098999999998</v>
          </cell>
          <cell r="AI68" t="str">
            <v>!</v>
          </cell>
          <cell r="AJ68">
            <v>2.3813056000000001</v>
          </cell>
          <cell r="AK68" t="str">
            <v>!</v>
          </cell>
          <cell r="AL68">
            <v>11.134778400000002</v>
          </cell>
          <cell r="AM68" t="str">
            <v>!</v>
          </cell>
          <cell r="AN68">
            <v>4.2882372999999996</v>
          </cell>
          <cell r="AO68">
            <v>2.9826514</v>
          </cell>
          <cell r="AP68">
            <v>2.4129786499999999</v>
          </cell>
          <cell r="AQ68">
            <v>2.2529786499999997</v>
          </cell>
          <cell r="AR68" t="str">
            <v>!</v>
          </cell>
          <cell r="AS68">
            <v>11.936845999999999</v>
          </cell>
          <cell r="AT68" t="str">
            <v>!</v>
          </cell>
          <cell r="AU68">
            <v>2.8083375000000004</v>
          </cell>
          <cell r="AV68">
            <v>2.8083375000000004</v>
          </cell>
          <cell r="AW68">
            <v>2.8083375000000004</v>
          </cell>
          <cell r="AX68">
            <v>2.8083375000000004</v>
          </cell>
          <cell r="AY68" t="str">
            <v>!</v>
          </cell>
          <cell r="AZ68">
            <v>8.6445000000000007</v>
          </cell>
          <cell r="BA68" t="str">
            <v>!</v>
          </cell>
          <cell r="BB68">
            <v>9.6297000000000015</v>
          </cell>
          <cell r="BC68" t="str">
            <v>!</v>
          </cell>
          <cell r="BD68">
            <v>6.0305</v>
          </cell>
          <cell r="BE68" t="str">
            <v>!</v>
          </cell>
        </row>
        <row r="69">
          <cell r="Y69" t="str">
            <v>!</v>
          </cell>
          <cell r="Z69" t="str">
            <v>!</v>
          </cell>
          <cell r="AA69">
            <v>195.45760433931125</v>
          </cell>
          <cell r="AB69" t="str">
            <v>!</v>
          </cell>
          <cell r="AC69">
            <v>47.58120125976</v>
          </cell>
          <cell r="AD69" t="str">
            <v>!</v>
          </cell>
          <cell r="AE69" t="str">
            <v>!</v>
          </cell>
          <cell r="AF69">
            <v>48.394889670609999</v>
          </cell>
          <cell r="AG69" t="str">
            <v>!</v>
          </cell>
          <cell r="AH69">
            <v>48.015441592649999</v>
          </cell>
          <cell r="AI69" t="str">
            <v>!</v>
          </cell>
          <cell r="AJ69">
            <v>41.634747110400006</v>
          </cell>
          <cell r="AK69" t="str">
            <v>!</v>
          </cell>
          <cell r="AL69">
            <v>185.62627963341998</v>
          </cell>
          <cell r="AM69" t="str">
            <v>!</v>
          </cell>
          <cell r="AN69">
            <v>87.968899972199992</v>
          </cell>
          <cell r="AO69">
            <v>67.608952344360006</v>
          </cell>
          <cell r="AP69">
            <v>45.125113733649997</v>
          </cell>
          <cell r="AQ69">
            <v>34.601246106699996</v>
          </cell>
          <cell r="AR69" t="str">
            <v>!</v>
          </cell>
          <cell r="AS69">
            <v>235.30421215690995</v>
          </cell>
          <cell r="AT69" t="str">
            <v>!</v>
          </cell>
          <cell r="AU69">
            <v>42.125062500000006</v>
          </cell>
          <cell r="AV69">
            <v>42.125062500000006</v>
          </cell>
          <cell r="AW69">
            <v>42.125062500000006</v>
          </cell>
          <cell r="AX69">
            <v>42.125062500000006</v>
          </cell>
          <cell r="AY69" t="str">
            <v>!</v>
          </cell>
          <cell r="AZ69">
            <v>168.50025000000002</v>
          </cell>
          <cell r="BA69" t="str">
            <v>!</v>
          </cell>
          <cell r="BB69">
            <v>144.44550000000001</v>
          </cell>
          <cell r="BC69" t="str">
            <v>!</v>
          </cell>
          <cell r="BD69">
            <v>90.457499999999996</v>
          </cell>
          <cell r="BE69" t="str">
            <v>!</v>
          </cell>
        </row>
        <row r="70">
          <cell r="Y70" t="str">
            <v>!</v>
          </cell>
          <cell r="Z70" t="str">
            <v>!</v>
          </cell>
          <cell r="AB70" t="str">
            <v>!</v>
          </cell>
          <cell r="AD70" t="str">
            <v>!</v>
          </cell>
          <cell r="AE70" t="str">
            <v>!</v>
          </cell>
          <cell r="AG70" t="str">
            <v>!</v>
          </cell>
          <cell r="AI70" t="str">
            <v>!</v>
          </cell>
          <cell r="AK70" t="str">
            <v>!</v>
          </cell>
          <cell r="AM70" t="str">
            <v>!</v>
          </cell>
          <cell r="AN70" t="str">
            <v xml:space="preserve"> </v>
          </cell>
          <cell r="AO70" t="str">
            <v xml:space="preserve"> </v>
          </cell>
          <cell r="AP70" t="str">
            <v xml:space="preserve"> </v>
          </cell>
          <cell r="AQ70" t="str">
            <v xml:space="preserve"> </v>
          </cell>
          <cell r="AR70" t="str">
            <v>!</v>
          </cell>
          <cell r="AT70" t="str">
            <v>!</v>
          </cell>
          <cell r="AU70" t="str">
            <v xml:space="preserve"> </v>
          </cell>
          <cell r="AV70" t="str">
            <v xml:space="preserve"> </v>
          </cell>
          <cell r="AW70" t="str">
            <v xml:space="preserve"> </v>
          </cell>
          <cell r="AX70" t="str">
            <v xml:space="preserve"> </v>
          </cell>
          <cell r="AY70" t="str">
            <v>!</v>
          </cell>
          <cell r="BA70" t="str">
            <v>!</v>
          </cell>
          <cell r="BC70" t="str">
            <v>!</v>
          </cell>
          <cell r="BE70" t="str">
            <v>!</v>
          </cell>
        </row>
        <row r="71">
          <cell r="Y71" t="str">
            <v>!</v>
          </cell>
          <cell r="Z71" t="str">
            <v>!</v>
          </cell>
          <cell r="AB71" t="str">
            <v>!</v>
          </cell>
          <cell r="AD71" t="str">
            <v>!</v>
          </cell>
          <cell r="AE71" t="str">
            <v>!</v>
          </cell>
          <cell r="AG71" t="str">
            <v>!</v>
          </cell>
          <cell r="AI71" t="str">
            <v>!</v>
          </cell>
          <cell r="AK71" t="str">
            <v>!</v>
          </cell>
          <cell r="AM71" t="str">
            <v>!</v>
          </cell>
          <cell r="AN71" t="str">
            <v xml:space="preserve"> </v>
          </cell>
          <cell r="AO71" t="str">
            <v xml:space="preserve"> </v>
          </cell>
          <cell r="AP71" t="str">
            <v xml:space="preserve"> </v>
          </cell>
          <cell r="AQ71" t="str">
            <v xml:space="preserve"> </v>
          </cell>
          <cell r="AR71" t="str">
            <v>!</v>
          </cell>
          <cell r="AT71" t="str">
            <v>!</v>
          </cell>
          <cell r="AU71" t="str">
            <v xml:space="preserve"> </v>
          </cell>
          <cell r="AV71" t="str">
            <v xml:space="preserve"> </v>
          </cell>
          <cell r="AW71" t="str">
            <v xml:space="preserve"> </v>
          </cell>
          <cell r="AX71" t="str">
            <v xml:space="preserve"> </v>
          </cell>
          <cell r="AY71" t="str">
            <v>!</v>
          </cell>
          <cell r="BA71" t="str">
            <v>!</v>
          </cell>
          <cell r="BC71" t="str">
            <v>!</v>
          </cell>
          <cell r="BE71" t="str">
            <v>!</v>
          </cell>
        </row>
        <row r="72">
          <cell r="Y72" t="str">
            <v>!</v>
          </cell>
          <cell r="Z72" t="str">
            <v>!</v>
          </cell>
          <cell r="AB72" t="str">
            <v>!</v>
          </cell>
          <cell r="AD72" t="str">
            <v>!</v>
          </cell>
          <cell r="AE72" t="str">
            <v>!</v>
          </cell>
          <cell r="AG72" t="str">
            <v>!</v>
          </cell>
          <cell r="AI72" t="str">
            <v>!</v>
          </cell>
          <cell r="AK72" t="str">
            <v>!</v>
          </cell>
          <cell r="AM72" t="str">
            <v>!</v>
          </cell>
          <cell r="AN72" t="str">
            <v xml:space="preserve"> </v>
          </cell>
          <cell r="AO72" t="str">
            <v xml:space="preserve"> </v>
          </cell>
          <cell r="AP72" t="str">
            <v xml:space="preserve"> </v>
          </cell>
          <cell r="AR72" t="str">
            <v>!</v>
          </cell>
          <cell r="AT72" t="str">
            <v>!</v>
          </cell>
          <cell r="AU72" t="str">
            <v xml:space="preserve"> </v>
          </cell>
          <cell r="AV72" t="str">
            <v xml:space="preserve"> </v>
          </cell>
          <cell r="AW72" t="str">
            <v xml:space="preserve"> </v>
          </cell>
          <cell r="AX72" t="str">
            <v xml:space="preserve"> </v>
          </cell>
          <cell r="AY72" t="str">
            <v>!</v>
          </cell>
          <cell r="BA72" t="str">
            <v>!</v>
          </cell>
          <cell r="BC72" t="str">
            <v>!</v>
          </cell>
          <cell r="BE72" t="str">
            <v>!</v>
          </cell>
        </row>
        <row r="73">
          <cell r="Y73">
            <v>0</v>
          </cell>
          <cell r="Z73" t="str">
            <v>!</v>
          </cell>
          <cell r="AA73">
            <v>387.35401222600001</v>
          </cell>
          <cell r="AB73" t="str">
            <v>!</v>
          </cell>
          <cell r="AC73">
            <v>95.833418448559996</v>
          </cell>
          <cell r="AD73" t="str">
            <v>!</v>
          </cell>
          <cell r="AE73" t="str">
            <v>!</v>
          </cell>
          <cell r="AF73">
            <v>110.99796844613999</v>
          </cell>
          <cell r="AG73" t="str">
            <v>!</v>
          </cell>
          <cell r="AH73">
            <v>104.38601736298999</v>
          </cell>
          <cell r="AI73" t="str">
            <v>!</v>
          </cell>
          <cell r="AJ73">
            <v>142.39438230528003</v>
          </cell>
          <cell r="AK73" t="str">
            <v>!</v>
          </cell>
          <cell r="AL73">
            <v>453.61178656297</v>
          </cell>
          <cell r="AM73" t="str">
            <v>!</v>
          </cell>
          <cell r="AN73">
            <v>117.93901328999998</v>
          </cell>
          <cell r="AO73">
            <v>134.1660664824</v>
          </cell>
          <cell r="AP73">
            <v>125.74587787474998</v>
          </cell>
          <cell r="AQ73">
            <v>103.64501243975</v>
          </cell>
          <cell r="AR73" t="str">
            <v>!</v>
          </cell>
          <cell r="AS73">
            <v>481.4959700869</v>
          </cell>
          <cell r="AT73" t="str">
            <v>!</v>
          </cell>
          <cell r="AU73">
            <v>86.464937500000005</v>
          </cell>
          <cell r="AV73">
            <v>86.464937500000005</v>
          </cell>
          <cell r="AW73">
            <v>86.464937500000005</v>
          </cell>
          <cell r="AX73">
            <v>86.464937500000005</v>
          </cell>
          <cell r="AY73" t="str">
            <v>!</v>
          </cell>
          <cell r="AZ73">
            <v>345.85975000000002</v>
          </cell>
          <cell r="BA73" t="str">
            <v>!</v>
          </cell>
          <cell r="BB73">
            <v>294.88449999999995</v>
          </cell>
          <cell r="BC73" t="str">
            <v>!</v>
          </cell>
          <cell r="BD73">
            <v>191.73250000000002</v>
          </cell>
          <cell r="BE73" t="str">
            <v>!</v>
          </cell>
        </row>
        <row r="74">
          <cell r="Y74" t="str">
            <v>!</v>
          </cell>
          <cell r="Z74" t="str">
            <v>!</v>
          </cell>
          <cell r="AA74">
            <v>197.25809510033119</v>
          </cell>
          <cell r="AB74" t="str">
            <v>!</v>
          </cell>
          <cell r="AC74">
            <v>47.408792106502631</v>
          </cell>
          <cell r="AD74" t="str">
            <v>!</v>
          </cell>
          <cell r="AE74" t="str">
            <v>!</v>
          </cell>
          <cell r="AF74">
            <v>54.651548033374254</v>
          </cell>
          <cell r="AG74" t="str">
            <v>!</v>
          </cell>
          <cell r="AH74">
            <v>52.714938768309942</v>
          </cell>
          <cell r="AI74" t="str">
            <v>!</v>
          </cell>
          <cell r="AJ74">
            <v>73.333106887219216</v>
          </cell>
          <cell r="AK74" t="str">
            <v>!</v>
          </cell>
          <cell r="AL74">
            <v>228.10838579540604</v>
          </cell>
          <cell r="AM74" t="str">
            <v>!</v>
          </cell>
          <cell r="AN74">
            <v>59.997227206809043</v>
          </cell>
          <cell r="AO74">
            <v>69.412961151733356</v>
          </cell>
          <cell r="AP74">
            <v>67.90277405236499</v>
          </cell>
          <cell r="AQ74">
            <v>55.968306717465005</v>
          </cell>
          <cell r="AR74" t="str">
            <v>!</v>
          </cell>
          <cell r="AS74">
            <v>253.51725817015458</v>
          </cell>
          <cell r="AT74" t="str">
            <v>!</v>
          </cell>
          <cell r="AU74">
            <v>43.232468750000002</v>
          </cell>
          <cell r="AV74">
            <v>43.232468750000002</v>
          </cell>
          <cell r="AW74">
            <v>43.232468750000002</v>
          </cell>
          <cell r="AX74">
            <v>43.232468750000002</v>
          </cell>
          <cell r="AY74" t="str">
            <v>!</v>
          </cell>
          <cell r="AZ74">
            <v>172.92987500000001</v>
          </cell>
          <cell r="BA74" t="str">
            <v>!</v>
          </cell>
          <cell r="BB74">
            <v>141.54455999999996</v>
          </cell>
          <cell r="BC74" t="str">
            <v>!</v>
          </cell>
          <cell r="BD74">
            <v>92.031600000000012</v>
          </cell>
          <cell r="BE74" t="str">
            <v>!</v>
          </cell>
        </row>
        <row r="75">
          <cell r="Y75" t="str">
            <v>!</v>
          </cell>
          <cell r="Z75" t="str">
            <v>!</v>
          </cell>
          <cell r="AB75" t="str">
            <v>!</v>
          </cell>
          <cell r="AD75" t="str">
            <v>!</v>
          </cell>
          <cell r="AE75" t="str">
            <v>!</v>
          </cell>
          <cell r="AG75" t="str">
            <v>!</v>
          </cell>
          <cell r="AI75" t="str">
            <v>!</v>
          </cell>
          <cell r="AK75" t="str">
            <v>!</v>
          </cell>
          <cell r="AM75" t="str">
            <v>!</v>
          </cell>
          <cell r="AN75" t="str">
            <v xml:space="preserve"> </v>
          </cell>
          <cell r="AO75" t="str">
            <v xml:space="preserve"> </v>
          </cell>
          <cell r="AP75" t="str">
            <v xml:space="preserve"> </v>
          </cell>
          <cell r="AQ75" t="str">
            <v xml:space="preserve"> </v>
          </cell>
          <cell r="AR75" t="str">
            <v>!</v>
          </cell>
          <cell r="AT75" t="str">
            <v>!</v>
          </cell>
          <cell r="AU75" t="str">
            <v xml:space="preserve"> </v>
          </cell>
          <cell r="AV75" t="str">
            <v xml:space="preserve"> </v>
          </cell>
          <cell r="AW75" t="str">
            <v xml:space="preserve"> </v>
          </cell>
          <cell r="AX75" t="str">
            <v xml:space="preserve"> </v>
          </cell>
          <cell r="AY75" t="str">
            <v>!</v>
          </cell>
          <cell r="BA75" t="str">
            <v>!</v>
          </cell>
          <cell r="BC75" t="str">
            <v>!</v>
          </cell>
          <cell r="BE75" t="str">
            <v>!</v>
          </cell>
        </row>
        <row r="76">
          <cell r="Y76" t="str">
            <v>!</v>
          </cell>
          <cell r="Z76" t="str">
            <v>!</v>
          </cell>
          <cell r="AA76">
            <v>195.90267613399999</v>
          </cell>
          <cell r="AB76" t="str">
            <v>!</v>
          </cell>
          <cell r="AC76">
            <v>47.58120125976</v>
          </cell>
          <cell r="AD76" t="str">
            <v>!</v>
          </cell>
          <cell r="AE76" t="str">
            <v>!</v>
          </cell>
          <cell r="AF76">
            <v>48.394889670609999</v>
          </cell>
          <cell r="AG76" t="str">
            <v>!</v>
          </cell>
          <cell r="AH76">
            <v>48.015441592649999</v>
          </cell>
          <cell r="AI76" t="str">
            <v>!</v>
          </cell>
          <cell r="AJ76">
            <v>41.634747110400006</v>
          </cell>
          <cell r="AK76" t="str">
            <v>!</v>
          </cell>
          <cell r="AL76">
            <v>185.62627963341998</v>
          </cell>
          <cell r="AM76" t="str">
            <v>!</v>
          </cell>
          <cell r="AN76">
            <v>87.968899972199992</v>
          </cell>
          <cell r="AO76">
            <v>67.608952344360006</v>
          </cell>
          <cell r="AP76">
            <v>45.125113733649997</v>
          </cell>
          <cell r="AQ76">
            <v>34.601246106699996</v>
          </cell>
          <cell r="AR76" t="str">
            <v>!</v>
          </cell>
          <cell r="AS76">
            <v>235.30421215690995</v>
          </cell>
          <cell r="AT76" t="str">
            <v>!</v>
          </cell>
          <cell r="AU76">
            <v>42.125062500000006</v>
          </cell>
          <cell r="AV76">
            <v>42.125062500000006</v>
          </cell>
          <cell r="AW76">
            <v>42.125062500000006</v>
          </cell>
          <cell r="AX76">
            <v>42.125062500000006</v>
          </cell>
          <cell r="AY76" t="str">
            <v>!</v>
          </cell>
          <cell r="AZ76">
            <v>168.50025000000002</v>
          </cell>
          <cell r="BA76" t="str">
            <v>!</v>
          </cell>
          <cell r="BB76">
            <v>144.44550000000001</v>
          </cell>
          <cell r="BC76" t="str">
            <v>!</v>
          </cell>
          <cell r="BD76">
            <v>90.457499999999996</v>
          </cell>
          <cell r="BE76" t="str">
            <v>!</v>
          </cell>
        </row>
        <row r="77">
          <cell r="Y77" t="str">
            <v>!</v>
          </cell>
          <cell r="Z77" t="str">
            <v>!</v>
          </cell>
          <cell r="AA77">
            <v>99.400748582424796</v>
          </cell>
          <cell r="AB77" t="str">
            <v>!</v>
          </cell>
          <cell r="AC77">
            <v>23.538420263203271</v>
          </cell>
          <cell r="AD77" t="str">
            <v>!</v>
          </cell>
          <cell r="AE77" t="str">
            <v>!</v>
          </cell>
          <cell r="AF77">
            <v>23.827964371136794</v>
          </cell>
          <cell r="AG77" t="str">
            <v>!</v>
          </cell>
          <cell r="AH77">
            <v>24.247798004288249</v>
          </cell>
          <cell r="AI77" t="str">
            <v>!</v>
          </cell>
          <cell r="AJ77">
            <v>21.441894761856005</v>
          </cell>
          <cell r="AK77" t="str">
            <v>!</v>
          </cell>
          <cell r="AL77">
            <v>93.056077400484327</v>
          </cell>
          <cell r="AM77" t="str">
            <v>!</v>
          </cell>
          <cell r="AN77">
            <v>44.751010980457743</v>
          </cell>
          <cell r="AO77">
            <v>34.978573238592155</v>
          </cell>
          <cell r="AP77">
            <v>24.367561416170997</v>
          </cell>
          <cell r="AQ77">
            <v>18.684672897617997</v>
          </cell>
          <cell r="AR77" t="str">
            <v>!</v>
          </cell>
          <cell r="AS77">
            <v>123.89237378485623</v>
          </cell>
          <cell r="AT77" t="str">
            <v>!</v>
          </cell>
          <cell r="AU77">
            <v>21.062531250000003</v>
          </cell>
          <cell r="AV77">
            <v>21.062531250000003</v>
          </cell>
          <cell r="AW77">
            <v>21.062531250000003</v>
          </cell>
          <cell r="AX77">
            <v>21.062531250000003</v>
          </cell>
          <cell r="AY77" t="str">
            <v>!</v>
          </cell>
          <cell r="AZ77">
            <v>84.250125000000011</v>
          </cell>
          <cell r="BA77" t="str">
            <v>!</v>
          </cell>
          <cell r="BB77">
            <v>69.333840000000009</v>
          </cell>
          <cell r="BC77" t="str">
            <v>!</v>
          </cell>
          <cell r="BD77">
            <v>43.419599999999996</v>
          </cell>
          <cell r="BE77" t="str">
            <v>!</v>
          </cell>
        </row>
        <row r="78">
          <cell r="Y78" t="str">
            <v>!</v>
          </cell>
          <cell r="Z78" t="str">
            <v>!</v>
          </cell>
          <cell r="AB78" t="str">
            <v>!</v>
          </cell>
          <cell r="AD78" t="str">
            <v>!</v>
          </cell>
          <cell r="AE78" t="str">
            <v>!</v>
          </cell>
          <cell r="AG78" t="str">
            <v>!</v>
          </cell>
          <cell r="AI78" t="str">
            <v>!</v>
          </cell>
          <cell r="AK78" t="str">
            <v>!</v>
          </cell>
          <cell r="AM78" t="str">
            <v>!</v>
          </cell>
          <cell r="AN78" t="str">
            <v xml:space="preserve"> </v>
          </cell>
          <cell r="AO78" t="str">
            <v xml:space="preserve"> </v>
          </cell>
          <cell r="AP78" t="str">
            <v xml:space="preserve"> </v>
          </cell>
          <cell r="AQ78" t="str">
            <v xml:space="preserve"> </v>
          </cell>
          <cell r="AR78" t="str">
            <v>!</v>
          </cell>
          <cell r="AT78" t="str">
            <v>!</v>
          </cell>
          <cell r="AU78" t="str">
            <v xml:space="preserve"> </v>
          </cell>
          <cell r="AV78" t="str">
            <v xml:space="preserve"> </v>
          </cell>
          <cell r="AW78" t="str">
            <v xml:space="preserve"> </v>
          </cell>
          <cell r="AX78" t="str">
            <v xml:space="preserve"> </v>
          </cell>
          <cell r="AY78" t="str">
            <v>!</v>
          </cell>
          <cell r="BA78" t="str">
            <v>!</v>
          </cell>
          <cell r="BC78" t="str">
            <v>!</v>
          </cell>
          <cell r="BE78" t="str">
            <v>!</v>
          </cell>
        </row>
        <row r="79">
          <cell r="Y79" t="str">
            <v>!</v>
          </cell>
          <cell r="Z79" t="str">
            <v>!</v>
          </cell>
          <cell r="AA79">
            <v>583.25668836</v>
          </cell>
          <cell r="AB79" t="str">
            <v>!</v>
          </cell>
          <cell r="AC79">
            <v>143.41461970832</v>
          </cell>
          <cell r="AD79" t="str">
            <v>!</v>
          </cell>
          <cell r="AE79" t="str">
            <v>!</v>
          </cell>
          <cell r="AF79">
            <v>159.39285811675001</v>
          </cell>
          <cell r="AG79" t="str">
            <v>!</v>
          </cell>
          <cell r="AH79">
            <v>152.40145895563998</v>
          </cell>
          <cell r="AI79" t="str">
            <v>!</v>
          </cell>
          <cell r="AJ79">
            <v>184.02912941568005</v>
          </cell>
          <cell r="AK79" t="str">
            <v>!</v>
          </cell>
          <cell r="AL79">
            <v>639.23806619639004</v>
          </cell>
          <cell r="AM79" t="str">
            <v>!</v>
          </cell>
          <cell r="AN79">
            <v>205.90791326219997</v>
          </cell>
          <cell r="AO79">
            <v>201.77501882676</v>
          </cell>
          <cell r="AP79">
            <v>170.87099160839998</v>
          </cell>
          <cell r="AQ79">
            <v>138.24625854645001</v>
          </cell>
          <cell r="AR79" t="str">
            <v>!</v>
          </cell>
          <cell r="AS79">
            <v>716.80018224381001</v>
          </cell>
          <cell r="AT79" t="str">
            <v>!</v>
          </cell>
          <cell r="AU79">
            <v>128.59</v>
          </cell>
          <cell r="AV79">
            <v>128.59</v>
          </cell>
          <cell r="AW79">
            <v>128.59</v>
          </cell>
          <cell r="AX79">
            <v>128.59</v>
          </cell>
          <cell r="AY79" t="str">
            <v>!</v>
          </cell>
          <cell r="AZ79">
            <v>514.36</v>
          </cell>
          <cell r="BA79" t="str">
            <v>!</v>
          </cell>
          <cell r="BB79">
            <v>439.32999999999993</v>
          </cell>
          <cell r="BC79" t="str">
            <v>!</v>
          </cell>
          <cell r="BD79">
            <v>282.19</v>
          </cell>
          <cell r="BE79" t="str">
            <v>!</v>
          </cell>
        </row>
        <row r="80">
          <cell r="Y80" t="str">
            <v>!</v>
          </cell>
          <cell r="Z80" t="str">
            <v>!</v>
          </cell>
          <cell r="AA80">
            <v>296.65884368275601</v>
          </cell>
          <cell r="AB80" t="str">
            <v>!</v>
          </cell>
          <cell r="AC80">
            <v>70.947212369705909</v>
          </cell>
          <cell r="AD80" t="str">
            <v>!</v>
          </cell>
          <cell r="AE80" t="str">
            <v>!</v>
          </cell>
          <cell r="AF80">
            <v>78.479512404511041</v>
          </cell>
          <cell r="AG80" t="str">
            <v>!</v>
          </cell>
          <cell r="AH80">
            <v>76.962736772598191</v>
          </cell>
          <cell r="AI80" t="str">
            <v>!</v>
          </cell>
          <cell r="AJ80">
            <v>94.775001649075222</v>
          </cell>
          <cell r="AK80" t="str">
            <v>!</v>
          </cell>
          <cell r="AL80">
            <v>321.16446319589033</v>
          </cell>
          <cell r="AM80" t="str">
            <v>!</v>
          </cell>
          <cell r="AN80">
            <v>104.74823818726679</v>
          </cell>
          <cell r="AO80">
            <v>104.39153439032552</v>
          </cell>
          <cell r="AP80">
            <v>92.27033546853599</v>
          </cell>
          <cell r="AQ80">
            <v>74.652979615082998</v>
          </cell>
          <cell r="AR80" t="str">
            <v>!</v>
          </cell>
          <cell r="AS80">
            <v>377.40963195501081</v>
          </cell>
          <cell r="AT80" t="str">
            <v>!</v>
          </cell>
          <cell r="AU80">
            <v>64.295000000000002</v>
          </cell>
          <cell r="AV80">
            <v>64.295000000000002</v>
          </cell>
          <cell r="AW80">
            <v>64.295000000000002</v>
          </cell>
          <cell r="AX80">
            <v>64.295000000000002</v>
          </cell>
          <cell r="AY80" t="str">
            <v>!</v>
          </cell>
          <cell r="AZ80">
            <v>257.18</v>
          </cell>
          <cell r="BA80" t="str">
            <v>!</v>
          </cell>
          <cell r="BB80">
            <v>210.87839999999997</v>
          </cell>
          <cell r="BC80" t="str">
            <v>!</v>
          </cell>
          <cell r="BD80">
            <v>135.4512</v>
          </cell>
          <cell r="BE80" t="str">
            <v>!</v>
          </cell>
        </row>
        <row r="81">
          <cell r="Y81" t="str">
            <v>!</v>
          </cell>
          <cell r="Z81" t="str">
            <v>!</v>
          </cell>
          <cell r="AB81" t="str">
            <v>!</v>
          </cell>
          <cell r="AD81" t="str">
            <v>!</v>
          </cell>
          <cell r="AE81" t="str">
            <v>!</v>
          </cell>
          <cell r="AG81" t="str">
            <v>!</v>
          </cell>
          <cell r="AI81" t="str">
            <v>!</v>
          </cell>
          <cell r="AK81" t="str">
            <v>!</v>
          </cell>
          <cell r="AM81" t="str">
            <v>!</v>
          </cell>
          <cell r="AN81" t="str">
            <v xml:space="preserve"> </v>
          </cell>
          <cell r="AO81" t="str">
            <v xml:space="preserve"> </v>
          </cell>
          <cell r="AP81" t="str">
            <v xml:space="preserve"> </v>
          </cell>
          <cell r="AQ81" t="str">
            <v xml:space="preserve"> </v>
          </cell>
          <cell r="AR81" t="str">
            <v>!</v>
          </cell>
          <cell r="AT81" t="str">
            <v>!</v>
          </cell>
          <cell r="AU81" t="str">
            <v xml:space="preserve"> </v>
          </cell>
          <cell r="AV81" t="str">
            <v xml:space="preserve"> </v>
          </cell>
          <cell r="AW81" t="str">
            <v xml:space="preserve"> </v>
          </cell>
          <cell r="AX81" t="str">
            <v xml:space="preserve"> </v>
          </cell>
          <cell r="AY81" t="str">
            <v>!</v>
          </cell>
          <cell r="BA81" t="str">
            <v>!</v>
          </cell>
          <cell r="BC81" t="str">
            <v>!</v>
          </cell>
          <cell r="BE81" t="str">
            <v>!</v>
          </cell>
        </row>
        <row r="82">
          <cell r="Y82" t="str">
            <v>!</v>
          </cell>
          <cell r="Z82" t="str">
            <v>!</v>
          </cell>
          <cell r="AB82" t="str">
            <v>!</v>
          </cell>
          <cell r="AD82" t="str">
            <v>!</v>
          </cell>
          <cell r="AE82" t="str">
            <v>!</v>
          </cell>
          <cell r="AG82" t="str">
            <v>!</v>
          </cell>
          <cell r="AI82" t="str">
            <v>!</v>
          </cell>
          <cell r="AK82" t="str">
            <v>!</v>
          </cell>
          <cell r="AM82" t="str">
            <v>!</v>
          </cell>
          <cell r="AN82" t="str">
            <v xml:space="preserve"> </v>
          </cell>
          <cell r="AO82" t="str">
            <v xml:space="preserve"> </v>
          </cell>
          <cell r="AP82" t="str">
            <v xml:space="preserve"> </v>
          </cell>
          <cell r="AQ82" t="str">
            <v xml:space="preserve"> </v>
          </cell>
          <cell r="AR82" t="str">
            <v>!</v>
          </cell>
          <cell r="AT82" t="str">
            <v>!</v>
          </cell>
          <cell r="AU82" t="str">
            <v xml:space="preserve"> </v>
          </cell>
          <cell r="AV82" t="str">
            <v xml:space="preserve"> </v>
          </cell>
          <cell r="AW82" t="str">
            <v xml:space="preserve"> </v>
          </cell>
          <cell r="AX82" t="str">
            <v xml:space="preserve"> </v>
          </cell>
          <cell r="AY82" t="str">
            <v>!</v>
          </cell>
          <cell r="BA82" t="str">
            <v>!</v>
          </cell>
          <cell r="BC82" t="str">
            <v>!</v>
          </cell>
          <cell r="BE82" t="str">
            <v>!</v>
          </cell>
        </row>
        <row r="83">
          <cell r="Y83" t="str">
            <v>!</v>
          </cell>
          <cell r="Z83" t="str">
            <v>!</v>
          </cell>
          <cell r="AB83" t="str">
            <v>!</v>
          </cell>
          <cell r="AD83" t="str">
            <v>!</v>
          </cell>
          <cell r="AE83" t="str">
            <v>!</v>
          </cell>
          <cell r="AG83" t="str">
            <v>!</v>
          </cell>
          <cell r="AI83" t="str">
            <v>!</v>
          </cell>
          <cell r="AK83" t="str">
            <v>!</v>
          </cell>
          <cell r="AM83" t="str">
            <v>!</v>
          </cell>
          <cell r="AN83" t="str">
            <v xml:space="preserve"> </v>
          </cell>
          <cell r="AO83" t="str">
            <v xml:space="preserve"> </v>
          </cell>
          <cell r="AP83" t="str">
            <v xml:space="preserve"> </v>
          </cell>
          <cell r="AQ83" t="str">
            <v xml:space="preserve"> </v>
          </cell>
          <cell r="AR83" t="str">
            <v>!</v>
          </cell>
          <cell r="AT83" t="str">
            <v>!</v>
          </cell>
          <cell r="AU83" t="str">
            <v xml:space="preserve"> </v>
          </cell>
          <cell r="AV83" t="str">
            <v xml:space="preserve"> </v>
          </cell>
          <cell r="AW83" t="str">
            <v xml:space="preserve"> </v>
          </cell>
          <cell r="AX83" t="str">
            <v xml:space="preserve"> </v>
          </cell>
          <cell r="AY83" t="str">
            <v>!</v>
          </cell>
          <cell r="BA83" t="str">
            <v>!</v>
          </cell>
          <cell r="BC83" t="str">
            <v>!</v>
          </cell>
          <cell r="BE83" t="str">
            <v>!</v>
          </cell>
        </row>
        <row r="84">
          <cell r="Y84" t="str">
            <v>!</v>
          </cell>
          <cell r="Z84" t="str">
            <v>!</v>
          </cell>
          <cell r="AB84" t="str">
            <v>!</v>
          </cell>
          <cell r="AD84" t="str">
            <v>!</v>
          </cell>
          <cell r="AE84" t="str">
            <v>!</v>
          </cell>
          <cell r="AG84" t="str">
            <v>!</v>
          </cell>
          <cell r="AI84" t="str">
            <v>!</v>
          </cell>
          <cell r="AK84" t="str">
            <v>!</v>
          </cell>
          <cell r="AM84" t="str">
            <v>!</v>
          </cell>
          <cell r="AO84" t="str">
            <v xml:space="preserve"> </v>
          </cell>
          <cell r="AP84" t="str">
            <v xml:space="preserve"> </v>
          </cell>
          <cell r="AQ84" t="str">
            <v xml:space="preserve"> </v>
          </cell>
          <cell r="AR84" t="str">
            <v>!</v>
          </cell>
          <cell r="AT84" t="str">
            <v>!</v>
          </cell>
          <cell r="AU84" t="str">
            <v xml:space="preserve"> </v>
          </cell>
          <cell r="AV84" t="str">
            <v xml:space="preserve"> </v>
          </cell>
          <cell r="AW84" t="str">
            <v xml:space="preserve"> </v>
          </cell>
          <cell r="AX84" t="str">
            <v xml:space="preserve"> </v>
          </cell>
          <cell r="AY84" t="str">
            <v>!</v>
          </cell>
          <cell r="BA84" t="str">
            <v>!</v>
          </cell>
          <cell r="BC84" t="str">
            <v>!</v>
          </cell>
          <cell r="BE84" t="str">
            <v>!</v>
          </cell>
        </row>
        <row r="85">
          <cell r="Y85" t="str">
            <v>!</v>
          </cell>
          <cell r="Z85" t="str">
            <v>!</v>
          </cell>
          <cell r="AB85" t="str">
            <v>!</v>
          </cell>
          <cell r="AD85" t="str">
            <v>!</v>
          </cell>
          <cell r="AE85" t="str">
            <v>!</v>
          </cell>
          <cell r="AG85" t="str">
            <v>!</v>
          </cell>
          <cell r="AI85" t="str">
            <v>!</v>
          </cell>
          <cell r="AK85" t="str">
            <v>!</v>
          </cell>
          <cell r="AL85" t="str">
            <v xml:space="preserve"> </v>
          </cell>
          <cell r="AM85" t="str">
            <v>!</v>
          </cell>
          <cell r="AN85" t="str">
            <v xml:space="preserve"> </v>
          </cell>
          <cell r="AO85" t="str">
            <v xml:space="preserve"> </v>
          </cell>
          <cell r="AP85" t="str">
            <v xml:space="preserve"> </v>
          </cell>
          <cell r="AQ85" t="str">
            <v xml:space="preserve"> </v>
          </cell>
          <cell r="AR85" t="str">
            <v>!</v>
          </cell>
          <cell r="AS85" t="str">
            <v xml:space="preserve"> </v>
          </cell>
          <cell r="AT85" t="str">
            <v>!</v>
          </cell>
          <cell r="AU85" t="str">
            <v xml:space="preserve"> </v>
          </cell>
          <cell r="AV85" t="str">
            <v xml:space="preserve"> </v>
          </cell>
          <cell r="AW85" t="str">
            <v xml:space="preserve"> </v>
          </cell>
          <cell r="AX85" t="str">
            <v xml:space="preserve"> </v>
          </cell>
          <cell r="AY85" t="str">
            <v>!</v>
          </cell>
          <cell r="BA85" t="str">
            <v>!</v>
          </cell>
          <cell r="BC85" t="str">
            <v>!</v>
          </cell>
          <cell r="BE85" t="str">
            <v>!</v>
          </cell>
        </row>
        <row r="86">
          <cell r="Y86" t="str">
            <v>!</v>
          </cell>
          <cell r="Z86" t="str">
            <v>!</v>
          </cell>
          <cell r="AA86">
            <v>142.48734588542649</v>
          </cell>
          <cell r="AB86" t="str">
            <v>!</v>
          </cell>
          <cell r="AC86">
            <v>32.227000000000004</v>
          </cell>
          <cell r="AD86" t="str">
            <v>!</v>
          </cell>
          <cell r="AE86" t="str">
            <v>!</v>
          </cell>
          <cell r="AF86">
            <v>41.616000000000007</v>
          </cell>
          <cell r="AG86" t="str">
            <v>!</v>
          </cell>
          <cell r="AH86">
            <v>35.481745544554457</v>
          </cell>
          <cell r="AI86" t="str">
            <v>!</v>
          </cell>
          <cell r="AJ86">
            <v>34.790703814563109</v>
          </cell>
          <cell r="AK86" t="str">
            <v>!</v>
          </cell>
          <cell r="AL86">
            <v>144.11544935911755</v>
          </cell>
          <cell r="AM86" t="str">
            <v>!</v>
          </cell>
          <cell r="AN86">
            <v>26.956</v>
          </cell>
          <cell r="AO86">
            <v>35.567</v>
          </cell>
          <cell r="AP86">
            <v>38.962499999999999</v>
          </cell>
          <cell r="AQ86">
            <v>38.962499999999999</v>
          </cell>
          <cell r="AR86" t="str">
            <v>!</v>
          </cell>
          <cell r="AS86">
            <v>140.44800000000001</v>
          </cell>
          <cell r="AT86" t="str">
            <v>!</v>
          </cell>
          <cell r="AU86">
            <v>36.789135000000002</v>
          </cell>
          <cell r="AV86">
            <v>36.789135000000002</v>
          </cell>
          <cell r="AW86">
            <v>36.789135000000002</v>
          </cell>
          <cell r="AX86">
            <v>36.789135000000002</v>
          </cell>
          <cell r="AY86" t="str">
            <v>!</v>
          </cell>
          <cell r="AZ86">
            <v>147.15654000000001</v>
          </cell>
          <cell r="BA86" t="str">
            <v>!</v>
          </cell>
          <cell r="BB86">
            <v>143.58944000000002</v>
          </cell>
          <cell r="BC86" t="str">
            <v>!</v>
          </cell>
          <cell r="BD86">
            <v>133.69209999999998</v>
          </cell>
          <cell r="BE86" t="str">
            <v>!</v>
          </cell>
        </row>
        <row r="87">
          <cell r="Y87" t="str">
            <v>!</v>
          </cell>
          <cell r="Z87" t="str">
            <v>!</v>
          </cell>
          <cell r="AA87">
            <v>85.968791405907638</v>
          </cell>
          <cell r="AB87" t="str">
            <v>!</v>
          </cell>
          <cell r="AC87">
            <v>19.285</v>
          </cell>
          <cell r="AD87" t="str">
            <v>!</v>
          </cell>
          <cell r="AE87" t="str">
            <v>!</v>
          </cell>
          <cell r="AF87">
            <v>32.176000000000002</v>
          </cell>
          <cell r="AG87" t="str">
            <v>!</v>
          </cell>
          <cell r="AH87">
            <v>22.325742574257426</v>
          </cell>
          <cell r="AI87" t="str">
            <v>!</v>
          </cell>
          <cell r="AJ87">
            <v>21.892233009708736</v>
          </cell>
          <cell r="AK87" t="str">
            <v>!</v>
          </cell>
          <cell r="AL87">
            <v>95.678975583966164</v>
          </cell>
          <cell r="AM87" t="str">
            <v>!</v>
          </cell>
          <cell r="AN87">
            <v>15.273999999999999</v>
          </cell>
          <cell r="AO87">
            <v>23.76</v>
          </cell>
          <cell r="AP87">
            <v>23.132999999999996</v>
          </cell>
          <cell r="AQ87">
            <v>23.132999999999996</v>
          </cell>
          <cell r="AR87" t="str">
            <v>!</v>
          </cell>
          <cell r="AS87">
            <v>85.3</v>
          </cell>
          <cell r="AT87" t="str">
            <v>!</v>
          </cell>
          <cell r="AU87">
            <v>22.661535000000001</v>
          </cell>
          <cell r="AV87">
            <v>22.661535000000001</v>
          </cell>
          <cell r="AW87">
            <v>22.661535000000001</v>
          </cell>
          <cell r="AX87">
            <v>22.661535000000001</v>
          </cell>
          <cell r="AY87" t="str">
            <v>!</v>
          </cell>
          <cell r="AZ87">
            <v>90.646140000000003</v>
          </cell>
          <cell r="BA87" t="str">
            <v>!</v>
          </cell>
          <cell r="BB87">
            <v>88.965440000000001</v>
          </cell>
          <cell r="BC87" t="str">
            <v>!</v>
          </cell>
          <cell r="BD87">
            <v>87.120099999999994</v>
          </cell>
          <cell r="BE87" t="str">
            <v>!</v>
          </cell>
        </row>
        <row r="88">
          <cell r="Y88" t="str">
            <v>!</v>
          </cell>
          <cell r="Z88" t="str">
            <v>!</v>
          </cell>
          <cell r="AA88">
            <v>51.589576412837744</v>
          </cell>
          <cell r="AB88" t="str">
            <v>!</v>
          </cell>
          <cell r="AC88">
            <v>11.778</v>
          </cell>
          <cell r="AD88" t="str">
            <v>!</v>
          </cell>
          <cell r="AE88" t="str">
            <v>!</v>
          </cell>
          <cell r="AF88">
            <v>11.554</v>
          </cell>
          <cell r="AG88" t="str">
            <v>!</v>
          </cell>
          <cell r="AH88">
            <v>12.029702970297029</v>
          </cell>
          <cell r="AI88" t="str">
            <v>!</v>
          </cell>
          <cell r="AJ88">
            <v>11.796116504854369</v>
          </cell>
          <cell r="AK88" t="str">
            <v>!</v>
          </cell>
          <cell r="AL88">
            <v>47.157819475151399</v>
          </cell>
          <cell r="AM88" t="str">
            <v>!</v>
          </cell>
          <cell r="AN88">
            <v>13.164999999999999</v>
          </cell>
          <cell r="AO88">
            <v>11.856</v>
          </cell>
          <cell r="AP88">
            <v>14.2925</v>
          </cell>
          <cell r="AQ88">
            <v>14.2925</v>
          </cell>
          <cell r="AR88" t="str">
            <v>!</v>
          </cell>
          <cell r="AS88">
            <v>53.606000000000002</v>
          </cell>
          <cell r="AT88" t="str">
            <v>!</v>
          </cell>
          <cell r="AU88">
            <v>12.6869</v>
          </cell>
          <cell r="AV88">
            <v>12.6869</v>
          </cell>
          <cell r="AW88">
            <v>12.6869</v>
          </cell>
          <cell r="AX88">
            <v>12.6869</v>
          </cell>
          <cell r="AY88" t="str">
            <v>!</v>
          </cell>
          <cell r="AZ88">
            <v>50.747599999999998</v>
          </cell>
          <cell r="BA88" t="str">
            <v>!</v>
          </cell>
          <cell r="BB88">
            <v>49.056800000000003</v>
          </cell>
          <cell r="BC88" t="str">
            <v>!</v>
          </cell>
          <cell r="BD88">
            <v>41.972000000000001</v>
          </cell>
          <cell r="BE88" t="str">
            <v>!</v>
          </cell>
        </row>
        <row r="89">
          <cell r="Y89" t="str">
            <v>!</v>
          </cell>
          <cell r="Z89" t="str">
            <v>!</v>
          </cell>
          <cell r="AA89">
            <v>16.92910350034111</v>
          </cell>
          <cell r="AB89" t="str">
            <v>!</v>
          </cell>
          <cell r="AC89">
            <v>3.9449999999999998</v>
          </cell>
          <cell r="AD89" t="str">
            <v>!</v>
          </cell>
          <cell r="AE89" t="str">
            <v>!</v>
          </cell>
          <cell r="AF89">
            <v>3.5390000000000001</v>
          </cell>
          <cell r="AG89" t="str">
            <v>!</v>
          </cell>
          <cell r="AH89">
            <v>4.1262999999999996</v>
          </cell>
          <cell r="AI89" t="str">
            <v>!</v>
          </cell>
          <cell r="AJ89">
            <v>4.1023543</v>
          </cell>
          <cell r="AK89" t="str">
            <v>!</v>
          </cell>
          <cell r="AL89">
            <v>15.712654299999999</v>
          </cell>
          <cell r="AM89" t="str">
            <v>!</v>
          </cell>
          <cell r="AN89">
            <v>2.14</v>
          </cell>
          <cell r="AO89">
            <v>3.2810000000000001</v>
          </cell>
          <cell r="AP89">
            <v>4.9959999999999996</v>
          </cell>
          <cell r="AQ89">
            <v>4.9959999999999996</v>
          </cell>
          <cell r="AR89" t="str">
            <v>!</v>
          </cell>
          <cell r="AS89">
            <v>15.413</v>
          </cell>
          <cell r="AT89" t="str">
            <v>!</v>
          </cell>
          <cell r="AU89">
            <v>4.4406999999999996</v>
          </cell>
          <cell r="AV89">
            <v>4.4406999999999996</v>
          </cell>
          <cell r="AW89">
            <v>4.4406999999999996</v>
          </cell>
          <cell r="AX89">
            <v>4.4406999999999996</v>
          </cell>
          <cell r="AY89" t="str">
            <v>!</v>
          </cell>
          <cell r="AZ89">
            <v>17.762799999999999</v>
          </cell>
          <cell r="BA89" t="str">
            <v>!</v>
          </cell>
          <cell r="BB89">
            <v>17.5672</v>
          </cell>
          <cell r="BC89" t="str">
            <v>!</v>
          </cell>
          <cell r="BD89">
            <v>16.600000000000001</v>
          </cell>
          <cell r="BE89" t="str">
            <v>!</v>
          </cell>
        </row>
        <row r="90">
          <cell r="Y90" t="str">
            <v>!</v>
          </cell>
          <cell r="Z90" t="str">
            <v>!</v>
          </cell>
          <cell r="AA90">
            <v>-12.000125433659992</v>
          </cell>
          <cell r="AB90" t="str">
            <v>!</v>
          </cell>
          <cell r="AC90">
            <v>-2.7810000000000001</v>
          </cell>
          <cell r="AD90" t="str">
            <v>!</v>
          </cell>
          <cell r="AE90" t="str">
            <v>!</v>
          </cell>
          <cell r="AF90">
            <v>-5.6529999999999996</v>
          </cell>
          <cell r="AG90" t="str">
            <v>!</v>
          </cell>
          <cell r="AH90">
            <v>-3</v>
          </cell>
          <cell r="AI90" t="str">
            <v>!</v>
          </cell>
          <cell r="AJ90">
            <v>-3</v>
          </cell>
          <cell r="AK90" t="str">
            <v>!</v>
          </cell>
          <cell r="AL90">
            <v>-14.434000000000001</v>
          </cell>
          <cell r="AM90" t="str">
            <v>!</v>
          </cell>
          <cell r="AN90">
            <v>-3.6230000000000002</v>
          </cell>
          <cell r="AO90">
            <v>-3.33</v>
          </cell>
          <cell r="AP90">
            <v>-3.4590000000000001</v>
          </cell>
          <cell r="AQ90">
            <v>-3.4590000000000001</v>
          </cell>
          <cell r="AR90" t="str">
            <v>!</v>
          </cell>
          <cell r="AS90">
            <v>-13.871</v>
          </cell>
          <cell r="AT90" t="str">
            <v>!</v>
          </cell>
          <cell r="AU90">
            <v>-3</v>
          </cell>
          <cell r="AV90">
            <v>-3</v>
          </cell>
          <cell r="AW90">
            <v>-3</v>
          </cell>
          <cell r="AX90">
            <v>-3</v>
          </cell>
          <cell r="AY90" t="str">
            <v>!</v>
          </cell>
          <cell r="AZ90">
            <v>-12</v>
          </cell>
          <cell r="BA90" t="str">
            <v>!</v>
          </cell>
          <cell r="BB90">
            <v>-12</v>
          </cell>
          <cell r="BC90" t="str">
            <v>!</v>
          </cell>
          <cell r="BD90">
            <v>-12</v>
          </cell>
          <cell r="BE90" t="str">
            <v>!</v>
          </cell>
        </row>
        <row r="91">
          <cell r="Y91" t="str">
            <v>!</v>
          </cell>
          <cell r="Z91" t="str">
            <v>!</v>
          </cell>
          <cell r="AA91">
            <v>-6.1164400000000008</v>
          </cell>
          <cell r="AB91" t="str">
            <v>!</v>
          </cell>
          <cell r="AC91">
            <v>-1.3757607000000001</v>
          </cell>
          <cell r="AD91" t="str">
            <v>!</v>
          </cell>
          <cell r="AE91" t="str">
            <v>!</v>
          </cell>
          <cell r="AF91">
            <v>-2.7833410408999999</v>
          </cell>
          <cell r="AG91" t="str">
            <v>!</v>
          </cell>
          <cell r="AH91">
            <v>-1.5149999999999999</v>
          </cell>
          <cell r="AI91" t="str">
            <v>!</v>
          </cell>
          <cell r="AJ91">
            <v>-1.5449999999999999</v>
          </cell>
          <cell r="AK91" t="str">
            <v>!</v>
          </cell>
          <cell r="AL91">
            <v>-7.2191017408999993</v>
          </cell>
          <cell r="AM91" t="str">
            <v>!</v>
          </cell>
          <cell r="AN91">
            <v>-1.8430708220000001</v>
          </cell>
          <cell r="AO91">
            <v>-1.7228287799999999</v>
          </cell>
          <cell r="AP91">
            <v>-1.8687296589999998</v>
          </cell>
          <cell r="AQ91">
            <v>-1.8687296589999998</v>
          </cell>
          <cell r="AR91" t="str">
            <v>!</v>
          </cell>
          <cell r="AS91">
            <v>-7.30335892</v>
          </cell>
          <cell r="AT91" t="str">
            <v>!</v>
          </cell>
          <cell r="AU91">
            <v>-1.5</v>
          </cell>
          <cell r="AV91">
            <v>-1.5</v>
          </cell>
          <cell r="AW91">
            <v>-1.5</v>
          </cell>
          <cell r="AX91">
            <v>-1.5</v>
          </cell>
          <cell r="AY91" t="str">
            <v>!</v>
          </cell>
          <cell r="AZ91">
            <v>-6</v>
          </cell>
          <cell r="BA91" t="str">
            <v>!</v>
          </cell>
          <cell r="BB91">
            <v>-5.76</v>
          </cell>
          <cell r="BC91" t="str">
            <v>!</v>
          </cell>
          <cell r="BD91">
            <v>-5.76</v>
          </cell>
          <cell r="BE91" t="str">
            <v>!</v>
          </cell>
        </row>
        <row r="92">
          <cell r="Y92" t="str">
            <v>!</v>
          </cell>
          <cell r="Z92" t="str">
            <v>!</v>
          </cell>
          <cell r="AB92" t="str">
            <v>!</v>
          </cell>
          <cell r="AD92" t="str">
            <v>!</v>
          </cell>
          <cell r="AE92" t="str">
            <v>!</v>
          </cell>
          <cell r="AG92" t="str">
            <v>!</v>
          </cell>
          <cell r="AI92" t="str">
            <v>!</v>
          </cell>
          <cell r="AK92" t="str">
            <v>!</v>
          </cell>
          <cell r="AM92" t="str">
            <v>!</v>
          </cell>
          <cell r="AN92" t="str">
            <v xml:space="preserve"> </v>
          </cell>
          <cell r="AO92" t="str">
            <v xml:space="preserve"> </v>
          </cell>
          <cell r="AP92" t="str">
            <v xml:space="preserve"> </v>
          </cell>
          <cell r="AQ92" t="str">
            <v xml:space="preserve"> </v>
          </cell>
          <cell r="AR92" t="str">
            <v>!</v>
          </cell>
          <cell r="AT92" t="str">
            <v>!</v>
          </cell>
          <cell r="AU92" t="str">
            <v xml:space="preserve"> </v>
          </cell>
          <cell r="AV92" t="str">
            <v xml:space="preserve"> </v>
          </cell>
          <cell r="AW92" t="str">
            <v xml:space="preserve"> </v>
          </cell>
          <cell r="AX92" t="str">
            <v xml:space="preserve"> </v>
          </cell>
          <cell r="AY92" t="str">
            <v>!</v>
          </cell>
          <cell r="BA92" t="str">
            <v>!</v>
          </cell>
          <cell r="BC92" t="str">
            <v>!</v>
          </cell>
          <cell r="BE92" t="str">
            <v>!</v>
          </cell>
        </row>
        <row r="93">
          <cell r="Y93" t="str">
            <v>!</v>
          </cell>
          <cell r="Z93" t="str">
            <v>!</v>
          </cell>
          <cell r="AA93">
            <v>32.119769744725936</v>
          </cell>
          <cell r="AB93" t="str">
            <v>!</v>
          </cell>
          <cell r="AC93">
            <v>12.614564382454013</v>
          </cell>
          <cell r="AD93" t="str">
            <v>!</v>
          </cell>
          <cell r="AE93" t="str">
            <v>!</v>
          </cell>
          <cell r="AF93">
            <v>12.661340218329764</v>
          </cell>
          <cell r="AG93" t="str">
            <v>!</v>
          </cell>
          <cell r="AH93">
            <v>12.413366336633663</v>
          </cell>
          <cell r="AI93" t="str">
            <v>!</v>
          </cell>
          <cell r="AJ93">
            <v>12.225728155339805</v>
          </cell>
          <cell r="AK93" t="str">
            <v>!</v>
          </cell>
          <cell r="AL93">
            <v>49.914999092757242</v>
          </cell>
          <cell r="AM93" t="str">
            <v>!</v>
          </cell>
          <cell r="AN93">
            <v>15.481999999999999</v>
          </cell>
          <cell r="AO93">
            <v>15.481999999999999</v>
          </cell>
          <cell r="AP93">
            <v>15.481999999999999</v>
          </cell>
          <cell r="AQ93">
            <v>15.481999999999999</v>
          </cell>
          <cell r="AR93" t="str">
            <v>!</v>
          </cell>
          <cell r="AS93">
            <v>61.927999999999997</v>
          </cell>
          <cell r="AT93" t="str">
            <v>!</v>
          </cell>
          <cell r="AU93">
            <v>17.0975</v>
          </cell>
          <cell r="AV93">
            <v>17.0975</v>
          </cell>
          <cell r="AW93">
            <v>17.0975</v>
          </cell>
          <cell r="AX93">
            <v>17.0975</v>
          </cell>
          <cell r="AY93" t="str">
            <v>!</v>
          </cell>
          <cell r="AZ93">
            <v>68.39</v>
          </cell>
          <cell r="BA93" t="str">
            <v>!</v>
          </cell>
          <cell r="BB93">
            <v>65.75</v>
          </cell>
          <cell r="BC93" t="str">
            <v>!</v>
          </cell>
          <cell r="BD93">
            <v>23.080000000000002</v>
          </cell>
          <cell r="BE93" t="str">
            <v>!</v>
          </cell>
        </row>
        <row r="94">
          <cell r="Y94" t="str">
            <v>!</v>
          </cell>
          <cell r="Z94" t="str">
            <v>!</v>
          </cell>
          <cell r="AA94">
            <v>23.632182771088523</v>
          </cell>
          <cell r="AB94" t="str">
            <v>!</v>
          </cell>
          <cell r="AC94">
            <v>8.500530624620982</v>
          </cell>
          <cell r="AD94" t="str">
            <v>!</v>
          </cell>
          <cell r="AE94" t="str">
            <v>!</v>
          </cell>
          <cell r="AF94">
            <v>8.5343184978713964</v>
          </cell>
          <cell r="AG94" t="str">
            <v>!</v>
          </cell>
          <cell r="AH94">
            <v>8.3551980198019802</v>
          </cell>
          <cell r="AI94" t="str">
            <v>!</v>
          </cell>
          <cell r="AJ94">
            <v>8.2196601941747574</v>
          </cell>
          <cell r="AK94" t="str">
            <v>!</v>
          </cell>
          <cell r="AL94">
            <v>33.609707336469114</v>
          </cell>
          <cell r="AM94" t="str">
            <v>!</v>
          </cell>
          <cell r="AN94">
            <v>10.15875</v>
          </cell>
          <cell r="AO94">
            <v>10.15875</v>
          </cell>
          <cell r="AP94">
            <v>10.15875</v>
          </cell>
          <cell r="AQ94">
            <v>10.15875</v>
          </cell>
          <cell r="AR94" t="str">
            <v>!</v>
          </cell>
          <cell r="AS94">
            <v>40.634999999999998</v>
          </cell>
          <cell r="AT94" t="str">
            <v>!</v>
          </cell>
          <cell r="AU94">
            <v>13.3475</v>
          </cell>
          <cell r="AV94">
            <v>13.3475</v>
          </cell>
          <cell r="AW94">
            <v>13.3475</v>
          </cell>
          <cell r="AX94">
            <v>13.3475</v>
          </cell>
          <cell r="AY94" t="str">
            <v>!</v>
          </cell>
          <cell r="AZ94">
            <v>53.39</v>
          </cell>
          <cell r="BA94" t="str">
            <v>!</v>
          </cell>
          <cell r="BB94">
            <v>51.75</v>
          </cell>
          <cell r="BC94" t="str">
            <v>!</v>
          </cell>
          <cell r="BD94">
            <v>22.76</v>
          </cell>
          <cell r="BE94" t="str">
            <v>!</v>
          </cell>
        </row>
        <row r="95">
          <cell r="Y95" t="str">
            <v>!</v>
          </cell>
          <cell r="Z95" t="str">
            <v>!</v>
          </cell>
          <cell r="AA95">
            <v>8.4875869736374145</v>
          </cell>
          <cell r="AB95" t="str">
            <v>!</v>
          </cell>
          <cell r="AC95">
            <v>4.1140337578330302</v>
          </cell>
          <cell r="AD95" t="str">
            <v>!</v>
          </cell>
          <cell r="AE95" t="str">
            <v>!</v>
          </cell>
          <cell r="AF95">
            <v>4.1270217204583677</v>
          </cell>
          <cell r="AG95" t="str">
            <v>!</v>
          </cell>
          <cell r="AH95">
            <v>4.0581683168316829</v>
          </cell>
          <cell r="AI95" t="str">
            <v>!</v>
          </cell>
          <cell r="AJ95">
            <v>4.0060679611650487</v>
          </cell>
          <cell r="AK95" t="str">
            <v>!</v>
          </cell>
          <cell r="AL95">
            <v>16.305291756288128</v>
          </cell>
          <cell r="AM95" t="str">
            <v>!</v>
          </cell>
          <cell r="AN95">
            <v>5.3232499999999998</v>
          </cell>
          <cell r="AO95">
            <v>5.3232499999999998</v>
          </cell>
          <cell r="AP95">
            <v>5.3232499999999998</v>
          </cell>
          <cell r="AQ95">
            <v>5.3232499999999998</v>
          </cell>
          <cell r="AR95" t="str">
            <v>!</v>
          </cell>
          <cell r="AS95">
            <v>21.292999999999999</v>
          </cell>
          <cell r="AT95" t="str">
            <v>!</v>
          </cell>
          <cell r="AU95">
            <v>3.75</v>
          </cell>
          <cell r="AV95">
            <v>3.75</v>
          </cell>
          <cell r="AW95">
            <v>3.75</v>
          </cell>
          <cell r="AX95">
            <v>3.75</v>
          </cell>
          <cell r="AY95" t="str">
            <v>!</v>
          </cell>
          <cell r="AZ95">
            <v>15</v>
          </cell>
          <cell r="BA95" t="str">
            <v>!</v>
          </cell>
          <cell r="BB95">
            <v>14</v>
          </cell>
          <cell r="BC95" t="str">
            <v>!</v>
          </cell>
          <cell r="BD95">
            <v>0.32</v>
          </cell>
          <cell r="BE95" t="str">
            <v>!</v>
          </cell>
        </row>
        <row r="96">
          <cell r="Y96" t="str">
            <v>!</v>
          </cell>
          <cell r="Z96" t="str">
            <v>!</v>
          </cell>
          <cell r="AA96" t="str">
            <v xml:space="preserve"> </v>
          </cell>
          <cell r="AB96" t="str">
            <v>!</v>
          </cell>
          <cell r="AC96" t="str">
            <v xml:space="preserve"> </v>
          </cell>
          <cell r="AD96" t="str">
            <v>!</v>
          </cell>
          <cell r="AE96" t="str">
            <v>!</v>
          </cell>
          <cell r="AF96" t="str">
            <v xml:space="preserve"> </v>
          </cell>
          <cell r="AG96" t="str">
            <v>!</v>
          </cell>
          <cell r="AH96" t="str">
            <v xml:space="preserve"> </v>
          </cell>
          <cell r="AI96" t="str">
            <v>!</v>
          </cell>
          <cell r="AJ96" t="str">
            <v xml:space="preserve"> </v>
          </cell>
          <cell r="AK96" t="str">
            <v>!</v>
          </cell>
          <cell r="AL96" t="str">
            <v xml:space="preserve"> </v>
          </cell>
          <cell r="AM96" t="str">
            <v>!</v>
          </cell>
          <cell r="AN96" t="str">
            <v xml:space="preserve"> </v>
          </cell>
          <cell r="AP96" t="str">
            <v xml:space="preserve"> </v>
          </cell>
          <cell r="AR96" t="str">
            <v>!</v>
          </cell>
          <cell r="AS96" t="str">
            <v xml:space="preserve"> </v>
          </cell>
          <cell r="AT96" t="str">
            <v>!</v>
          </cell>
          <cell r="AU96" t="str">
            <v xml:space="preserve"> </v>
          </cell>
          <cell r="AW96" t="str">
            <v xml:space="preserve"> </v>
          </cell>
          <cell r="AY96" t="str">
            <v>!</v>
          </cell>
          <cell r="AZ96" t="str">
            <v xml:space="preserve"> </v>
          </cell>
          <cell r="BA96" t="str">
            <v>!</v>
          </cell>
          <cell r="BB96" t="str">
            <v xml:space="preserve"> </v>
          </cell>
          <cell r="BC96" t="str">
            <v>!</v>
          </cell>
          <cell r="BD96" t="str">
            <v xml:space="preserve"> </v>
          </cell>
          <cell r="BE96" t="str">
            <v>!</v>
          </cell>
        </row>
        <row r="97">
          <cell r="Y97" t="str">
            <v>!</v>
          </cell>
          <cell r="Z97" t="str">
            <v>!</v>
          </cell>
          <cell r="AA97">
            <v>7.6252379210971073</v>
          </cell>
          <cell r="AB97" t="str">
            <v>!</v>
          </cell>
          <cell r="AC97">
            <v>1.2000000000000002</v>
          </cell>
          <cell r="AD97" t="str">
            <v>!</v>
          </cell>
          <cell r="AE97" t="str">
            <v>!</v>
          </cell>
          <cell r="AF97">
            <v>1.5979999999999999</v>
          </cell>
          <cell r="AG97" t="str">
            <v>!</v>
          </cell>
          <cell r="AH97">
            <v>2.647516</v>
          </cell>
          <cell r="AI97" t="str">
            <v>!</v>
          </cell>
          <cell r="AJ97">
            <v>2.647516</v>
          </cell>
          <cell r="AK97" t="str">
            <v>!</v>
          </cell>
          <cell r="AL97">
            <v>8.0930320000000009</v>
          </cell>
          <cell r="AM97" t="str">
            <v>!</v>
          </cell>
          <cell r="AN97">
            <v>2.2079999999999997</v>
          </cell>
          <cell r="AO97">
            <v>2.246</v>
          </cell>
          <cell r="AP97">
            <v>1.7690000000000001</v>
          </cell>
          <cell r="AQ97">
            <v>1.7690000000000001</v>
          </cell>
          <cell r="AR97" t="str">
            <v>!</v>
          </cell>
          <cell r="AS97">
            <v>7.992</v>
          </cell>
          <cell r="AT97" t="str">
            <v>!</v>
          </cell>
          <cell r="AU97">
            <v>3.7925</v>
          </cell>
          <cell r="AV97">
            <v>3.7925</v>
          </cell>
          <cell r="AW97">
            <v>3.7925</v>
          </cell>
          <cell r="AX97">
            <v>3.7925</v>
          </cell>
          <cell r="AY97" t="str">
            <v>!</v>
          </cell>
          <cell r="AZ97">
            <v>15.17</v>
          </cell>
          <cell r="BA97" t="str">
            <v>!</v>
          </cell>
          <cell r="BB97">
            <v>8.27</v>
          </cell>
          <cell r="BC97" t="str">
            <v>!</v>
          </cell>
          <cell r="BD97">
            <v>2.23</v>
          </cell>
          <cell r="BE97" t="str">
            <v>!</v>
          </cell>
        </row>
        <row r="98">
          <cell r="Y98" t="str">
            <v>!</v>
          </cell>
          <cell r="Z98" t="str">
            <v>!</v>
          </cell>
          <cell r="AA98">
            <v>5.1865309922028011</v>
          </cell>
          <cell r="AB98" t="str">
            <v>!</v>
          </cell>
          <cell r="AC98">
            <v>0.66600000000000004</v>
          </cell>
          <cell r="AD98" t="str">
            <v>!</v>
          </cell>
          <cell r="AE98" t="str">
            <v>!</v>
          </cell>
          <cell r="AF98">
            <v>1.1679999999999999</v>
          </cell>
          <cell r="AG98" t="str">
            <v>!</v>
          </cell>
          <cell r="AH98">
            <v>1.66996725</v>
          </cell>
          <cell r="AI98" t="str">
            <v>!</v>
          </cell>
          <cell r="AJ98">
            <v>1.66996725</v>
          </cell>
          <cell r="AK98" t="str">
            <v>!</v>
          </cell>
          <cell r="AL98">
            <v>5.1739345000000005</v>
          </cell>
          <cell r="AM98" t="str">
            <v>!</v>
          </cell>
          <cell r="AN98">
            <v>1.3879999999999999</v>
          </cell>
          <cell r="AO98">
            <v>1.444</v>
          </cell>
          <cell r="AP98">
            <v>1.4255</v>
          </cell>
          <cell r="AQ98">
            <v>1.4255</v>
          </cell>
          <cell r="AR98" t="str">
            <v>!</v>
          </cell>
          <cell r="AS98">
            <v>5.6829999999999998</v>
          </cell>
          <cell r="AT98" t="str">
            <v>!</v>
          </cell>
          <cell r="AU98">
            <v>3.1225000000000001</v>
          </cell>
          <cell r="AV98">
            <v>3.1225000000000001</v>
          </cell>
          <cell r="AW98">
            <v>3.1225000000000001</v>
          </cell>
          <cell r="AX98">
            <v>3.1225000000000001</v>
          </cell>
          <cell r="AY98" t="str">
            <v>!</v>
          </cell>
          <cell r="AZ98">
            <v>12.49</v>
          </cell>
          <cell r="BA98" t="str">
            <v>!</v>
          </cell>
          <cell r="BB98">
            <v>6.93</v>
          </cell>
          <cell r="BC98" t="str">
            <v>!</v>
          </cell>
          <cell r="BD98">
            <v>2.15</v>
          </cell>
          <cell r="BE98" t="str">
            <v>!</v>
          </cell>
        </row>
        <row r="99">
          <cell r="Y99" t="str">
            <v>!</v>
          </cell>
          <cell r="Z99" t="str">
            <v>!</v>
          </cell>
          <cell r="AA99">
            <v>2.0633452914166996</v>
          </cell>
          <cell r="AB99" t="str">
            <v>!</v>
          </cell>
          <cell r="AC99">
            <v>0.53400000000000003</v>
          </cell>
          <cell r="AD99" t="str">
            <v>!</v>
          </cell>
          <cell r="AE99" t="str">
            <v>!</v>
          </cell>
          <cell r="AF99">
            <v>0.43</v>
          </cell>
          <cell r="AG99" t="str">
            <v>!</v>
          </cell>
          <cell r="AH99">
            <v>0.97754874999999997</v>
          </cell>
          <cell r="AI99" t="str">
            <v>!</v>
          </cell>
          <cell r="AJ99">
            <v>0.97754874999999997</v>
          </cell>
          <cell r="AK99" t="str">
            <v>!</v>
          </cell>
          <cell r="AL99">
            <v>2.9190974999999999</v>
          </cell>
          <cell r="AM99" t="str">
            <v>!</v>
          </cell>
          <cell r="AN99">
            <v>0.82</v>
          </cell>
          <cell r="AO99">
            <v>0.80200000000000005</v>
          </cell>
          <cell r="AP99">
            <v>0.34350000000000014</v>
          </cell>
          <cell r="AQ99">
            <v>0.34350000000000014</v>
          </cell>
          <cell r="AR99" t="str">
            <v>!</v>
          </cell>
          <cell r="AS99">
            <v>2.3090000000000002</v>
          </cell>
          <cell r="AT99" t="str">
            <v>!</v>
          </cell>
          <cell r="AU99">
            <v>0.67</v>
          </cell>
          <cell r="AV99">
            <v>0.67</v>
          </cell>
          <cell r="AW99">
            <v>0.67</v>
          </cell>
          <cell r="AX99">
            <v>0.67</v>
          </cell>
          <cell r="AY99" t="str">
            <v>!</v>
          </cell>
          <cell r="AZ99">
            <v>2.68</v>
          </cell>
          <cell r="BA99" t="str">
            <v>!</v>
          </cell>
          <cell r="BB99">
            <v>1.34</v>
          </cell>
          <cell r="BC99" t="str">
            <v>!</v>
          </cell>
          <cell r="BD99">
            <v>0.08</v>
          </cell>
          <cell r="BE99" t="str">
            <v>!</v>
          </cell>
        </row>
        <row r="100">
          <cell r="Y100" t="str">
            <v>!</v>
          </cell>
          <cell r="Z100" t="str">
            <v>!</v>
          </cell>
          <cell r="AA100">
            <v>0.37536163747760737</v>
          </cell>
          <cell r="AB100" t="str">
            <v>!</v>
          </cell>
          <cell r="AC100">
            <v>0</v>
          </cell>
          <cell r="AD100" t="str">
            <v>!</v>
          </cell>
          <cell r="AE100" t="str">
            <v>!</v>
          </cell>
          <cell r="AF100">
            <v>0</v>
          </cell>
          <cell r="AG100" t="str">
            <v>!</v>
          </cell>
          <cell r="AH100">
            <v>0</v>
          </cell>
          <cell r="AI100" t="str">
            <v>!</v>
          </cell>
          <cell r="AJ100">
            <v>0</v>
          </cell>
          <cell r="AK100" t="str">
            <v>!</v>
          </cell>
          <cell r="AL100">
            <v>0</v>
          </cell>
          <cell r="AM100" t="str">
            <v>!</v>
          </cell>
          <cell r="AN100">
            <v>0</v>
          </cell>
          <cell r="AO100">
            <v>0</v>
          </cell>
          <cell r="AP100">
            <v>0</v>
          </cell>
          <cell r="AQ100">
            <v>0</v>
          </cell>
          <cell r="AR100" t="str">
            <v>!</v>
          </cell>
          <cell r="AS100">
            <v>0</v>
          </cell>
          <cell r="AT100" t="str">
            <v>!</v>
          </cell>
          <cell r="AU100">
            <v>0</v>
          </cell>
          <cell r="AV100">
            <v>0</v>
          </cell>
          <cell r="AW100">
            <v>0</v>
          </cell>
          <cell r="AX100">
            <v>0</v>
          </cell>
          <cell r="AY100" t="str">
            <v>!</v>
          </cell>
          <cell r="AZ100">
            <v>0</v>
          </cell>
          <cell r="BA100" t="str">
            <v>!</v>
          </cell>
          <cell r="BB100">
            <v>0</v>
          </cell>
          <cell r="BC100" t="str">
            <v>!</v>
          </cell>
          <cell r="BD100">
            <v>0</v>
          </cell>
          <cell r="BE100" t="str">
            <v>!</v>
          </cell>
        </row>
        <row r="101">
          <cell r="Y101" t="str">
            <v>!</v>
          </cell>
          <cell r="Z101" t="str">
            <v>!</v>
          </cell>
          <cell r="AB101" t="str">
            <v>!</v>
          </cell>
          <cell r="AC101" t="str">
            <v xml:space="preserve"> </v>
          </cell>
          <cell r="AD101" t="str">
            <v>!</v>
          </cell>
          <cell r="AE101" t="str">
            <v>!</v>
          </cell>
          <cell r="AF101" t="str">
            <v xml:space="preserve"> </v>
          </cell>
          <cell r="AG101" t="str">
            <v>!</v>
          </cell>
          <cell r="AI101" t="str">
            <v>!</v>
          </cell>
          <cell r="AK101" t="str">
            <v>!</v>
          </cell>
          <cell r="AM101" t="str">
            <v>!</v>
          </cell>
          <cell r="AN101" t="str">
            <v xml:space="preserve"> </v>
          </cell>
          <cell r="AO101" t="str">
            <v xml:space="preserve"> </v>
          </cell>
          <cell r="AP101" t="str">
            <v xml:space="preserve"> </v>
          </cell>
          <cell r="AQ101" t="str">
            <v xml:space="preserve"> </v>
          </cell>
          <cell r="AR101" t="str">
            <v>!</v>
          </cell>
          <cell r="AT101" t="str">
            <v>!</v>
          </cell>
          <cell r="AU101" t="str">
            <v xml:space="preserve"> </v>
          </cell>
          <cell r="AV101" t="str">
            <v xml:space="preserve"> </v>
          </cell>
          <cell r="AW101" t="str">
            <v xml:space="preserve"> </v>
          </cell>
          <cell r="AX101" t="str">
            <v xml:space="preserve"> </v>
          </cell>
          <cell r="AY101" t="str">
            <v>!</v>
          </cell>
          <cell r="BA101" t="str">
            <v>!</v>
          </cell>
          <cell r="BC101" t="str">
            <v>!</v>
          </cell>
          <cell r="BE101" t="str">
            <v>!</v>
          </cell>
        </row>
        <row r="102">
          <cell r="Y102" t="str">
            <v>!</v>
          </cell>
          <cell r="Z102" t="str">
            <v>!</v>
          </cell>
          <cell r="AB102" t="str">
            <v>!</v>
          </cell>
          <cell r="AD102" t="str">
            <v>!</v>
          </cell>
          <cell r="AE102" t="str">
            <v>!</v>
          </cell>
          <cell r="AG102" t="str">
            <v>!</v>
          </cell>
          <cell r="AI102" t="str">
            <v>!</v>
          </cell>
          <cell r="AK102" t="str">
            <v>!</v>
          </cell>
          <cell r="AM102" t="str">
            <v>!</v>
          </cell>
          <cell r="AN102" t="str">
            <v xml:space="preserve"> </v>
          </cell>
          <cell r="AO102" t="str">
            <v xml:space="preserve"> </v>
          </cell>
          <cell r="AP102" t="str">
            <v xml:space="preserve"> </v>
          </cell>
          <cell r="AQ102" t="str">
            <v xml:space="preserve"> </v>
          </cell>
          <cell r="AR102" t="str">
            <v>!</v>
          </cell>
          <cell r="AT102" t="str">
            <v>!</v>
          </cell>
          <cell r="AU102" t="str">
            <v xml:space="preserve"> </v>
          </cell>
          <cell r="AV102" t="str">
            <v xml:space="preserve"> </v>
          </cell>
          <cell r="AW102" t="str">
            <v xml:space="preserve"> </v>
          </cell>
          <cell r="AX102" t="str">
            <v xml:space="preserve"> </v>
          </cell>
          <cell r="AY102" t="str">
            <v>!</v>
          </cell>
          <cell r="BA102" t="str">
            <v>!</v>
          </cell>
          <cell r="BC102" t="str">
            <v>!</v>
          </cell>
          <cell r="BE102" t="str">
            <v>!</v>
          </cell>
        </row>
        <row r="103">
          <cell r="Y103" t="str">
            <v>!</v>
          </cell>
          <cell r="Z103" t="str">
            <v>!</v>
          </cell>
          <cell r="AA103">
            <v>182.23235355124953</v>
          </cell>
          <cell r="AB103" t="str">
            <v>!</v>
          </cell>
          <cell r="AC103">
            <v>46.04156438245402</v>
          </cell>
          <cell r="AD103" t="str">
            <v>!</v>
          </cell>
          <cell r="AE103" t="str">
            <v>!</v>
          </cell>
          <cell r="AF103">
            <v>55.875340218329768</v>
          </cell>
          <cell r="AG103" t="str">
            <v>!</v>
          </cell>
          <cell r="AH103">
            <v>50.542627881188125</v>
          </cell>
          <cell r="AI103" t="str">
            <v>!</v>
          </cell>
          <cell r="AJ103">
            <v>49.663947969902914</v>
          </cell>
          <cell r="AK103" t="str">
            <v>!</v>
          </cell>
          <cell r="AL103">
            <v>202.12348045187483</v>
          </cell>
          <cell r="AM103" t="str">
            <v>!</v>
          </cell>
          <cell r="AN103">
            <v>44.646000000000001</v>
          </cell>
          <cell r="AO103">
            <v>53.295000000000002</v>
          </cell>
          <cell r="AP103">
            <v>56.213499999999996</v>
          </cell>
          <cell r="AQ103">
            <v>56.213499999999996</v>
          </cell>
          <cell r="AR103" t="str">
            <v>!</v>
          </cell>
          <cell r="AS103">
            <v>210.36799999999999</v>
          </cell>
          <cell r="AT103" t="str">
            <v>!</v>
          </cell>
          <cell r="AU103">
            <v>57.679134999999995</v>
          </cell>
          <cell r="AV103">
            <v>57.679134999999995</v>
          </cell>
          <cell r="AW103">
            <v>57.679134999999995</v>
          </cell>
          <cell r="AX103">
            <v>57.679134999999995</v>
          </cell>
          <cell r="AY103" t="str">
            <v>!</v>
          </cell>
          <cell r="AZ103">
            <v>230.71653999999998</v>
          </cell>
          <cell r="BA103" t="str">
            <v>!</v>
          </cell>
          <cell r="BB103">
            <v>217.60944000000003</v>
          </cell>
          <cell r="BC103" t="str">
            <v>!</v>
          </cell>
          <cell r="BD103">
            <v>159.00209999999998</v>
          </cell>
          <cell r="BE103" t="str">
            <v>!</v>
          </cell>
        </row>
        <row r="104">
          <cell r="Y104" t="str">
            <v>!</v>
          </cell>
          <cell r="Z104" t="str">
            <v>!</v>
          </cell>
          <cell r="AA104">
            <v>91.732919999999993</v>
          </cell>
          <cell r="AB104" t="str">
            <v>!</v>
          </cell>
          <cell r="AC104">
            <v>22.7767619</v>
          </cell>
          <cell r="AD104" t="str">
            <v>!</v>
          </cell>
          <cell r="AE104" t="str">
            <v>!</v>
          </cell>
          <cell r="AF104">
            <v>27.511078649200002</v>
          </cell>
          <cell r="AG104" t="str">
            <v>!</v>
          </cell>
          <cell r="AH104">
            <v>25.524027080000003</v>
          </cell>
          <cell r="AI104" t="str">
            <v>!</v>
          </cell>
          <cell r="AJ104">
            <v>25.576933204500001</v>
          </cell>
          <cell r="AK104" t="str">
            <v>!</v>
          </cell>
          <cell r="AL104">
            <v>101.38880083370002</v>
          </cell>
          <cell r="AM104" t="str">
            <v>!</v>
          </cell>
          <cell r="AN104">
            <v>22.712045244000002</v>
          </cell>
          <cell r="AO104">
            <v>27.573020970000002</v>
          </cell>
          <cell r="AP104">
            <v>30.355289999999997</v>
          </cell>
          <cell r="AQ104">
            <v>30.355289999999997</v>
          </cell>
          <cell r="AR104" t="str">
            <v>!</v>
          </cell>
          <cell r="AS104">
            <v>110.76295936</v>
          </cell>
          <cell r="AT104" t="str">
            <v>!</v>
          </cell>
          <cell r="AU104">
            <v>28.839567499999998</v>
          </cell>
          <cell r="AV104">
            <v>28.839567499999998</v>
          </cell>
          <cell r="AW104">
            <v>28.839567499999998</v>
          </cell>
          <cell r="AX104">
            <v>28.839567499999998</v>
          </cell>
          <cell r="AY104" t="str">
            <v>!</v>
          </cell>
          <cell r="AZ104">
            <v>115.35826999999999</v>
          </cell>
          <cell r="BA104" t="str">
            <v>!</v>
          </cell>
          <cell r="BB104">
            <v>104.45253120000001</v>
          </cell>
          <cell r="BC104" t="str">
            <v>!</v>
          </cell>
          <cell r="BD104">
            <v>76.321007999999992</v>
          </cell>
          <cell r="BE104" t="str">
            <v>!</v>
          </cell>
        </row>
        <row r="105">
          <cell r="Y105" t="str">
            <v>!</v>
          </cell>
          <cell r="Z105" t="str">
            <v>!</v>
          </cell>
          <cell r="AB105" t="str">
            <v>!</v>
          </cell>
          <cell r="AD105" t="str">
            <v>!</v>
          </cell>
          <cell r="AE105" t="str">
            <v>!</v>
          </cell>
          <cell r="AF105" t="str">
            <v xml:space="preserve"> </v>
          </cell>
          <cell r="AG105" t="str">
            <v>!</v>
          </cell>
          <cell r="AI105" t="str">
            <v>!</v>
          </cell>
          <cell r="AK105" t="str">
            <v>!</v>
          </cell>
          <cell r="AM105" t="str">
            <v>!</v>
          </cell>
          <cell r="AN105" t="str">
            <v xml:space="preserve"> </v>
          </cell>
          <cell r="AO105" t="str">
            <v xml:space="preserve"> </v>
          </cell>
          <cell r="AP105" t="str">
            <v xml:space="preserve"> </v>
          </cell>
          <cell r="AQ105" t="str">
            <v xml:space="preserve"> </v>
          </cell>
          <cell r="AR105" t="str">
            <v>!</v>
          </cell>
          <cell r="AT105" t="str">
            <v>!</v>
          </cell>
          <cell r="AU105" t="str">
            <v xml:space="preserve"> </v>
          </cell>
          <cell r="AV105" t="str">
            <v xml:space="preserve"> </v>
          </cell>
          <cell r="AW105" t="str">
            <v xml:space="preserve"> </v>
          </cell>
          <cell r="AX105" t="str">
            <v xml:space="preserve"> </v>
          </cell>
          <cell r="AY105" t="str">
            <v>!</v>
          </cell>
          <cell r="BA105" t="str">
            <v>!</v>
          </cell>
          <cell r="BC105" t="str">
            <v>!</v>
          </cell>
          <cell r="BE105" t="str">
            <v>!</v>
          </cell>
        </row>
        <row r="106">
          <cell r="Y106" t="str">
            <v>!</v>
          </cell>
          <cell r="Z106" t="str">
            <v>!</v>
          </cell>
          <cell r="AA106">
            <v>50.605876897335776</v>
          </cell>
          <cell r="AB106" t="str">
            <v>!</v>
          </cell>
          <cell r="AC106">
            <v>8.1829999999999998</v>
          </cell>
          <cell r="AD106" t="str">
            <v>!</v>
          </cell>
          <cell r="AE106" t="str">
            <v>!</v>
          </cell>
          <cell r="AF106">
            <v>13.112</v>
          </cell>
          <cell r="AG106" t="str">
            <v>!</v>
          </cell>
          <cell r="AH106">
            <v>9.6463187499999989</v>
          </cell>
          <cell r="AI106" t="str">
            <v>!</v>
          </cell>
          <cell r="AJ106">
            <v>9.6463187499999989</v>
          </cell>
          <cell r="AK106" t="str">
            <v>!</v>
          </cell>
          <cell r="AL106">
            <v>40.5876375</v>
          </cell>
          <cell r="AM106" t="str">
            <v>!</v>
          </cell>
          <cell r="AN106">
            <v>6.33</v>
          </cell>
          <cell r="AO106">
            <v>6.9320000000000004</v>
          </cell>
          <cell r="AP106">
            <v>7.3974999999999991</v>
          </cell>
          <cell r="AQ106">
            <v>7.3974999999999991</v>
          </cell>
          <cell r="AR106" t="str">
            <v>!</v>
          </cell>
          <cell r="AS106">
            <v>28.056999999999999</v>
          </cell>
          <cell r="AT106" t="str">
            <v>!</v>
          </cell>
          <cell r="AU106">
            <v>13.8325</v>
          </cell>
          <cell r="AV106">
            <v>13.8325</v>
          </cell>
          <cell r="AW106">
            <v>13.8325</v>
          </cell>
          <cell r="AX106">
            <v>13.8325</v>
          </cell>
          <cell r="AY106" t="str">
            <v>!</v>
          </cell>
          <cell r="AZ106">
            <v>55.33</v>
          </cell>
          <cell r="BA106" t="str">
            <v>!</v>
          </cell>
          <cell r="BB106">
            <v>53.64</v>
          </cell>
          <cell r="BC106" t="str">
            <v>!</v>
          </cell>
          <cell r="BD106">
            <v>21.798000000000002</v>
          </cell>
          <cell r="BE106" t="str">
            <v>!</v>
          </cell>
        </row>
        <row r="107">
          <cell r="Y107" t="str">
            <v>!</v>
          </cell>
          <cell r="Z107" t="str">
            <v>!</v>
          </cell>
          <cell r="AA107">
            <v>35.720341782723793</v>
          </cell>
          <cell r="AB107" t="str">
            <v>!</v>
          </cell>
          <cell r="AC107">
            <v>5.6390000000000002</v>
          </cell>
          <cell r="AD107" t="str">
            <v>!</v>
          </cell>
          <cell r="AE107" t="str">
            <v>!</v>
          </cell>
          <cell r="AF107">
            <v>9.5839999999999996</v>
          </cell>
          <cell r="AG107" t="str">
            <v>!</v>
          </cell>
          <cell r="AH107">
            <v>7.2290687499999997</v>
          </cell>
          <cell r="AI107" t="str">
            <v>!</v>
          </cell>
          <cell r="AJ107">
            <v>7.2290687499999997</v>
          </cell>
          <cell r="AK107" t="str">
            <v>!</v>
          </cell>
          <cell r="AL107">
            <v>29.681137499999998</v>
          </cell>
          <cell r="AM107" t="str">
            <v>!</v>
          </cell>
          <cell r="AN107">
            <v>4.9690000000000003</v>
          </cell>
          <cell r="AO107">
            <v>6.4</v>
          </cell>
          <cell r="AP107">
            <v>5.621999999999999</v>
          </cell>
          <cell r="AQ107">
            <v>5.621999999999999</v>
          </cell>
          <cell r="AR107" t="str">
            <v>!</v>
          </cell>
          <cell r="AS107">
            <v>22.613</v>
          </cell>
          <cell r="AT107" t="str">
            <v>!</v>
          </cell>
          <cell r="AU107">
            <v>11.407500000000001</v>
          </cell>
          <cell r="AV107">
            <v>11.407500000000001</v>
          </cell>
          <cell r="AW107">
            <v>11.407500000000001</v>
          </cell>
          <cell r="AX107">
            <v>11.407500000000001</v>
          </cell>
          <cell r="AY107" t="str">
            <v>!</v>
          </cell>
          <cell r="AZ107">
            <v>45.63</v>
          </cell>
          <cell r="BA107" t="str">
            <v>!</v>
          </cell>
          <cell r="BB107">
            <v>47.89</v>
          </cell>
          <cell r="BC107" t="str">
            <v>!</v>
          </cell>
          <cell r="BD107">
            <v>21.478000000000002</v>
          </cell>
          <cell r="BE107" t="str">
            <v>!</v>
          </cell>
        </row>
        <row r="108">
          <cell r="Y108" t="str">
            <v>!</v>
          </cell>
          <cell r="Z108" t="str">
            <v>!</v>
          </cell>
          <cell r="AA108">
            <v>14.885535114611985</v>
          </cell>
          <cell r="AB108" t="str">
            <v>!</v>
          </cell>
          <cell r="AC108">
            <v>2.544</v>
          </cell>
          <cell r="AD108" t="str">
            <v>!</v>
          </cell>
          <cell r="AE108" t="str">
            <v>!</v>
          </cell>
          <cell r="AF108">
            <v>3.528</v>
          </cell>
          <cell r="AG108" t="str">
            <v>!</v>
          </cell>
          <cell r="AH108">
            <v>2.4172500000000001</v>
          </cell>
          <cell r="AI108" t="str">
            <v>!</v>
          </cell>
          <cell r="AJ108">
            <v>2.4172500000000001</v>
          </cell>
          <cell r="AK108" t="str">
            <v>!</v>
          </cell>
          <cell r="AL108">
            <v>10.906499999999999</v>
          </cell>
          <cell r="AM108" t="str">
            <v>!</v>
          </cell>
          <cell r="AN108">
            <v>1.361</v>
          </cell>
          <cell r="AO108">
            <v>0.53200000000000003</v>
          </cell>
          <cell r="AP108">
            <v>1.7755000000000001</v>
          </cell>
          <cell r="AQ108">
            <v>1.7755000000000001</v>
          </cell>
          <cell r="AR108" t="str">
            <v>!</v>
          </cell>
          <cell r="AS108">
            <v>5.444</v>
          </cell>
          <cell r="AT108" t="str">
            <v>!</v>
          </cell>
          <cell r="AU108">
            <v>2.4249999999999998</v>
          </cell>
          <cell r="AV108">
            <v>2.4249999999999998</v>
          </cell>
          <cell r="AW108">
            <v>2.4249999999999998</v>
          </cell>
          <cell r="AX108">
            <v>2.4249999999999998</v>
          </cell>
          <cell r="AY108" t="str">
            <v>!</v>
          </cell>
          <cell r="AZ108">
            <v>9.6999999999999993</v>
          </cell>
          <cell r="BA108" t="str">
            <v>!</v>
          </cell>
          <cell r="BB108">
            <v>5.75</v>
          </cell>
          <cell r="BC108" t="str">
            <v>!</v>
          </cell>
          <cell r="BD108">
            <v>0.32</v>
          </cell>
          <cell r="BE108" t="str">
            <v>!</v>
          </cell>
        </row>
        <row r="109">
          <cell r="Y109" t="str">
            <v>!</v>
          </cell>
          <cell r="Z109" t="str">
            <v>!</v>
          </cell>
          <cell r="AA109">
            <v>0</v>
          </cell>
          <cell r="AB109" t="str">
            <v>!</v>
          </cell>
          <cell r="AC109">
            <v>0</v>
          </cell>
          <cell r="AD109" t="str">
            <v>!</v>
          </cell>
          <cell r="AE109" t="str">
            <v>!</v>
          </cell>
          <cell r="AF109">
            <v>0</v>
          </cell>
          <cell r="AG109" t="str">
            <v>!</v>
          </cell>
          <cell r="AH109">
            <v>0</v>
          </cell>
          <cell r="AI109" t="str">
            <v>!</v>
          </cell>
          <cell r="AJ109">
            <v>0</v>
          </cell>
          <cell r="AK109" t="str">
            <v>!</v>
          </cell>
          <cell r="AL109">
            <v>0</v>
          </cell>
          <cell r="AM109" t="str">
            <v>!</v>
          </cell>
          <cell r="AN109">
            <v>0</v>
          </cell>
          <cell r="AO109">
            <v>0</v>
          </cell>
          <cell r="AP109">
            <v>0</v>
          </cell>
          <cell r="AQ109">
            <v>0</v>
          </cell>
          <cell r="AR109" t="str">
            <v>!</v>
          </cell>
          <cell r="AS109">
            <v>0</v>
          </cell>
          <cell r="AT109" t="str">
            <v>!</v>
          </cell>
          <cell r="AU109">
            <v>0</v>
          </cell>
          <cell r="AV109">
            <v>0</v>
          </cell>
          <cell r="AW109">
            <v>0</v>
          </cell>
          <cell r="AX109">
            <v>0</v>
          </cell>
          <cell r="AY109" t="str">
            <v>!</v>
          </cell>
          <cell r="AZ109">
            <v>0</v>
          </cell>
          <cell r="BA109" t="str">
            <v>!</v>
          </cell>
          <cell r="BB109">
            <v>0</v>
          </cell>
          <cell r="BC109" t="str">
            <v>!</v>
          </cell>
          <cell r="BD109">
            <v>0</v>
          </cell>
          <cell r="BE109" t="str">
            <v>!</v>
          </cell>
        </row>
        <row r="110">
          <cell r="Y110" t="str">
            <v>!</v>
          </cell>
          <cell r="Z110" t="str">
            <v>!</v>
          </cell>
          <cell r="AB110" t="str">
            <v>!</v>
          </cell>
          <cell r="AD110" t="str">
            <v>!</v>
          </cell>
          <cell r="AE110" t="str">
            <v>!</v>
          </cell>
          <cell r="AG110" t="str">
            <v>!</v>
          </cell>
          <cell r="AI110" t="str">
            <v>!</v>
          </cell>
          <cell r="AK110" t="str">
            <v>!</v>
          </cell>
          <cell r="AM110" t="str">
            <v>!</v>
          </cell>
          <cell r="AN110" t="str">
            <v xml:space="preserve"> </v>
          </cell>
          <cell r="AO110" t="str">
            <v xml:space="preserve"> </v>
          </cell>
          <cell r="AP110" t="str">
            <v xml:space="preserve"> </v>
          </cell>
          <cell r="AQ110" t="str">
            <v xml:space="preserve"> </v>
          </cell>
          <cell r="AR110" t="str">
            <v>!</v>
          </cell>
          <cell r="AT110" t="str">
            <v>!</v>
          </cell>
          <cell r="AU110" t="str">
            <v xml:space="preserve"> </v>
          </cell>
          <cell r="AV110" t="str">
            <v xml:space="preserve"> </v>
          </cell>
          <cell r="AW110" t="str">
            <v xml:space="preserve"> </v>
          </cell>
          <cell r="AX110" t="str">
            <v xml:space="preserve"> </v>
          </cell>
          <cell r="AY110" t="str">
            <v>!</v>
          </cell>
          <cell r="BA110" t="str">
            <v>!</v>
          </cell>
          <cell r="BC110" t="str">
            <v>!</v>
          </cell>
          <cell r="BE110" t="str">
            <v>!</v>
          </cell>
        </row>
        <row r="111">
          <cell r="Y111" t="str">
            <v>!</v>
          </cell>
          <cell r="Z111" t="str">
            <v>!</v>
          </cell>
          <cell r="AA111" t="str">
            <v xml:space="preserve"> </v>
          </cell>
          <cell r="AB111" t="str">
            <v>!</v>
          </cell>
          <cell r="AD111" t="str">
            <v>!</v>
          </cell>
          <cell r="AE111" t="str">
            <v>!</v>
          </cell>
          <cell r="AG111" t="str">
            <v>!</v>
          </cell>
          <cell r="AI111" t="str">
            <v>!</v>
          </cell>
          <cell r="AK111" t="str">
            <v>!</v>
          </cell>
          <cell r="AM111" t="str">
            <v>!</v>
          </cell>
          <cell r="AN111" t="str">
            <v xml:space="preserve"> </v>
          </cell>
          <cell r="AO111" t="str">
            <v xml:space="preserve"> </v>
          </cell>
          <cell r="AP111" t="str">
            <v xml:space="preserve"> </v>
          </cell>
          <cell r="AQ111" t="str">
            <v xml:space="preserve"> </v>
          </cell>
          <cell r="AR111" t="str">
            <v>!</v>
          </cell>
          <cell r="AS111" t="str">
            <v xml:space="preserve"> </v>
          </cell>
          <cell r="AT111" t="str">
            <v>!</v>
          </cell>
          <cell r="AU111" t="str">
            <v xml:space="preserve"> </v>
          </cell>
          <cell r="AV111" t="str">
            <v xml:space="preserve"> </v>
          </cell>
          <cell r="AW111" t="str">
            <v xml:space="preserve"> </v>
          </cell>
          <cell r="AX111" t="str">
            <v xml:space="preserve"> </v>
          </cell>
          <cell r="AY111" t="str">
            <v>!</v>
          </cell>
          <cell r="AZ111" t="str">
            <v xml:space="preserve"> </v>
          </cell>
          <cell r="BA111" t="str">
            <v>!</v>
          </cell>
          <cell r="BB111" t="str">
            <v xml:space="preserve"> </v>
          </cell>
          <cell r="BC111" t="str">
            <v>!</v>
          </cell>
          <cell r="BE111" t="str">
            <v>!</v>
          </cell>
        </row>
        <row r="112">
          <cell r="Y112" t="str">
            <v>!</v>
          </cell>
          <cell r="Z112" t="str">
            <v>!</v>
          </cell>
          <cell r="AA112">
            <v>401.02433480875044</v>
          </cell>
          <cell r="AB112" t="str">
            <v>!</v>
          </cell>
          <cell r="AC112">
            <v>97.373055325865977</v>
          </cell>
          <cell r="AD112" t="str">
            <v>!</v>
          </cell>
          <cell r="AE112" t="str">
            <v>!</v>
          </cell>
          <cell r="AF112">
            <v>103.51751789842024</v>
          </cell>
          <cell r="AG112" t="str">
            <v>!</v>
          </cell>
          <cell r="AH112">
            <v>101.85883107445186</v>
          </cell>
          <cell r="AI112" t="str">
            <v>!</v>
          </cell>
          <cell r="AJ112">
            <v>134.36518144577713</v>
          </cell>
          <cell r="AK112" t="str">
            <v>!</v>
          </cell>
          <cell r="AL112">
            <v>437.11458574451518</v>
          </cell>
          <cell r="AM112" t="str">
            <v>!</v>
          </cell>
          <cell r="AN112">
            <v>161.26191326219998</v>
          </cell>
          <cell r="AO112">
            <v>148.48001882675999</v>
          </cell>
          <cell r="AP112">
            <v>114.65749160839998</v>
          </cell>
          <cell r="AQ112">
            <v>82.032758546450012</v>
          </cell>
          <cell r="AR112" t="str">
            <v>!</v>
          </cell>
          <cell r="AS112">
            <v>506.43218224381002</v>
          </cell>
          <cell r="AT112" t="str">
            <v>!</v>
          </cell>
          <cell r="AU112">
            <v>70.910865000000001</v>
          </cell>
          <cell r="AV112">
            <v>70.910865000000001</v>
          </cell>
          <cell r="AW112">
            <v>70.910865000000001</v>
          </cell>
          <cell r="AX112">
            <v>70.910865000000001</v>
          </cell>
          <cell r="AY112" t="str">
            <v>!</v>
          </cell>
          <cell r="AZ112">
            <v>283.64346</v>
          </cell>
          <cell r="BA112" t="str">
            <v>!</v>
          </cell>
          <cell r="BB112">
            <v>221.72055999999989</v>
          </cell>
          <cell r="BC112" t="str">
            <v>!</v>
          </cell>
          <cell r="BD112">
            <v>123.18790000000001</v>
          </cell>
          <cell r="BE112" t="str">
            <v>!</v>
          </cell>
        </row>
        <row r="113">
          <cell r="Y113" t="str">
            <v>!</v>
          </cell>
          <cell r="Z113" t="str">
            <v>!</v>
          </cell>
          <cell r="AA113">
            <v>204.92592368275598</v>
          </cell>
          <cell r="AB113" t="str">
            <v>!</v>
          </cell>
          <cell r="AC113">
            <v>48.170450469705912</v>
          </cell>
          <cell r="AD113" t="str">
            <v>!</v>
          </cell>
          <cell r="AE113" t="str">
            <v>!</v>
          </cell>
          <cell r="AF113">
            <v>50.96843375531104</v>
          </cell>
          <cell r="AG113" t="str">
            <v>!</v>
          </cell>
          <cell r="AH113">
            <v>51.438709692598188</v>
          </cell>
          <cell r="AI113" t="str">
            <v>!</v>
          </cell>
          <cell r="AJ113">
            <v>69.198068444575227</v>
          </cell>
          <cell r="AK113" t="str">
            <v>!</v>
          </cell>
          <cell r="AL113">
            <v>219.77566236219036</v>
          </cell>
          <cell r="AM113" t="str">
            <v>!</v>
          </cell>
          <cell r="AN113">
            <v>82.036192943266798</v>
          </cell>
          <cell r="AO113">
            <v>76.818513420325516</v>
          </cell>
          <cell r="AP113">
            <v>61.915045468535993</v>
          </cell>
          <cell r="AQ113">
            <v>44.297689615083002</v>
          </cell>
          <cell r="AR113" t="str">
            <v>!</v>
          </cell>
          <cell r="AS113">
            <v>266.64667259501084</v>
          </cell>
          <cell r="AT113" t="str">
            <v>!</v>
          </cell>
          <cell r="AU113">
            <v>35.455432500000001</v>
          </cell>
          <cell r="AV113">
            <v>35.455432500000001</v>
          </cell>
          <cell r="AW113">
            <v>35.455432500000001</v>
          </cell>
          <cell r="AX113">
            <v>35.455432500000001</v>
          </cell>
          <cell r="AY113" t="str">
            <v>!</v>
          </cell>
          <cell r="AZ113">
            <v>141.82173</v>
          </cell>
          <cell r="BA113" t="str">
            <v>!</v>
          </cell>
          <cell r="BB113">
            <v>106.42586879999996</v>
          </cell>
          <cell r="BC113" t="str">
            <v>!</v>
          </cell>
          <cell r="BD113">
            <v>59.130192000000008</v>
          </cell>
          <cell r="BE113" t="str">
            <v>!</v>
          </cell>
        </row>
        <row r="114">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row>
        <row r="117">
          <cell r="BD117" t="str">
            <v>Page 2/2</v>
          </cell>
        </row>
        <row r="119">
          <cell r="AC119" t="str">
            <v xml:space="preserve"> </v>
          </cell>
          <cell r="AF119" t="str">
            <v xml:space="preserve"> </v>
          </cell>
          <cell r="AH119" t="str">
            <v xml:space="preserve"> </v>
          </cell>
          <cell r="AJ119" t="str">
            <v xml:space="preserve"> </v>
          </cell>
          <cell r="AL119" t="str">
            <v xml:space="preserve"> </v>
          </cell>
        </row>
        <row r="120">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row>
        <row r="121">
          <cell r="Y121" t="str">
            <v>!</v>
          </cell>
          <cell r="Z121" t="str">
            <v>!</v>
          </cell>
          <cell r="AA121" t="str">
            <v>Exercice</v>
          </cell>
          <cell r="AB121" t="str">
            <v>!</v>
          </cell>
          <cell r="AC121" t="str">
            <v>Exercice</v>
          </cell>
          <cell r="AD121" t="str">
            <v>!</v>
          </cell>
          <cell r="AE121" t="str">
            <v>!</v>
          </cell>
          <cell r="AF121" t="str">
            <v>Exercice</v>
          </cell>
          <cell r="AG121" t="str">
            <v>!</v>
          </cell>
          <cell r="AH121" t="str">
            <v>Exercice</v>
          </cell>
          <cell r="AI121" t="str">
            <v>!</v>
          </cell>
          <cell r="AJ121" t="str">
            <v>Exercice</v>
          </cell>
          <cell r="AK121" t="str">
            <v>!</v>
          </cell>
          <cell r="AL121" t="str">
            <v>Exercice</v>
          </cell>
          <cell r="AM121" t="str">
            <v>!</v>
          </cell>
          <cell r="AN121" t="str">
            <v>Exercice</v>
          </cell>
          <cell r="AO121" t="str">
            <v>Exercice</v>
          </cell>
          <cell r="AP121" t="str">
            <v>Exercice</v>
          </cell>
          <cell r="AQ121" t="str">
            <v>Exercice</v>
          </cell>
          <cell r="AR121" t="str">
            <v>!</v>
          </cell>
          <cell r="AS121" t="str">
            <v>Exercice</v>
          </cell>
          <cell r="AT121" t="str">
            <v>!</v>
          </cell>
          <cell r="AU121" t="str">
            <v>Exercice</v>
          </cell>
          <cell r="AV121" t="str">
            <v>Exercice</v>
          </cell>
          <cell r="AW121" t="str">
            <v>Exercice</v>
          </cell>
          <cell r="AX121" t="str">
            <v>Exercice</v>
          </cell>
          <cell r="AY121" t="str">
            <v>!</v>
          </cell>
          <cell r="AZ121" t="str">
            <v>Exercice</v>
          </cell>
          <cell r="BA121" t="str">
            <v>!</v>
          </cell>
          <cell r="BB121" t="str">
            <v>Exercice</v>
          </cell>
          <cell r="BC121" t="str">
            <v>!</v>
          </cell>
          <cell r="BD121" t="str">
            <v>Exercice</v>
          </cell>
          <cell r="BE121" t="str">
            <v>!</v>
          </cell>
        </row>
        <row r="122">
          <cell r="Y122" t="str">
            <v>!</v>
          </cell>
          <cell r="Z122" t="str">
            <v>!</v>
          </cell>
          <cell r="AA122" t="str">
            <v>1994/95</v>
          </cell>
          <cell r="AB122" t="str">
            <v>!</v>
          </cell>
          <cell r="AC122" t="str">
            <v>1995/96</v>
          </cell>
          <cell r="AD122" t="str">
            <v>!</v>
          </cell>
          <cell r="AE122" t="str">
            <v>!</v>
          </cell>
          <cell r="AF122" t="str">
            <v>1995/96</v>
          </cell>
          <cell r="AG122" t="str">
            <v>!</v>
          </cell>
          <cell r="AH122" t="str">
            <v>1995/96</v>
          </cell>
          <cell r="AI122" t="str">
            <v>!</v>
          </cell>
          <cell r="AJ122" t="str">
            <v>1995/96</v>
          </cell>
          <cell r="AK122" t="str">
            <v>!</v>
          </cell>
          <cell r="AL122" t="str">
            <v>1995/96</v>
          </cell>
          <cell r="AM122" t="str">
            <v>!</v>
          </cell>
          <cell r="AN122" t="str">
            <v>1996/97</v>
          </cell>
          <cell r="AO122" t="str">
            <v>1996/97</v>
          </cell>
          <cell r="AP122" t="str">
            <v>1996/97</v>
          </cell>
          <cell r="AQ122" t="str">
            <v>1996/97</v>
          </cell>
          <cell r="AR122" t="str">
            <v>!</v>
          </cell>
          <cell r="AS122" t="str">
            <v>1996/97</v>
          </cell>
          <cell r="AT122" t="str">
            <v>!</v>
          </cell>
          <cell r="AU122" t="str">
            <v>1997/98</v>
          </cell>
          <cell r="AV122" t="str">
            <v>1997/98</v>
          </cell>
          <cell r="AW122" t="str">
            <v>1997/98</v>
          </cell>
          <cell r="AX122" t="str">
            <v>1997/98</v>
          </cell>
          <cell r="AY122" t="str">
            <v>!</v>
          </cell>
          <cell r="AZ122" t="str">
            <v>1997/98</v>
          </cell>
          <cell r="BA122" t="str">
            <v>!</v>
          </cell>
          <cell r="BB122" t="str">
            <v>1998/99</v>
          </cell>
          <cell r="BC122" t="str">
            <v>!</v>
          </cell>
          <cell r="BD122" t="str">
            <v>1999/00</v>
          </cell>
          <cell r="BE122" t="str">
            <v>!</v>
          </cell>
        </row>
        <row r="123">
          <cell r="Y123" t="str">
            <v>!</v>
          </cell>
          <cell r="Z123" t="str">
            <v>!</v>
          </cell>
          <cell r="AA123" t="str">
            <v>TOTAl</v>
          </cell>
          <cell r="AB123" t="str">
            <v>!</v>
          </cell>
          <cell r="AC123" t="str">
            <v>1er Trim.</v>
          </cell>
          <cell r="AD123" t="str">
            <v>!</v>
          </cell>
          <cell r="AE123" t="str">
            <v>!</v>
          </cell>
          <cell r="AF123" t="str">
            <v>2è Trim.</v>
          </cell>
          <cell r="AG123" t="str">
            <v>!</v>
          </cell>
          <cell r="AH123" t="str">
            <v>3è Trim.</v>
          </cell>
          <cell r="AI123" t="str">
            <v>!</v>
          </cell>
          <cell r="AJ123" t="str">
            <v>4è Trim.</v>
          </cell>
          <cell r="AK123" t="str">
            <v>!</v>
          </cell>
          <cell r="AL123" t="str">
            <v>TOTAL</v>
          </cell>
          <cell r="AM123" t="str">
            <v>!</v>
          </cell>
          <cell r="AN123" t="str">
            <v>1er Trim.</v>
          </cell>
          <cell r="AO123" t="str">
            <v>2è Trim.</v>
          </cell>
          <cell r="AP123" t="str">
            <v>3e Trim.</v>
          </cell>
          <cell r="AQ123" t="str">
            <v>4è Trim.</v>
          </cell>
          <cell r="AR123" t="str">
            <v xml:space="preserve"> </v>
          </cell>
          <cell r="AS123" t="str">
            <v>TOTAL</v>
          </cell>
          <cell r="AT123" t="str">
            <v>!</v>
          </cell>
          <cell r="AU123" t="str">
            <v>1er Trim.</v>
          </cell>
          <cell r="AV123" t="str">
            <v>2è Trim.</v>
          </cell>
          <cell r="AW123" t="str">
            <v>3e Trim.</v>
          </cell>
          <cell r="AX123" t="str">
            <v>4è Trim.</v>
          </cell>
          <cell r="AY123" t="str">
            <v xml:space="preserve"> </v>
          </cell>
          <cell r="AZ123" t="str">
            <v>TOTAL</v>
          </cell>
          <cell r="BA123" t="str">
            <v>!</v>
          </cell>
          <cell r="BB123" t="str">
            <v>-</v>
          </cell>
          <cell r="BC123" t="str">
            <v>!</v>
          </cell>
          <cell r="BD123" t="str">
            <v>-</v>
          </cell>
          <cell r="BE123" t="str">
            <v>!</v>
          </cell>
        </row>
        <row r="124">
          <cell r="Y124" t="str">
            <v>!</v>
          </cell>
          <cell r="Z124" t="str">
            <v>!</v>
          </cell>
          <cell r="AA124" t="str">
            <v>-</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t="str">
            <v>-</v>
          </cell>
          <cell r="AQ124" t="str">
            <v>-</v>
          </cell>
          <cell r="AR124" t="str">
            <v>!</v>
          </cell>
          <cell r="AS124" t="str">
            <v>-</v>
          </cell>
          <cell r="AT124" t="str">
            <v>!</v>
          </cell>
          <cell r="AU124" t="str">
            <v>-</v>
          </cell>
          <cell r="AV124" t="str">
            <v>-</v>
          </cell>
          <cell r="AW124" t="str">
            <v>-</v>
          </cell>
          <cell r="AX124" t="str">
            <v>-</v>
          </cell>
          <cell r="AY124" t="str">
            <v>!</v>
          </cell>
          <cell r="AZ124" t="str">
            <v>-</v>
          </cell>
          <cell r="BA124" t="str">
            <v>!</v>
          </cell>
          <cell r="BB124" t="str">
            <v>-</v>
          </cell>
          <cell r="BC124" t="str">
            <v>!</v>
          </cell>
          <cell r="BD124" t="str">
            <v>-</v>
          </cell>
          <cell r="BE124" t="str">
            <v>!</v>
          </cell>
        </row>
        <row r="125">
          <cell r="Y125" t="str">
            <v>!</v>
          </cell>
          <cell r="Z125" t="str">
            <v>!</v>
          </cell>
          <cell r="AB125" t="str">
            <v>!</v>
          </cell>
          <cell r="AD125" t="str">
            <v>!</v>
          </cell>
          <cell r="AE125" t="str">
            <v>!</v>
          </cell>
          <cell r="AG125" t="str">
            <v>!</v>
          </cell>
          <cell r="AI125" t="str">
            <v>!</v>
          </cell>
          <cell r="AK125" t="str">
            <v>!</v>
          </cell>
          <cell r="AM125" t="str">
            <v>!</v>
          </cell>
          <cell r="AR125" t="str">
            <v>!</v>
          </cell>
          <cell r="AT125" t="str">
            <v>!</v>
          </cell>
          <cell r="AY125" t="str">
            <v>!</v>
          </cell>
          <cell r="BA125" t="str">
            <v>!</v>
          </cell>
          <cell r="BC125" t="str">
            <v>!</v>
          </cell>
          <cell r="BE125" t="str">
            <v>!</v>
          </cell>
        </row>
        <row r="126">
          <cell r="Y126" t="str">
            <v>!</v>
          </cell>
          <cell r="Z126" t="str">
            <v>!</v>
          </cell>
          <cell r="AA126">
            <v>195.90267613399999</v>
          </cell>
          <cell r="AB126" t="str">
            <v>!</v>
          </cell>
          <cell r="AC126">
            <v>47.58120125976</v>
          </cell>
          <cell r="AD126" t="str">
            <v>!</v>
          </cell>
          <cell r="AE126" t="str">
            <v>!</v>
          </cell>
          <cell r="AF126">
            <v>48.394889670609999</v>
          </cell>
          <cell r="AG126" t="str">
            <v>!</v>
          </cell>
          <cell r="AH126">
            <v>48.015441592649999</v>
          </cell>
          <cell r="AI126" t="str">
            <v>!</v>
          </cell>
          <cell r="AJ126">
            <v>41.634747110400006</v>
          </cell>
          <cell r="AK126" t="str">
            <v>!</v>
          </cell>
          <cell r="AL126">
            <v>185.62627963341998</v>
          </cell>
          <cell r="AM126" t="str">
            <v>!</v>
          </cell>
          <cell r="AN126">
            <v>87.968899972199992</v>
          </cell>
          <cell r="AO126">
            <v>67.608952344360006</v>
          </cell>
          <cell r="AP126">
            <v>45.125113733649997</v>
          </cell>
          <cell r="AQ126">
            <v>34.601246106699996</v>
          </cell>
          <cell r="AR126" t="str">
            <v>!</v>
          </cell>
          <cell r="AS126">
            <v>235.30421215690995</v>
          </cell>
          <cell r="AT126" t="str">
            <v>!</v>
          </cell>
          <cell r="AU126">
            <v>42.125062500000006</v>
          </cell>
          <cell r="AV126">
            <v>42.125062500000006</v>
          </cell>
          <cell r="AW126">
            <v>42.125062500000006</v>
          </cell>
          <cell r="AX126">
            <v>42.125062500000006</v>
          </cell>
          <cell r="AY126" t="str">
            <v>!</v>
          </cell>
          <cell r="AZ126">
            <v>168.50025000000002</v>
          </cell>
          <cell r="BA126" t="str">
            <v>!</v>
          </cell>
          <cell r="BB126">
            <v>144.44550000000001</v>
          </cell>
          <cell r="BC126" t="str">
            <v>!</v>
          </cell>
          <cell r="BD126">
            <v>90.457499999999996</v>
          </cell>
          <cell r="BE126" t="str">
            <v>!</v>
          </cell>
        </row>
        <row r="127">
          <cell r="Y127" t="str">
            <v>!</v>
          </cell>
          <cell r="Z127" t="str">
            <v>!</v>
          </cell>
          <cell r="AA127">
            <v>71.243672942713246</v>
          </cell>
          <cell r="AB127" t="str">
            <v>!</v>
          </cell>
          <cell r="AC127">
            <v>16.113500000000002</v>
          </cell>
          <cell r="AD127" t="str">
            <v>!</v>
          </cell>
          <cell r="AE127" t="str">
            <v>!</v>
          </cell>
          <cell r="AF127">
            <v>20.808000000000003</v>
          </cell>
          <cell r="AG127" t="str">
            <v>!</v>
          </cell>
          <cell r="AH127">
            <v>17.740872772277228</v>
          </cell>
          <cell r="AI127" t="str">
            <v>!</v>
          </cell>
          <cell r="AJ127">
            <v>17.395351907281555</v>
          </cell>
          <cell r="AK127" t="str">
            <v>!</v>
          </cell>
          <cell r="AL127">
            <v>72.057724679558788</v>
          </cell>
          <cell r="AM127" t="str">
            <v>!</v>
          </cell>
          <cell r="AN127">
            <v>13.478</v>
          </cell>
          <cell r="AO127">
            <v>17.7835</v>
          </cell>
          <cell r="AP127">
            <v>19.481249999999999</v>
          </cell>
          <cell r="AQ127">
            <v>19.481249999999999</v>
          </cell>
          <cell r="AR127" t="str">
            <v>!</v>
          </cell>
          <cell r="AS127">
            <v>70.224000000000004</v>
          </cell>
          <cell r="AT127" t="str">
            <v>!</v>
          </cell>
          <cell r="AU127">
            <v>18.394567500000001</v>
          </cell>
          <cell r="AV127">
            <v>18.394567500000001</v>
          </cell>
          <cell r="AW127">
            <v>18.394567500000001</v>
          </cell>
          <cell r="AX127">
            <v>18.394567500000001</v>
          </cell>
          <cell r="AY127" t="str">
            <v>!</v>
          </cell>
          <cell r="AZ127">
            <v>73.578270000000003</v>
          </cell>
          <cell r="BA127" t="str">
            <v>!</v>
          </cell>
          <cell r="BB127">
            <v>71.794720000000012</v>
          </cell>
          <cell r="BC127" t="str">
            <v>!</v>
          </cell>
          <cell r="BD127">
            <v>66.846049999999991</v>
          </cell>
          <cell r="BE127" t="str">
            <v>!</v>
          </cell>
        </row>
        <row r="128">
          <cell r="Y128" t="str">
            <v>!</v>
          </cell>
          <cell r="Z128" t="str">
            <v>!</v>
          </cell>
          <cell r="AA128">
            <v>6.0206970801673929</v>
          </cell>
          <cell r="AB128" t="str">
            <v>!</v>
          </cell>
          <cell r="AC128">
            <v>0.45700000000000002</v>
          </cell>
          <cell r="AD128" t="str">
            <v>!</v>
          </cell>
          <cell r="AE128" t="str">
            <v>!</v>
          </cell>
          <cell r="AF128">
            <v>3.4820000000000002</v>
          </cell>
          <cell r="AG128" t="str">
            <v>!</v>
          </cell>
          <cell r="AH128">
            <v>4.9400000000000004</v>
          </cell>
          <cell r="AI128" t="str">
            <v>!</v>
          </cell>
          <cell r="AJ128">
            <v>4.9400000000000004</v>
          </cell>
          <cell r="AK128" t="str">
            <v>!</v>
          </cell>
          <cell r="AL128">
            <v>13.818999999999999</v>
          </cell>
          <cell r="AM128" t="str">
            <v>!</v>
          </cell>
          <cell r="AN128">
            <v>7.016</v>
          </cell>
          <cell r="AO128">
            <v>8.6940000000000008</v>
          </cell>
          <cell r="AP128">
            <v>2.3420000000000001</v>
          </cell>
          <cell r="AQ128">
            <v>2.343</v>
          </cell>
          <cell r="AR128" t="str">
            <v>!</v>
          </cell>
          <cell r="AS128">
            <v>20.395</v>
          </cell>
          <cell r="AT128" t="str">
            <v>!</v>
          </cell>
          <cell r="AU128">
            <v>2.25</v>
          </cell>
          <cell r="AV128">
            <v>2.75</v>
          </cell>
          <cell r="AW128">
            <v>2.75</v>
          </cell>
          <cell r="AX128">
            <v>2.75</v>
          </cell>
          <cell r="AY128" t="str">
            <v>!</v>
          </cell>
          <cell r="AZ128">
            <v>9</v>
          </cell>
          <cell r="BA128" t="str">
            <v>!</v>
          </cell>
          <cell r="BB128">
            <v>0</v>
          </cell>
          <cell r="BC128" t="str">
            <v>!</v>
          </cell>
          <cell r="BD128">
            <v>0</v>
          </cell>
          <cell r="BE128" t="str">
            <v>!</v>
          </cell>
        </row>
        <row r="129">
          <cell r="Y129" t="str">
            <v>!</v>
          </cell>
          <cell r="Z129" t="str">
            <v>!</v>
          </cell>
          <cell r="AA129">
            <v>25.302938448667888</v>
          </cell>
          <cell r="AB129" t="str">
            <v>!</v>
          </cell>
          <cell r="AC129">
            <v>4.0914999999999999</v>
          </cell>
          <cell r="AD129" t="str">
            <v>!</v>
          </cell>
          <cell r="AE129" t="str">
            <v>!</v>
          </cell>
          <cell r="AF129">
            <v>6.556</v>
          </cell>
          <cell r="AG129" t="str">
            <v>!</v>
          </cell>
          <cell r="AH129">
            <v>4.8231593749999995</v>
          </cell>
          <cell r="AI129" t="str">
            <v>!</v>
          </cell>
          <cell r="AJ129">
            <v>4.8231593749999995</v>
          </cell>
          <cell r="AK129" t="str">
            <v>!</v>
          </cell>
          <cell r="AL129">
            <v>20.29381875</v>
          </cell>
          <cell r="AM129" t="str">
            <v>!</v>
          </cell>
          <cell r="AN129">
            <v>3.165</v>
          </cell>
          <cell r="AO129">
            <v>3.4660000000000002</v>
          </cell>
          <cell r="AP129">
            <v>3.6987499999999995</v>
          </cell>
          <cell r="AQ129">
            <v>3.6987499999999995</v>
          </cell>
          <cell r="AR129" t="str">
            <v>!</v>
          </cell>
          <cell r="AS129">
            <v>14.028499999999999</v>
          </cell>
          <cell r="AT129" t="str">
            <v>!</v>
          </cell>
          <cell r="AU129">
            <v>6.9162499999999998</v>
          </cell>
          <cell r="AV129">
            <v>6.9162499999999998</v>
          </cell>
          <cell r="AW129">
            <v>6.9162499999999998</v>
          </cell>
          <cell r="AX129">
            <v>6.9162499999999998</v>
          </cell>
          <cell r="AY129" t="str">
            <v>!</v>
          </cell>
          <cell r="AZ129">
            <v>27.664999999999999</v>
          </cell>
          <cell r="BA129" t="str">
            <v>!</v>
          </cell>
          <cell r="BB129">
            <v>26.82</v>
          </cell>
          <cell r="BC129" t="str">
            <v>!</v>
          </cell>
          <cell r="BD129">
            <v>10.899000000000001</v>
          </cell>
          <cell r="BE129" t="str">
            <v>!</v>
          </cell>
        </row>
        <row r="130">
          <cell r="Y130" t="str">
            <v>!</v>
          </cell>
          <cell r="Z130" t="str">
            <v>!</v>
          </cell>
          <cell r="AA130">
            <v>3.8126189605485536</v>
          </cell>
          <cell r="AB130" t="str">
            <v>!</v>
          </cell>
          <cell r="AC130">
            <v>0.60000000000000009</v>
          </cell>
          <cell r="AD130" t="str">
            <v>!</v>
          </cell>
          <cell r="AE130" t="str">
            <v>!</v>
          </cell>
          <cell r="AF130">
            <v>0.79899999999999993</v>
          </cell>
          <cell r="AG130" t="str">
            <v>!</v>
          </cell>
          <cell r="AH130">
            <v>1.323758</v>
          </cell>
          <cell r="AI130" t="str">
            <v>!</v>
          </cell>
          <cell r="AJ130">
            <v>1.323758</v>
          </cell>
          <cell r="AK130" t="str">
            <v>!</v>
          </cell>
          <cell r="AL130">
            <v>4.0465160000000004</v>
          </cell>
          <cell r="AM130" t="str">
            <v>!</v>
          </cell>
          <cell r="AN130">
            <v>1.1039999999999999</v>
          </cell>
          <cell r="AO130">
            <v>1.123</v>
          </cell>
          <cell r="AP130">
            <v>0.88450000000000006</v>
          </cell>
          <cell r="AQ130">
            <v>0.88450000000000006</v>
          </cell>
          <cell r="AR130" t="str">
            <v>!</v>
          </cell>
          <cell r="AS130">
            <v>3.996</v>
          </cell>
          <cell r="AT130" t="str">
            <v>!</v>
          </cell>
          <cell r="AU130">
            <v>1.89625</v>
          </cell>
          <cell r="AV130">
            <v>1.89625</v>
          </cell>
          <cell r="AW130">
            <v>1.89625</v>
          </cell>
          <cell r="AX130">
            <v>1.89625</v>
          </cell>
          <cell r="AY130" t="str">
            <v>!</v>
          </cell>
          <cell r="AZ130">
            <v>7.585</v>
          </cell>
          <cell r="BA130" t="str">
            <v>!</v>
          </cell>
          <cell r="BB130">
            <v>4.1349999999999998</v>
          </cell>
          <cell r="BC130" t="str">
            <v>!</v>
          </cell>
          <cell r="BD130">
            <v>1.115</v>
          </cell>
          <cell r="BE130" t="str">
            <v>!</v>
          </cell>
        </row>
        <row r="131">
          <cell r="Y131" t="str">
            <v>!</v>
          </cell>
          <cell r="Z131" t="str">
            <v>!</v>
          </cell>
          <cell r="AA131">
            <v>-16.553872419397266</v>
          </cell>
          <cell r="AB131" t="str">
            <v>!</v>
          </cell>
          <cell r="AC131">
            <v>-4.2883149535503708</v>
          </cell>
          <cell r="AD131" t="str">
            <v>!</v>
          </cell>
          <cell r="AE131" t="str">
            <v>!</v>
          </cell>
          <cell r="AF131">
            <v>-5.0969799044954964</v>
          </cell>
          <cell r="AG131" t="str">
            <v>!</v>
          </cell>
          <cell r="AH131">
            <v>-5.1558474445854969</v>
          </cell>
          <cell r="AI131" t="str">
            <v>!</v>
          </cell>
          <cell r="AJ131">
            <v>-3.8757313281082801</v>
          </cell>
          <cell r="AK131" t="str">
            <v>!</v>
          </cell>
          <cell r="AL131">
            <v>-18.416873630739644</v>
          </cell>
          <cell r="AM131" t="str">
            <v>!</v>
          </cell>
          <cell r="AN131">
            <v>-6.1189999999999998</v>
          </cell>
          <cell r="AO131">
            <v>-10.571999999999999</v>
          </cell>
          <cell r="AP131">
            <v>-10.571999999999999</v>
          </cell>
          <cell r="AQ131">
            <v>-10.571999999999999</v>
          </cell>
          <cell r="AR131" t="str">
            <v>!</v>
          </cell>
          <cell r="AS131">
            <v>-37.670999999999999</v>
          </cell>
          <cell r="AT131" t="str">
            <v>!</v>
          </cell>
          <cell r="AU131">
            <v>-6.0301380203055865</v>
          </cell>
          <cell r="AV131">
            <v>-6.0301380203055865</v>
          </cell>
          <cell r="AW131">
            <v>-6.0301380203055865</v>
          </cell>
          <cell r="AX131">
            <v>-6.0301380203055865</v>
          </cell>
          <cell r="AY131" t="str">
            <v>!</v>
          </cell>
          <cell r="AZ131">
            <v>-24.120552081222346</v>
          </cell>
          <cell r="BA131" t="str">
            <v>!</v>
          </cell>
          <cell r="BB131">
            <v>-24.563218807934128</v>
          </cell>
          <cell r="BC131" t="str">
            <v>!</v>
          </cell>
          <cell r="BD131">
            <v>-22.751086929864702</v>
          </cell>
          <cell r="BE131" t="str">
            <v>!</v>
          </cell>
        </row>
        <row r="132">
          <cell r="Y132" t="str">
            <v>!</v>
          </cell>
          <cell r="Z132" t="str">
            <v>!</v>
          </cell>
          <cell r="AA132">
            <v>59.724324300362724</v>
          </cell>
          <cell r="AB132" t="str">
            <v>!</v>
          </cell>
          <cell r="AC132">
            <v>13.943488149714458</v>
          </cell>
          <cell r="AD132" t="str">
            <v>!</v>
          </cell>
          <cell r="AE132" t="str">
            <v>!</v>
          </cell>
          <cell r="AF132">
            <v>14.948129057185721</v>
          </cell>
          <cell r="AG132" t="str">
            <v>!</v>
          </cell>
          <cell r="AH132">
            <v>14.570691495006965</v>
          </cell>
          <cell r="AI132" t="str">
            <v>!</v>
          </cell>
          <cell r="AJ132">
            <v>20.125827077803184</v>
          </cell>
          <cell r="AK132" t="str">
            <v>!</v>
          </cell>
          <cell r="AL132">
            <v>63.588135779710328</v>
          </cell>
          <cell r="AM132" t="str">
            <v>!</v>
          </cell>
          <cell r="AN132">
            <v>23.171962432943712</v>
          </cell>
          <cell r="AO132">
            <v>21.630563843395542</v>
          </cell>
          <cell r="AP132">
            <v>16.298156006782005</v>
          </cell>
          <cell r="AQ132">
            <v>11.626559489350491</v>
          </cell>
          <cell r="AR132" t="str">
            <v>!</v>
          </cell>
          <cell r="AS132">
            <v>71.763633931216816</v>
          </cell>
          <cell r="AT132" t="str">
            <v>!</v>
          </cell>
          <cell r="AU132">
            <v>10.104594967303719</v>
          </cell>
          <cell r="AV132">
            <v>10.104594967303719</v>
          </cell>
          <cell r="AW132">
            <v>10.104594967303719</v>
          </cell>
          <cell r="AX132">
            <v>10.104594967303719</v>
          </cell>
          <cell r="AY132" t="str">
            <v>!</v>
          </cell>
          <cell r="AZ132">
            <v>40.418379869214874</v>
          </cell>
          <cell r="BA132" t="str">
            <v>!</v>
          </cell>
          <cell r="BB132">
            <v>31.408866917363156</v>
          </cell>
          <cell r="BC132" t="str">
            <v>!</v>
          </cell>
          <cell r="BD132">
            <v>17.719799600142402</v>
          </cell>
          <cell r="BE132" t="str">
            <v>!</v>
          </cell>
        </row>
        <row r="133">
          <cell r="Y133" t="str">
            <v>!</v>
          </cell>
          <cell r="Z133" t="str">
            <v>!</v>
          </cell>
          <cell r="AA133">
            <v>46.352296820937426</v>
          </cell>
          <cell r="AB133" t="str">
            <v>!</v>
          </cell>
          <cell r="AC133">
            <v>16.664028063595911</v>
          </cell>
          <cell r="AD133" t="str">
            <v>!</v>
          </cell>
          <cell r="AE133" t="str">
            <v>!</v>
          </cell>
          <cell r="AF133">
            <v>6.8987405179197765</v>
          </cell>
          <cell r="AG133" t="str">
            <v>!</v>
          </cell>
          <cell r="AH133">
            <v>9.7728073949513004</v>
          </cell>
          <cell r="AI133" t="str">
            <v>!</v>
          </cell>
          <cell r="AJ133">
            <v>-3.0976179215764503</v>
          </cell>
          <cell r="AK133" t="str">
            <v>!</v>
          </cell>
          <cell r="AL133">
            <v>30.237958054890537</v>
          </cell>
          <cell r="AM133" t="str">
            <v>!</v>
          </cell>
          <cell r="AN133">
            <v>46.152937539256286</v>
          </cell>
          <cell r="AO133">
            <v>25.483888500964461</v>
          </cell>
          <cell r="AP133">
            <v>12.992457726867997</v>
          </cell>
          <cell r="AQ133">
            <v>7.1391866173495053</v>
          </cell>
          <cell r="AR133" t="str">
            <v>!</v>
          </cell>
          <cell r="AS133">
            <v>92.568078225693142</v>
          </cell>
          <cell r="AT133" t="str">
            <v>!</v>
          </cell>
          <cell r="AU133">
            <v>8.5935380530018719</v>
          </cell>
          <cell r="AV133">
            <v>8.0935380530018719</v>
          </cell>
          <cell r="AW133">
            <v>8.0935380530018719</v>
          </cell>
          <cell r="AX133">
            <v>8.0935380530018719</v>
          </cell>
          <cell r="AY133" t="str">
            <v>!</v>
          </cell>
          <cell r="AZ133">
            <v>34.374152212007488</v>
          </cell>
          <cell r="BA133" t="str">
            <v>!</v>
          </cell>
          <cell r="BB133">
            <v>34.850131890570964</v>
          </cell>
          <cell r="BC133" t="str">
            <v>!</v>
          </cell>
          <cell r="BD133">
            <v>16.628737329722313</v>
          </cell>
          <cell r="BE133" t="str">
            <v>!</v>
          </cell>
        </row>
        <row r="134">
          <cell r="Y134" t="str">
            <v>!</v>
          </cell>
          <cell r="Z134" t="str">
            <v>!</v>
          </cell>
          <cell r="AA134">
            <v>23.298274261664893</v>
          </cell>
          <cell r="AB134" t="str">
            <v>!</v>
          </cell>
          <cell r="AC134">
            <v>8.2436946830608981</v>
          </cell>
          <cell r="AD134" t="str">
            <v>!</v>
          </cell>
          <cell r="AE134" t="str">
            <v>!</v>
          </cell>
          <cell r="AF134">
            <v>3.3967004447277258</v>
          </cell>
          <cell r="AG134" t="str">
            <v>!</v>
          </cell>
          <cell r="AH134">
            <v>4.9352677344504068</v>
          </cell>
          <cell r="AI134" t="str">
            <v>!</v>
          </cell>
          <cell r="AJ134">
            <v>-1.5952732296118719</v>
          </cell>
          <cell r="AK134" t="str">
            <v>!</v>
          </cell>
          <cell r="AL134">
            <v>14.980389632627158</v>
          </cell>
          <cell r="AM134" t="str">
            <v>!</v>
          </cell>
          <cell r="AN134">
            <v>23.478645467345221</v>
          </cell>
          <cell r="AO134">
            <v>13.184497458189979</v>
          </cell>
          <cell r="AP134">
            <v>7.015927172508718</v>
          </cell>
          <cell r="AQ134">
            <v>3.8551607733687328</v>
          </cell>
          <cell r="AR134" t="str">
            <v>!</v>
          </cell>
          <cell r="AS134">
            <v>48.738944547391952</v>
          </cell>
          <cell r="AT134" t="str">
            <v>!</v>
          </cell>
          <cell r="AU134">
            <v>4.296769026500936</v>
          </cell>
          <cell r="AV134">
            <v>4.046769026500936</v>
          </cell>
          <cell r="AW134">
            <v>4.046769026500936</v>
          </cell>
          <cell r="AX134">
            <v>4.046769026500936</v>
          </cell>
          <cell r="AY134" t="str">
            <v>!</v>
          </cell>
          <cell r="AZ134">
            <v>17.187076106003744</v>
          </cell>
          <cell r="BA134" t="str">
            <v>!</v>
          </cell>
          <cell r="BB134">
            <v>16.728063307474063</v>
          </cell>
          <cell r="BC134" t="str">
            <v>!</v>
          </cell>
          <cell r="BD134">
            <v>7.9817939182667104</v>
          </cell>
          <cell r="BE134" t="str">
            <v>!</v>
          </cell>
        </row>
        <row r="135">
          <cell r="Y135" t="str">
            <v>!</v>
          </cell>
          <cell r="Z135" t="str">
            <v>!</v>
          </cell>
          <cell r="AB135" t="str">
            <v>!</v>
          </cell>
          <cell r="AD135" t="str">
            <v>!</v>
          </cell>
          <cell r="AE135" t="str">
            <v>!</v>
          </cell>
          <cell r="AG135" t="str">
            <v>!</v>
          </cell>
          <cell r="AI135" t="str">
            <v>!</v>
          </cell>
          <cell r="AK135" t="str">
            <v>!</v>
          </cell>
          <cell r="AM135" t="str">
            <v>!</v>
          </cell>
          <cell r="AR135" t="str">
            <v>!</v>
          </cell>
          <cell r="AT135" t="str">
            <v>!</v>
          </cell>
          <cell r="AY135" t="str">
            <v>!</v>
          </cell>
          <cell r="BA135" t="str">
            <v>!</v>
          </cell>
          <cell r="BC135" t="str">
            <v>!</v>
          </cell>
          <cell r="BE135" t="str">
            <v>!</v>
          </cell>
        </row>
        <row r="136">
          <cell r="Y136" t="str">
            <v>!</v>
          </cell>
          <cell r="Z136" t="str">
            <v>!</v>
          </cell>
          <cell r="AA136" t="str">
            <v xml:space="preserve"> </v>
          </cell>
          <cell r="AB136" t="str">
            <v>!</v>
          </cell>
          <cell r="AD136" t="str">
            <v>!</v>
          </cell>
          <cell r="AE136" t="str">
            <v>!</v>
          </cell>
          <cell r="AG136" t="str">
            <v>!</v>
          </cell>
          <cell r="AI136" t="str">
            <v>!</v>
          </cell>
          <cell r="AK136" t="str">
            <v>!</v>
          </cell>
          <cell r="AM136" t="str">
            <v>!</v>
          </cell>
          <cell r="AR136" t="str">
            <v>!</v>
          </cell>
          <cell r="AT136" t="str">
            <v>!</v>
          </cell>
          <cell r="AY136" t="str">
            <v>!</v>
          </cell>
          <cell r="BA136" t="str">
            <v>!</v>
          </cell>
          <cell r="BC136" t="str">
            <v>!</v>
          </cell>
          <cell r="BE136" t="str">
            <v>!</v>
          </cell>
        </row>
        <row r="137">
          <cell r="Y137" t="str">
            <v>!</v>
          </cell>
          <cell r="Z137" t="str">
            <v>!</v>
          </cell>
          <cell r="AB137" t="str">
            <v>!</v>
          </cell>
          <cell r="AD137" t="str">
            <v>!</v>
          </cell>
          <cell r="AE137" t="str">
            <v>!</v>
          </cell>
          <cell r="AG137" t="str">
            <v>!</v>
          </cell>
          <cell r="AI137" t="str">
            <v>!</v>
          </cell>
          <cell r="AK137" t="str">
            <v>!</v>
          </cell>
          <cell r="AM137" t="str">
            <v>!</v>
          </cell>
          <cell r="AR137" t="str">
            <v>!</v>
          </cell>
          <cell r="AT137" t="str">
            <v>!</v>
          </cell>
          <cell r="AY137" t="str">
            <v>!</v>
          </cell>
          <cell r="BA137" t="str">
            <v>!</v>
          </cell>
          <cell r="BC137" t="str">
            <v>!</v>
          </cell>
          <cell r="BE137" t="str">
            <v>!</v>
          </cell>
        </row>
        <row r="138">
          <cell r="Y138" t="str">
            <v>!</v>
          </cell>
          <cell r="Z138" t="str">
            <v>!</v>
          </cell>
          <cell r="AA138">
            <v>20.600249999999999</v>
          </cell>
          <cell r="AB138" t="str">
            <v>!</v>
          </cell>
          <cell r="AC138">
            <v>9.9551394037600005</v>
          </cell>
          <cell r="AD138" t="str">
            <v>!</v>
          </cell>
          <cell r="AE138" t="str">
            <v>!</v>
          </cell>
          <cell r="AF138">
            <v>17.270176129799999</v>
          </cell>
          <cell r="AG138" t="str">
            <v>!</v>
          </cell>
          <cell r="AH138">
            <v>7.9770050156499996</v>
          </cell>
          <cell r="AI138" t="str">
            <v>!</v>
          </cell>
          <cell r="AJ138">
            <v>11.62481837076</v>
          </cell>
          <cell r="AK138" t="str">
            <v>!</v>
          </cell>
          <cell r="AL138">
            <v>46.827138919969997</v>
          </cell>
          <cell r="AM138" t="str">
            <v>!</v>
          </cell>
          <cell r="AN138">
            <v>10.5794981775</v>
          </cell>
          <cell r="AO138">
            <v>16.095673534399999</v>
          </cell>
          <cell r="AP138">
            <v>13.036188860000001</v>
          </cell>
          <cell r="AQ138">
            <v>10.8072032</v>
          </cell>
          <cell r="AR138" t="str">
            <v>!</v>
          </cell>
          <cell r="AS138">
            <v>50.518563771900006</v>
          </cell>
          <cell r="AT138" t="str">
            <v>!</v>
          </cell>
          <cell r="AU138">
            <v>3.61</v>
          </cell>
          <cell r="AV138">
            <v>3.61</v>
          </cell>
          <cell r="AW138">
            <v>3.61</v>
          </cell>
          <cell r="AX138">
            <v>3.61</v>
          </cell>
          <cell r="AY138" t="str">
            <v>!</v>
          </cell>
          <cell r="AZ138">
            <v>14.44</v>
          </cell>
          <cell r="BA138" t="str">
            <v>!</v>
          </cell>
          <cell r="BB138">
            <v>14.44</v>
          </cell>
          <cell r="BC138" t="str">
            <v>!</v>
          </cell>
          <cell r="BD138">
            <v>14.44</v>
          </cell>
          <cell r="BE138" t="str">
            <v>!</v>
          </cell>
        </row>
        <row r="139">
          <cell r="Y139" t="str">
            <v>!</v>
          </cell>
          <cell r="Z139" t="str">
            <v>!</v>
          </cell>
          <cell r="AA139">
            <v>366.75376222599999</v>
          </cell>
          <cell r="AB139" t="str">
            <v>!</v>
          </cell>
          <cell r="AC139">
            <v>85.878279044799996</v>
          </cell>
          <cell r="AD139" t="str">
            <v>!</v>
          </cell>
          <cell r="AE139" t="str">
            <v>!</v>
          </cell>
          <cell r="AF139">
            <v>93.72779231634</v>
          </cell>
          <cell r="AG139" t="str">
            <v>!</v>
          </cell>
          <cell r="AH139">
            <v>96.409012347339996</v>
          </cell>
          <cell r="AI139" t="str">
            <v>!</v>
          </cell>
          <cell r="AJ139">
            <v>130.76956393452002</v>
          </cell>
          <cell r="AK139" t="str">
            <v>!</v>
          </cell>
          <cell r="AL139">
            <v>406.78464764300003</v>
          </cell>
          <cell r="AM139" t="str">
            <v>!</v>
          </cell>
          <cell r="AN139">
            <v>107.35951511249998</v>
          </cell>
          <cell r="AO139">
            <v>118.07039294799999</v>
          </cell>
          <cell r="AP139">
            <v>112.70968901474998</v>
          </cell>
          <cell r="AQ139">
            <v>92.837809239750001</v>
          </cell>
          <cell r="AR139" t="str">
            <v>!</v>
          </cell>
          <cell r="AS139">
            <v>430.977406315</v>
          </cell>
          <cell r="AT139" t="str">
            <v>!</v>
          </cell>
          <cell r="AU139">
            <v>82.854937500000005</v>
          </cell>
          <cell r="AV139">
            <v>82.854937500000005</v>
          </cell>
          <cell r="AW139">
            <v>82.854937500000005</v>
          </cell>
          <cell r="AX139">
            <v>82.854937500000005</v>
          </cell>
          <cell r="AY139" t="str">
            <v>!</v>
          </cell>
          <cell r="AZ139">
            <v>331.41975000000002</v>
          </cell>
          <cell r="BA139" t="str">
            <v>!</v>
          </cell>
          <cell r="BB139">
            <v>280.44449999999995</v>
          </cell>
          <cell r="BC139" t="str">
            <v>!</v>
          </cell>
          <cell r="BD139">
            <v>177.29250000000002</v>
          </cell>
          <cell r="BE139" t="str">
            <v>!</v>
          </cell>
        </row>
        <row r="140">
          <cell r="Y140" t="str">
            <v>!</v>
          </cell>
          <cell r="Z140" t="str">
            <v>!</v>
          </cell>
          <cell r="AB140" t="str">
            <v>!</v>
          </cell>
          <cell r="AD140" t="str">
            <v>!</v>
          </cell>
          <cell r="AE140" t="str">
            <v>!</v>
          </cell>
          <cell r="AG140" t="str">
            <v>!</v>
          </cell>
          <cell r="AI140" t="str">
            <v>!</v>
          </cell>
          <cell r="AK140" t="str">
            <v>!</v>
          </cell>
          <cell r="AM140" t="str">
            <v>!</v>
          </cell>
          <cell r="AR140" t="str">
            <v>!</v>
          </cell>
          <cell r="AT140" t="str">
            <v>!</v>
          </cell>
          <cell r="AY140" t="str">
            <v>!</v>
          </cell>
          <cell r="BA140" t="str">
            <v>!</v>
          </cell>
          <cell r="BC140" t="str">
            <v>!</v>
          </cell>
          <cell r="BE140" t="str">
            <v>!</v>
          </cell>
        </row>
        <row r="141">
          <cell r="Y141" t="str">
            <v>!</v>
          </cell>
          <cell r="Z141" t="str">
            <v>!</v>
          </cell>
          <cell r="AA141">
            <v>6.5764999999999993</v>
          </cell>
          <cell r="AB141" t="str">
            <v>!</v>
          </cell>
          <cell r="AC141">
            <v>2.0845449999999999</v>
          </cell>
          <cell r="AD141" t="str">
            <v>!</v>
          </cell>
          <cell r="AE141" t="str">
            <v>!</v>
          </cell>
          <cell r="AF141">
            <v>0.52366699999999999</v>
          </cell>
          <cell r="AG141" t="str">
            <v>!</v>
          </cell>
          <cell r="AH141">
            <v>1.552346</v>
          </cell>
          <cell r="AI141" t="str">
            <v>!</v>
          </cell>
          <cell r="AJ141">
            <v>1.7224569999999999</v>
          </cell>
          <cell r="AK141" t="str">
            <v>!</v>
          </cell>
          <cell r="AL141">
            <v>5.8830149999999994</v>
          </cell>
          <cell r="AM141" t="str">
            <v>!</v>
          </cell>
          <cell r="AN141">
            <v>0.50156100000000003</v>
          </cell>
          <cell r="AO141">
            <v>0.68119499999999999</v>
          </cell>
          <cell r="AP141">
            <v>0.51862200000000014</v>
          </cell>
          <cell r="AQ141">
            <v>0.51862200000000014</v>
          </cell>
          <cell r="AR141" t="str">
            <v>!</v>
          </cell>
          <cell r="AS141">
            <v>2.2200000000000002</v>
          </cell>
          <cell r="AT141" t="str">
            <v>!</v>
          </cell>
          <cell r="AU141">
            <v>1.5825</v>
          </cell>
          <cell r="AV141">
            <v>1.5825</v>
          </cell>
          <cell r="AW141">
            <v>1.5825</v>
          </cell>
          <cell r="AX141">
            <v>1.5825</v>
          </cell>
          <cell r="AY141" t="str">
            <v>!</v>
          </cell>
          <cell r="AZ141">
            <v>6.33</v>
          </cell>
          <cell r="BA141" t="str">
            <v>!</v>
          </cell>
          <cell r="BB141">
            <v>6.52</v>
          </cell>
          <cell r="BC141" t="str">
            <v>!</v>
          </cell>
          <cell r="BD141">
            <v>6.71</v>
          </cell>
          <cell r="BE141" t="str">
            <v>!</v>
          </cell>
        </row>
        <row r="142">
          <cell r="Y142" t="str">
            <v>!</v>
          </cell>
          <cell r="Z142" t="str">
            <v>!</v>
          </cell>
          <cell r="AA142">
            <v>13.9</v>
          </cell>
          <cell r="AB142" t="str">
            <v>!</v>
          </cell>
          <cell r="AC142">
            <v>17.005345869999999</v>
          </cell>
          <cell r="AD142" t="str">
            <v>!</v>
          </cell>
          <cell r="AE142" t="str">
            <v>!</v>
          </cell>
          <cell r="AF142">
            <v>17.857385130000001</v>
          </cell>
          <cell r="AG142" t="str">
            <v>!</v>
          </cell>
          <cell r="AH142">
            <v>19.567699999999999</v>
          </cell>
          <cell r="AI142" t="str">
            <v>!</v>
          </cell>
          <cell r="AJ142">
            <v>20.213200000000001</v>
          </cell>
          <cell r="AK142" t="str">
            <v>!</v>
          </cell>
          <cell r="AL142">
            <v>18.696525618590272</v>
          </cell>
          <cell r="AM142" t="str">
            <v>!</v>
          </cell>
          <cell r="AN142">
            <v>22.026399999999999</v>
          </cell>
          <cell r="AO142">
            <v>24.560600000000001</v>
          </cell>
          <cell r="AP142">
            <v>21</v>
          </cell>
          <cell r="AQ142">
            <v>18</v>
          </cell>
          <cell r="AR142" t="str">
            <v>!</v>
          </cell>
          <cell r="AS142">
            <v>21.623603210540541</v>
          </cell>
          <cell r="AT142">
            <v>16</v>
          </cell>
          <cell r="AU142">
            <v>16</v>
          </cell>
          <cell r="AV142">
            <v>16</v>
          </cell>
          <cell r="AW142">
            <v>16</v>
          </cell>
          <cell r="AX142">
            <v>16</v>
          </cell>
          <cell r="AY142" t="str">
            <v>!</v>
          </cell>
          <cell r="AZ142">
            <v>21.623603210540541</v>
          </cell>
          <cell r="BA142" t="str">
            <v>!</v>
          </cell>
          <cell r="BB142">
            <v>21.623603210540541</v>
          </cell>
          <cell r="BC142" t="str">
            <v>!</v>
          </cell>
          <cell r="BD142">
            <v>21.623603210540541</v>
          </cell>
          <cell r="BE142">
            <v>21.623603210540541</v>
          </cell>
        </row>
        <row r="143">
          <cell r="Y143" t="str">
            <v>!</v>
          </cell>
          <cell r="Z143" t="str">
            <v>!</v>
          </cell>
          <cell r="AA143">
            <v>91.413350000000008</v>
          </cell>
          <cell r="AB143" t="str">
            <v>!</v>
          </cell>
          <cell r="AC143">
            <v>35.448408706579144</v>
          </cell>
          <cell r="AD143" t="str">
            <v>!</v>
          </cell>
          <cell r="AE143" t="str">
            <v>!</v>
          </cell>
          <cell r="AF143">
            <v>9.3513232988717103</v>
          </cell>
          <cell r="AG143" t="str">
            <v>!</v>
          </cell>
          <cell r="AH143">
            <v>30.375840824199997</v>
          </cell>
          <cell r="AI143" t="str">
            <v>!</v>
          </cell>
          <cell r="AJ143">
            <v>34.816367832399997</v>
          </cell>
          <cell r="AK143" t="str">
            <v>!</v>
          </cell>
          <cell r="AL143">
            <v>109.99194066205084</v>
          </cell>
          <cell r="AM143" t="str">
            <v>!</v>
          </cell>
          <cell r="AN143">
            <v>11.047583210400001</v>
          </cell>
          <cell r="AO143">
            <v>16.730557916999999</v>
          </cell>
          <cell r="AP143">
            <v>10.891062000000003</v>
          </cell>
          <cell r="AQ143">
            <v>9.3351960000000034</v>
          </cell>
          <cell r="AR143" t="str">
            <v>!</v>
          </cell>
          <cell r="AS143">
            <v>48.004399127400006</v>
          </cell>
          <cell r="AT143" t="str">
            <v>!</v>
          </cell>
          <cell r="AU143">
            <v>25.32</v>
          </cell>
          <cell r="AV143">
            <v>25.32</v>
          </cell>
          <cell r="AW143">
            <v>25.32</v>
          </cell>
          <cell r="AX143">
            <v>25.32</v>
          </cell>
          <cell r="AY143" t="str">
            <v>!</v>
          </cell>
          <cell r="AZ143">
            <v>136.87740832272164</v>
          </cell>
          <cell r="BA143" t="str">
            <v>!</v>
          </cell>
          <cell r="BB143">
            <v>140.98589293272431</v>
          </cell>
          <cell r="BC143" t="str">
            <v>!</v>
          </cell>
          <cell r="BD143">
            <v>145.09437754272702</v>
          </cell>
          <cell r="BE143" t="str">
            <v>!</v>
          </cell>
        </row>
        <row r="144">
          <cell r="Y144" t="str">
            <v>!</v>
          </cell>
          <cell r="Z144" t="str">
            <v>!</v>
          </cell>
          <cell r="AA144">
            <v>0.67708333333333337</v>
          </cell>
          <cell r="AB144" t="str">
            <v>!</v>
          </cell>
          <cell r="AC144">
            <v>0</v>
          </cell>
          <cell r="AD144" t="str">
            <v>!</v>
          </cell>
          <cell r="AE144" t="str">
            <v>!</v>
          </cell>
          <cell r="AF144">
            <v>0</v>
          </cell>
          <cell r="AG144" t="str">
            <v>!</v>
          </cell>
          <cell r="AH144">
            <v>0.57956435643564352</v>
          </cell>
          <cell r="AI144" t="str">
            <v>!</v>
          </cell>
          <cell r="AJ144">
            <v>0</v>
          </cell>
          <cell r="AK144" t="str">
            <v>!</v>
          </cell>
          <cell r="AL144">
            <v>0.57956435643564352</v>
          </cell>
          <cell r="AM144" t="str">
            <v>!</v>
          </cell>
          <cell r="AN144">
            <v>0.14574999999999999</v>
          </cell>
          <cell r="AO144">
            <v>0.14574999999999999</v>
          </cell>
          <cell r="AP144">
            <v>0.14574999999999999</v>
          </cell>
          <cell r="AQ144">
            <v>0.14574999999999999</v>
          </cell>
          <cell r="AR144" t="str">
            <v>!</v>
          </cell>
          <cell r="AS144">
            <v>0.58299999999999996</v>
          </cell>
          <cell r="AT144" t="str">
            <v>!</v>
          </cell>
          <cell r="AU144">
            <v>0.16250000000000001</v>
          </cell>
          <cell r="AV144">
            <v>0.16250000000000001</v>
          </cell>
          <cell r="AW144">
            <v>0.16250000000000001</v>
          </cell>
          <cell r="AX144">
            <v>0.16250000000000001</v>
          </cell>
          <cell r="AY144" t="str">
            <v>!</v>
          </cell>
          <cell r="AZ144">
            <v>0.65</v>
          </cell>
          <cell r="BA144" t="str">
            <v>!</v>
          </cell>
          <cell r="BB144">
            <v>0.67708333333333337</v>
          </cell>
          <cell r="BC144" t="str">
            <v>!</v>
          </cell>
          <cell r="BD144">
            <v>0.67708333333333337</v>
          </cell>
          <cell r="BE144" t="str">
            <v>!</v>
          </cell>
        </row>
        <row r="145">
          <cell r="Y145" t="str">
            <v>!</v>
          </cell>
          <cell r="Z145" t="str">
            <v>!</v>
          </cell>
          <cell r="AA145">
            <v>479.4444455593333</v>
          </cell>
          <cell r="AB145" t="str">
            <v>!</v>
          </cell>
          <cell r="AC145">
            <v>131.28182715513913</v>
          </cell>
          <cell r="AD145" t="str">
            <v>!</v>
          </cell>
          <cell r="AE145" t="str">
            <v>!</v>
          </cell>
          <cell r="AF145">
            <v>120.3492917450117</v>
          </cell>
          <cell r="AG145" t="str">
            <v>!</v>
          </cell>
          <cell r="AH145">
            <v>135.34142254362564</v>
          </cell>
          <cell r="AI145" t="str">
            <v>!</v>
          </cell>
          <cell r="AJ145">
            <v>177.21075013768004</v>
          </cell>
          <cell r="AK145" t="str">
            <v>!</v>
          </cell>
          <cell r="AL145">
            <v>564.1832915814565</v>
          </cell>
          <cell r="AM145" t="str">
            <v>!</v>
          </cell>
          <cell r="AN145">
            <v>129.13234650039996</v>
          </cell>
          <cell r="AO145">
            <v>151.04237439939999</v>
          </cell>
          <cell r="AP145">
            <v>136.78268987474996</v>
          </cell>
          <cell r="AQ145">
            <v>113.12595843975002</v>
          </cell>
          <cell r="AR145" t="str">
            <v>!</v>
          </cell>
          <cell r="AS145">
            <v>530.08336921429998</v>
          </cell>
          <cell r="AT145" t="str">
            <v>!</v>
          </cell>
          <cell r="AU145">
            <v>111.94743750000001</v>
          </cell>
          <cell r="AV145">
            <v>111.94743750000001</v>
          </cell>
          <cell r="AW145">
            <v>111.94743750000001</v>
          </cell>
          <cell r="AX145">
            <v>111.94743750000001</v>
          </cell>
          <cell r="AY145" t="str">
            <v>!</v>
          </cell>
          <cell r="AZ145">
            <v>483.38715832272163</v>
          </cell>
          <cell r="BA145" t="str">
            <v>!</v>
          </cell>
          <cell r="BB145">
            <v>436.54747626605757</v>
          </cell>
          <cell r="BC145" t="str">
            <v>!</v>
          </cell>
          <cell r="BD145">
            <v>336.82687754272706</v>
          </cell>
          <cell r="BE145" t="str">
            <v>!</v>
          </cell>
        </row>
        <row r="146">
          <cell r="Y146" t="str">
            <v>!</v>
          </cell>
          <cell r="Z146" t="str">
            <v>!</v>
          </cell>
          <cell r="AA146">
            <v>243.66481044138118</v>
          </cell>
          <cell r="AB146" t="str">
            <v>!</v>
          </cell>
          <cell r="AC146">
            <v>64.94511989364733</v>
          </cell>
          <cell r="AD146" t="str">
            <v>!</v>
          </cell>
          <cell r="AE146" t="str">
            <v>!</v>
          </cell>
          <cell r="AF146">
            <v>59.25581513482021</v>
          </cell>
          <cell r="AG146" t="str">
            <v>!</v>
          </cell>
          <cell r="AH146">
            <v>68.34741838453094</v>
          </cell>
          <cell r="AI146" t="str">
            <v>!</v>
          </cell>
          <cell r="AJ146">
            <v>91.263536320905217</v>
          </cell>
          <cell r="AK146" t="str">
            <v>!</v>
          </cell>
          <cell r="AL146">
            <v>283.81188973390368</v>
          </cell>
          <cell r="AM146" t="str">
            <v>!</v>
          </cell>
          <cell r="AN146">
            <v>65.691432517604468</v>
          </cell>
          <cell r="AO146">
            <v>78.144189073519968</v>
          </cell>
          <cell r="AP146">
            <v>73.862652532365004</v>
          </cell>
          <cell r="AQ146">
            <v>61.088017557465008</v>
          </cell>
          <cell r="AR146" t="str">
            <v>!</v>
          </cell>
          <cell r="AS146">
            <v>278.78629168095449</v>
          </cell>
          <cell r="AT146" t="str">
            <v>!</v>
          </cell>
          <cell r="AU146">
            <v>55.973718750000003</v>
          </cell>
          <cell r="AV146">
            <v>55.973718750000003</v>
          </cell>
          <cell r="AW146">
            <v>55.973718750000003</v>
          </cell>
          <cell r="AX146">
            <v>55.973718750000003</v>
          </cell>
          <cell r="AY146" t="str">
            <v>!</v>
          </cell>
          <cell r="AZ146">
            <v>241.69357916136079</v>
          </cell>
          <cell r="BA146" t="str">
            <v>!</v>
          </cell>
          <cell r="BB146">
            <v>209.54278860770765</v>
          </cell>
          <cell r="BC146" t="str">
            <v>!</v>
          </cell>
          <cell r="BD146">
            <v>161.67690122050897</v>
          </cell>
          <cell r="BE146" t="str">
            <v>!</v>
          </cell>
        </row>
        <row r="147">
          <cell r="Y147" t="str">
            <v>!</v>
          </cell>
          <cell r="Z147" t="str">
            <v>!</v>
          </cell>
          <cell r="AB147" t="str">
            <v>!</v>
          </cell>
          <cell r="AD147" t="str">
            <v>!</v>
          </cell>
          <cell r="AE147" t="str">
            <v>!</v>
          </cell>
          <cell r="AG147" t="str">
            <v>!</v>
          </cell>
          <cell r="AI147" t="str">
            <v>!</v>
          </cell>
          <cell r="AK147" t="str">
            <v>!</v>
          </cell>
          <cell r="AM147" t="str">
            <v>!</v>
          </cell>
          <cell r="AR147" t="str">
            <v>!</v>
          </cell>
          <cell r="AS147" t="str">
            <v xml:space="preserve"> </v>
          </cell>
          <cell r="AT147" t="str">
            <v>!</v>
          </cell>
          <cell r="AY147" t="str">
            <v>!</v>
          </cell>
          <cell r="BA147" t="str">
            <v>!</v>
          </cell>
          <cell r="BC147" t="str">
            <v>!</v>
          </cell>
          <cell r="BE147" t="str">
            <v>!</v>
          </cell>
        </row>
        <row r="148">
          <cell r="Y148" t="str">
            <v>!</v>
          </cell>
          <cell r="Z148" t="str">
            <v>!</v>
          </cell>
          <cell r="AB148" t="str">
            <v>!</v>
          </cell>
          <cell r="AD148" t="str">
            <v>!</v>
          </cell>
          <cell r="AE148" t="str">
            <v>!</v>
          </cell>
          <cell r="AF148" t="str">
            <v xml:space="preserve"> </v>
          </cell>
          <cell r="AG148" t="str">
            <v>!</v>
          </cell>
          <cell r="AI148" t="str">
            <v>!</v>
          </cell>
          <cell r="AK148" t="str">
            <v>!</v>
          </cell>
          <cell r="AM148" t="str">
            <v>!</v>
          </cell>
          <cell r="AR148" t="str">
            <v>!</v>
          </cell>
          <cell r="AT148" t="str">
            <v>!</v>
          </cell>
          <cell r="AY148" t="str">
            <v>!</v>
          </cell>
          <cell r="BA148" t="str">
            <v>!</v>
          </cell>
          <cell r="BC148" t="str">
            <v>!</v>
          </cell>
          <cell r="BE148" t="str">
            <v>!</v>
          </cell>
        </row>
        <row r="149">
          <cell r="Y149" t="str">
            <v>!</v>
          </cell>
          <cell r="Z149" t="str">
            <v>!</v>
          </cell>
          <cell r="AA149">
            <v>122.93379985149434</v>
          </cell>
          <cell r="AB149" t="str">
            <v>!</v>
          </cell>
          <cell r="AC149">
            <v>25.550314953550377</v>
          </cell>
          <cell r="AD149" t="str">
            <v>!</v>
          </cell>
          <cell r="AE149" t="str">
            <v>!</v>
          </cell>
          <cell r="AF149">
            <v>33.259979904495502</v>
          </cell>
          <cell r="AG149" t="str">
            <v>!</v>
          </cell>
          <cell r="AH149">
            <v>33.983637591862731</v>
          </cell>
          <cell r="AI149" t="str">
            <v>!</v>
          </cell>
          <cell r="AJ149">
            <v>32.358000610389837</v>
          </cell>
          <cell r="AK149" t="str">
            <v>!</v>
          </cell>
          <cell r="AL149">
            <v>125.15193306029843</v>
          </cell>
          <cell r="AM149" t="str">
            <v>!</v>
          </cell>
          <cell r="AN149">
            <v>30.881999999999998</v>
          </cell>
          <cell r="AO149">
            <v>41.638500000000001</v>
          </cell>
          <cell r="AP149">
            <v>36.978499999999997</v>
          </cell>
          <cell r="AQ149">
            <v>36.979500000000002</v>
          </cell>
          <cell r="AR149" t="str">
            <v>!</v>
          </cell>
          <cell r="AS149">
            <v>146.31449999999998</v>
          </cell>
          <cell r="AT149" t="str">
            <v>!</v>
          </cell>
          <cell r="AU149">
            <v>35.487205520305587</v>
          </cell>
          <cell r="AV149">
            <v>35.487205520305587</v>
          </cell>
          <cell r="AW149">
            <v>35.487205520305587</v>
          </cell>
          <cell r="AX149">
            <v>35.487205520305587</v>
          </cell>
          <cell r="AY149" t="str">
            <v>!</v>
          </cell>
          <cell r="AZ149">
            <v>141.94882208122235</v>
          </cell>
          <cell r="BA149" t="str">
            <v>!</v>
          </cell>
          <cell r="BB149">
            <v>127.31293880793416</v>
          </cell>
          <cell r="BC149" t="str">
            <v>!</v>
          </cell>
          <cell r="BD149">
            <v>101.61113692986468</v>
          </cell>
          <cell r="BE149" t="str">
            <v>!</v>
          </cell>
        </row>
        <row r="150">
          <cell r="Y150" t="str">
            <v>!</v>
          </cell>
          <cell r="Z150" t="str">
            <v>!</v>
          </cell>
          <cell r="AA150">
            <v>71.243672942713246</v>
          </cell>
          <cell r="AB150" t="str">
            <v>!</v>
          </cell>
          <cell r="AC150">
            <v>16.113500000000002</v>
          </cell>
          <cell r="AD150" t="str">
            <v>!</v>
          </cell>
          <cell r="AE150" t="str">
            <v>!</v>
          </cell>
          <cell r="AF150">
            <v>17.326000000000004</v>
          </cell>
          <cell r="AG150" t="str">
            <v>!</v>
          </cell>
          <cell r="AH150">
            <v>17.740872772277228</v>
          </cell>
          <cell r="AI150" t="str">
            <v>!</v>
          </cell>
          <cell r="AJ150">
            <v>17.395351907281555</v>
          </cell>
          <cell r="AK150" t="str">
            <v>!</v>
          </cell>
          <cell r="AL150">
            <v>68.575724679558789</v>
          </cell>
          <cell r="AM150" t="str">
            <v>!</v>
          </cell>
          <cell r="AN150">
            <v>13.478</v>
          </cell>
          <cell r="AO150">
            <v>17.7835</v>
          </cell>
          <cell r="AP150">
            <v>19.481249999999999</v>
          </cell>
          <cell r="AQ150">
            <v>19.481249999999999</v>
          </cell>
          <cell r="AR150" t="str">
            <v>!</v>
          </cell>
          <cell r="AS150">
            <v>70.224000000000004</v>
          </cell>
          <cell r="AT150" t="str">
            <v>!</v>
          </cell>
          <cell r="AU150">
            <v>18.394567500000001</v>
          </cell>
          <cell r="AV150">
            <v>18.394567500000001</v>
          </cell>
          <cell r="AW150">
            <v>18.394567500000001</v>
          </cell>
          <cell r="AX150">
            <v>18.394567500000001</v>
          </cell>
          <cell r="AY150" t="str">
            <v>!</v>
          </cell>
          <cell r="AZ150">
            <v>73.578270000000003</v>
          </cell>
          <cell r="BA150" t="str">
            <v>!</v>
          </cell>
          <cell r="BB150">
            <v>71.794720000000012</v>
          </cell>
          <cell r="BC150" t="str">
            <v>!</v>
          </cell>
          <cell r="BD150">
            <v>66.846049999999991</v>
          </cell>
          <cell r="BE150" t="str">
            <v>!</v>
          </cell>
        </row>
        <row r="151">
          <cell r="Y151" t="str">
            <v>!</v>
          </cell>
          <cell r="Z151" t="str">
            <v>!</v>
          </cell>
          <cell r="AA151">
            <v>6.0206970801673929</v>
          </cell>
          <cell r="AB151" t="str">
            <v>!</v>
          </cell>
          <cell r="AC151">
            <v>0.45700000000000002</v>
          </cell>
          <cell r="AD151" t="str">
            <v>!</v>
          </cell>
          <cell r="AE151" t="str">
            <v>!</v>
          </cell>
          <cell r="AF151">
            <v>3.4820000000000002</v>
          </cell>
          <cell r="AG151" t="str">
            <v>!</v>
          </cell>
          <cell r="AH151">
            <v>4.9400000000000004</v>
          </cell>
          <cell r="AI151" t="str">
            <v>!</v>
          </cell>
          <cell r="AJ151">
            <v>4.9400000000000004</v>
          </cell>
          <cell r="AK151" t="str">
            <v>!</v>
          </cell>
          <cell r="AL151">
            <v>13.818999999999999</v>
          </cell>
          <cell r="AM151" t="str">
            <v>!</v>
          </cell>
          <cell r="AN151">
            <v>7.016</v>
          </cell>
          <cell r="AO151">
            <v>8.6940000000000008</v>
          </cell>
          <cell r="AP151">
            <v>2.3420000000000001</v>
          </cell>
          <cell r="AQ151">
            <v>2.343</v>
          </cell>
          <cell r="AR151" t="str">
            <v>!</v>
          </cell>
          <cell r="AS151">
            <v>20.395</v>
          </cell>
          <cell r="AT151" t="str">
            <v>!</v>
          </cell>
          <cell r="AU151">
            <v>2.25</v>
          </cell>
          <cell r="AV151">
            <v>2.25</v>
          </cell>
          <cell r="AW151">
            <v>2.25</v>
          </cell>
          <cell r="AX151">
            <v>2.25</v>
          </cell>
          <cell r="AY151" t="str">
            <v>!</v>
          </cell>
          <cell r="AZ151">
            <v>9</v>
          </cell>
          <cell r="BA151" t="str">
            <v>!</v>
          </cell>
          <cell r="BB151">
            <v>0</v>
          </cell>
          <cell r="BC151" t="str">
            <v>!</v>
          </cell>
          <cell r="BD151">
            <v>0</v>
          </cell>
          <cell r="BE151" t="str">
            <v>!</v>
          </cell>
        </row>
        <row r="152">
          <cell r="Y152" t="str">
            <v>!</v>
          </cell>
          <cell r="Z152" t="str">
            <v>!</v>
          </cell>
          <cell r="AA152">
            <v>3.8126189605485536</v>
          </cell>
          <cell r="AB152" t="str">
            <v>!</v>
          </cell>
          <cell r="AC152">
            <v>0.60000000000000009</v>
          </cell>
          <cell r="AD152" t="str">
            <v>!</v>
          </cell>
          <cell r="AE152" t="str">
            <v>!</v>
          </cell>
          <cell r="AF152">
            <v>0.79899999999999993</v>
          </cell>
          <cell r="AG152" t="str">
            <v>!</v>
          </cell>
          <cell r="AH152">
            <v>1.323758</v>
          </cell>
          <cell r="AI152" t="str">
            <v>!</v>
          </cell>
          <cell r="AJ152">
            <v>1.323758</v>
          </cell>
          <cell r="AK152" t="str">
            <v>!</v>
          </cell>
          <cell r="AL152">
            <v>4.0465160000000004</v>
          </cell>
          <cell r="AM152" t="str">
            <v>!</v>
          </cell>
          <cell r="AN152">
            <v>1.1039999999999999</v>
          </cell>
          <cell r="AO152">
            <v>1.123</v>
          </cell>
          <cell r="AP152">
            <v>0.88450000000000006</v>
          </cell>
          <cell r="AQ152">
            <v>0.88450000000000006</v>
          </cell>
          <cell r="AR152" t="str">
            <v>!</v>
          </cell>
          <cell r="AS152">
            <v>3.996</v>
          </cell>
          <cell r="AT152" t="str">
            <v>!</v>
          </cell>
          <cell r="AU152">
            <v>1.89625</v>
          </cell>
          <cell r="AV152">
            <v>1.89625</v>
          </cell>
          <cell r="AW152">
            <v>1.89625</v>
          </cell>
          <cell r="AX152">
            <v>1.89625</v>
          </cell>
          <cell r="AY152" t="str">
            <v>!</v>
          </cell>
          <cell r="AZ152">
            <v>7.585</v>
          </cell>
          <cell r="BA152" t="str">
            <v>!</v>
          </cell>
          <cell r="BB152">
            <v>4.1349999999999998</v>
          </cell>
          <cell r="BC152" t="str">
            <v>!</v>
          </cell>
          <cell r="BD152">
            <v>1.115</v>
          </cell>
          <cell r="BE152" t="str">
            <v>!</v>
          </cell>
        </row>
        <row r="153">
          <cell r="Y153" t="str">
            <v>!</v>
          </cell>
          <cell r="Z153" t="str">
            <v>!</v>
          </cell>
          <cell r="AA153">
            <v>25.302938448667888</v>
          </cell>
          <cell r="AB153" t="str">
            <v>!</v>
          </cell>
          <cell r="AC153">
            <v>4.0914999999999999</v>
          </cell>
          <cell r="AD153" t="str">
            <v>!</v>
          </cell>
          <cell r="AE153" t="str">
            <v>!</v>
          </cell>
          <cell r="AF153">
            <v>6.556</v>
          </cell>
          <cell r="AG153" t="str">
            <v>!</v>
          </cell>
          <cell r="AH153">
            <v>4.8231593749999995</v>
          </cell>
          <cell r="AI153" t="str">
            <v>!</v>
          </cell>
          <cell r="AJ153">
            <v>4.8231593749999995</v>
          </cell>
          <cell r="AK153" t="str">
            <v>!</v>
          </cell>
          <cell r="AL153">
            <v>20.29381875</v>
          </cell>
          <cell r="AM153" t="str">
            <v>!</v>
          </cell>
          <cell r="AN153">
            <v>3.165</v>
          </cell>
          <cell r="AO153">
            <v>3.4660000000000002</v>
          </cell>
          <cell r="AP153">
            <v>3.6987499999999995</v>
          </cell>
          <cell r="AQ153">
            <v>3.6987499999999995</v>
          </cell>
          <cell r="AR153" t="str">
            <v>!</v>
          </cell>
          <cell r="AS153">
            <v>14.028499999999999</v>
          </cell>
          <cell r="AT153" t="str">
            <v>!</v>
          </cell>
          <cell r="AU153">
            <v>6.9162499999999998</v>
          </cell>
          <cell r="AV153">
            <v>6.9162499999999998</v>
          </cell>
          <cell r="AW153">
            <v>6.9162499999999998</v>
          </cell>
          <cell r="AX153">
            <v>6.9162499999999998</v>
          </cell>
          <cell r="AY153" t="str">
            <v>!</v>
          </cell>
          <cell r="AZ153">
            <v>27.664999999999999</v>
          </cell>
          <cell r="BA153" t="str">
            <v>!</v>
          </cell>
          <cell r="BB153">
            <v>26.82</v>
          </cell>
          <cell r="BC153" t="str">
            <v>!</v>
          </cell>
          <cell r="BD153">
            <v>10.899000000000001</v>
          </cell>
          <cell r="BE153" t="str">
            <v>!</v>
          </cell>
        </row>
        <row r="154">
          <cell r="Y154" t="str">
            <v>!</v>
          </cell>
          <cell r="Z154" t="str">
            <v>!</v>
          </cell>
          <cell r="AA154">
            <v>-16.553872419397266</v>
          </cell>
          <cell r="AB154" t="str">
            <v>!</v>
          </cell>
          <cell r="AC154">
            <v>-4.2883149535503708</v>
          </cell>
          <cell r="AD154" t="str">
            <v>!</v>
          </cell>
          <cell r="AE154" t="str">
            <v>!</v>
          </cell>
          <cell r="AF154">
            <v>-5.0969799044954964</v>
          </cell>
          <cell r="AG154" t="str">
            <v>!</v>
          </cell>
          <cell r="AH154">
            <v>-5.1558474445854969</v>
          </cell>
          <cell r="AI154" t="str">
            <v>!</v>
          </cell>
          <cell r="AJ154">
            <v>-3.8757313281082801</v>
          </cell>
          <cell r="AK154" t="str">
            <v>!</v>
          </cell>
          <cell r="AL154">
            <v>-18.416873630739644</v>
          </cell>
          <cell r="AM154" t="str">
            <v>!</v>
          </cell>
          <cell r="AN154">
            <v>-6.1189999999999998</v>
          </cell>
          <cell r="AO154">
            <v>-10.571999999999999</v>
          </cell>
          <cell r="AP154">
            <v>-10.571999999999999</v>
          </cell>
          <cell r="AQ154">
            <v>-10.571999999999999</v>
          </cell>
          <cell r="AR154" t="str">
            <v>!</v>
          </cell>
          <cell r="AS154">
            <v>-37.670999999999999</v>
          </cell>
          <cell r="AT154" t="str">
            <v>!</v>
          </cell>
          <cell r="AU154">
            <v>-6.0301380203055865</v>
          </cell>
          <cell r="AV154">
            <v>-6.0301380203055865</v>
          </cell>
          <cell r="AW154">
            <v>-6.0301380203055865</v>
          </cell>
          <cell r="AX154">
            <v>-6.0301380203055865</v>
          </cell>
          <cell r="AY154" t="str">
            <v>!</v>
          </cell>
          <cell r="AZ154">
            <v>-24.120552081222346</v>
          </cell>
          <cell r="BA154" t="str">
            <v>!</v>
          </cell>
          <cell r="BB154">
            <v>-24.563218807934128</v>
          </cell>
          <cell r="BC154" t="str">
            <v>!</v>
          </cell>
          <cell r="BD154">
            <v>-22.751086929864702</v>
          </cell>
          <cell r="BE154" t="str">
            <v>!</v>
          </cell>
        </row>
        <row r="155">
          <cell r="Y155" t="str">
            <v>!</v>
          </cell>
          <cell r="Z155" t="str">
            <v>!</v>
          </cell>
          <cell r="AB155" t="str">
            <v>!</v>
          </cell>
          <cell r="AD155" t="str">
            <v>!</v>
          </cell>
          <cell r="AE155" t="str">
            <v>!</v>
          </cell>
          <cell r="AG155" t="str">
            <v>!</v>
          </cell>
          <cell r="AI155" t="str">
            <v>!</v>
          </cell>
          <cell r="AK155" t="str">
            <v>!</v>
          </cell>
          <cell r="AM155" t="str">
            <v>!</v>
          </cell>
          <cell r="AR155" t="str">
            <v>!</v>
          </cell>
          <cell r="AT155" t="str">
            <v>!</v>
          </cell>
          <cell r="AY155" t="str">
            <v>!</v>
          </cell>
          <cell r="BA155" t="str">
            <v>!</v>
          </cell>
          <cell r="BC155" t="str">
            <v>!</v>
          </cell>
          <cell r="BE155" t="str">
            <v>!</v>
          </cell>
        </row>
        <row r="156">
          <cell r="Y156" t="str">
            <v>!</v>
          </cell>
          <cell r="Z156" t="str">
            <v>!</v>
          </cell>
          <cell r="AA156">
            <v>61.972278749962378</v>
          </cell>
          <cell r="AB156" t="str">
            <v>!</v>
          </cell>
          <cell r="AC156">
            <v>12.63974080752137</v>
          </cell>
          <cell r="AD156" t="str">
            <v>!</v>
          </cell>
          <cell r="AE156" t="str">
            <v>!</v>
          </cell>
          <cell r="AF156">
            <v>16.376059983670896</v>
          </cell>
          <cell r="AG156" t="str">
            <v>!</v>
          </cell>
          <cell r="AH156">
            <v>17.161736983890677</v>
          </cell>
          <cell r="AI156" t="str">
            <v>!</v>
          </cell>
          <cell r="AJ156">
            <v>16.664370314350766</v>
          </cell>
          <cell r="AK156" t="str">
            <v>!</v>
          </cell>
          <cell r="AL156">
            <v>62.841908089433709</v>
          </cell>
          <cell r="AM156" t="str">
            <v>!</v>
          </cell>
          <cell r="AN156">
            <v>15.710105747999998</v>
          </cell>
          <cell r="AO156">
            <v>21.542344191000002</v>
          </cell>
          <cell r="AP156">
            <v>19.968389999999999</v>
          </cell>
          <cell r="AQ156">
            <v>19.96893</v>
          </cell>
          <cell r="AR156" t="str">
            <v>!</v>
          </cell>
          <cell r="AS156">
            <v>77.03751054</v>
          </cell>
          <cell r="AT156" t="str">
            <v>!</v>
          </cell>
          <cell r="AU156">
            <v>17.743602760152793</v>
          </cell>
          <cell r="AV156">
            <v>17.743602760152793</v>
          </cell>
          <cell r="AW156">
            <v>17.743602760152793</v>
          </cell>
          <cell r="AX156">
            <v>17.743602760152793</v>
          </cell>
          <cell r="AY156" t="str">
            <v>!</v>
          </cell>
          <cell r="AZ156">
            <v>70.974411040611173</v>
          </cell>
          <cell r="BA156" t="str">
            <v>!</v>
          </cell>
          <cell r="BB156">
            <v>61.110210627808385</v>
          </cell>
          <cell r="BC156" t="str">
            <v>!</v>
          </cell>
          <cell r="BD156">
            <v>48.773345726335066</v>
          </cell>
          <cell r="BE156" t="str">
            <v>!</v>
          </cell>
        </row>
        <row r="157">
          <cell r="Y157" t="str">
            <v>!</v>
          </cell>
          <cell r="Z157" t="str">
            <v>!</v>
          </cell>
          <cell r="AA157">
            <v>35.806619999999995</v>
          </cell>
          <cell r="AB157" t="str">
            <v>!</v>
          </cell>
          <cell r="AC157">
            <v>7.9713484500000007</v>
          </cell>
          <cell r="AD157" t="str">
            <v>!</v>
          </cell>
          <cell r="AE157" t="str">
            <v>!</v>
          </cell>
          <cell r="AF157">
            <v>8.5307211878000011</v>
          </cell>
          <cell r="AG157" t="str">
            <v>!</v>
          </cell>
          <cell r="AH157">
            <v>8.9591407500000013</v>
          </cell>
          <cell r="AI157" t="str">
            <v>!</v>
          </cell>
          <cell r="AJ157">
            <v>8.9586062322500002</v>
          </cell>
          <cell r="AK157" t="str">
            <v>!</v>
          </cell>
          <cell r="AL157">
            <v>34.41981662005</v>
          </cell>
          <cell r="AM157" t="str">
            <v>!</v>
          </cell>
          <cell r="AN157">
            <v>6.8564472919999995</v>
          </cell>
          <cell r="AO157">
            <v>9.2005782610000004</v>
          </cell>
          <cell r="AP157">
            <v>10.519875000000001</v>
          </cell>
          <cell r="AQ157">
            <v>10.519875000000001</v>
          </cell>
          <cell r="AR157" t="str">
            <v>!</v>
          </cell>
          <cell r="AS157">
            <v>36.974340480000002</v>
          </cell>
          <cell r="AT157" t="str">
            <v>!</v>
          </cell>
          <cell r="AU157">
            <v>9.1972837500000004</v>
          </cell>
          <cell r="AV157">
            <v>9.1972837500000004</v>
          </cell>
          <cell r="AW157">
            <v>9.1972837500000004</v>
          </cell>
          <cell r="AX157">
            <v>9.1972837500000004</v>
          </cell>
          <cell r="AY157" t="str">
            <v>!</v>
          </cell>
          <cell r="AZ157">
            <v>36.789135000000002</v>
          </cell>
          <cell r="BA157" t="str">
            <v>!</v>
          </cell>
          <cell r="BB157">
            <v>34.461465600000004</v>
          </cell>
          <cell r="BC157" t="str">
            <v>!</v>
          </cell>
          <cell r="BD157">
            <v>32.086103999999999</v>
          </cell>
          <cell r="BE157" t="str">
            <v>!</v>
          </cell>
        </row>
        <row r="158">
          <cell r="Y158" t="str">
            <v>!</v>
          </cell>
          <cell r="Z158" t="str">
            <v>!</v>
          </cell>
          <cell r="AA158">
            <v>3.1383100000000002</v>
          </cell>
          <cell r="AB158" t="str">
            <v>!</v>
          </cell>
          <cell r="AC158">
            <v>0.2260779</v>
          </cell>
          <cell r="AD158" t="str">
            <v>!</v>
          </cell>
          <cell r="AE158" t="str">
            <v>!</v>
          </cell>
          <cell r="AF158">
            <v>1.7144159746000001</v>
          </cell>
          <cell r="AG158" t="str">
            <v>!</v>
          </cell>
          <cell r="AH158">
            <v>2.4947000000000004</v>
          </cell>
          <cell r="AI158" t="str">
            <v>!</v>
          </cell>
          <cell r="AJ158">
            <v>2.5441000000000003</v>
          </cell>
          <cell r="AK158" t="str">
            <v>!</v>
          </cell>
          <cell r="AL158">
            <v>6.9792938745999997</v>
          </cell>
          <cell r="AM158" t="str">
            <v>!</v>
          </cell>
          <cell r="AN158">
            <v>3.569137424</v>
          </cell>
          <cell r="AO158">
            <v>4.4979800040000004</v>
          </cell>
          <cell r="AP158">
            <v>1.26468</v>
          </cell>
          <cell r="AQ158">
            <v>1.26522</v>
          </cell>
          <cell r="AR158" t="str">
            <v>!</v>
          </cell>
          <cell r="AS158">
            <v>10.738375399999999</v>
          </cell>
          <cell r="AT158" t="str">
            <v>!</v>
          </cell>
          <cell r="AU158">
            <v>1.125</v>
          </cell>
          <cell r="AV158">
            <v>1.125</v>
          </cell>
          <cell r="AW158">
            <v>1.125</v>
          </cell>
          <cell r="AX158">
            <v>1.125</v>
          </cell>
          <cell r="AY158" t="str">
            <v>!</v>
          </cell>
          <cell r="AZ158">
            <v>4.5</v>
          </cell>
          <cell r="BA158" t="str">
            <v>!</v>
          </cell>
          <cell r="BB158">
            <v>0</v>
          </cell>
          <cell r="BC158" t="str">
            <v>!</v>
          </cell>
          <cell r="BD158">
            <v>0</v>
          </cell>
          <cell r="BE158" t="str">
            <v>!</v>
          </cell>
        </row>
        <row r="159">
          <cell r="Y159" t="str">
            <v>!</v>
          </cell>
          <cell r="Z159" t="str">
            <v>!</v>
          </cell>
          <cell r="AA159">
            <v>1.9530800000000001</v>
          </cell>
          <cell r="AB159" t="str">
            <v>!</v>
          </cell>
          <cell r="AC159">
            <v>0.29682000000000003</v>
          </cell>
          <cell r="AD159" t="str">
            <v>!</v>
          </cell>
          <cell r="AE159" t="str">
            <v>!</v>
          </cell>
          <cell r="AF159">
            <v>0.39339987469999993</v>
          </cell>
          <cell r="AG159" t="str">
            <v>!</v>
          </cell>
          <cell r="AH159">
            <v>0.66849778999999998</v>
          </cell>
          <cell r="AI159" t="str">
            <v>!</v>
          </cell>
          <cell r="AJ159">
            <v>0.68173536999999995</v>
          </cell>
          <cell r="AK159" t="str">
            <v>!</v>
          </cell>
          <cell r="AL159">
            <v>2.0404530347000001</v>
          </cell>
          <cell r="AM159" t="str">
            <v>!</v>
          </cell>
          <cell r="AN159">
            <v>0.56162025599999987</v>
          </cell>
          <cell r="AO159">
            <v>0.58100201800000006</v>
          </cell>
          <cell r="AP159">
            <v>0.47763000000000005</v>
          </cell>
          <cell r="AQ159">
            <v>0.47763000000000005</v>
          </cell>
          <cell r="AR159" t="str">
            <v>!</v>
          </cell>
          <cell r="AS159">
            <v>2.1039739200000001</v>
          </cell>
          <cell r="AT159" t="str">
            <v>!</v>
          </cell>
          <cell r="AU159">
            <v>0.948125</v>
          </cell>
          <cell r="AV159">
            <v>0.948125</v>
          </cell>
          <cell r="AW159">
            <v>0.948125</v>
          </cell>
          <cell r="AX159">
            <v>0.948125</v>
          </cell>
          <cell r="AY159" t="str">
            <v>!</v>
          </cell>
          <cell r="AZ159">
            <v>3.7925</v>
          </cell>
          <cell r="BA159" t="str">
            <v>!</v>
          </cell>
          <cell r="BB159">
            <v>1.9847999999999999</v>
          </cell>
          <cell r="BC159" t="str">
            <v>!</v>
          </cell>
          <cell r="BD159">
            <v>0.53520000000000001</v>
          </cell>
          <cell r="BE159" t="str">
            <v>!</v>
          </cell>
        </row>
        <row r="160">
          <cell r="Y160" t="str">
            <v>!</v>
          </cell>
          <cell r="Z160" t="str">
            <v>!</v>
          </cell>
          <cell r="AA160">
            <v>12.882160000000001</v>
          </cell>
          <cell r="AB160" t="str">
            <v>!</v>
          </cell>
          <cell r="AC160">
            <v>2.0240650499999999</v>
          </cell>
          <cell r="AD160" t="str">
            <v>!</v>
          </cell>
          <cell r="AE160" t="str">
            <v>!</v>
          </cell>
          <cell r="AF160">
            <v>3.2279469067999997</v>
          </cell>
          <cell r="AG160" t="str">
            <v>!</v>
          </cell>
          <cell r="AH160">
            <v>2.4356954843749996</v>
          </cell>
          <cell r="AI160" t="str">
            <v>!</v>
          </cell>
          <cell r="AJ160">
            <v>2.4839270781249998</v>
          </cell>
          <cell r="AK160" t="str">
            <v>!</v>
          </cell>
          <cell r="AL160">
            <v>10.1716345193</v>
          </cell>
          <cell r="AM160" t="str">
            <v>!</v>
          </cell>
          <cell r="AN160">
            <v>1.61007981</v>
          </cell>
          <cell r="AO160">
            <v>1.7931905560000001</v>
          </cell>
          <cell r="AP160">
            <v>1.9973249999999998</v>
          </cell>
          <cell r="AQ160">
            <v>1.9973249999999998</v>
          </cell>
          <cell r="AR160" t="str">
            <v>!</v>
          </cell>
          <cell r="AS160">
            <v>7.3862858199999994</v>
          </cell>
          <cell r="AT160" t="str">
            <v>!</v>
          </cell>
          <cell r="AU160">
            <v>3.4581249999999999</v>
          </cell>
          <cell r="AV160">
            <v>3.4581249999999999</v>
          </cell>
          <cell r="AW160">
            <v>3.4581249999999999</v>
          </cell>
          <cell r="AX160">
            <v>3.4581249999999999</v>
          </cell>
          <cell r="AY160" t="str">
            <v>!</v>
          </cell>
          <cell r="AZ160">
            <v>13.8325</v>
          </cell>
          <cell r="BA160" t="str">
            <v>!</v>
          </cell>
          <cell r="BB160">
            <v>12.8736</v>
          </cell>
          <cell r="BC160" t="str">
            <v>!</v>
          </cell>
          <cell r="BD160">
            <v>5.2315200000000006</v>
          </cell>
          <cell r="BE160" t="str">
            <v>!</v>
          </cell>
        </row>
        <row r="161">
          <cell r="Y161" t="str">
            <v>!</v>
          </cell>
          <cell r="Z161" t="str">
            <v>!</v>
          </cell>
          <cell r="AA161">
            <v>-8.1921087499623777</v>
          </cell>
          <cell r="AB161" t="str">
            <v>!</v>
          </cell>
          <cell r="AC161">
            <v>-2.1214294075213682</v>
          </cell>
          <cell r="AD161" t="str">
            <v>!</v>
          </cell>
          <cell r="AE161" t="str">
            <v>!</v>
          </cell>
          <cell r="AF161">
            <v>-2.5095760397708964</v>
          </cell>
          <cell r="AG161" t="str">
            <v>!</v>
          </cell>
          <cell r="AH161">
            <v>-2.603702959515676</v>
          </cell>
          <cell r="AI161" t="str">
            <v>!</v>
          </cell>
          <cell r="AJ161">
            <v>-1.9960016339757642</v>
          </cell>
          <cell r="AK161" t="str">
            <v>!</v>
          </cell>
          <cell r="AL161">
            <v>-9.2307100407837055</v>
          </cell>
          <cell r="AM161" t="str">
            <v>!</v>
          </cell>
          <cell r="AN161">
            <v>-3.1128209659999997</v>
          </cell>
          <cell r="AO161">
            <v>-5.4695933519999995</v>
          </cell>
          <cell r="AP161">
            <v>-5.7088799999999988</v>
          </cell>
          <cell r="AQ161">
            <v>-5.7088799999999988</v>
          </cell>
          <cell r="AR161" t="str">
            <v>!</v>
          </cell>
          <cell r="AS161">
            <v>-19.834534919999999</v>
          </cell>
          <cell r="AT161" t="str">
            <v>!</v>
          </cell>
          <cell r="AU161">
            <v>-3.0150690101527933</v>
          </cell>
          <cell r="AV161">
            <v>-3.0150690101527933</v>
          </cell>
          <cell r="AW161">
            <v>-3.0150690101527933</v>
          </cell>
          <cell r="AX161">
            <v>-3.0150690101527933</v>
          </cell>
          <cell r="AY161" t="str">
            <v>!</v>
          </cell>
          <cell r="AZ161">
            <v>-12.060276040611173</v>
          </cell>
          <cell r="BA161" t="str">
            <v>!</v>
          </cell>
          <cell r="BB161">
            <v>-11.790345027808382</v>
          </cell>
          <cell r="BC161" t="str">
            <v>!</v>
          </cell>
          <cell r="BD161">
            <v>-10.920521726335057</v>
          </cell>
          <cell r="BE161" t="str">
            <v>!</v>
          </cell>
        </row>
        <row r="162">
          <cell r="Y162" t="str">
            <v>!</v>
          </cell>
          <cell r="Z162" t="str">
            <v>!</v>
          </cell>
          <cell r="AB162" t="str">
            <v>!</v>
          </cell>
          <cell r="AD162" t="str">
            <v>!</v>
          </cell>
          <cell r="AE162" t="str">
            <v>!</v>
          </cell>
          <cell r="AG162" t="str">
            <v>!</v>
          </cell>
          <cell r="AI162" t="str">
            <v>!</v>
          </cell>
          <cell r="AK162" t="str">
            <v>!</v>
          </cell>
          <cell r="AM162" t="str">
            <v>!</v>
          </cell>
          <cell r="AR162" t="str">
            <v>!</v>
          </cell>
          <cell r="AT162" t="str">
            <v>!</v>
          </cell>
          <cell r="AY162" t="str">
            <v>!</v>
          </cell>
          <cell r="BA162" t="str">
            <v>!</v>
          </cell>
          <cell r="BC162" t="str">
            <v>!</v>
          </cell>
          <cell r="BE162" t="str">
            <v>!</v>
          </cell>
        </row>
        <row r="163">
          <cell r="Y163" t="str">
            <v>!</v>
          </cell>
          <cell r="Z163" t="str">
            <v>!</v>
          </cell>
          <cell r="AA163">
            <v>186.43453412432822</v>
          </cell>
          <cell r="AB163" t="str">
            <v>!</v>
          </cell>
          <cell r="AC163">
            <v>53.045121461784319</v>
          </cell>
          <cell r="AD163" t="str">
            <v>!</v>
          </cell>
          <cell r="AE163" t="str">
            <v>!</v>
          </cell>
          <cell r="AF163">
            <v>19.787825917475729</v>
          </cell>
          <cell r="AG163" t="str">
            <v>!</v>
          </cell>
          <cell r="AH163">
            <v>40.698035543671949</v>
          </cell>
          <cell r="AI163" t="str">
            <v>!</v>
          </cell>
          <cell r="AJ163">
            <v>45.069037735312619</v>
          </cell>
          <cell r="AK163" t="str">
            <v>!</v>
          </cell>
          <cell r="AL163">
            <v>158.6000206582446</v>
          </cell>
          <cell r="AM163" t="str">
            <v>!</v>
          </cell>
          <cell r="AN163">
            <v>16.763208032991869</v>
          </cell>
          <cell r="AO163">
            <v>22.881557916999999</v>
          </cell>
          <cell r="AP163">
            <v>27.233970966809366</v>
          </cell>
          <cell r="AQ163">
            <v>25.712157709607872</v>
          </cell>
          <cell r="AR163" t="str">
            <v>!</v>
          </cell>
          <cell r="AS163">
            <v>90.319456637086247</v>
          </cell>
          <cell r="AT163" t="str">
            <v>!</v>
          </cell>
          <cell r="AU163">
            <v>36.094999999999999</v>
          </cell>
          <cell r="AV163">
            <v>36.094999999999999</v>
          </cell>
          <cell r="AW163">
            <v>36.094999999999999</v>
          </cell>
          <cell r="AX163">
            <v>36.094999999999999</v>
          </cell>
          <cell r="AY163" t="str">
            <v>!</v>
          </cell>
          <cell r="AZ163">
            <v>144.38</v>
          </cell>
          <cell r="BA163" t="str">
            <v>!</v>
          </cell>
          <cell r="BB163">
            <v>109.52</v>
          </cell>
          <cell r="BC163" t="str">
            <v>!</v>
          </cell>
          <cell r="BD163">
            <v>112.56</v>
          </cell>
          <cell r="BE163" t="str">
            <v>!</v>
          </cell>
        </row>
        <row r="164">
          <cell r="Y164" t="str">
            <v>!</v>
          </cell>
          <cell r="Z164" t="str">
            <v>!</v>
          </cell>
          <cell r="AA164">
            <v>110.715743</v>
          </cell>
          <cell r="AB164" t="str">
            <v>!</v>
          </cell>
          <cell r="AC164">
            <v>35.448408706579144</v>
          </cell>
          <cell r="AD164" t="str">
            <v>!</v>
          </cell>
          <cell r="AE164" t="str">
            <v>!</v>
          </cell>
          <cell r="AF164">
            <v>9.3513232988717103</v>
          </cell>
          <cell r="AG164" t="str">
            <v>!</v>
          </cell>
          <cell r="AH164">
            <v>30.375840824199997</v>
          </cell>
          <cell r="AI164" t="str">
            <v>!</v>
          </cell>
          <cell r="AJ164">
            <v>34.816367832399997</v>
          </cell>
          <cell r="AK164" t="str">
            <v>!</v>
          </cell>
          <cell r="AL164">
            <v>109.99194066205084</v>
          </cell>
          <cell r="AM164" t="str">
            <v>!</v>
          </cell>
          <cell r="AN164">
            <v>11.047583210400001</v>
          </cell>
          <cell r="AO164">
            <v>16.730557916999999</v>
          </cell>
          <cell r="AP164">
            <v>10.891062000000003</v>
          </cell>
          <cell r="AQ164">
            <v>9.3351960000000034</v>
          </cell>
          <cell r="AR164" t="str">
            <v>!</v>
          </cell>
          <cell r="AS164">
            <v>48.004399127400006</v>
          </cell>
          <cell r="AT164" t="str">
            <v>!</v>
          </cell>
          <cell r="AU164">
            <v>25.32</v>
          </cell>
          <cell r="AV164">
            <v>25.32</v>
          </cell>
          <cell r="AW164">
            <v>25.32</v>
          </cell>
          <cell r="AX164">
            <v>25.32</v>
          </cell>
          <cell r="AY164" t="str">
            <v>!</v>
          </cell>
          <cell r="AZ164">
            <v>101.28</v>
          </cell>
          <cell r="BA164" t="str">
            <v>!</v>
          </cell>
          <cell r="BB164">
            <v>104.32</v>
          </cell>
          <cell r="BC164" t="str">
            <v>!</v>
          </cell>
          <cell r="BD164">
            <v>107.36</v>
          </cell>
          <cell r="BE164" t="str">
            <v>!</v>
          </cell>
        </row>
        <row r="165">
          <cell r="Y165" t="str">
            <v>!</v>
          </cell>
          <cell r="Z165" t="str">
            <v>!</v>
          </cell>
          <cell r="AA165" t="str">
            <v xml:space="preserve"> </v>
          </cell>
          <cell r="AB165" t="str">
            <v>!</v>
          </cell>
          <cell r="AD165" t="str">
            <v>!</v>
          </cell>
          <cell r="AE165" t="str">
            <v>!</v>
          </cell>
          <cell r="AG165" t="str">
            <v>!</v>
          </cell>
          <cell r="AI165" t="str">
            <v>!</v>
          </cell>
          <cell r="AK165" t="str">
            <v>!</v>
          </cell>
          <cell r="AM165" t="str">
            <v>!</v>
          </cell>
          <cell r="AR165" t="str">
            <v>!</v>
          </cell>
          <cell r="AT165" t="str">
            <v>!</v>
          </cell>
          <cell r="AU165" t="str">
            <v xml:space="preserve"> </v>
          </cell>
          <cell r="AY165" t="str">
            <v>!</v>
          </cell>
          <cell r="BA165" t="str">
            <v>!</v>
          </cell>
          <cell r="BC165" t="str">
            <v>!</v>
          </cell>
          <cell r="BE165" t="str">
            <v>!</v>
          </cell>
        </row>
        <row r="166">
          <cell r="Y166" t="str">
            <v>!</v>
          </cell>
          <cell r="Z166" t="str">
            <v>!</v>
          </cell>
          <cell r="AA166">
            <v>1.38</v>
          </cell>
          <cell r="AB166" t="str">
            <v>!</v>
          </cell>
          <cell r="AC166">
            <v>0.14958560743885183</v>
          </cell>
          <cell r="AD166" t="str">
            <v>!</v>
          </cell>
          <cell r="AE166" t="str">
            <v>!</v>
          </cell>
          <cell r="AF166">
            <v>8.894279361229028E-2</v>
          </cell>
          <cell r="AG166" t="str">
            <v>!</v>
          </cell>
          <cell r="AH166">
            <v>6.4851485148514854E-2</v>
          </cell>
          <cell r="AI166" t="str">
            <v>!</v>
          </cell>
          <cell r="AJ166">
            <v>6.3592233009708732E-2</v>
          </cell>
          <cell r="AK166" t="str">
            <v>!</v>
          </cell>
          <cell r="AL166">
            <v>0.36697211920936568</v>
          </cell>
          <cell r="AM166" t="str">
            <v>!</v>
          </cell>
          <cell r="AN166">
            <v>0.33421097119403043</v>
          </cell>
          <cell r="AO166">
            <v>5.1999999999999998E-2</v>
          </cell>
          <cell r="AP166">
            <v>-1.6105485597015221E-2</v>
          </cell>
          <cell r="AQ166">
            <v>1.7947257201492386E-2</v>
          </cell>
          <cell r="AR166" t="str">
            <v>!</v>
          </cell>
          <cell r="AS166">
            <v>0.35399999999999998</v>
          </cell>
          <cell r="AT166" t="str">
            <v>!</v>
          </cell>
          <cell r="AU166">
            <v>0.34499999999999997</v>
          </cell>
          <cell r="AV166">
            <v>0.34499999999999997</v>
          </cell>
          <cell r="AW166">
            <v>0.34499999999999997</v>
          </cell>
          <cell r="AX166">
            <v>0.34499999999999997</v>
          </cell>
          <cell r="AY166" t="str">
            <v>!</v>
          </cell>
          <cell r="AZ166">
            <v>1.38</v>
          </cell>
          <cell r="BA166" t="str">
            <v>!</v>
          </cell>
          <cell r="BB166">
            <v>1.38</v>
          </cell>
          <cell r="BC166" t="str">
            <v>!</v>
          </cell>
          <cell r="BD166">
            <v>1.38</v>
          </cell>
          <cell r="BE166" t="str">
            <v>!</v>
          </cell>
        </row>
        <row r="167">
          <cell r="Y167" t="str">
            <v>!</v>
          </cell>
          <cell r="Z167" t="str">
            <v>!</v>
          </cell>
          <cell r="AA167">
            <v>2.6</v>
          </cell>
          <cell r="AB167" t="str">
            <v>!</v>
          </cell>
          <cell r="AC167">
            <v>0.192</v>
          </cell>
          <cell r="AD167" t="str">
            <v>!</v>
          </cell>
          <cell r="AE167" t="str">
            <v>!</v>
          </cell>
          <cell r="AF167">
            <v>7.4639703488446479E-2</v>
          </cell>
          <cell r="AG167" t="str">
            <v>!</v>
          </cell>
          <cell r="AH167">
            <v>7.2772277227722768E-2</v>
          </cell>
          <cell r="AI167" t="str">
            <v>!</v>
          </cell>
          <cell r="AJ167">
            <v>7.1359223300970873E-2</v>
          </cell>
          <cell r="AK167" t="str">
            <v>!</v>
          </cell>
          <cell r="AL167">
            <v>0.41077120401714018</v>
          </cell>
          <cell r="AM167" t="str">
            <v>!</v>
          </cell>
          <cell r="AN167">
            <v>4.7649492642231193E-2</v>
          </cell>
          <cell r="AO167">
            <v>0.20200000000000001</v>
          </cell>
          <cell r="AP167">
            <v>0.21039518834423429</v>
          </cell>
          <cell r="AQ167">
            <v>0.21039518834423429</v>
          </cell>
          <cell r="AR167" t="str">
            <v>!</v>
          </cell>
          <cell r="AS167">
            <v>0.67043986933069977</v>
          </cell>
          <cell r="AT167" t="str">
            <v>!</v>
          </cell>
          <cell r="AU167">
            <v>0.65</v>
          </cell>
          <cell r="AV167">
            <v>0.65</v>
          </cell>
          <cell r="AW167">
            <v>0.65</v>
          </cell>
          <cell r="AX167">
            <v>0.65</v>
          </cell>
          <cell r="AY167" t="str">
            <v>!</v>
          </cell>
          <cell r="AZ167">
            <v>2.6</v>
          </cell>
          <cell r="BA167" t="str">
            <v>!</v>
          </cell>
          <cell r="BB167">
            <v>2.6</v>
          </cell>
          <cell r="BC167" t="str">
            <v>!</v>
          </cell>
          <cell r="BD167">
            <v>2.6</v>
          </cell>
          <cell r="BE167" t="str">
            <v>!</v>
          </cell>
        </row>
        <row r="168">
          <cell r="Y168" t="str">
            <v>!</v>
          </cell>
          <cell r="Z168" t="str">
            <v>!</v>
          </cell>
          <cell r="AA168">
            <v>0.42</v>
          </cell>
          <cell r="AB168" t="str">
            <v>!</v>
          </cell>
          <cell r="AC168">
            <v>4.0428542551041039E-3</v>
          </cell>
          <cell r="AD168" t="str">
            <v>!</v>
          </cell>
          <cell r="AE168" t="str">
            <v>!</v>
          </cell>
          <cell r="AF168">
            <v>8.7333530612331942E-2</v>
          </cell>
          <cell r="AG168" t="str">
            <v>!</v>
          </cell>
          <cell r="AH168">
            <v>8.5148514851485155E-2</v>
          </cell>
          <cell r="AI168" t="str">
            <v>!</v>
          </cell>
          <cell r="AJ168">
            <v>8.3495145631067968E-2</v>
          </cell>
          <cell r="AK168" t="str">
            <v>!</v>
          </cell>
          <cell r="AL168">
            <v>0.26002004534998918</v>
          </cell>
          <cell r="AM168" t="str">
            <v>!</v>
          </cell>
          <cell r="AN168">
            <v>1.6984783198417973E-2</v>
          </cell>
          <cell r="AO168">
            <v>0.54</v>
          </cell>
          <cell r="AP168">
            <v>6.6698674267234803E-2</v>
          </cell>
          <cell r="AQ168">
            <v>6.6698674267234803E-2</v>
          </cell>
          <cell r="AR168" t="str">
            <v>!</v>
          </cell>
          <cell r="AS168">
            <v>0.69038213173288765</v>
          </cell>
          <cell r="AT168" t="str">
            <v>!</v>
          </cell>
          <cell r="AU168">
            <v>0.105</v>
          </cell>
          <cell r="AV168">
            <v>0.105</v>
          </cell>
          <cell r="AW168">
            <v>0.105</v>
          </cell>
          <cell r="AX168">
            <v>0.105</v>
          </cell>
          <cell r="AY168" t="str">
            <v>!</v>
          </cell>
          <cell r="AZ168">
            <v>0.42</v>
          </cell>
          <cell r="BA168" t="str">
            <v>!</v>
          </cell>
          <cell r="BB168">
            <v>0.42</v>
          </cell>
          <cell r="BC168" t="str">
            <v>!</v>
          </cell>
          <cell r="BD168">
            <v>0.42</v>
          </cell>
          <cell r="BE168" t="str">
            <v>!</v>
          </cell>
        </row>
        <row r="169">
          <cell r="Y169" t="str">
            <v>!</v>
          </cell>
          <cell r="Z169" t="str">
            <v>!</v>
          </cell>
          <cell r="AA169">
            <v>40.507942</v>
          </cell>
          <cell r="AB169" t="str">
            <v>!</v>
          </cell>
          <cell r="AC169">
            <v>12.587</v>
          </cell>
          <cell r="AD169" t="str">
            <v>!</v>
          </cell>
          <cell r="AE169" t="str">
            <v>!</v>
          </cell>
          <cell r="AF169">
            <v>0</v>
          </cell>
          <cell r="AG169" t="str">
            <v>!</v>
          </cell>
          <cell r="AH169">
            <v>0</v>
          </cell>
          <cell r="AI169" t="str">
            <v>!</v>
          </cell>
          <cell r="AJ169">
            <v>0</v>
          </cell>
          <cell r="AK169" t="str">
            <v>!</v>
          </cell>
          <cell r="AL169">
            <v>12.587</v>
          </cell>
          <cell r="AM169" t="str">
            <v>!</v>
          </cell>
          <cell r="AN169">
            <v>0</v>
          </cell>
          <cell r="AO169">
            <v>0</v>
          </cell>
          <cell r="AP169">
            <v>0</v>
          </cell>
          <cell r="AQ169">
            <v>0</v>
          </cell>
          <cell r="AR169" t="str">
            <v>!</v>
          </cell>
          <cell r="AS169">
            <v>0</v>
          </cell>
          <cell r="AT169" t="str">
            <v>!</v>
          </cell>
          <cell r="AU169">
            <v>0</v>
          </cell>
          <cell r="AV169">
            <v>0</v>
          </cell>
          <cell r="AW169">
            <v>0</v>
          </cell>
          <cell r="AX169">
            <v>0</v>
          </cell>
          <cell r="AY169" t="str">
            <v>!</v>
          </cell>
          <cell r="AZ169">
            <v>0</v>
          </cell>
          <cell r="BA169" t="str">
            <v>!</v>
          </cell>
          <cell r="BB169">
            <v>0</v>
          </cell>
          <cell r="BC169" t="str">
            <v>!</v>
          </cell>
          <cell r="BD169">
            <v>0</v>
          </cell>
          <cell r="BE169" t="str">
            <v>!</v>
          </cell>
        </row>
        <row r="170">
          <cell r="Y170" t="str">
            <v>!</v>
          </cell>
          <cell r="Z170" t="str">
            <v>!</v>
          </cell>
          <cell r="AA170">
            <v>0.8</v>
          </cell>
          <cell r="AB170" t="str">
            <v>!</v>
          </cell>
          <cell r="AC170">
            <v>0</v>
          </cell>
          <cell r="AD170" t="str">
            <v>!</v>
          </cell>
          <cell r="AE170" t="str">
            <v>!</v>
          </cell>
          <cell r="AF170">
            <v>1.7506596829630359</v>
          </cell>
          <cell r="AG170" t="str">
            <v>!</v>
          </cell>
          <cell r="AH170">
            <v>1.7135313531353136</v>
          </cell>
          <cell r="AI170" t="str">
            <v>!</v>
          </cell>
          <cell r="AJ170">
            <v>1.6854368932038835</v>
          </cell>
          <cell r="AK170" t="str">
            <v>!</v>
          </cell>
          <cell r="AL170">
            <v>5.1496279293022331</v>
          </cell>
          <cell r="AM170" t="str">
            <v>!</v>
          </cell>
          <cell r="AO170">
            <v>0</v>
          </cell>
          <cell r="AP170">
            <v>0.4</v>
          </cell>
          <cell r="AQ170">
            <v>0.4</v>
          </cell>
          <cell r="AR170" t="str">
            <v>!</v>
          </cell>
          <cell r="AS170">
            <v>0.8</v>
          </cell>
          <cell r="AT170" t="str">
            <v>!</v>
          </cell>
          <cell r="AU170">
            <v>0.2</v>
          </cell>
          <cell r="AV170">
            <v>0.2</v>
          </cell>
          <cell r="AW170">
            <v>0.2</v>
          </cell>
          <cell r="AX170">
            <v>0.2</v>
          </cell>
          <cell r="AY170" t="str">
            <v>!</v>
          </cell>
          <cell r="AZ170">
            <v>0.8</v>
          </cell>
          <cell r="BA170" t="str">
            <v>!</v>
          </cell>
          <cell r="BB170">
            <v>0.8</v>
          </cell>
          <cell r="BC170" t="str">
            <v>!</v>
          </cell>
          <cell r="BD170">
            <v>0.8</v>
          </cell>
          <cell r="BE170" t="str">
            <v>!</v>
          </cell>
        </row>
        <row r="171">
          <cell r="Y171" t="str">
            <v>!</v>
          </cell>
          <cell r="Z171" t="str">
            <v>!</v>
          </cell>
          <cell r="AA171">
            <v>22.090566082885481</v>
          </cell>
          <cell r="AB171" t="str">
            <v>!</v>
          </cell>
          <cell r="AC171">
            <v>0</v>
          </cell>
          <cell r="AD171" t="str">
            <v>!</v>
          </cell>
          <cell r="AE171" t="str">
            <v>!</v>
          </cell>
          <cell r="AF171">
            <v>0</v>
          </cell>
          <cell r="AG171" t="str">
            <v>!</v>
          </cell>
          <cell r="AH171">
            <v>0</v>
          </cell>
          <cell r="AI171" t="str">
            <v>!</v>
          </cell>
          <cell r="AJ171">
            <v>0</v>
          </cell>
          <cell r="AK171" t="str">
            <v>!</v>
          </cell>
          <cell r="AL171">
            <v>0</v>
          </cell>
          <cell r="AM171" t="str">
            <v>!</v>
          </cell>
          <cell r="AN171">
            <v>0</v>
          </cell>
          <cell r="AO171">
            <v>0</v>
          </cell>
          <cell r="AP171">
            <v>0</v>
          </cell>
          <cell r="AQ171">
            <v>0</v>
          </cell>
          <cell r="AR171" t="str">
            <v>!</v>
          </cell>
          <cell r="AS171">
            <v>0</v>
          </cell>
          <cell r="AT171" t="str">
            <v>!</v>
          </cell>
          <cell r="AU171">
            <v>0</v>
          </cell>
          <cell r="AV171">
            <v>0</v>
          </cell>
          <cell r="AW171">
            <v>0</v>
          </cell>
          <cell r="AX171">
            <v>0</v>
          </cell>
          <cell r="AY171" t="str">
            <v>!</v>
          </cell>
          <cell r="AZ171">
            <v>0</v>
          </cell>
          <cell r="BA171" t="str">
            <v>!</v>
          </cell>
          <cell r="BB171">
            <v>0</v>
          </cell>
          <cell r="BC171" t="str">
            <v>!</v>
          </cell>
          <cell r="BD171">
            <v>0</v>
          </cell>
          <cell r="BE171" t="str">
            <v>!</v>
          </cell>
        </row>
        <row r="172">
          <cell r="Y172" t="str">
            <v>!</v>
          </cell>
          <cell r="Z172" t="str">
            <v>!</v>
          </cell>
          <cell r="AA172">
            <v>7.9202830414427403</v>
          </cell>
          <cell r="AB172" t="str">
            <v>!</v>
          </cell>
          <cell r="AC172">
            <v>3.8407115423488986E-2</v>
          </cell>
          <cell r="AD172" t="str">
            <v>!</v>
          </cell>
          <cell r="AE172" t="str">
            <v>!</v>
          </cell>
          <cell r="AF172">
            <v>3.8000000000000003</v>
          </cell>
          <cell r="AG172" t="str">
            <v>!</v>
          </cell>
          <cell r="AH172">
            <v>3.8000000000000003</v>
          </cell>
          <cell r="AI172" t="str">
            <v>!</v>
          </cell>
          <cell r="AJ172">
            <v>3.8000000000000003</v>
          </cell>
          <cell r="AK172" t="str">
            <v>!</v>
          </cell>
          <cell r="AL172">
            <v>11.438407115423489</v>
          </cell>
          <cell r="AM172" t="str">
            <v>!</v>
          </cell>
          <cell r="AN172">
            <v>5.0833920434664663E-2</v>
          </cell>
          <cell r="AO172">
            <v>8.3000000000000004E-2</v>
          </cell>
          <cell r="AP172">
            <v>5.5248934173561688</v>
          </cell>
          <cell r="AQ172">
            <v>5.5248934173561688</v>
          </cell>
          <cell r="AR172" t="str">
            <v>!</v>
          </cell>
          <cell r="AS172">
            <v>11.183620755147002</v>
          </cell>
          <cell r="AT172" t="str">
            <v>!</v>
          </cell>
          <cell r="AU172">
            <v>2.875</v>
          </cell>
          <cell r="AV172">
            <v>2.875</v>
          </cell>
          <cell r="AW172">
            <v>2.875</v>
          </cell>
          <cell r="AX172">
            <v>2.875</v>
          </cell>
          <cell r="AY172" t="str">
            <v>!</v>
          </cell>
          <cell r="AZ172">
            <v>11.5</v>
          </cell>
          <cell r="BA172" t="str">
            <v>!</v>
          </cell>
          <cell r="BB172">
            <v>0</v>
          </cell>
          <cell r="BC172" t="str">
            <v>!</v>
          </cell>
          <cell r="BD172">
            <v>0</v>
          </cell>
          <cell r="BE172" t="str">
            <v>!</v>
          </cell>
        </row>
        <row r="173">
          <cell r="AN173">
            <v>2.125</v>
          </cell>
          <cell r="AO173">
            <v>3.125</v>
          </cell>
          <cell r="AP173">
            <v>1.052</v>
          </cell>
          <cell r="AQ173">
            <v>1.052</v>
          </cell>
          <cell r="AS173">
            <v>5.1166147534756519</v>
          </cell>
        </row>
        <row r="174">
          <cell r="Y174" t="str">
            <v>!</v>
          </cell>
          <cell r="Z174" t="str">
            <v>!</v>
          </cell>
          <cell r="AA174">
            <v>0</v>
          </cell>
          <cell r="AB174" t="str">
            <v>!</v>
          </cell>
          <cell r="AC174">
            <v>4.6256771780877308</v>
          </cell>
          <cell r="AD174" t="str">
            <v>!</v>
          </cell>
          <cell r="AE174" t="str">
            <v>!</v>
          </cell>
          <cell r="AF174">
            <v>4.6349269079279143</v>
          </cell>
          <cell r="AG174" t="str">
            <v>!</v>
          </cell>
          <cell r="AH174">
            <v>4.5858910891089106</v>
          </cell>
          <cell r="AI174" t="str">
            <v>!</v>
          </cell>
          <cell r="AJ174">
            <v>4.5487864077669906</v>
          </cell>
          <cell r="AK174" t="str">
            <v>!</v>
          </cell>
          <cell r="AL174">
            <v>18.395281582891549</v>
          </cell>
          <cell r="AM174" t="str">
            <v>!</v>
          </cell>
          <cell r="AN174">
            <v>3.1409456551225245</v>
          </cell>
          <cell r="AO174">
            <v>2.149</v>
          </cell>
          <cell r="AP174">
            <v>9.1050271724387368</v>
          </cell>
          <cell r="AQ174">
            <v>9.1050271724387368</v>
          </cell>
          <cell r="AR174" t="str">
            <v>!</v>
          </cell>
          <cell r="AS174">
            <v>23.5</v>
          </cell>
          <cell r="AT174" t="str">
            <v>!</v>
          </cell>
          <cell r="AU174">
            <v>6.6</v>
          </cell>
          <cell r="AV174">
            <v>6.6</v>
          </cell>
          <cell r="AW174">
            <v>6.6</v>
          </cell>
          <cell r="AX174">
            <v>6.6</v>
          </cell>
          <cell r="AY174" t="str">
            <v>!</v>
          </cell>
          <cell r="AZ174">
            <v>26.4</v>
          </cell>
          <cell r="BA174" t="str">
            <v>!</v>
          </cell>
          <cell r="BB174">
            <v>0</v>
          </cell>
          <cell r="BC174" t="str">
            <v>!</v>
          </cell>
          <cell r="BD174">
            <v>0</v>
          </cell>
          <cell r="BE174" t="str">
            <v>!</v>
          </cell>
        </row>
        <row r="175">
          <cell r="Y175" t="str">
            <v>!</v>
          </cell>
          <cell r="Z175" t="str">
            <v>!</v>
          </cell>
          <cell r="AA175">
            <v>16.835055576674524</v>
          </cell>
          <cell r="AB175" t="str">
            <v>!</v>
          </cell>
          <cell r="AC175">
            <v>17.005345869999999</v>
          </cell>
          <cell r="AD175" t="str">
            <v>!</v>
          </cell>
          <cell r="AE175" t="str">
            <v>!</v>
          </cell>
          <cell r="AF175">
            <v>17.857385130000001</v>
          </cell>
          <cell r="AG175" t="str">
            <v>!</v>
          </cell>
          <cell r="AH175">
            <v>19.567699999999999</v>
          </cell>
          <cell r="AI175" t="str">
            <v>!</v>
          </cell>
          <cell r="AJ175">
            <v>20.213200000000001</v>
          </cell>
          <cell r="AK175" t="str">
            <v>!</v>
          </cell>
          <cell r="AL175">
            <v>18.696525618590272</v>
          </cell>
          <cell r="AM175" t="str">
            <v>!</v>
          </cell>
          <cell r="AN175">
            <v>22.026399999999999</v>
          </cell>
          <cell r="AO175">
            <v>24.560600000000001</v>
          </cell>
          <cell r="AP175">
            <v>21</v>
          </cell>
          <cell r="AQ175">
            <v>18</v>
          </cell>
          <cell r="AR175" t="str">
            <v>!</v>
          </cell>
          <cell r="AS175">
            <v>21.623603210540541</v>
          </cell>
          <cell r="AT175" t="str">
            <v>!</v>
          </cell>
          <cell r="AU175">
            <v>16</v>
          </cell>
          <cell r="AV175">
            <v>16</v>
          </cell>
          <cell r="AW175">
            <v>16</v>
          </cell>
          <cell r="AX175">
            <v>16</v>
          </cell>
          <cell r="AY175">
            <v>16</v>
          </cell>
          <cell r="AZ175">
            <v>16</v>
          </cell>
          <cell r="BA175">
            <v>16</v>
          </cell>
          <cell r="BB175">
            <v>16</v>
          </cell>
          <cell r="BC175">
            <v>16</v>
          </cell>
          <cell r="BD175">
            <v>16</v>
          </cell>
          <cell r="BE175">
            <v>16</v>
          </cell>
        </row>
        <row r="176">
          <cell r="Y176" t="str">
            <v>!</v>
          </cell>
          <cell r="Z176" t="str">
            <v>!</v>
          </cell>
          <cell r="AA176">
            <v>309.36833397582257</v>
          </cell>
          <cell r="AB176" t="str">
            <v>!</v>
          </cell>
          <cell r="AC176">
            <v>78.595436415334689</v>
          </cell>
          <cell r="AD176" t="str">
            <v>!</v>
          </cell>
          <cell r="AE176" t="str">
            <v>!</v>
          </cell>
          <cell r="AF176">
            <v>53.047805821971231</v>
          </cell>
          <cell r="AG176" t="str">
            <v>!</v>
          </cell>
          <cell r="AH176">
            <v>74.68167313553468</v>
          </cell>
          <cell r="AI176" t="str">
            <v>!</v>
          </cell>
          <cell r="AJ176">
            <v>77.427038345702456</v>
          </cell>
          <cell r="AK176" t="str">
            <v>!</v>
          </cell>
          <cell r="AL176">
            <v>283.75195371854306</v>
          </cell>
          <cell r="AM176" t="str">
            <v>!</v>
          </cell>
          <cell r="AN176">
            <v>47.645208032991867</v>
          </cell>
          <cell r="AO176">
            <v>64.520057917000003</v>
          </cell>
          <cell r="AP176">
            <v>62.234345343547176</v>
          </cell>
          <cell r="AQ176">
            <v>62.234345343547176</v>
          </cell>
          <cell r="AR176" t="str">
            <v>!</v>
          </cell>
          <cell r="AS176">
            <v>236.63395663708621</v>
          </cell>
          <cell r="AT176" t="str">
            <v>!</v>
          </cell>
          <cell r="AU176">
            <v>71.582205520305592</v>
          </cell>
          <cell r="AV176">
            <v>71.582205520305592</v>
          </cell>
          <cell r="AW176">
            <v>71.582205520305592</v>
          </cell>
          <cell r="AX176">
            <v>71.582205520305592</v>
          </cell>
          <cell r="AY176" t="str">
            <v>!</v>
          </cell>
          <cell r="AZ176">
            <v>286.32882208122237</v>
          </cell>
          <cell r="BA176" t="str">
            <v>!</v>
          </cell>
          <cell r="BB176">
            <v>236.83293880793417</v>
          </cell>
          <cell r="BC176" t="str">
            <v>!</v>
          </cell>
          <cell r="BD176">
            <v>214.1711369298647</v>
          </cell>
          <cell r="BE176" t="str">
            <v>!</v>
          </cell>
        </row>
        <row r="177">
          <cell r="Y177" t="str">
            <v>!</v>
          </cell>
          <cell r="Z177" t="str">
            <v>!</v>
          </cell>
          <cell r="AA177">
            <v>155.83272689425036</v>
          </cell>
          <cell r="AB177" t="str">
            <v>!</v>
          </cell>
          <cell r="AC177">
            <v>38.88116239466607</v>
          </cell>
          <cell r="AD177" t="str">
            <v>!</v>
          </cell>
          <cell r="AE177" t="str">
            <v>!</v>
          </cell>
          <cell r="AF177">
            <v>26.118898827876613</v>
          </cell>
          <cell r="AG177" t="str">
            <v>!</v>
          </cell>
          <cell r="AH177">
            <v>37.714244933445016</v>
          </cell>
          <cell r="AI177" t="str">
            <v>!</v>
          </cell>
          <cell r="AJ177">
            <v>39.874924748036761</v>
          </cell>
          <cell r="AK177" t="str">
            <v>!</v>
          </cell>
          <cell r="AL177">
            <v>142.58923090402448</v>
          </cell>
          <cell r="AM177" t="str">
            <v>!</v>
          </cell>
          <cell r="AN177">
            <v>24.237784359295425</v>
          </cell>
          <cell r="AO177">
            <v>33.380484284286624</v>
          </cell>
          <cell r="AP177">
            <v>33.487121102488281</v>
          </cell>
          <cell r="AQ177">
            <v>33.487121102488281</v>
          </cell>
          <cell r="AR177" t="str">
            <v>!</v>
          </cell>
          <cell r="AS177">
            <v>124.59251084855862</v>
          </cell>
          <cell r="AT177" t="str">
            <v>!</v>
          </cell>
          <cell r="AU177">
            <v>35.791102760152796</v>
          </cell>
          <cell r="AV177">
            <v>35.791102760152796</v>
          </cell>
          <cell r="AW177">
            <v>35.791102760152796</v>
          </cell>
          <cell r="AX177">
            <v>35.791102760152796</v>
          </cell>
          <cell r="AY177" t="str">
            <v>!</v>
          </cell>
          <cell r="AZ177">
            <v>143.16441104061118</v>
          </cell>
          <cell r="BA177" t="str">
            <v>!</v>
          </cell>
          <cell r="BB177">
            <v>113.67981062780841</v>
          </cell>
          <cell r="BC177" t="str">
            <v>!</v>
          </cell>
          <cell r="BD177">
            <v>102.80214572633506</v>
          </cell>
          <cell r="BE177" t="str">
            <v>!</v>
          </cell>
        </row>
        <row r="178">
          <cell r="Y178" t="str">
            <v>!</v>
          </cell>
          <cell r="Z178" t="str">
            <v>!</v>
          </cell>
          <cell r="AB178" t="str">
            <v>!</v>
          </cell>
          <cell r="AD178" t="str">
            <v>!</v>
          </cell>
          <cell r="AE178" t="str">
            <v>!</v>
          </cell>
          <cell r="AG178" t="str">
            <v>!</v>
          </cell>
          <cell r="AI178" t="str">
            <v>!</v>
          </cell>
          <cell r="AK178" t="str">
            <v>!</v>
          </cell>
          <cell r="AM178" t="str">
            <v>!</v>
          </cell>
          <cell r="AR178" t="str">
            <v>!</v>
          </cell>
          <cell r="AT178" t="str">
            <v>!</v>
          </cell>
          <cell r="AY178" t="str">
            <v>!</v>
          </cell>
          <cell r="BA178" t="str">
            <v>!</v>
          </cell>
          <cell r="BC178" t="str">
            <v>!</v>
          </cell>
          <cell r="BE178" t="str">
            <v>!</v>
          </cell>
        </row>
        <row r="179">
          <cell r="Y179" t="str">
            <v>!</v>
          </cell>
          <cell r="Z179" t="str">
            <v>!</v>
          </cell>
          <cell r="AA179">
            <v>169.55669623</v>
          </cell>
          <cell r="AB179" t="str">
            <v>!</v>
          </cell>
          <cell r="AC179">
            <v>40.47122122351</v>
          </cell>
          <cell r="AD179" t="str">
            <v>!</v>
          </cell>
          <cell r="AE179" t="str">
            <v>!</v>
          </cell>
          <cell r="AF179">
            <v>45.368933211329001</v>
          </cell>
          <cell r="AG179" t="str">
            <v>!</v>
          </cell>
          <cell r="AH179">
            <v>42.898423430905005</v>
          </cell>
          <cell r="AI179" t="str">
            <v>!</v>
          </cell>
          <cell r="AJ179">
            <v>53.853609297306008</v>
          </cell>
          <cell r="AK179" t="str">
            <v>!</v>
          </cell>
          <cell r="AL179">
            <v>182.59218716305</v>
          </cell>
          <cell r="AM179" t="str">
            <v>!</v>
          </cell>
          <cell r="AN179">
            <v>58.154453204399992</v>
          </cell>
          <cell r="AO179">
            <v>57.606906023540006</v>
          </cell>
          <cell r="AP179">
            <v>47.563052779785004</v>
          </cell>
          <cell r="AQ179">
            <v>38.437180383285003</v>
          </cell>
          <cell r="AR179" t="str">
            <v>!</v>
          </cell>
          <cell r="AS179">
            <v>199.7835375295825</v>
          </cell>
          <cell r="AT179" t="str">
            <v>!</v>
          </cell>
          <cell r="AU179">
            <v>36.102187499999999</v>
          </cell>
          <cell r="AV179">
            <v>36.102187499999999</v>
          </cell>
          <cell r="AW179">
            <v>36.102187499999999</v>
          </cell>
          <cell r="AX179">
            <v>36.102187499999999</v>
          </cell>
          <cell r="AY179" t="str">
            <v>!</v>
          </cell>
          <cell r="AZ179">
            <v>144.40875</v>
          </cell>
          <cell r="BA179" t="str">
            <v>!</v>
          </cell>
          <cell r="BB179">
            <v>122.95649999999999</v>
          </cell>
          <cell r="BC179" t="str">
            <v>!</v>
          </cell>
          <cell r="BD179">
            <v>80.242499999999993</v>
          </cell>
          <cell r="BE179" t="str">
            <v>!</v>
          </cell>
        </row>
        <row r="180">
          <cell r="Y180" t="str">
            <v>!</v>
          </cell>
          <cell r="Z180" t="str">
            <v>!</v>
          </cell>
          <cell r="AA180">
            <v>128.53163206799999</v>
          </cell>
          <cell r="AB180" t="str">
            <v>!</v>
          </cell>
          <cell r="AC180">
            <v>29.573974045110003</v>
          </cell>
          <cell r="AD180" t="str">
            <v>!</v>
          </cell>
          <cell r="AE180" t="str">
            <v>!</v>
          </cell>
          <cell r="AF180">
            <v>32.280150864039001</v>
          </cell>
          <cell r="AG180" t="str">
            <v>!</v>
          </cell>
          <cell r="AH180">
            <v>30.755040768480004</v>
          </cell>
          <cell r="AI180" t="str">
            <v>!</v>
          </cell>
          <cell r="AJ180">
            <v>42.005217899736003</v>
          </cell>
          <cell r="AK180" t="str">
            <v>!</v>
          </cell>
          <cell r="AL180">
            <v>134.614383577365</v>
          </cell>
          <cell r="AM180" t="str">
            <v>!</v>
          </cell>
          <cell r="AN180">
            <v>43.331254268399995</v>
          </cell>
          <cell r="AO180">
            <v>42.497389820040006</v>
          </cell>
          <cell r="AP180">
            <v>27.723540478409998</v>
          </cell>
          <cell r="AQ180">
            <v>22.835594569409999</v>
          </cell>
          <cell r="AR180" t="str">
            <v>!</v>
          </cell>
          <cell r="AS180">
            <v>133.48166630377514</v>
          </cell>
          <cell r="AT180" t="str">
            <v>!</v>
          </cell>
          <cell r="AU180">
            <v>22.146750000000001</v>
          </cell>
          <cell r="AV180">
            <v>22.146750000000001</v>
          </cell>
          <cell r="AW180">
            <v>22.146750000000001</v>
          </cell>
          <cell r="AX180">
            <v>22.146750000000001</v>
          </cell>
          <cell r="AY180" t="str">
            <v>!</v>
          </cell>
          <cell r="AZ180">
            <v>88.587000000000003</v>
          </cell>
          <cell r="BA180" t="str">
            <v>!</v>
          </cell>
          <cell r="BB180">
            <v>73.152000000000001</v>
          </cell>
          <cell r="BC180" t="str">
            <v>!</v>
          </cell>
          <cell r="BD180">
            <v>56.204999999999998</v>
          </cell>
          <cell r="BE180" t="str">
            <v>!</v>
          </cell>
        </row>
        <row r="181">
          <cell r="Y181" t="str">
            <v>!</v>
          </cell>
          <cell r="Z181" t="str">
            <v>!</v>
          </cell>
          <cell r="AA181">
            <v>36.344701389999997</v>
          </cell>
          <cell r="AB181" t="str">
            <v>!</v>
          </cell>
          <cell r="AC181">
            <v>9.9323228124999989</v>
          </cell>
          <cell r="AD181" t="str">
            <v>!</v>
          </cell>
          <cell r="AE181" t="str">
            <v>!</v>
          </cell>
          <cell r="AF181">
            <v>11.070223201700001</v>
          </cell>
          <cell r="AG181" t="str">
            <v>!</v>
          </cell>
          <cell r="AH181">
            <v>12.143382662424999</v>
          </cell>
          <cell r="AI181" t="str">
            <v>!</v>
          </cell>
          <cell r="AJ181">
            <v>10.73274100185</v>
          </cell>
          <cell r="AK181" t="str">
            <v>!</v>
          </cell>
          <cell r="AL181">
            <v>43.878669678474999</v>
          </cell>
          <cell r="AM181" t="str">
            <v>!</v>
          </cell>
          <cell r="AN181">
            <v>13.692950774999998</v>
          </cell>
          <cell r="AO181">
            <v>15.109516203499998</v>
          </cell>
          <cell r="AP181">
            <v>17.958453801375001</v>
          </cell>
          <cell r="AQ181">
            <v>14.792193313875002</v>
          </cell>
          <cell r="AR181" t="str">
            <v>!</v>
          </cell>
          <cell r="AS181">
            <v>62.302872499949835</v>
          </cell>
          <cell r="AT181" t="str">
            <v>!</v>
          </cell>
          <cell r="AU181">
            <v>12.3028125</v>
          </cell>
          <cell r="AV181">
            <v>12.3028125</v>
          </cell>
          <cell r="AW181">
            <v>12.3028125</v>
          </cell>
          <cell r="AX181">
            <v>12.3028125</v>
          </cell>
          <cell r="AY181" t="str">
            <v>!</v>
          </cell>
          <cell r="AZ181">
            <v>49.21125</v>
          </cell>
          <cell r="BA181" t="str">
            <v>!</v>
          </cell>
          <cell r="BB181">
            <v>43.927500000000002</v>
          </cell>
          <cell r="BC181" t="str">
            <v>!</v>
          </cell>
          <cell r="BD181">
            <v>21.787499999999998</v>
          </cell>
          <cell r="BE181" t="str">
            <v>!</v>
          </cell>
        </row>
        <row r="182">
          <cell r="Y182" t="str">
            <v>!</v>
          </cell>
          <cell r="Z182" t="str">
            <v>!</v>
          </cell>
          <cell r="AA182">
            <v>4.6803627719999996</v>
          </cell>
          <cell r="AB182" t="str">
            <v>!</v>
          </cell>
          <cell r="AC182">
            <v>0.96492436589999997</v>
          </cell>
          <cell r="AD182" t="str">
            <v>!</v>
          </cell>
          <cell r="AE182" t="str">
            <v>!</v>
          </cell>
          <cell r="AF182">
            <v>2.0185591455899998</v>
          </cell>
          <cell r="AG182" t="str">
            <v>!</v>
          </cell>
          <cell r="AH182">
            <v>0</v>
          </cell>
          <cell r="AI182" t="str">
            <v>!</v>
          </cell>
          <cell r="AJ182">
            <v>1.1156503957200001</v>
          </cell>
          <cell r="AK182" t="str">
            <v>!</v>
          </cell>
          <cell r="AL182">
            <v>4.0991339072099997</v>
          </cell>
          <cell r="AM182" t="str">
            <v>!</v>
          </cell>
          <cell r="AN182">
            <v>1.1302481609999999</v>
          </cell>
          <cell r="AO182">
            <v>0</v>
          </cell>
          <cell r="AP182">
            <v>1.8810584999999997</v>
          </cell>
          <cell r="AQ182">
            <v>0.80939249999999996</v>
          </cell>
          <cell r="AR182" t="str">
            <v>!</v>
          </cell>
          <cell r="AS182">
            <v>3.9989987258575264</v>
          </cell>
          <cell r="AT182" t="str">
            <v>!</v>
          </cell>
          <cell r="AU182">
            <v>1.6526249999999998</v>
          </cell>
          <cell r="AV182">
            <v>1.6526249999999998</v>
          </cell>
          <cell r="AW182">
            <v>1.6526249999999998</v>
          </cell>
          <cell r="AX182">
            <v>1.6526249999999998</v>
          </cell>
          <cell r="AY182" t="str">
            <v>!</v>
          </cell>
          <cell r="AZ182">
            <v>6.6104999999999992</v>
          </cell>
          <cell r="BA182" t="str">
            <v>!</v>
          </cell>
          <cell r="BB182">
            <v>5.8769999999999998</v>
          </cell>
          <cell r="BC182" t="str">
            <v>!</v>
          </cell>
          <cell r="BD182">
            <v>2.25</v>
          </cell>
          <cell r="BE182" t="str">
            <v>!</v>
          </cell>
        </row>
        <row r="183">
          <cell r="Y183" t="str">
            <v>!</v>
          </cell>
          <cell r="Z183" t="str">
            <v>!</v>
          </cell>
          <cell r="AB183" t="str">
            <v>!</v>
          </cell>
          <cell r="AD183" t="str">
            <v>!</v>
          </cell>
          <cell r="AE183" t="str">
            <v>!</v>
          </cell>
          <cell r="AG183" t="str">
            <v>!</v>
          </cell>
          <cell r="AI183" t="str">
            <v>!</v>
          </cell>
          <cell r="AK183" t="str">
            <v>!</v>
          </cell>
          <cell r="AM183" t="str">
            <v>!</v>
          </cell>
          <cell r="AR183" t="str">
            <v>!</v>
          </cell>
          <cell r="AT183" t="str">
            <v>!</v>
          </cell>
          <cell r="AY183" t="str">
            <v>!</v>
          </cell>
          <cell r="BA183" t="str">
            <v>!</v>
          </cell>
          <cell r="BC183" t="str">
            <v>!</v>
          </cell>
          <cell r="BE183" t="str">
            <v>!</v>
          </cell>
        </row>
        <row r="184">
          <cell r="Y184" t="str">
            <v>!</v>
          </cell>
          <cell r="Z184" t="str">
            <v>!</v>
          </cell>
          <cell r="AB184" t="str">
            <v>!</v>
          </cell>
          <cell r="AD184" t="str">
            <v>!</v>
          </cell>
          <cell r="AE184" t="str">
            <v>!</v>
          </cell>
          <cell r="AG184" t="str">
            <v>!</v>
          </cell>
          <cell r="AI184" t="str">
            <v>!</v>
          </cell>
          <cell r="AK184" t="str">
            <v>!</v>
          </cell>
          <cell r="AM184" t="str">
            <v>!</v>
          </cell>
          <cell r="AR184" t="str">
            <v>!</v>
          </cell>
          <cell r="AT184" t="str">
            <v>!</v>
          </cell>
          <cell r="AY184" t="str">
            <v>!</v>
          </cell>
          <cell r="BA184" t="str">
            <v>!</v>
          </cell>
          <cell r="BC184" t="str">
            <v>!</v>
          </cell>
          <cell r="BE184" t="str">
            <v>!</v>
          </cell>
        </row>
        <row r="185">
          <cell r="Y185" t="str">
            <v>!</v>
          </cell>
          <cell r="Z185" t="str">
            <v>!</v>
          </cell>
          <cell r="AA185">
            <v>170.07611158351074</v>
          </cell>
          <cell r="AB185" t="str">
            <v>!</v>
          </cell>
          <cell r="AC185">
            <v>52.686390739804438</v>
          </cell>
          <cell r="AD185" t="str">
            <v>!</v>
          </cell>
          <cell r="AE185" t="str">
            <v>!</v>
          </cell>
          <cell r="AF185">
            <v>67.301485923040474</v>
          </cell>
          <cell r="AG185" t="str">
            <v>!</v>
          </cell>
          <cell r="AH185">
            <v>60.65974940809096</v>
          </cell>
          <cell r="AI185" t="str">
            <v>!</v>
          </cell>
          <cell r="AJ185">
            <v>99.783711791977581</v>
          </cell>
          <cell r="AK185" t="str">
            <v>!</v>
          </cell>
          <cell r="AL185">
            <v>280.43133786291344</v>
          </cell>
          <cell r="AM185" t="str">
            <v>!</v>
          </cell>
          <cell r="AN185">
            <v>81.487138467408101</v>
          </cell>
          <cell r="AO185">
            <v>86.522316482399987</v>
          </cell>
          <cell r="AP185">
            <v>74.548344531202787</v>
          </cell>
          <cell r="AQ185">
            <v>50.891613096202846</v>
          </cell>
          <cell r="AR185" t="str">
            <v>!</v>
          </cell>
          <cell r="AS185">
            <v>293.44941257721376</v>
          </cell>
          <cell r="AT185" t="str">
            <v>!</v>
          </cell>
          <cell r="AU185">
            <v>40.365231979694414</v>
          </cell>
          <cell r="AV185">
            <v>40.365231979694414</v>
          </cell>
          <cell r="AW185">
            <v>40.365231979694414</v>
          </cell>
          <cell r="AX185">
            <v>40.365231979694414</v>
          </cell>
          <cell r="AY185" t="str">
            <v>!</v>
          </cell>
          <cell r="AZ185">
            <v>197.05833624149926</v>
          </cell>
          <cell r="BA185" t="str">
            <v>!</v>
          </cell>
          <cell r="BB185">
            <v>199.7145374581234</v>
          </cell>
          <cell r="BC185" t="str">
            <v>!</v>
          </cell>
          <cell r="BD185">
            <v>122.65574061286236</v>
          </cell>
          <cell r="BE185" t="str">
            <v>!</v>
          </cell>
        </row>
        <row r="186">
          <cell r="Y186" t="str">
            <v>!</v>
          </cell>
          <cell r="Z186" t="str">
            <v>!</v>
          </cell>
          <cell r="AA186">
            <v>87.832083547130821</v>
          </cell>
          <cell r="AB186" t="str">
            <v>!</v>
          </cell>
          <cell r="AC186">
            <v>26.06395749898126</v>
          </cell>
          <cell r="AD186" t="str">
            <v>!</v>
          </cell>
          <cell r="AE186" t="str">
            <v>!</v>
          </cell>
          <cell r="AF186">
            <v>33.136916306943597</v>
          </cell>
          <cell r="AG186" t="str">
            <v>!</v>
          </cell>
          <cell r="AH186">
            <v>30.633173451085923</v>
          </cell>
          <cell r="AI186" t="str">
            <v>!</v>
          </cell>
          <cell r="AJ186">
            <v>51.388611572868456</v>
          </cell>
          <cell r="AK186" t="str">
            <v>!</v>
          </cell>
          <cell r="AL186">
            <v>141.22265882987924</v>
          </cell>
          <cell r="AM186" t="str">
            <v>!</v>
          </cell>
          <cell r="AN186">
            <v>41.453648158309043</v>
          </cell>
          <cell r="AO186">
            <v>44.763704789233344</v>
          </cell>
          <cell r="AP186">
            <v>40.375531429876723</v>
          </cell>
          <cell r="AQ186">
            <v>27.600896454976727</v>
          </cell>
          <cell r="AR186" t="str">
            <v>!</v>
          </cell>
          <cell r="AS186">
            <v>154.19378083239587</v>
          </cell>
          <cell r="AT186" t="str">
            <v>!</v>
          </cell>
          <cell r="AU186">
            <v>20.182615989847207</v>
          </cell>
          <cell r="AV186">
            <v>20.182615989847207</v>
          </cell>
          <cell r="AW186">
            <v>20.182615989847207</v>
          </cell>
          <cell r="AX186">
            <v>20.182615989847207</v>
          </cell>
          <cell r="AY186" t="str">
            <v>!</v>
          </cell>
          <cell r="AZ186">
            <v>98.529168120749603</v>
          </cell>
          <cell r="BA186" t="str">
            <v>!</v>
          </cell>
          <cell r="BB186">
            <v>95.862977979899242</v>
          </cell>
          <cell r="BC186" t="str">
            <v>!</v>
          </cell>
          <cell r="BD186">
            <v>58.874755494173911</v>
          </cell>
          <cell r="BE186" t="str">
            <v>!</v>
          </cell>
        </row>
        <row r="187">
          <cell r="Y187" t="str">
            <v>!</v>
          </cell>
          <cell r="Z187" t="str">
            <v>!</v>
          </cell>
          <cell r="AB187" t="str">
            <v>!</v>
          </cell>
          <cell r="AD187" t="str">
            <v>!</v>
          </cell>
          <cell r="AE187" t="str">
            <v>!</v>
          </cell>
          <cell r="AG187" t="str">
            <v>!</v>
          </cell>
          <cell r="AI187" t="str">
            <v>!</v>
          </cell>
          <cell r="AK187" t="str">
            <v>!</v>
          </cell>
          <cell r="AM187" t="str">
            <v>!</v>
          </cell>
          <cell r="AR187" t="str">
            <v>!</v>
          </cell>
          <cell r="AT187" t="str">
            <v>!</v>
          </cell>
          <cell r="AY187" t="str">
            <v>!</v>
          </cell>
          <cell r="BA187" t="str">
            <v>!</v>
          </cell>
          <cell r="BC187" t="str">
            <v>!</v>
          </cell>
          <cell r="BE187" t="str">
            <v>!</v>
          </cell>
        </row>
        <row r="188">
          <cell r="Y188" t="str">
            <v>!</v>
          </cell>
          <cell r="Z188" t="str">
            <v>!</v>
          </cell>
          <cell r="AB188" t="str">
            <v>!</v>
          </cell>
          <cell r="AC188">
            <v>-6.3609999999999998</v>
          </cell>
          <cell r="AD188" t="str">
            <v>!</v>
          </cell>
          <cell r="AE188" t="str">
            <v>!</v>
          </cell>
          <cell r="AF188">
            <v>-9.65</v>
          </cell>
          <cell r="AG188" t="str">
            <v>!</v>
          </cell>
          <cell r="AH188">
            <v>-7.2</v>
          </cell>
          <cell r="AI188" t="str">
            <v>!</v>
          </cell>
          <cell r="AJ188">
            <v>-2.589</v>
          </cell>
          <cell r="AK188" t="str">
            <v>!</v>
          </cell>
          <cell r="AL188">
            <v>-25.799999999999997</v>
          </cell>
          <cell r="AM188" t="str">
            <v>!</v>
          </cell>
          <cell r="AN188">
            <v>7.4</v>
          </cell>
          <cell r="AO188">
            <v>-1.8</v>
          </cell>
          <cell r="AP188">
            <v>-8.4</v>
          </cell>
          <cell r="AQ188">
            <v>4</v>
          </cell>
          <cell r="AR188" t="str">
            <v>!</v>
          </cell>
          <cell r="AS188">
            <v>1.2000000000000002</v>
          </cell>
          <cell r="AT188" t="str">
            <v>!</v>
          </cell>
          <cell r="AU188">
            <v>2.75</v>
          </cell>
          <cell r="AV188">
            <v>2.75</v>
          </cell>
          <cell r="AW188">
            <v>2.75</v>
          </cell>
          <cell r="AX188">
            <v>2.75</v>
          </cell>
          <cell r="AY188" t="str">
            <v>!</v>
          </cell>
          <cell r="AZ188">
            <v>11</v>
          </cell>
          <cell r="BA188" t="str">
            <v>!</v>
          </cell>
          <cell r="BB188">
            <v>10.5</v>
          </cell>
          <cell r="BC188" t="str">
            <v>!</v>
          </cell>
          <cell r="BE188" t="str">
            <v>!</v>
          </cell>
        </row>
        <row r="189">
          <cell r="Y189" t="str">
            <v>!</v>
          </cell>
          <cell r="Z189" t="str">
            <v>!</v>
          </cell>
          <cell r="AB189" t="str">
            <v>!</v>
          </cell>
          <cell r="AC189">
            <v>19.702957498981259</v>
          </cell>
          <cell r="AD189" t="str">
            <v>!</v>
          </cell>
          <cell r="AE189" t="str">
            <v>!</v>
          </cell>
          <cell r="AF189">
            <v>23.486916306943598</v>
          </cell>
          <cell r="AG189">
            <v>0</v>
          </cell>
          <cell r="AH189">
            <v>23.433173451085924</v>
          </cell>
          <cell r="AI189">
            <v>0</v>
          </cell>
          <cell r="AJ189">
            <v>48.799611572868457</v>
          </cell>
          <cell r="AK189" t="str">
            <v>!</v>
          </cell>
          <cell r="AL189">
            <v>115.42265882987924</v>
          </cell>
          <cell r="AM189" t="str">
            <v>!</v>
          </cell>
          <cell r="AN189">
            <v>48.853648158309042</v>
          </cell>
          <cell r="AO189">
            <v>42.963704789233347</v>
          </cell>
          <cell r="AP189">
            <v>31.975531429876725</v>
          </cell>
          <cell r="AQ189">
            <v>31.600896454976727</v>
          </cell>
          <cell r="AR189">
            <v>0</v>
          </cell>
          <cell r="AS189">
            <v>155.39378083239586</v>
          </cell>
          <cell r="AT189" t="str">
            <v>!</v>
          </cell>
          <cell r="AU189">
            <v>22.932615989847207</v>
          </cell>
          <cell r="AV189">
            <v>22.932615989847207</v>
          </cell>
          <cell r="AW189">
            <v>22.932615989847207</v>
          </cell>
          <cell r="AX189">
            <v>22.932615989847207</v>
          </cell>
          <cell r="AY189" t="str">
            <v>!</v>
          </cell>
          <cell r="AZ189">
            <v>109.5291681207496</v>
          </cell>
          <cell r="BA189" t="str">
            <v>!</v>
          </cell>
          <cell r="BB189">
            <v>106.36297797989924</v>
          </cell>
          <cell r="BC189" t="str">
            <v>!</v>
          </cell>
          <cell r="BD189">
            <v>58.874755494173911</v>
          </cell>
          <cell r="BE189" t="str">
            <v>!</v>
          </cell>
        </row>
        <row r="190">
          <cell r="Y190" t="str">
            <v>!</v>
          </cell>
          <cell r="Z190" t="str">
            <v>!</v>
          </cell>
          <cell r="AB190" t="str">
            <v>!</v>
          </cell>
          <cell r="AC190">
            <v>19.702957498981259</v>
          </cell>
          <cell r="AD190" t="str">
            <v>!</v>
          </cell>
          <cell r="AE190" t="str">
            <v>!</v>
          </cell>
          <cell r="AF190">
            <v>23.486916306943598</v>
          </cell>
          <cell r="AG190">
            <v>0</v>
          </cell>
          <cell r="AH190">
            <v>23.433173451085924</v>
          </cell>
          <cell r="AI190">
            <v>0</v>
          </cell>
          <cell r="AJ190">
            <v>41.48</v>
          </cell>
          <cell r="AK190" t="str">
            <v>!</v>
          </cell>
          <cell r="AL190">
            <v>108.10304725701079</v>
          </cell>
          <cell r="AM190" t="str">
            <v>!</v>
          </cell>
          <cell r="AN190">
            <v>28.6</v>
          </cell>
          <cell r="AO190">
            <v>35.380000000000003</v>
          </cell>
          <cell r="AP190" t="str">
            <v xml:space="preserve"> </v>
          </cell>
          <cell r="AQ190" t="str">
            <v xml:space="preserve"> </v>
          </cell>
          <cell r="AR190">
            <v>0</v>
          </cell>
          <cell r="AS190">
            <v>63.980000000000004</v>
          </cell>
          <cell r="AT190" t="str">
            <v>!</v>
          </cell>
          <cell r="AU190">
            <v>22.932615989847207</v>
          </cell>
          <cell r="AV190">
            <v>22.932615989847207</v>
          </cell>
          <cell r="AW190">
            <v>22.932615989847207</v>
          </cell>
          <cell r="AX190">
            <v>22.932615989847207</v>
          </cell>
          <cell r="AY190" t="str">
            <v>!</v>
          </cell>
          <cell r="AZ190">
            <v>109.5291681207496</v>
          </cell>
          <cell r="BA190" t="str">
            <v>!</v>
          </cell>
          <cell r="BB190">
            <v>106.36297797989924</v>
          </cell>
          <cell r="BC190" t="str">
            <v>!</v>
          </cell>
          <cell r="BD190">
            <v>58.874755494173911</v>
          </cell>
          <cell r="BE190" t="str">
            <v>!</v>
          </cell>
        </row>
        <row r="191">
          <cell r="Y191" t="str">
            <v>!</v>
          </cell>
          <cell r="Z191" t="str">
            <v>!</v>
          </cell>
          <cell r="AB191" t="str">
            <v>!</v>
          </cell>
          <cell r="AD191" t="str">
            <v>!</v>
          </cell>
          <cell r="AE191" t="str">
            <v>!</v>
          </cell>
          <cell r="AG191" t="str">
            <v>!</v>
          </cell>
          <cell r="AI191" t="str">
            <v>!</v>
          </cell>
          <cell r="AK191" t="str">
            <v>!</v>
          </cell>
          <cell r="AM191" t="str">
            <v>!</v>
          </cell>
          <cell r="AR191" t="str">
            <v>!</v>
          </cell>
          <cell r="AT191" t="str">
            <v>!</v>
          </cell>
          <cell r="AY191" t="str">
            <v>!</v>
          </cell>
          <cell r="BA191" t="str">
            <v>!</v>
          </cell>
          <cell r="BC191" t="str">
            <v>!</v>
          </cell>
          <cell r="BE191" t="str">
            <v>!</v>
          </cell>
        </row>
        <row r="192">
          <cell r="Y192" t="str">
            <v>!</v>
          </cell>
          <cell r="Z192" t="str">
            <v>!</v>
          </cell>
          <cell r="AB192" t="str">
            <v>!</v>
          </cell>
          <cell r="AD192" t="str">
            <v>!</v>
          </cell>
          <cell r="AE192" t="str">
            <v>!</v>
          </cell>
          <cell r="AG192" t="str">
            <v>!</v>
          </cell>
          <cell r="AI192" t="str">
            <v>!</v>
          </cell>
          <cell r="AK192" t="str">
            <v>!</v>
          </cell>
          <cell r="AM192" t="str">
            <v>!</v>
          </cell>
          <cell r="AR192" t="str">
            <v>!</v>
          </cell>
          <cell r="AT192" t="str">
            <v>!</v>
          </cell>
          <cell r="AY192" t="str">
            <v>!</v>
          </cell>
          <cell r="BA192" t="str">
            <v>!</v>
          </cell>
          <cell r="BC192" t="str">
            <v>!</v>
          </cell>
          <cell r="BE192" t="str">
            <v>!</v>
          </cell>
        </row>
        <row r="193">
          <cell r="Y193" t="str">
            <v>!</v>
          </cell>
          <cell r="Z193" t="str">
            <v>!</v>
          </cell>
          <cell r="AA193">
            <v>170.07611158351074</v>
          </cell>
          <cell r="AB193" t="str">
            <v>!</v>
          </cell>
          <cell r="AC193">
            <v>52.686390739804438</v>
          </cell>
          <cell r="AD193" t="str">
            <v>!</v>
          </cell>
          <cell r="AE193" t="str">
            <v>!</v>
          </cell>
          <cell r="AF193">
            <v>67.301485923040474</v>
          </cell>
          <cell r="AG193" t="str">
            <v>!</v>
          </cell>
          <cell r="AH193">
            <v>60.65974940809096</v>
          </cell>
          <cell r="AI193" t="str">
            <v>!</v>
          </cell>
          <cell r="AJ193">
            <v>99.783711791977581</v>
          </cell>
          <cell r="AK193" t="str">
            <v>!</v>
          </cell>
          <cell r="AL193">
            <v>280.43133786291344</v>
          </cell>
          <cell r="AM193" t="str">
            <v>!</v>
          </cell>
          <cell r="AN193">
            <v>81.487138467408101</v>
          </cell>
          <cell r="AO193">
            <v>86.522316482399987</v>
          </cell>
          <cell r="AP193">
            <v>74.548344531202787</v>
          </cell>
          <cell r="AQ193">
            <v>50.891613096202846</v>
          </cell>
          <cell r="AR193" t="str">
            <v>!</v>
          </cell>
          <cell r="AS193">
            <v>293.44941257721376</v>
          </cell>
          <cell r="AT193" t="str">
            <v>!</v>
          </cell>
          <cell r="AU193">
            <v>40.365231979694414</v>
          </cell>
          <cell r="AV193">
            <v>40.365231979694414</v>
          </cell>
          <cell r="AW193">
            <v>40.365231979694414</v>
          </cell>
          <cell r="AX193">
            <v>40.365231979694414</v>
          </cell>
          <cell r="AY193" t="str">
            <v>!</v>
          </cell>
          <cell r="AZ193">
            <v>197.05833624149926</v>
          </cell>
          <cell r="BA193" t="str">
            <v>!</v>
          </cell>
          <cell r="BB193">
            <v>199.7145374581234</v>
          </cell>
          <cell r="BC193" t="str">
            <v>!</v>
          </cell>
          <cell r="BD193">
            <v>122.65574061286236</v>
          </cell>
          <cell r="BE193" t="str">
            <v>!</v>
          </cell>
        </row>
        <row r="194">
          <cell r="Y194" t="str">
            <v>!</v>
          </cell>
          <cell r="Z194" t="str">
            <v>!</v>
          </cell>
          <cell r="AA194">
            <v>59.724324300362724</v>
          </cell>
          <cell r="AB194" t="str">
            <v>!</v>
          </cell>
          <cell r="AC194">
            <v>13.943488149714458</v>
          </cell>
          <cell r="AD194" t="str">
            <v>!</v>
          </cell>
          <cell r="AE194" t="str">
            <v>!</v>
          </cell>
          <cell r="AF194">
            <v>14.948129057185721</v>
          </cell>
          <cell r="AG194" t="str">
            <v>!</v>
          </cell>
          <cell r="AH194">
            <v>14.570691495006965</v>
          </cell>
          <cell r="AI194" t="str">
            <v>!</v>
          </cell>
          <cell r="AJ194">
            <v>20.125827077803184</v>
          </cell>
          <cell r="AK194" t="str">
            <v>!</v>
          </cell>
          <cell r="AL194">
            <v>63.588135779710328</v>
          </cell>
          <cell r="AM194" t="str">
            <v>!</v>
          </cell>
          <cell r="AN194">
            <v>17.940908482804204</v>
          </cell>
          <cell r="AO194">
            <v>17.940908482804204</v>
          </cell>
          <cell r="AP194">
            <v>17.940908482804204</v>
          </cell>
          <cell r="AQ194">
            <v>17.940908482804204</v>
          </cell>
          <cell r="AR194" t="str">
            <v>!</v>
          </cell>
          <cell r="AS194">
            <v>71.763633931216816</v>
          </cell>
          <cell r="AT194" t="str">
            <v>!</v>
          </cell>
          <cell r="AU194">
            <v>10.104594967303719</v>
          </cell>
          <cell r="AV194">
            <v>10.104594967303719</v>
          </cell>
          <cell r="AW194">
            <v>10.104594967303719</v>
          </cell>
          <cell r="AX194">
            <v>10.104594967303719</v>
          </cell>
          <cell r="AY194" t="str">
            <v>!</v>
          </cell>
          <cell r="AZ194">
            <v>40.418379869214874</v>
          </cell>
          <cell r="BA194" t="str">
            <v>!</v>
          </cell>
          <cell r="BB194">
            <v>31.408866917363156</v>
          </cell>
          <cell r="BC194" t="str">
            <v>!</v>
          </cell>
          <cell r="BD194">
            <v>17.719799600142402</v>
          </cell>
          <cell r="BE194" t="str">
            <v>!</v>
          </cell>
        </row>
        <row r="195">
          <cell r="Y195" t="str">
            <v>!</v>
          </cell>
          <cell r="Z195" t="str">
            <v>!</v>
          </cell>
          <cell r="AB195" t="str">
            <v>!</v>
          </cell>
          <cell r="AD195" t="str">
            <v>!</v>
          </cell>
          <cell r="AE195" t="str">
            <v>!</v>
          </cell>
          <cell r="AG195" t="str">
            <v>!</v>
          </cell>
          <cell r="AI195" t="str">
            <v>!</v>
          </cell>
          <cell r="AK195" t="str">
            <v>!</v>
          </cell>
          <cell r="AM195" t="str">
            <v>!</v>
          </cell>
          <cell r="AR195" t="str">
            <v>!</v>
          </cell>
          <cell r="AT195" t="str">
            <v>!</v>
          </cell>
          <cell r="AY195" t="str">
            <v>!</v>
          </cell>
          <cell r="BA195" t="str">
            <v>!</v>
          </cell>
          <cell r="BC195" t="str">
            <v>!</v>
          </cell>
          <cell r="BE195" t="str">
            <v>!</v>
          </cell>
        </row>
        <row r="196">
          <cell r="Y196" t="str">
            <v>!</v>
          </cell>
          <cell r="Z196" t="str">
            <v>!</v>
          </cell>
          <cell r="AB196" t="str">
            <v>!</v>
          </cell>
          <cell r="AD196" t="str">
            <v>!</v>
          </cell>
          <cell r="AE196" t="str">
            <v>!</v>
          </cell>
          <cell r="AG196" t="str">
            <v>!</v>
          </cell>
          <cell r="AI196" t="str">
            <v>!</v>
          </cell>
          <cell r="AK196" t="str">
            <v>!</v>
          </cell>
          <cell r="AM196" t="str">
            <v>!</v>
          </cell>
          <cell r="AR196" t="str">
            <v>!</v>
          </cell>
          <cell r="AT196" t="str">
            <v>!</v>
          </cell>
          <cell r="AY196" t="str">
            <v>!</v>
          </cell>
          <cell r="BA196" t="str">
            <v>!</v>
          </cell>
          <cell r="BC196" t="str">
            <v>!</v>
          </cell>
          <cell r="BE196" t="str">
            <v>!</v>
          </cell>
        </row>
        <row r="197">
          <cell r="Y197" t="str">
            <v>!</v>
          </cell>
          <cell r="Z197" t="str">
            <v>!</v>
          </cell>
          <cell r="AA197">
            <v>229.80043588387346</v>
          </cell>
          <cell r="AB197" t="str">
            <v>!</v>
          </cell>
          <cell r="AC197">
            <v>66.629878889518892</v>
          </cell>
          <cell r="AD197" t="str">
            <v>!</v>
          </cell>
          <cell r="AE197" t="str">
            <v>!</v>
          </cell>
          <cell r="AF197">
            <v>82.249614980226198</v>
          </cell>
          <cell r="AG197" t="str">
            <v>!</v>
          </cell>
          <cell r="AH197">
            <v>75.230440903097929</v>
          </cell>
          <cell r="AI197" t="str">
            <v>!</v>
          </cell>
          <cell r="AJ197">
            <v>119.90953886978076</v>
          </cell>
          <cell r="AK197" t="str">
            <v>!</v>
          </cell>
          <cell r="AL197">
            <v>344.01947364262378</v>
          </cell>
          <cell r="AM197" t="str">
            <v>!</v>
          </cell>
          <cell r="AN197">
            <v>99.428046950212305</v>
          </cell>
          <cell r="AO197">
            <v>104.46322496520419</v>
          </cell>
          <cell r="AP197">
            <v>92.489253014006991</v>
          </cell>
          <cell r="AQ197">
            <v>68.83252157900705</v>
          </cell>
          <cell r="AR197" t="str">
            <v>!</v>
          </cell>
          <cell r="AS197">
            <v>365.21304650843058</v>
          </cell>
          <cell r="AT197" t="str">
            <v>!</v>
          </cell>
          <cell r="AU197">
            <v>50.469826946998133</v>
          </cell>
          <cell r="AV197">
            <v>50.469826946998133</v>
          </cell>
          <cell r="AW197">
            <v>50.469826946998133</v>
          </cell>
          <cell r="AX197">
            <v>50.469826946998133</v>
          </cell>
          <cell r="AY197" t="str">
            <v>!</v>
          </cell>
          <cell r="AZ197">
            <v>237.47671611071414</v>
          </cell>
          <cell r="BA197" t="str">
            <v>!</v>
          </cell>
          <cell r="BB197">
            <v>231.12340437548656</v>
          </cell>
          <cell r="BC197" t="str">
            <v>!</v>
          </cell>
          <cell r="BD197">
            <v>140.37554021300477</v>
          </cell>
          <cell r="BE197" t="str">
            <v>!</v>
          </cell>
        </row>
        <row r="198">
          <cell r="Y198" t="str">
            <v>!</v>
          </cell>
          <cell r="Z198" t="str">
            <v>!</v>
          </cell>
          <cell r="AA198">
            <v>118.34649661785309</v>
          </cell>
          <cell r="AB198" t="str">
            <v>!</v>
          </cell>
          <cell r="AC198">
            <v>32.961801086645004</v>
          </cell>
          <cell r="AD198" t="str">
            <v>!</v>
          </cell>
          <cell r="AE198" t="str">
            <v>!</v>
          </cell>
          <cell r="AF198">
            <v>40.49685635462356</v>
          </cell>
          <cell r="AG198" t="str">
            <v>!</v>
          </cell>
          <cell r="AH198">
            <v>37.991372656064442</v>
          </cell>
          <cell r="AI198" t="str">
            <v>!</v>
          </cell>
          <cell r="AJ198">
            <v>61.753412517937093</v>
          </cell>
          <cell r="AK198" t="str">
            <v>!</v>
          </cell>
          <cell r="AL198">
            <v>173.20344261527009</v>
          </cell>
          <cell r="AM198" t="str">
            <v>!</v>
          </cell>
          <cell r="AN198">
            <v>50.580439476230303</v>
          </cell>
          <cell r="AO198">
            <v>54.045720847347823</v>
          </cell>
          <cell r="AP198">
            <v>50.06362201059099</v>
          </cell>
          <cell r="AQ198">
            <v>37.288987035690994</v>
          </cell>
          <cell r="AR198" t="str">
            <v>!</v>
          </cell>
          <cell r="AS198">
            <v>191.97876936986015</v>
          </cell>
          <cell r="AT198" t="str">
            <v>!</v>
          </cell>
          <cell r="AU198">
            <v>29.68458951383926</v>
          </cell>
          <cell r="AV198">
            <v>18.643092548223979</v>
          </cell>
          <cell r="AW198">
            <v>18.643092548223979</v>
          </cell>
          <cell r="AX198">
            <v>18.643092548223979</v>
          </cell>
          <cell r="AY198" t="str">
            <v>!</v>
          </cell>
          <cell r="AZ198">
            <v>118.73835805535704</v>
          </cell>
          <cell r="BA198" t="str">
            <v>!</v>
          </cell>
          <cell r="BB198">
            <v>110.93923410023356</v>
          </cell>
          <cell r="BC198" t="str">
            <v>!</v>
          </cell>
          <cell r="BD198">
            <v>67.380259302242266</v>
          </cell>
          <cell r="BE198" t="str">
            <v>!</v>
          </cell>
        </row>
        <row r="199">
          <cell r="Y199" t="str">
            <v>!</v>
          </cell>
          <cell r="Z199" t="str">
            <v>!</v>
          </cell>
          <cell r="AA199" t="str">
            <v>---------</v>
          </cell>
          <cell r="AB199" t="str">
            <v>!</v>
          </cell>
          <cell r="AC199" t="str">
            <v>---------</v>
          </cell>
          <cell r="AD199" t="str">
            <v>!</v>
          </cell>
          <cell r="AE199" t="str">
            <v>!</v>
          </cell>
          <cell r="AF199" t="str">
            <v>---------</v>
          </cell>
          <cell r="AG199" t="str">
            <v>!</v>
          </cell>
          <cell r="AH199" t="str">
            <v>---------</v>
          </cell>
          <cell r="AI199" t="str">
            <v>!</v>
          </cell>
          <cell r="AJ199" t="str">
            <v>---------</v>
          </cell>
          <cell r="AK199" t="str">
            <v>!</v>
          </cell>
          <cell r="AL199" t="str">
            <v>---------</v>
          </cell>
          <cell r="AM199" t="str">
            <v>!</v>
          </cell>
          <cell r="AN199" t="str">
            <v>---------</v>
          </cell>
          <cell r="AO199" t="str">
            <v>---------</v>
          </cell>
          <cell r="AP199" t="str">
            <v>-</v>
          </cell>
          <cell r="AR199" t="str">
            <v>!</v>
          </cell>
          <cell r="AS199" t="str">
            <v>-</v>
          </cell>
          <cell r="AT199" t="str">
            <v>!</v>
          </cell>
          <cell r="AU199" t="str">
            <v>-</v>
          </cell>
          <cell r="AW199" t="str">
            <v>-</v>
          </cell>
          <cell r="BE199" t="str">
            <v>!</v>
          </cell>
        </row>
        <row r="200">
          <cell r="Y200" t="str">
            <v>!</v>
          </cell>
          <cell r="Z200" t="str">
            <v>!</v>
          </cell>
          <cell r="AB200" t="str">
            <v>!</v>
          </cell>
          <cell r="AD200" t="str">
            <v>!</v>
          </cell>
          <cell r="AE200" t="str">
            <v>!</v>
          </cell>
          <cell r="AG200" t="str">
            <v>!</v>
          </cell>
          <cell r="AI200" t="str">
            <v>!</v>
          </cell>
          <cell r="AK200" t="str">
            <v>!</v>
          </cell>
          <cell r="AM200" t="str">
            <v>!</v>
          </cell>
          <cell r="AR200" t="str">
            <v>!</v>
          </cell>
          <cell r="AT200" t="str">
            <v>!</v>
          </cell>
          <cell r="AY200" t="str">
            <v>!</v>
          </cell>
          <cell r="BA200" t="str">
            <v>!</v>
          </cell>
          <cell r="BC200" t="str">
            <v>!</v>
          </cell>
          <cell r="BE200" t="str">
            <v>!</v>
          </cell>
        </row>
        <row r="201">
          <cell r="Y201" t="str">
            <v>!</v>
          </cell>
          <cell r="Z201" t="str">
            <v>!</v>
          </cell>
          <cell r="AA201">
            <v>194.83726117475717</v>
          </cell>
          <cell r="AB201" t="str">
            <v>!</v>
          </cell>
          <cell r="AC201">
            <v>112.41071504016716</v>
          </cell>
          <cell r="AD201" t="str">
            <v>!</v>
          </cell>
          <cell r="AE201" t="str">
            <v>!</v>
          </cell>
          <cell r="AF201">
            <v>81.244974072754928</v>
          </cell>
          <cell r="AG201" t="str">
            <v>!</v>
          </cell>
          <cell r="AH201">
            <v>75.607878465276684</v>
          </cell>
          <cell r="AI201" t="str">
            <v>!</v>
          </cell>
          <cell r="AJ201">
            <v>114.35440328698455</v>
          </cell>
          <cell r="AK201" t="str">
            <v>!</v>
          </cell>
          <cell r="AL201">
            <v>383.61797086518334</v>
          </cell>
          <cell r="AM201" t="str">
            <v>!</v>
          </cell>
          <cell r="AN201">
            <v>89.259387089231026</v>
          </cell>
          <cell r="AO201">
            <v>41.235197501886248</v>
          </cell>
          <cell r="AP201">
            <v>41.235197501886248</v>
          </cell>
          <cell r="AQ201">
            <v>41.235197501886248</v>
          </cell>
          <cell r="AR201" t="str">
            <v>!</v>
          </cell>
          <cell r="AS201">
            <v>357.03754835692411</v>
          </cell>
          <cell r="AT201" t="str">
            <v>!</v>
          </cell>
          <cell r="AU201">
            <v>67.20549254317902</v>
          </cell>
          <cell r="AV201">
            <v>41.235197501886248</v>
          </cell>
          <cell r="AW201">
            <v>41.235197501886248</v>
          </cell>
          <cell r="AX201">
            <v>41.235197501886248</v>
          </cell>
          <cell r="AY201" t="str">
            <v>!</v>
          </cell>
          <cell r="AZ201">
            <v>268.82197017271608</v>
          </cell>
          <cell r="BA201" t="str">
            <v>!</v>
          </cell>
          <cell r="BB201">
            <v>240.13291732733828</v>
          </cell>
          <cell r="BC201" t="str">
            <v>!</v>
          </cell>
          <cell r="BD201">
            <v>154.06460753022552</v>
          </cell>
          <cell r="BE201" t="str">
            <v>!</v>
          </cell>
        </row>
        <row r="202">
          <cell r="Y202" t="str">
            <v>!</v>
          </cell>
          <cell r="Z202" t="str">
            <v>!</v>
          </cell>
          <cell r="AA202">
            <v>100.37137112134653</v>
          </cell>
          <cell r="AB202" t="str">
            <v>!</v>
          </cell>
          <cell r="AC202">
            <v>55.609580730370695</v>
          </cell>
          <cell r="AD202" t="str">
            <v>!</v>
          </cell>
          <cell r="AE202" t="str">
            <v>!</v>
          </cell>
          <cell r="AF202">
            <v>40.002206032824205</v>
          </cell>
          <cell r="AG202" t="str">
            <v>!</v>
          </cell>
          <cell r="AH202">
            <v>38.181978624964714</v>
          </cell>
          <cell r="AI202" t="str">
            <v>!</v>
          </cell>
          <cell r="AJ202">
            <v>58.892517692797043</v>
          </cell>
          <cell r="AK202" t="str">
            <v>!</v>
          </cell>
          <cell r="AL202">
            <v>192.68628308095666</v>
          </cell>
          <cell r="AM202" t="str">
            <v>!</v>
          </cell>
          <cell r="AN202">
            <v>46.918551520782238</v>
          </cell>
          <cell r="AO202">
            <v>46.918551520782238</v>
          </cell>
          <cell r="AP202">
            <v>20.617598750943124</v>
          </cell>
          <cell r="AQ202">
            <v>20.617598750943124</v>
          </cell>
          <cell r="AR202" t="str">
            <v>!</v>
          </cell>
          <cell r="AS202">
            <v>187.67420608312895</v>
          </cell>
          <cell r="AT202" t="str">
            <v>!</v>
          </cell>
          <cell r="AU202">
            <v>33.602746271589503</v>
          </cell>
          <cell r="AV202">
            <v>33.602746271589503</v>
          </cell>
          <cell r="AW202">
            <v>20.617598750943124</v>
          </cell>
          <cell r="AX202">
            <v>20.617598750943124</v>
          </cell>
          <cell r="AY202" t="str">
            <v>!</v>
          </cell>
          <cell r="AZ202">
            <v>134.41098508635801</v>
          </cell>
          <cell r="BA202" t="str">
            <v>!</v>
          </cell>
          <cell r="BB202">
            <v>115.26380031712239</v>
          </cell>
          <cell r="BC202" t="str">
            <v>!</v>
          </cell>
          <cell r="BD202">
            <v>73.951011614508218</v>
          </cell>
          <cell r="BE202" t="str">
            <v>!</v>
          </cell>
        </row>
        <row r="203">
          <cell r="Y203" t="str">
            <v>!</v>
          </cell>
          <cell r="Z203" t="str">
            <v>!</v>
          </cell>
          <cell r="AA203" t="str">
            <v>-</v>
          </cell>
          <cell r="AB203" t="str">
            <v>!</v>
          </cell>
          <cell r="AC203" t="str">
            <v>-</v>
          </cell>
          <cell r="AD203" t="str">
            <v>!</v>
          </cell>
          <cell r="AE203" t="str">
            <v>!</v>
          </cell>
          <cell r="AF203" t="str">
            <v>-</v>
          </cell>
          <cell r="AG203" t="str">
            <v>!</v>
          </cell>
          <cell r="AH203" t="str">
            <v>-</v>
          </cell>
          <cell r="AI203" t="str">
            <v>!</v>
          </cell>
          <cell r="AJ203" t="str">
            <v>-</v>
          </cell>
          <cell r="AK203" t="str">
            <v>!</v>
          </cell>
          <cell r="AL203" t="str">
            <v>-</v>
          </cell>
          <cell r="AM203" t="str">
            <v>!</v>
          </cell>
          <cell r="AN203" t="str">
            <v>-</v>
          </cell>
          <cell r="AO203" t="str">
            <v>-</v>
          </cell>
          <cell r="AP203" t="str">
            <v>-</v>
          </cell>
          <cell r="AQ203" t="str">
            <v>-</v>
          </cell>
          <cell r="AR203" t="str">
            <v>!</v>
          </cell>
          <cell r="AS203" t="str">
            <v>-</v>
          </cell>
          <cell r="AT203" t="str">
            <v>!</v>
          </cell>
          <cell r="AU203" t="str">
            <v>-</v>
          </cell>
          <cell r="AV203" t="str">
            <v>-</v>
          </cell>
          <cell r="AW203" t="str">
            <v>-</v>
          </cell>
          <cell r="AX203" t="str">
            <v>-</v>
          </cell>
          <cell r="AY203" t="str">
            <v>!</v>
          </cell>
          <cell r="AZ203" t="str">
            <v>-</v>
          </cell>
          <cell r="BA203" t="str">
            <v>!</v>
          </cell>
          <cell r="BB203" t="str">
            <v>-</v>
          </cell>
          <cell r="BC203" t="str">
            <v>!</v>
          </cell>
          <cell r="BD203" t="str">
            <v>-</v>
          </cell>
          <cell r="BE20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lux"/>
      <sheetName val="Flux à divulguer par projet "/>
      <sheetName val="Paiements Par Projets"/>
      <sheetName val="Adj by Company (STE)"/>
      <sheetName val="Adj by Company (GOV)"/>
      <sheetName val="Rep by Tax (Pétrolier)"/>
      <sheetName val="Rep by Tax (COTCO)"/>
      <sheetName val="Rep by Tax (All)"/>
      <sheetName val="Rep by Tax (Mines)"/>
      <sheetName val="Taxes"/>
      <sheetName val="Lists"/>
      <sheetName val="Rep by Comp"/>
      <sheetName val="Ecart non justifié"/>
      <sheetName val="Total Ajustements"/>
      <sheetName val="Companies"/>
      <sheetName val="1"/>
      <sheetName val="2"/>
      <sheetName val="3"/>
      <sheetName val="4"/>
      <sheetName val="5"/>
      <sheetName val="6"/>
      <sheetName val="7"/>
      <sheetName val="8"/>
      <sheetName val="9"/>
      <sheetName val="10"/>
      <sheetName val="11"/>
      <sheetName val="COURS 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43">
          <cell r="K43">
            <v>23398125</v>
          </cell>
        </row>
        <row r="45">
          <cell r="K45">
            <v>89092397</v>
          </cell>
        </row>
      </sheetData>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https://www.londonstockexchange.com/search?searchtype=all&amp;q=Bowleven%20plc" TargetMode="External"/><Relationship Id="rId1" Type="http://schemas.openxmlformats.org/officeDocument/2006/relationships/hyperlink" Target="https://www.londonstockexchange.com/exchange/searchengine/search.html?lang=en&amp;x=-1361&amp;y=-149&amp;q=vog"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casablancabourse.com/lafargeholcimmaroc/action/capitalisation/" TargetMode="External"/><Relationship Id="rId1" Type="http://schemas.openxmlformats.org/officeDocument/2006/relationships/hyperlink" Target="https://ngxgroup.com/exchange/data/company-profile/?symbol=DANGCEM&amp;directory=companydirectory" TargetMode="External"/></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2580-0AA5-4520-84F0-4FEF6E2A4F7F}">
  <sheetPr codeName="Feuil1"/>
  <dimension ref="A1:A24"/>
  <sheetViews>
    <sheetView zoomScale="115" zoomScaleNormal="115" workbookViewId="0">
      <selection activeCell="A7" sqref="A7"/>
    </sheetView>
  </sheetViews>
  <sheetFormatPr baseColWidth="10" defaultColWidth="11.5" defaultRowHeight="18"/>
  <cols>
    <col min="1" max="1" width="88.83203125" style="368" bestFit="1" customWidth="1"/>
    <col min="2" max="16384" width="11.5" style="368"/>
  </cols>
  <sheetData>
    <row r="1" spans="1:1" ht="22">
      <c r="A1" s="1428" t="s">
        <v>410</v>
      </c>
    </row>
    <row r="2" spans="1:1">
      <c r="A2" s="367" t="s">
        <v>411</v>
      </c>
    </row>
    <row r="3" spans="1:1">
      <c r="A3" s="367" t="s">
        <v>412</v>
      </c>
    </row>
    <row r="4" spans="1:1">
      <c r="A4" s="367" t="s">
        <v>413</v>
      </c>
    </row>
    <row r="5" spans="1:1">
      <c r="A5" s="367" t="s">
        <v>414</v>
      </c>
    </row>
    <row r="6" spans="1:1">
      <c r="A6" s="367" t="s">
        <v>415</v>
      </c>
    </row>
    <row r="7" spans="1:1">
      <c r="A7" s="367" t="s">
        <v>416</v>
      </c>
    </row>
    <row r="8" spans="1:1">
      <c r="A8" s="367" t="s">
        <v>417</v>
      </c>
    </row>
    <row r="9" spans="1:1">
      <c r="A9" s="367" t="s">
        <v>418</v>
      </c>
    </row>
    <row r="10" spans="1:1">
      <c r="A10" s="367" t="s">
        <v>419</v>
      </c>
    </row>
    <row r="11" spans="1:1">
      <c r="A11" s="367" t="s">
        <v>2273</v>
      </c>
    </row>
    <row r="12" spans="1:1">
      <c r="A12" s="367" t="s">
        <v>2274</v>
      </c>
    </row>
    <row r="13" spans="1:1">
      <c r="A13" s="367" t="s">
        <v>420</v>
      </c>
    </row>
    <row r="14" spans="1:1">
      <c r="A14" s="367" t="s">
        <v>2140</v>
      </c>
    </row>
    <row r="15" spans="1:1">
      <c r="A15" s="367" t="s">
        <v>2141</v>
      </c>
    </row>
    <row r="16" spans="1:1">
      <c r="A16" s="367" t="s">
        <v>421</v>
      </c>
    </row>
    <row r="17" spans="1:1">
      <c r="A17" s="367" t="s">
        <v>422</v>
      </c>
    </row>
    <row r="18" spans="1:1">
      <c r="A18" s="367" t="s">
        <v>423</v>
      </c>
    </row>
    <row r="19" spans="1:1">
      <c r="A19" s="367" t="s">
        <v>1352</v>
      </c>
    </row>
    <row r="20" spans="1:1">
      <c r="A20" s="367" t="s">
        <v>1603</v>
      </c>
    </row>
    <row r="21" spans="1:1">
      <c r="A21" s="367" t="s">
        <v>1604</v>
      </c>
    </row>
    <row r="22" spans="1:1">
      <c r="A22" s="367" t="s">
        <v>2142</v>
      </c>
    </row>
    <row r="23" spans="1:1">
      <c r="A23" s="367" t="s">
        <v>2285</v>
      </c>
    </row>
    <row r="24" spans="1:1">
      <c r="A24" s="367" t="s">
        <v>2286</v>
      </c>
    </row>
  </sheetData>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8938-51B0-449D-B90E-16DA64EA0D8D}">
  <sheetPr codeName="Feuil10"/>
  <dimension ref="A2:K186"/>
  <sheetViews>
    <sheetView topLeftCell="A62" workbookViewId="0">
      <selection activeCell="E187" sqref="E187"/>
    </sheetView>
  </sheetViews>
  <sheetFormatPr baseColWidth="10" defaultRowHeight="15"/>
  <cols>
    <col min="2" max="2" width="9.83203125" bestFit="1" customWidth="1"/>
    <col min="3" max="3" width="12.83203125" bestFit="1" customWidth="1"/>
    <col min="4" max="4" width="45.83203125" bestFit="1" customWidth="1"/>
    <col min="5" max="5" width="15.83203125" bestFit="1" customWidth="1"/>
    <col min="6" max="6" width="11.5" bestFit="1" customWidth="1"/>
    <col min="7" max="7" width="15.83203125" bestFit="1" customWidth="1"/>
    <col min="8" max="8" width="14.83203125" customWidth="1"/>
    <col min="11" max="11" width="14.1640625" bestFit="1" customWidth="1"/>
  </cols>
  <sheetData>
    <row r="2" spans="1:8" ht="49.75" customHeight="1">
      <c r="A2" s="1132" t="s">
        <v>10</v>
      </c>
      <c r="B2" s="1132" t="s">
        <v>186</v>
      </c>
      <c r="C2" s="1132" t="s">
        <v>51</v>
      </c>
      <c r="D2" s="1132" t="s">
        <v>446</v>
      </c>
      <c r="E2" s="1132" t="s">
        <v>447</v>
      </c>
      <c r="F2" s="1132"/>
      <c r="G2" s="1141" t="s">
        <v>448</v>
      </c>
      <c r="H2" s="1141"/>
    </row>
    <row r="3" spans="1:8" ht="17">
      <c r="A3" s="1132"/>
      <c r="B3" s="1132"/>
      <c r="C3" s="1132"/>
      <c r="D3" s="1132"/>
      <c r="E3" s="25" t="s">
        <v>243</v>
      </c>
      <c r="F3" s="25" t="s">
        <v>449</v>
      </c>
      <c r="G3" s="25" t="s">
        <v>243</v>
      </c>
      <c r="H3" s="485" t="s">
        <v>449</v>
      </c>
    </row>
    <row r="4" spans="1:8" ht="17">
      <c r="A4" s="1147" t="s">
        <v>13</v>
      </c>
      <c r="B4" s="1142" t="s">
        <v>187</v>
      </c>
      <c r="C4" s="1143" t="s">
        <v>188</v>
      </c>
      <c r="D4" s="486" t="s">
        <v>189</v>
      </c>
      <c r="E4" s="487"/>
      <c r="F4" s="487">
        <v>0</v>
      </c>
      <c r="G4" s="487"/>
      <c r="H4" s="487"/>
    </row>
    <row r="5" spans="1:8" ht="17">
      <c r="A5" s="1147"/>
      <c r="B5" s="1142"/>
      <c r="C5" s="1143"/>
      <c r="D5" s="486" t="s">
        <v>2268</v>
      </c>
      <c r="E5" s="487"/>
      <c r="F5" s="487">
        <v>0</v>
      </c>
      <c r="G5" s="487"/>
      <c r="H5" s="487"/>
    </row>
    <row r="6" spans="1:8" ht="34">
      <c r="A6" s="1147"/>
      <c r="B6" s="1142"/>
      <c r="C6" s="1143"/>
      <c r="D6" s="486" t="s">
        <v>451</v>
      </c>
      <c r="E6" s="487"/>
      <c r="F6" s="487">
        <v>0</v>
      </c>
      <c r="G6" s="487"/>
      <c r="H6" s="487"/>
    </row>
    <row r="7" spans="1:8" ht="17">
      <c r="A7" s="1147"/>
      <c r="B7" s="1142"/>
      <c r="C7" s="1143"/>
      <c r="D7" s="486" t="s">
        <v>452</v>
      </c>
      <c r="E7" s="487"/>
      <c r="F7" s="487">
        <v>0</v>
      </c>
      <c r="G7" s="487"/>
      <c r="H7" s="487"/>
    </row>
    <row r="8" spans="1:8" ht="17">
      <c r="A8" s="1147"/>
      <c r="B8" s="1142" t="s">
        <v>193</v>
      </c>
      <c r="C8" s="1143" t="s">
        <v>456</v>
      </c>
      <c r="D8" s="486" t="s">
        <v>189</v>
      </c>
      <c r="E8" s="487">
        <v>105</v>
      </c>
      <c r="F8" s="487">
        <v>0</v>
      </c>
      <c r="G8" s="487"/>
      <c r="H8" s="487"/>
    </row>
    <row r="9" spans="1:8" ht="17">
      <c r="A9" s="1147"/>
      <c r="B9" s="1142"/>
      <c r="C9" s="1143"/>
      <c r="D9" s="486" t="s">
        <v>2268</v>
      </c>
      <c r="E9" s="487">
        <v>72</v>
      </c>
      <c r="F9" s="487">
        <v>0</v>
      </c>
      <c r="G9" s="487"/>
      <c r="H9" s="487"/>
    </row>
    <row r="10" spans="1:8" ht="34">
      <c r="A10" s="1147"/>
      <c r="B10" s="1142"/>
      <c r="C10" s="1143"/>
      <c r="D10" s="486" t="s">
        <v>451</v>
      </c>
      <c r="E10" s="487">
        <v>0</v>
      </c>
      <c r="F10" s="487">
        <v>0</v>
      </c>
      <c r="G10" s="487"/>
      <c r="H10" s="487"/>
    </row>
    <row r="11" spans="1:8" ht="17">
      <c r="A11" s="1147"/>
      <c r="B11" s="1142"/>
      <c r="C11" s="1143"/>
      <c r="D11" s="486" t="s">
        <v>452</v>
      </c>
      <c r="E11" s="487">
        <v>52</v>
      </c>
      <c r="F11" s="487">
        <v>0</v>
      </c>
      <c r="G11" s="487"/>
      <c r="H11" s="487"/>
    </row>
    <row r="12" spans="1:8" ht="17">
      <c r="A12" s="1147"/>
      <c r="B12" s="1142" t="s">
        <v>195</v>
      </c>
      <c r="C12" s="1143" t="s">
        <v>188</v>
      </c>
      <c r="D12" s="486" t="s">
        <v>189</v>
      </c>
      <c r="E12" s="487"/>
      <c r="F12" s="487">
        <v>0</v>
      </c>
      <c r="G12" s="487"/>
      <c r="H12" s="487"/>
    </row>
    <row r="13" spans="1:8" ht="17">
      <c r="A13" s="1147"/>
      <c r="B13" s="1142"/>
      <c r="C13" s="1143"/>
      <c r="D13" s="486" t="s">
        <v>2268</v>
      </c>
      <c r="E13" s="487"/>
      <c r="F13" s="487">
        <v>0</v>
      </c>
      <c r="G13" s="487"/>
      <c r="H13" s="487"/>
    </row>
    <row r="14" spans="1:8" ht="34">
      <c r="A14" s="1147"/>
      <c r="B14" s="1142"/>
      <c r="C14" s="1143"/>
      <c r="D14" s="486" t="s">
        <v>451</v>
      </c>
      <c r="E14" s="487"/>
      <c r="F14" s="487">
        <v>0</v>
      </c>
      <c r="G14" s="487"/>
      <c r="H14" s="487"/>
    </row>
    <row r="15" spans="1:8" ht="17">
      <c r="A15" s="1147"/>
      <c r="B15" s="1142"/>
      <c r="C15" s="1143"/>
      <c r="D15" s="486" t="s">
        <v>452</v>
      </c>
      <c r="E15" s="487"/>
      <c r="F15" s="487">
        <v>0</v>
      </c>
      <c r="G15" s="487"/>
      <c r="H15" s="487"/>
    </row>
    <row r="16" spans="1:8" ht="17">
      <c r="A16" s="1147"/>
      <c r="B16" s="1142" t="s">
        <v>195</v>
      </c>
      <c r="C16" s="1143" t="s">
        <v>456</v>
      </c>
      <c r="D16" s="486" t="s">
        <v>189</v>
      </c>
      <c r="E16" s="487">
        <v>45</v>
      </c>
      <c r="F16" s="487">
        <v>0</v>
      </c>
      <c r="G16" s="487"/>
      <c r="H16" s="487"/>
    </row>
    <row r="17" spans="1:11" ht="17">
      <c r="A17" s="1147"/>
      <c r="B17" s="1142"/>
      <c r="C17" s="1143"/>
      <c r="D17" s="486" t="s">
        <v>2268</v>
      </c>
      <c r="E17" s="487">
        <v>62</v>
      </c>
      <c r="F17" s="487">
        <v>0</v>
      </c>
      <c r="G17" s="487"/>
      <c r="H17" s="487"/>
    </row>
    <row r="18" spans="1:11" ht="34">
      <c r="A18" s="1147"/>
      <c r="B18" s="1142"/>
      <c r="C18" s="1143"/>
      <c r="D18" s="486" t="s">
        <v>451</v>
      </c>
      <c r="E18" s="487">
        <v>0</v>
      </c>
      <c r="F18" s="487">
        <v>0</v>
      </c>
      <c r="G18" s="487"/>
      <c r="H18" s="487"/>
    </row>
    <row r="19" spans="1:11" ht="17">
      <c r="A19" s="1147"/>
      <c r="B19" s="1142"/>
      <c r="C19" s="1143"/>
      <c r="D19" s="486" t="s">
        <v>452</v>
      </c>
      <c r="E19" s="487">
        <v>22</v>
      </c>
      <c r="F19" s="487">
        <v>0</v>
      </c>
      <c r="G19" s="487"/>
      <c r="H19" s="487"/>
    </row>
    <row r="20" spans="1:11" ht="17">
      <c r="A20" s="1139" t="s">
        <v>639</v>
      </c>
      <c r="B20" s="1140" t="s">
        <v>187</v>
      </c>
      <c r="C20" s="1138" t="s">
        <v>188</v>
      </c>
      <c r="D20" s="13" t="s">
        <v>189</v>
      </c>
      <c r="E20" s="488">
        <v>2</v>
      </c>
      <c r="F20" s="488">
        <v>24</v>
      </c>
      <c r="G20" s="1028">
        <v>5.7124699999999999E-4</v>
      </c>
      <c r="H20" s="1028">
        <v>6.4223789999999998E-3</v>
      </c>
      <c r="K20" s="1027"/>
    </row>
    <row r="21" spans="1:11" ht="17">
      <c r="A21" s="1139"/>
      <c r="B21" s="1140"/>
      <c r="C21" s="1138"/>
      <c r="D21" s="13" t="s">
        <v>2268</v>
      </c>
      <c r="E21" s="488">
        <v>137</v>
      </c>
      <c r="F21" s="488">
        <v>10</v>
      </c>
      <c r="G21" s="1028">
        <v>8.2265930000000008E-3</v>
      </c>
      <c r="H21" s="1028">
        <v>2.5647349999999998E-3</v>
      </c>
    </row>
    <row r="22" spans="1:11" ht="34">
      <c r="A22" s="1139"/>
      <c r="B22" s="1140"/>
      <c r="C22" s="1138"/>
      <c r="D22" s="13" t="s">
        <v>451</v>
      </c>
      <c r="E22" s="445">
        <v>13</v>
      </c>
      <c r="F22" s="445"/>
      <c r="G22" s="1029">
        <v>3.6264100000000003E-4</v>
      </c>
      <c r="H22" s="1028">
        <v>0</v>
      </c>
    </row>
    <row r="23" spans="1:11" ht="17">
      <c r="A23" s="1139"/>
      <c r="B23" s="1140"/>
      <c r="C23" s="1138"/>
      <c r="D23" s="13" t="s">
        <v>452</v>
      </c>
      <c r="E23" s="488">
        <v>3</v>
      </c>
      <c r="F23" s="488"/>
      <c r="G23" s="1028">
        <v>5.9153000000000001E-5</v>
      </c>
      <c r="H23" s="1028">
        <v>0</v>
      </c>
    </row>
    <row r="24" spans="1:11" ht="17">
      <c r="A24" s="1139"/>
      <c r="B24" s="1140" t="s">
        <v>193</v>
      </c>
      <c r="C24" s="1138" t="s">
        <v>456</v>
      </c>
      <c r="D24" s="13" t="s">
        <v>189</v>
      </c>
      <c r="E24" s="488"/>
      <c r="F24" s="488"/>
      <c r="G24" s="1028">
        <v>0</v>
      </c>
      <c r="H24" s="1028">
        <v>0</v>
      </c>
    </row>
    <row r="25" spans="1:11" ht="17">
      <c r="A25" s="1139"/>
      <c r="B25" s="1140"/>
      <c r="C25" s="1138"/>
      <c r="D25" s="13" t="s">
        <v>2268</v>
      </c>
      <c r="E25" s="488"/>
      <c r="F25" s="488"/>
      <c r="G25" s="1028">
        <v>0</v>
      </c>
      <c r="H25" s="1028">
        <v>0</v>
      </c>
    </row>
    <row r="26" spans="1:11" ht="34">
      <c r="A26" s="1139"/>
      <c r="B26" s="1140"/>
      <c r="C26" s="1138"/>
      <c r="D26" s="13" t="s">
        <v>451</v>
      </c>
      <c r="E26" s="488"/>
      <c r="F26" s="488"/>
      <c r="G26" s="1028">
        <v>0</v>
      </c>
      <c r="H26" s="1028">
        <v>0</v>
      </c>
    </row>
    <row r="27" spans="1:11" ht="17">
      <c r="A27" s="1139"/>
      <c r="B27" s="1140"/>
      <c r="C27" s="1138"/>
      <c r="D27" s="13" t="s">
        <v>452</v>
      </c>
      <c r="E27" s="488"/>
      <c r="F27" s="488"/>
      <c r="G27" s="1028">
        <v>0</v>
      </c>
      <c r="H27" s="1028">
        <v>0</v>
      </c>
    </row>
    <row r="28" spans="1:11" ht="17">
      <c r="A28" s="1139"/>
      <c r="B28" s="1140" t="s">
        <v>195</v>
      </c>
      <c r="C28" s="1138" t="s">
        <v>188</v>
      </c>
      <c r="D28" s="13" t="s">
        <v>189</v>
      </c>
      <c r="E28" s="488">
        <v>2</v>
      </c>
      <c r="F28" s="488">
        <v>2</v>
      </c>
      <c r="G28" s="1028">
        <v>2.1358099999999999E-4</v>
      </c>
      <c r="H28" s="1028">
        <v>2.9712599999999999E-4</v>
      </c>
    </row>
    <row r="29" spans="1:11" ht="17">
      <c r="A29" s="1139"/>
      <c r="B29" s="1140"/>
      <c r="C29" s="1138"/>
      <c r="D29" s="13" t="s">
        <v>2268</v>
      </c>
      <c r="E29" s="488">
        <v>33</v>
      </c>
      <c r="F29" s="488"/>
      <c r="G29" s="1028">
        <v>1.556424E-3</v>
      </c>
      <c r="H29" s="1028">
        <v>0</v>
      </c>
    </row>
    <row r="30" spans="1:11" ht="34">
      <c r="A30" s="1139"/>
      <c r="B30" s="1140"/>
      <c r="C30" s="1138"/>
      <c r="D30" s="13" t="s">
        <v>451</v>
      </c>
      <c r="E30" s="445">
        <v>8</v>
      </c>
      <c r="F30" s="445"/>
      <c r="G30" s="1029">
        <v>1.8510799999999999E-4</v>
      </c>
      <c r="H30" s="1028">
        <v>0</v>
      </c>
    </row>
    <row r="31" spans="1:11" ht="17">
      <c r="A31" s="1139"/>
      <c r="B31" s="1140"/>
      <c r="C31" s="1138"/>
      <c r="D31" s="13" t="s">
        <v>452</v>
      </c>
      <c r="E31" s="14"/>
      <c r="F31" s="14"/>
      <c r="G31" s="1030">
        <v>0</v>
      </c>
      <c r="H31" s="1030">
        <v>0</v>
      </c>
    </row>
    <row r="32" spans="1:11" ht="17">
      <c r="A32" s="1139"/>
      <c r="B32" s="1140" t="s">
        <v>195</v>
      </c>
      <c r="C32" s="1138" t="s">
        <v>456</v>
      </c>
      <c r="D32" s="13" t="s">
        <v>189</v>
      </c>
      <c r="E32" s="14"/>
      <c r="F32" s="14"/>
      <c r="G32" s="1030">
        <v>0</v>
      </c>
      <c r="H32" s="1030">
        <v>0</v>
      </c>
    </row>
    <row r="33" spans="1:9" ht="17">
      <c r="A33" s="1139"/>
      <c r="B33" s="1140"/>
      <c r="C33" s="1138"/>
      <c r="D33" s="13" t="s">
        <v>2268</v>
      </c>
      <c r="E33" s="14"/>
      <c r="F33" s="14"/>
      <c r="G33" s="1030">
        <v>0</v>
      </c>
      <c r="H33" s="1030">
        <v>0</v>
      </c>
    </row>
    <row r="34" spans="1:9" ht="34">
      <c r="A34" s="1139"/>
      <c r="B34" s="1140"/>
      <c r="C34" s="1138"/>
      <c r="D34" s="13" t="s">
        <v>451</v>
      </c>
      <c r="E34" s="14"/>
      <c r="F34" s="14"/>
      <c r="G34" s="1030">
        <v>0</v>
      </c>
      <c r="H34" s="1030">
        <v>0</v>
      </c>
    </row>
    <row r="35" spans="1:9" ht="18" thickBot="1">
      <c r="A35" s="1139"/>
      <c r="B35" s="1140"/>
      <c r="C35" s="1138"/>
      <c r="D35" s="13" t="s">
        <v>452</v>
      </c>
      <c r="E35" s="14"/>
      <c r="F35" s="14"/>
      <c r="G35" s="1030">
        <v>0</v>
      </c>
      <c r="H35" s="1030">
        <v>0</v>
      </c>
    </row>
    <row r="36" spans="1:9" ht="17" thickBot="1">
      <c r="A36" s="1146" t="s">
        <v>16</v>
      </c>
      <c r="B36" s="1136" t="s">
        <v>1550</v>
      </c>
      <c r="C36" s="1137" t="s">
        <v>1551</v>
      </c>
      <c r="D36" s="489" t="s">
        <v>1552</v>
      </c>
      <c r="E36" s="490">
        <v>0</v>
      </c>
      <c r="F36" s="491">
        <v>1</v>
      </c>
      <c r="G36" s="492"/>
      <c r="H36" s="493">
        <v>1.664302986</v>
      </c>
      <c r="I36" s="1133"/>
    </row>
    <row r="37" spans="1:9" ht="17" thickBot="1">
      <c r="A37" s="1146"/>
      <c r="B37" s="1136"/>
      <c r="C37" s="1137"/>
      <c r="D37" s="489" t="s">
        <v>1553</v>
      </c>
      <c r="E37" s="494">
        <v>5</v>
      </c>
      <c r="F37" s="495">
        <v>6</v>
      </c>
      <c r="G37" s="492">
        <v>0.50958682399999999</v>
      </c>
      <c r="H37" s="493">
        <v>0.74560380000000004</v>
      </c>
      <c r="I37" s="1134"/>
    </row>
    <row r="38" spans="1:9" ht="17" thickBot="1">
      <c r="A38" s="1146"/>
      <c r="B38" s="1136"/>
      <c r="C38" s="1137"/>
      <c r="D38" s="489" t="s">
        <v>1554</v>
      </c>
      <c r="E38" s="494">
        <v>22</v>
      </c>
      <c r="F38" s="495">
        <v>5</v>
      </c>
      <c r="G38" s="492">
        <v>2.1209905170000001</v>
      </c>
      <c r="H38" s="493">
        <v>0.210936072</v>
      </c>
      <c r="I38" s="1134"/>
    </row>
    <row r="39" spans="1:9" ht="17" thickBot="1">
      <c r="A39" s="1146"/>
      <c r="B39" s="1136"/>
      <c r="C39" s="1137"/>
      <c r="D39" s="489" t="s">
        <v>1555</v>
      </c>
      <c r="E39" s="494">
        <v>67</v>
      </c>
      <c r="F39" s="495">
        <v>0</v>
      </c>
      <c r="G39" s="492">
        <v>2.7479937130000001</v>
      </c>
      <c r="H39" s="493"/>
      <c r="I39" s="1134"/>
    </row>
    <row r="40" spans="1:9" ht="17" thickBot="1">
      <c r="A40" s="1146"/>
      <c r="B40" s="1136" t="s">
        <v>1550</v>
      </c>
      <c r="C40" s="1137" t="s">
        <v>1556</v>
      </c>
      <c r="D40" s="489" t="s">
        <v>1552</v>
      </c>
      <c r="E40" s="494">
        <v>0</v>
      </c>
      <c r="F40" s="495">
        <v>0</v>
      </c>
      <c r="G40" s="496"/>
      <c r="H40" s="497"/>
      <c r="I40" s="1134"/>
    </row>
    <row r="41" spans="1:9" ht="17" thickBot="1">
      <c r="A41" s="1146"/>
      <c r="B41" s="1136"/>
      <c r="C41" s="1137"/>
      <c r="D41" s="489" t="s">
        <v>1553</v>
      </c>
      <c r="E41" s="494">
        <v>0</v>
      </c>
      <c r="F41" s="495">
        <v>1</v>
      </c>
      <c r="G41" s="496"/>
      <c r="H41" s="497">
        <v>0.98240000000000005</v>
      </c>
      <c r="I41" s="1134"/>
    </row>
    <row r="42" spans="1:9" ht="17" thickBot="1">
      <c r="A42" s="1146"/>
      <c r="B42" s="1136"/>
      <c r="C42" s="1137"/>
      <c r="D42" s="489" t="s">
        <v>1554</v>
      </c>
      <c r="E42" s="494">
        <v>9</v>
      </c>
      <c r="F42" s="495">
        <v>11</v>
      </c>
      <c r="G42" s="496">
        <v>0.160299108</v>
      </c>
      <c r="H42" s="497">
        <v>0.45279999999999998</v>
      </c>
      <c r="I42" s="1134"/>
    </row>
    <row r="43" spans="1:9" ht="17" thickBot="1">
      <c r="A43" s="1146"/>
      <c r="B43" s="1136"/>
      <c r="C43" s="1137"/>
      <c r="D43" s="489" t="s">
        <v>1555</v>
      </c>
      <c r="E43" s="494">
        <v>97</v>
      </c>
      <c r="F43" s="495">
        <v>0</v>
      </c>
      <c r="G43" s="496">
        <v>1.0556133599999999</v>
      </c>
      <c r="H43" s="497"/>
      <c r="I43" s="1134"/>
    </row>
    <row r="44" spans="1:9" ht="17" thickBot="1">
      <c r="A44" s="1146"/>
      <c r="B44" s="1136" t="s">
        <v>1557</v>
      </c>
      <c r="C44" s="1137" t="s">
        <v>1551</v>
      </c>
      <c r="D44" s="489" t="s">
        <v>1552</v>
      </c>
      <c r="E44" s="494">
        <v>1</v>
      </c>
      <c r="F44" s="495">
        <v>0</v>
      </c>
      <c r="G44" s="492">
        <v>4.9297919000000003E-2</v>
      </c>
      <c r="H44" s="497"/>
      <c r="I44" s="1134"/>
    </row>
    <row r="45" spans="1:9" ht="17" thickBot="1">
      <c r="A45" s="1146"/>
      <c r="B45" s="1136"/>
      <c r="C45" s="1137"/>
      <c r="D45" s="489" t="s">
        <v>1553</v>
      </c>
      <c r="E45" s="494">
        <v>2</v>
      </c>
      <c r="F45" s="495">
        <v>0</v>
      </c>
      <c r="G45" s="492">
        <v>0.19524093000000001</v>
      </c>
      <c r="H45" s="497"/>
      <c r="I45" s="1134"/>
    </row>
    <row r="46" spans="1:9" ht="17" thickBot="1">
      <c r="A46" s="1146"/>
      <c r="B46" s="1136"/>
      <c r="C46" s="1137"/>
      <c r="D46" s="489" t="s">
        <v>1554</v>
      </c>
      <c r="E46" s="494">
        <v>7</v>
      </c>
      <c r="F46" s="495">
        <v>0</v>
      </c>
      <c r="G46" s="498">
        <v>0.390154151</v>
      </c>
      <c r="H46" s="497"/>
      <c r="I46" s="1134"/>
    </row>
    <row r="47" spans="1:9" ht="17" thickBot="1">
      <c r="A47" s="1146"/>
      <c r="B47" s="1136"/>
      <c r="C47" s="1137"/>
      <c r="D47" s="489" t="s">
        <v>1555</v>
      </c>
      <c r="E47" s="494">
        <v>14</v>
      </c>
      <c r="F47" s="495">
        <v>0</v>
      </c>
      <c r="G47" s="492">
        <v>0.37484071400000002</v>
      </c>
      <c r="H47" s="497"/>
      <c r="I47" s="1134"/>
    </row>
    <row r="48" spans="1:9" ht="17" thickBot="1">
      <c r="A48" s="1146"/>
      <c r="B48" s="1136" t="s">
        <v>1557</v>
      </c>
      <c r="C48" s="1137" t="s">
        <v>1556</v>
      </c>
      <c r="D48" s="489" t="s">
        <v>1552</v>
      </c>
      <c r="E48" s="494">
        <v>0</v>
      </c>
      <c r="F48" s="495">
        <v>0</v>
      </c>
      <c r="G48" s="496"/>
      <c r="H48" s="497"/>
      <c r="I48" s="1134"/>
    </row>
    <row r="49" spans="1:9" ht="17" thickBot="1">
      <c r="A49" s="1146"/>
      <c r="B49" s="1136"/>
      <c r="C49" s="1137"/>
      <c r="D49" s="489" t="s">
        <v>1553</v>
      </c>
      <c r="E49" s="494">
        <v>0</v>
      </c>
      <c r="F49" s="495">
        <v>0</v>
      </c>
      <c r="G49" s="496"/>
      <c r="H49" s="497"/>
      <c r="I49" s="1134"/>
    </row>
    <row r="50" spans="1:9" ht="17" thickBot="1">
      <c r="A50" s="1146"/>
      <c r="B50" s="1136"/>
      <c r="C50" s="1137"/>
      <c r="D50" s="489" t="s">
        <v>1554</v>
      </c>
      <c r="E50" s="494">
        <v>0</v>
      </c>
      <c r="F50" s="495">
        <v>1</v>
      </c>
      <c r="G50" s="496"/>
      <c r="H50" s="497">
        <v>9.4999999999999998E-3</v>
      </c>
      <c r="I50" s="1134"/>
    </row>
    <row r="51" spans="1:9" ht="17" thickBot="1">
      <c r="A51" s="1146"/>
      <c r="B51" s="1144"/>
      <c r="C51" s="1145"/>
      <c r="D51" s="499" t="s">
        <v>1555</v>
      </c>
      <c r="E51" s="494">
        <v>8</v>
      </c>
      <c r="F51" s="495">
        <v>0</v>
      </c>
      <c r="G51" s="496">
        <v>7.3952255999999994E-2</v>
      </c>
      <c r="H51" s="497"/>
      <c r="I51" s="1135"/>
    </row>
    <row r="52" spans="1:9" ht="17">
      <c r="A52" s="1139" t="s">
        <v>642</v>
      </c>
      <c r="B52" s="1140" t="s">
        <v>187</v>
      </c>
      <c r="C52" s="1138" t="s">
        <v>188</v>
      </c>
      <c r="D52" s="13" t="s">
        <v>189</v>
      </c>
      <c r="E52" s="488">
        <v>7</v>
      </c>
      <c r="F52" s="14"/>
      <c r="G52" s="1028">
        <v>8.2055500000000005E-4</v>
      </c>
      <c r="H52" s="14"/>
    </row>
    <row r="53" spans="1:9" ht="17">
      <c r="A53" s="1139"/>
      <c r="B53" s="1140"/>
      <c r="C53" s="1138"/>
      <c r="D53" s="13" t="s">
        <v>2268</v>
      </c>
      <c r="E53" s="488">
        <v>42</v>
      </c>
      <c r="F53" s="14"/>
      <c r="G53" s="1028">
        <v>2.4389170000000001E-3</v>
      </c>
      <c r="H53" s="14"/>
    </row>
    <row r="54" spans="1:9" ht="34">
      <c r="A54" s="1139"/>
      <c r="B54" s="1140"/>
      <c r="C54" s="1138"/>
      <c r="D54" s="13" t="s">
        <v>451</v>
      </c>
      <c r="E54" s="445">
        <v>1</v>
      </c>
      <c r="F54" s="14"/>
      <c r="G54" s="1029">
        <v>3.6838000000000002E-5</v>
      </c>
      <c r="H54" s="14"/>
    </row>
    <row r="55" spans="1:9" ht="17">
      <c r="A55" s="1139"/>
      <c r="B55" s="1140"/>
      <c r="C55" s="1138"/>
      <c r="D55" s="13" t="s">
        <v>452</v>
      </c>
      <c r="E55" s="488"/>
      <c r="F55" s="14"/>
      <c r="G55" s="1028">
        <v>0</v>
      </c>
      <c r="H55" s="14"/>
    </row>
    <row r="56" spans="1:9" ht="17">
      <c r="A56" s="1139"/>
      <c r="B56" s="1140" t="s">
        <v>193</v>
      </c>
      <c r="C56" s="1138" t="s">
        <v>456</v>
      </c>
      <c r="D56" s="13" t="s">
        <v>189</v>
      </c>
      <c r="E56" s="488"/>
      <c r="F56" s="14"/>
      <c r="G56" s="1028">
        <v>0</v>
      </c>
      <c r="H56" s="14"/>
    </row>
    <row r="57" spans="1:9" ht="17">
      <c r="A57" s="1139"/>
      <c r="B57" s="1140"/>
      <c r="C57" s="1138"/>
      <c r="D57" s="13" t="s">
        <v>2268</v>
      </c>
      <c r="E57" s="488"/>
      <c r="F57" s="14"/>
      <c r="G57" s="1028">
        <v>0</v>
      </c>
      <c r="H57" s="14"/>
    </row>
    <row r="58" spans="1:9" ht="34">
      <c r="A58" s="1139"/>
      <c r="B58" s="1140"/>
      <c r="C58" s="1138"/>
      <c r="D58" s="13" t="s">
        <v>451</v>
      </c>
      <c r="E58" s="488"/>
      <c r="F58" s="14"/>
      <c r="G58" s="1028">
        <v>0</v>
      </c>
      <c r="H58" s="14"/>
    </row>
    <row r="59" spans="1:9" ht="17">
      <c r="A59" s="1139"/>
      <c r="B59" s="1140"/>
      <c r="C59" s="1138"/>
      <c r="D59" s="13" t="s">
        <v>452</v>
      </c>
      <c r="E59" s="488"/>
      <c r="F59" s="14"/>
      <c r="G59" s="1028">
        <v>0</v>
      </c>
      <c r="H59" s="14"/>
    </row>
    <row r="60" spans="1:9" ht="17">
      <c r="A60" s="1139"/>
      <c r="B60" s="1140" t="s">
        <v>195</v>
      </c>
      <c r="C60" s="1138" t="s">
        <v>188</v>
      </c>
      <c r="D60" s="13" t="s">
        <v>189</v>
      </c>
      <c r="E60" s="488"/>
      <c r="F60" s="14"/>
      <c r="G60" s="1028">
        <v>0</v>
      </c>
      <c r="H60" s="14"/>
    </row>
    <row r="61" spans="1:9" ht="17">
      <c r="A61" s="1139"/>
      <c r="B61" s="1140"/>
      <c r="C61" s="1138"/>
      <c r="D61" s="13" t="s">
        <v>2268</v>
      </c>
      <c r="E61" s="488">
        <v>3</v>
      </c>
      <c r="F61" s="14"/>
      <c r="G61" s="1028">
        <v>2.13606E-4</v>
      </c>
      <c r="H61" s="14"/>
    </row>
    <row r="62" spans="1:9" ht="34">
      <c r="A62" s="1139"/>
      <c r="B62" s="1140"/>
      <c r="C62" s="1138"/>
      <c r="D62" s="13" t="s">
        <v>451</v>
      </c>
      <c r="E62" s="14"/>
      <c r="F62" s="14"/>
      <c r="G62" s="1030">
        <v>0</v>
      </c>
      <c r="H62" s="14"/>
    </row>
    <row r="63" spans="1:9" ht="17">
      <c r="A63" s="1139"/>
      <c r="B63" s="1140"/>
      <c r="C63" s="1138"/>
      <c r="D63" s="13" t="s">
        <v>452</v>
      </c>
      <c r="E63" s="14"/>
      <c r="F63" s="14"/>
      <c r="G63" s="1030">
        <v>0</v>
      </c>
      <c r="H63" s="14"/>
    </row>
    <row r="64" spans="1:9" ht="17">
      <c r="A64" s="1139"/>
      <c r="B64" s="1140" t="s">
        <v>195</v>
      </c>
      <c r="C64" s="1138" t="s">
        <v>456</v>
      </c>
      <c r="D64" s="13" t="s">
        <v>189</v>
      </c>
      <c r="E64" s="14"/>
      <c r="F64" s="14"/>
      <c r="G64" s="1030">
        <v>0</v>
      </c>
      <c r="H64" s="14"/>
    </row>
    <row r="65" spans="1:8" ht="17">
      <c r="A65" s="1139"/>
      <c r="B65" s="1140"/>
      <c r="C65" s="1138"/>
      <c r="D65" s="13" t="s">
        <v>2268</v>
      </c>
      <c r="E65" s="14"/>
      <c r="F65" s="14"/>
      <c r="G65" s="1030">
        <v>0</v>
      </c>
      <c r="H65" s="14"/>
    </row>
    <row r="66" spans="1:8" ht="34">
      <c r="A66" s="1139"/>
      <c r="B66" s="1140"/>
      <c r="C66" s="1138"/>
      <c r="D66" s="13" t="s">
        <v>451</v>
      </c>
      <c r="E66" s="14"/>
      <c r="F66" s="14"/>
      <c r="G66" s="1030">
        <v>0</v>
      </c>
      <c r="H66" s="14"/>
    </row>
    <row r="67" spans="1:8" ht="17">
      <c r="A67" s="1139"/>
      <c r="B67" s="1140"/>
      <c r="C67" s="1138"/>
      <c r="D67" s="13" t="s">
        <v>452</v>
      </c>
      <c r="E67" s="14"/>
      <c r="F67" s="14"/>
      <c r="G67" s="1030">
        <v>0</v>
      </c>
      <c r="H67" s="14"/>
    </row>
    <row r="68" spans="1:8" ht="17" thickBot="1">
      <c r="A68" s="1152" t="s">
        <v>18</v>
      </c>
      <c r="B68" s="1148" t="s">
        <v>1550</v>
      </c>
      <c r="C68" s="1149" t="s">
        <v>1551</v>
      </c>
      <c r="D68" s="500" t="s">
        <v>1552</v>
      </c>
      <c r="E68" s="495"/>
      <c r="F68" s="495"/>
      <c r="G68" s="501"/>
      <c r="H68" s="502"/>
    </row>
    <row r="69" spans="1:8" ht="17" thickBot="1">
      <c r="A69" s="1152"/>
      <c r="B69" s="1148"/>
      <c r="C69" s="1149"/>
      <c r="D69" s="500" t="s">
        <v>1553</v>
      </c>
      <c r="E69" s="495"/>
      <c r="F69" s="495"/>
      <c r="G69" s="501"/>
      <c r="H69" s="502"/>
    </row>
    <row r="70" spans="1:8" ht="17" thickBot="1">
      <c r="A70" s="1152"/>
      <c r="B70" s="1148"/>
      <c r="C70" s="1149"/>
      <c r="D70" s="500" t="s">
        <v>1554</v>
      </c>
      <c r="E70" s="495"/>
      <c r="F70" s="495"/>
      <c r="G70" s="501"/>
      <c r="H70" s="502"/>
    </row>
    <row r="71" spans="1:8" ht="17" thickBot="1">
      <c r="A71" s="1152"/>
      <c r="B71" s="1148"/>
      <c r="C71" s="1149"/>
      <c r="D71" s="500" t="s">
        <v>1555</v>
      </c>
      <c r="E71" s="495"/>
      <c r="F71" s="495"/>
      <c r="G71" s="501"/>
      <c r="H71" s="502"/>
    </row>
    <row r="72" spans="1:8" ht="17" thickBot="1">
      <c r="A72" s="1152"/>
      <c r="B72" s="1148" t="s">
        <v>1550</v>
      </c>
      <c r="C72" s="1149" t="s">
        <v>1556</v>
      </c>
      <c r="D72" s="500" t="s">
        <v>1552</v>
      </c>
      <c r="E72" s="495"/>
      <c r="F72" s="495"/>
      <c r="G72" s="501"/>
      <c r="H72" s="502"/>
    </row>
    <row r="73" spans="1:8" ht="17" thickBot="1">
      <c r="A73" s="1152"/>
      <c r="B73" s="1148"/>
      <c r="C73" s="1149"/>
      <c r="D73" s="500" t="s">
        <v>1553</v>
      </c>
      <c r="E73" s="495"/>
      <c r="F73" s="495"/>
      <c r="G73" s="501"/>
      <c r="H73" s="502"/>
    </row>
    <row r="74" spans="1:8" ht="17" thickBot="1">
      <c r="A74" s="1152"/>
      <c r="B74" s="1148"/>
      <c r="C74" s="1149"/>
      <c r="D74" s="500" t="s">
        <v>1554</v>
      </c>
      <c r="E74" s="495"/>
      <c r="F74" s="495"/>
      <c r="G74" s="501"/>
      <c r="H74" s="502"/>
    </row>
    <row r="75" spans="1:8" ht="17" thickBot="1">
      <c r="A75" s="1152"/>
      <c r="B75" s="1148"/>
      <c r="C75" s="1149"/>
      <c r="D75" s="500" t="s">
        <v>1555</v>
      </c>
      <c r="E75" s="495"/>
      <c r="F75" s="495"/>
      <c r="G75" s="501"/>
      <c r="H75" s="502"/>
    </row>
    <row r="76" spans="1:8" ht="17" thickBot="1">
      <c r="A76" s="1152"/>
      <c r="B76" s="1148" t="s">
        <v>1557</v>
      </c>
      <c r="C76" s="1149" t="s">
        <v>1551</v>
      </c>
      <c r="D76" s="500" t="s">
        <v>1552</v>
      </c>
      <c r="E76" s="495"/>
      <c r="F76" s="495"/>
      <c r="G76" s="501"/>
      <c r="H76" s="502"/>
    </row>
    <row r="77" spans="1:8" ht="17" thickBot="1">
      <c r="A77" s="1152"/>
      <c r="B77" s="1148"/>
      <c r="C77" s="1149"/>
      <c r="D77" s="500" t="s">
        <v>1553</v>
      </c>
      <c r="E77" s="495"/>
      <c r="F77" s="495"/>
      <c r="G77" s="501"/>
      <c r="H77" s="502"/>
    </row>
    <row r="78" spans="1:8" ht="17" thickBot="1">
      <c r="A78" s="1152"/>
      <c r="B78" s="1148"/>
      <c r="C78" s="1149"/>
      <c r="D78" s="500" t="s">
        <v>1554</v>
      </c>
      <c r="E78" s="495">
        <v>1</v>
      </c>
      <c r="F78" s="495"/>
      <c r="G78" s="503">
        <v>5.3577267999999997E-2</v>
      </c>
      <c r="H78" s="502"/>
    </row>
    <row r="79" spans="1:8" ht="17" thickBot="1">
      <c r="A79" s="1152"/>
      <c r="B79" s="1148"/>
      <c r="C79" s="1149"/>
      <c r="D79" s="500" t="s">
        <v>1555</v>
      </c>
      <c r="E79" s="495"/>
      <c r="F79" s="495"/>
      <c r="G79" s="501"/>
      <c r="H79" s="502"/>
    </row>
    <row r="80" spans="1:8" ht="17" thickBot="1">
      <c r="A80" s="1152"/>
      <c r="B80" s="1148" t="s">
        <v>1557</v>
      </c>
      <c r="C80" s="1149" t="s">
        <v>1556</v>
      </c>
      <c r="D80" s="500" t="s">
        <v>1552</v>
      </c>
      <c r="E80" s="495"/>
      <c r="F80" s="495"/>
      <c r="G80" s="501"/>
      <c r="H80" s="502"/>
    </row>
    <row r="81" spans="1:10" ht="17" thickBot="1">
      <c r="A81" s="1152"/>
      <c r="B81" s="1148"/>
      <c r="C81" s="1149"/>
      <c r="D81" s="500" t="s">
        <v>1553</v>
      </c>
      <c r="E81" s="495"/>
      <c r="F81" s="495"/>
      <c r="G81" s="501"/>
      <c r="H81" s="502"/>
    </row>
    <row r="82" spans="1:10" ht="17" thickBot="1">
      <c r="A82" s="1152"/>
      <c r="B82" s="1148"/>
      <c r="C82" s="1149"/>
      <c r="D82" s="500" t="s">
        <v>1554</v>
      </c>
      <c r="E82" s="495"/>
      <c r="F82" s="495"/>
      <c r="G82" s="501"/>
      <c r="H82" s="502"/>
    </row>
    <row r="83" spans="1:10" ht="17" thickBot="1">
      <c r="A83" s="1152"/>
      <c r="B83" s="1150"/>
      <c r="C83" s="1151"/>
      <c r="D83" s="504" t="s">
        <v>1555</v>
      </c>
      <c r="E83" s="495"/>
      <c r="F83" s="495"/>
      <c r="G83" s="505"/>
      <c r="H83" s="506"/>
    </row>
    <row r="84" spans="1:10" ht="16">
      <c r="A84" s="1128" t="s">
        <v>20</v>
      </c>
      <c r="B84" s="1153" t="s">
        <v>1550</v>
      </c>
      <c r="C84" s="1154" t="s">
        <v>1551</v>
      </c>
      <c r="D84" s="507" t="s">
        <v>1558</v>
      </c>
      <c r="E84" s="508">
        <v>19</v>
      </c>
      <c r="F84" s="508"/>
      <c r="G84" s="1031">
        <v>0.65802228761905102</v>
      </c>
      <c r="H84" s="1031">
        <v>0</v>
      </c>
      <c r="I84" s="300"/>
      <c r="J84" s="300" t="s">
        <v>1559</v>
      </c>
    </row>
    <row r="85" spans="1:10" ht="16">
      <c r="A85" s="1128"/>
      <c r="B85" s="1153"/>
      <c r="C85" s="1154"/>
      <c r="D85" s="507" t="s">
        <v>1560</v>
      </c>
      <c r="E85" s="508">
        <v>18</v>
      </c>
      <c r="F85" s="508"/>
      <c r="G85" s="1031">
        <v>0.19778263520323736</v>
      </c>
      <c r="H85" s="1031">
        <v>0</v>
      </c>
      <c r="I85" s="300"/>
      <c r="J85" s="300" t="s">
        <v>1561</v>
      </c>
    </row>
    <row r="86" spans="1:10" ht="16">
      <c r="A86" s="1128"/>
      <c r="B86" s="1153"/>
      <c r="C86" s="1154"/>
      <c r="D86" s="507" t="s">
        <v>1562</v>
      </c>
      <c r="E86" s="508">
        <v>49</v>
      </c>
      <c r="F86" s="508"/>
      <c r="G86" s="1031">
        <v>0.38726354123859758</v>
      </c>
      <c r="H86" s="1031">
        <v>0</v>
      </c>
      <c r="I86" s="300"/>
      <c r="J86" s="300" t="s">
        <v>1563</v>
      </c>
    </row>
    <row r="87" spans="1:10" ht="16">
      <c r="A87" s="1128"/>
      <c r="B87" s="1153"/>
      <c r="C87" s="1154"/>
      <c r="D87" s="507" t="s">
        <v>1564</v>
      </c>
      <c r="E87" s="508">
        <v>1</v>
      </c>
      <c r="F87" s="508"/>
      <c r="G87" s="1031">
        <v>2.42510215E-3</v>
      </c>
      <c r="H87" s="1031">
        <v>0</v>
      </c>
      <c r="I87" s="300"/>
      <c r="J87" s="300" t="s">
        <v>1565</v>
      </c>
    </row>
    <row r="88" spans="1:10" ht="16">
      <c r="A88" s="1128"/>
      <c r="B88" s="1153"/>
      <c r="C88" s="1154" t="s">
        <v>1566</v>
      </c>
      <c r="D88" s="507" t="s">
        <v>1558</v>
      </c>
      <c r="E88" s="508"/>
      <c r="F88" s="508">
        <v>4</v>
      </c>
      <c r="G88" s="1031">
        <v>0</v>
      </c>
      <c r="H88" s="1031">
        <v>0.86561537000000099</v>
      </c>
      <c r="I88" s="300"/>
      <c r="J88" s="300"/>
    </row>
    <row r="89" spans="1:10" ht="16">
      <c r="A89" s="1128"/>
      <c r="B89" s="1153"/>
      <c r="C89" s="1154"/>
      <c r="D89" s="507" t="s">
        <v>1560</v>
      </c>
      <c r="E89" s="508"/>
      <c r="F89" s="508"/>
      <c r="G89" s="1031">
        <v>0</v>
      </c>
      <c r="H89" s="1031">
        <v>0</v>
      </c>
      <c r="I89" s="300"/>
      <c r="J89" s="300"/>
    </row>
    <row r="90" spans="1:10" ht="16">
      <c r="A90" s="1128"/>
      <c r="B90" s="1153"/>
      <c r="C90" s="1154"/>
      <c r="D90" s="507" t="s">
        <v>1562</v>
      </c>
      <c r="E90" s="508"/>
      <c r="F90" s="508"/>
      <c r="G90" s="1031">
        <v>0</v>
      </c>
      <c r="H90" s="1031">
        <v>0</v>
      </c>
      <c r="I90" s="300"/>
      <c r="J90" s="300"/>
    </row>
    <row r="91" spans="1:10" ht="16">
      <c r="A91" s="1128"/>
      <c r="B91" s="1153"/>
      <c r="C91" s="1154"/>
      <c r="D91" s="507" t="s">
        <v>1564</v>
      </c>
      <c r="E91" s="508"/>
      <c r="F91" s="508"/>
      <c r="G91" s="1031">
        <v>0</v>
      </c>
      <c r="H91" s="1031">
        <v>0</v>
      </c>
      <c r="I91" s="300"/>
      <c r="J91" s="300"/>
    </row>
    <row r="92" spans="1:10" ht="16">
      <c r="A92" s="1128"/>
      <c r="B92" s="1153" t="s">
        <v>1557</v>
      </c>
      <c r="C92" s="1154" t="s">
        <v>1551</v>
      </c>
      <c r="D92" s="507" t="s">
        <v>1558</v>
      </c>
      <c r="E92" s="508">
        <v>15</v>
      </c>
      <c r="F92" s="508"/>
      <c r="G92" s="1031">
        <v>0.43178879700143158</v>
      </c>
      <c r="H92" s="1031">
        <v>0</v>
      </c>
      <c r="I92" s="300"/>
      <c r="J92" s="300" t="s">
        <v>1559</v>
      </c>
    </row>
    <row r="93" spans="1:10" ht="16">
      <c r="A93" s="1128"/>
      <c r="B93" s="1153"/>
      <c r="C93" s="1154"/>
      <c r="D93" s="507" t="s">
        <v>1560</v>
      </c>
      <c r="E93" s="508">
        <v>6</v>
      </c>
      <c r="F93" s="508"/>
      <c r="G93" s="1031">
        <v>6.2062056738383428E-2</v>
      </c>
      <c r="H93" s="1031">
        <v>0</v>
      </c>
      <c r="I93" s="300"/>
      <c r="J93" s="300" t="s">
        <v>1561</v>
      </c>
    </row>
    <row r="94" spans="1:10" ht="16">
      <c r="A94" s="1128"/>
      <c r="B94" s="1153"/>
      <c r="C94" s="1154"/>
      <c r="D94" s="507" t="s">
        <v>1562</v>
      </c>
      <c r="E94" s="508">
        <v>10</v>
      </c>
      <c r="F94" s="508"/>
      <c r="G94" s="1031">
        <v>5.3949556252307337E-2</v>
      </c>
      <c r="H94" s="1031">
        <v>0</v>
      </c>
      <c r="I94" s="300"/>
      <c r="J94" s="300" t="s">
        <v>1563</v>
      </c>
    </row>
    <row r="95" spans="1:10" ht="16">
      <c r="A95" s="1128"/>
      <c r="B95" s="1153"/>
      <c r="C95" s="1154"/>
      <c r="D95" s="507" t="s">
        <v>1564</v>
      </c>
      <c r="E95" s="508">
        <v>3</v>
      </c>
      <c r="F95" s="508"/>
      <c r="G95" s="1031">
        <v>1.27224121E-2</v>
      </c>
      <c r="H95" s="1031">
        <v>0</v>
      </c>
      <c r="I95" s="300"/>
      <c r="J95" s="300" t="s">
        <v>1565</v>
      </c>
    </row>
    <row r="96" spans="1:10" ht="16">
      <c r="A96" s="1128"/>
      <c r="B96" s="1153"/>
      <c r="C96" s="1154" t="s">
        <v>1566</v>
      </c>
      <c r="D96" s="507" t="s">
        <v>1558</v>
      </c>
      <c r="E96" s="508"/>
      <c r="F96" s="508">
        <v>1</v>
      </c>
      <c r="G96" s="1031">
        <v>0</v>
      </c>
      <c r="H96" s="1031">
        <v>0.31366960999999999</v>
      </c>
      <c r="I96" s="300"/>
      <c r="J96" s="300"/>
    </row>
    <row r="97" spans="1:10" ht="16">
      <c r="A97" s="1128"/>
      <c r="B97" s="1153"/>
      <c r="C97" s="1154"/>
      <c r="D97" s="507" t="s">
        <v>1560</v>
      </c>
      <c r="E97" s="508"/>
      <c r="F97" s="508"/>
      <c r="G97" s="1031">
        <v>0</v>
      </c>
      <c r="H97" s="1031">
        <v>0</v>
      </c>
      <c r="I97" s="300"/>
      <c r="J97" s="300"/>
    </row>
    <row r="98" spans="1:10" ht="16">
      <c r="A98" s="1128"/>
      <c r="B98" s="1153"/>
      <c r="C98" s="1154"/>
      <c r="D98" s="507" t="s">
        <v>1562</v>
      </c>
      <c r="E98" s="509"/>
      <c r="F98" s="509"/>
      <c r="G98" s="1031">
        <v>0</v>
      </c>
      <c r="H98" s="1031">
        <v>0</v>
      </c>
      <c r="I98" s="300"/>
      <c r="J98" s="300"/>
    </row>
    <row r="99" spans="1:10" ht="16">
      <c r="A99" s="1128"/>
      <c r="B99" s="1153"/>
      <c r="C99" s="1154"/>
      <c r="D99" s="507" t="s">
        <v>1564</v>
      </c>
      <c r="E99" s="509"/>
      <c r="F99" s="509"/>
      <c r="G99" s="1031">
        <v>0</v>
      </c>
      <c r="H99" s="1031">
        <v>0</v>
      </c>
      <c r="I99" s="300"/>
      <c r="J99" s="300"/>
    </row>
    <row r="100" spans="1:10" ht="17">
      <c r="A100" s="1152" t="s">
        <v>196</v>
      </c>
      <c r="B100" s="1155" t="s">
        <v>187</v>
      </c>
      <c r="C100" s="1156" t="s">
        <v>188</v>
      </c>
      <c r="D100" s="510" t="s">
        <v>189</v>
      </c>
      <c r="E100" s="511"/>
      <c r="F100" s="511"/>
      <c r="G100" s="511"/>
      <c r="H100" s="511"/>
    </row>
    <row r="101" spans="1:10" ht="17">
      <c r="A101" s="1152"/>
      <c r="B101" s="1155"/>
      <c r="C101" s="1156"/>
      <c r="D101" s="510" t="s">
        <v>2268</v>
      </c>
      <c r="E101" s="511"/>
      <c r="F101" s="511"/>
      <c r="G101" s="511"/>
      <c r="H101" s="511"/>
    </row>
    <row r="102" spans="1:10" ht="34">
      <c r="A102" s="1152"/>
      <c r="B102" s="1155"/>
      <c r="C102" s="1156"/>
      <c r="D102" s="510" t="s">
        <v>451</v>
      </c>
      <c r="E102" s="511">
        <v>1</v>
      </c>
      <c r="F102" s="511"/>
      <c r="G102" s="512">
        <v>2.9093206999999999E-2</v>
      </c>
      <c r="H102" s="511"/>
    </row>
    <row r="103" spans="1:10" ht="17">
      <c r="A103" s="1152"/>
      <c r="B103" s="1155"/>
      <c r="C103" s="1156"/>
      <c r="D103" s="510" t="s">
        <v>452</v>
      </c>
      <c r="E103" s="511"/>
      <c r="F103" s="511"/>
      <c r="G103" s="511"/>
      <c r="H103" s="511"/>
    </row>
    <row r="104" spans="1:10" ht="17">
      <c r="A104" s="1152"/>
      <c r="B104" s="1155" t="s">
        <v>193</v>
      </c>
      <c r="C104" s="1156" t="s">
        <v>456</v>
      </c>
      <c r="D104" s="510" t="s">
        <v>189</v>
      </c>
      <c r="E104" s="511"/>
      <c r="F104" s="511"/>
      <c r="G104" s="511"/>
      <c r="H104" s="511"/>
    </row>
    <row r="105" spans="1:10" ht="17">
      <c r="A105" s="1152"/>
      <c r="B105" s="1155"/>
      <c r="C105" s="1156"/>
      <c r="D105" s="510" t="s">
        <v>2268</v>
      </c>
      <c r="E105" s="511"/>
      <c r="F105" s="511"/>
      <c r="G105" s="511"/>
      <c r="H105" s="511"/>
    </row>
    <row r="106" spans="1:10" ht="34">
      <c r="A106" s="1152"/>
      <c r="B106" s="1155"/>
      <c r="C106" s="1156"/>
      <c r="D106" s="510" t="s">
        <v>451</v>
      </c>
      <c r="E106" s="511"/>
      <c r="F106" s="511"/>
      <c r="G106" s="511"/>
      <c r="H106" s="511"/>
    </row>
    <row r="107" spans="1:10" ht="17">
      <c r="A107" s="1152"/>
      <c r="B107" s="1155"/>
      <c r="C107" s="1156"/>
      <c r="D107" s="510" t="s">
        <v>452</v>
      </c>
      <c r="E107" s="511">
        <v>3</v>
      </c>
      <c r="F107" s="511"/>
      <c r="G107" s="512">
        <v>5.1098825E-2</v>
      </c>
      <c r="H107" s="511"/>
    </row>
    <row r="108" spans="1:10" ht="17">
      <c r="A108" s="1152"/>
      <c r="B108" s="1155" t="s">
        <v>195</v>
      </c>
      <c r="C108" s="1156" t="s">
        <v>188</v>
      </c>
      <c r="D108" s="510" t="s">
        <v>189</v>
      </c>
      <c r="E108" s="511">
        <v>1</v>
      </c>
      <c r="F108" s="511"/>
      <c r="G108" s="512">
        <v>4.9340943999999998E-2</v>
      </c>
      <c r="H108" s="511"/>
    </row>
    <row r="109" spans="1:10" ht="17">
      <c r="A109" s="1152"/>
      <c r="B109" s="1155"/>
      <c r="C109" s="1156"/>
      <c r="D109" s="510" t="s">
        <v>2268</v>
      </c>
      <c r="E109" s="511"/>
      <c r="F109" s="511"/>
      <c r="G109" s="511"/>
      <c r="H109" s="511"/>
    </row>
    <row r="110" spans="1:10" ht="34">
      <c r="A110" s="1152"/>
      <c r="B110" s="1155"/>
      <c r="C110" s="1156"/>
      <c r="D110" s="510" t="s">
        <v>451</v>
      </c>
      <c r="E110" s="511"/>
      <c r="F110" s="511"/>
      <c r="G110" s="511"/>
      <c r="H110" s="511"/>
    </row>
    <row r="111" spans="1:10" ht="17">
      <c r="A111" s="1152"/>
      <c r="B111" s="1155"/>
      <c r="C111" s="1156"/>
      <c r="D111" s="510" t="s">
        <v>452</v>
      </c>
      <c r="E111" s="511"/>
      <c r="F111" s="511"/>
      <c r="G111" s="511"/>
      <c r="H111" s="511"/>
    </row>
    <row r="112" spans="1:10" ht="17">
      <c r="A112" s="1152"/>
      <c r="B112" s="1155" t="s">
        <v>195</v>
      </c>
      <c r="C112" s="1156" t="s">
        <v>456</v>
      </c>
      <c r="D112" s="510" t="s">
        <v>189</v>
      </c>
      <c r="E112" s="511"/>
      <c r="F112" s="511"/>
      <c r="G112" s="511"/>
      <c r="H112" s="511"/>
    </row>
    <row r="113" spans="1:8" ht="17">
      <c r="A113" s="1152"/>
      <c r="B113" s="1155"/>
      <c r="C113" s="1156"/>
      <c r="D113" s="510" t="s">
        <v>2268</v>
      </c>
      <c r="E113" s="511"/>
      <c r="F113" s="511"/>
      <c r="G113" s="511"/>
      <c r="H113" s="511"/>
    </row>
    <row r="114" spans="1:8" ht="34">
      <c r="A114" s="1152"/>
      <c r="B114" s="1155"/>
      <c r="C114" s="1156"/>
      <c r="D114" s="510" t="s">
        <v>451</v>
      </c>
      <c r="E114" s="511"/>
      <c r="F114" s="511"/>
      <c r="G114" s="511"/>
      <c r="H114" s="511"/>
    </row>
    <row r="115" spans="1:8" ht="17">
      <c r="A115" s="1152"/>
      <c r="B115" s="1155"/>
      <c r="C115" s="1156"/>
      <c r="D115" s="510" t="s">
        <v>452</v>
      </c>
      <c r="E115" s="511">
        <v>1</v>
      </c>
      <c r="F115" s="511"/>
      <c r="G115" s="512">
        <v>2.228304E-2</v>
      </c>
      <c r="H115" s="511"/>
    </row>
    <row r="116" spans="1:8" ht="23.5" customHeight="1">
      <c r="B116" s="1157" t="s">
        <v>186</v>
      </c>
      <c r="C116" s="1157" t="s">
        <v>51</v>
      </c>
      <c r="D116" s="1157" t="s">
        <v>446</v>
      </c>
      <c r="E116" s="1158" t="s">
        <v>447</v>
      </c>
      <c r="F116" s="1158"/>
      <c r="G116" s="1159" t="s">
        <v>448</v>
      </c>
      <c r="H116" s="1160"/>
    </row>
    <row r="117" spans="1:8" ht="16">
      <c r="B117" s="1157"/>
      <c r="C117" s="1157"/>
      <c r="D117" s="1157"/>
      <c r="E117" s="12" t="s">
        <v>243</v>
      </c>
      <c r="F117" s="12" t="s">
        <v>449</v>
      </c>
      <c r="G117" s="12" t="s">
        <v>243</v>
      </c>
      <c r="H117" s="12" t="s">
        <v>449</v>
      </c>
    </row>
    <row r="118" spans="1:8" ht="17">
      <c r="A118" s="1139" t="s">
        <v>129</v>
      </c>
      <c r="B118" s="1162" t="s">
        <v>187</v>
      </c>
      <c r="C118" s="1138" t="s">
        <v>188</v>
      </c>
      <c r="D118" s="13" t="s">
        <v>189</v>
      </c>
      <c r="E118" s="14">
        <v>1</v>
      </c>
      <c r="F118" s="14">
        <v>1</v>
      </c>
      <c r="G118" s="1030">
        <v>1.4142E-2</v>
      </c>
      <c r="H118" s="1030">
        <v>0.215</v>
      </c>
    </row>
    <row r="119" spans="1:8" ht="17">
      <c r="A119" s="1139"/>
      <c r="B119" s="1162"/>
      <c r="C119" s="1138"/>
      <c r="D119" s="13" t="s">
        <v>190</v>
      </c>
      <c r="E119" s="14">
        <v>1</v>
      </c>
      <c r="F119" s="14"/>
      <c r="G119" s="1030">
        <v>7.0569999999999999E-3</v>
      </c>
      <c r="H119" s="1030">
        <v>0</v>
      </c>
    </row>
    <row r="120" spans="1:8" ht="34">
      <c r="A120" s="1139"/>
      <c r="B120" s="1162"/>
      <c r="C120" s="1138"/>
      <c r="D120" s="13" t="s">
        <v>451</v>
      </c>
      <c r="E120" s="14">
        <v>3</v>
      </c>
      <c r="F120" s="14"/>
      <c r="G120" s="1030">
        <v>1.5193999999999999E-2</v>
      </c>
      <c r="H120" s="1030">
        <v>0</v>
      </c>
    </row>
    <row r="121" spans="1:8" ht="17">
      <c r="A121" s="1139"/>
      <c r="B121" s="1162"/>
      <c r="C121" s="1138"/>
      <c r="D121" s="13" t="s">
        <v>452</v>
      </c>
      <c r="E121" s="14"/>
      <c r="F121" s="14"/>
      <c r="G121" s="1030">
        <v>0</v>
      </c>
      <c r="H121" s="1030">
        <v>0</v>
      </c>
    </row>
    <row r="122" spans="1:8" ht="17">
      <c r="A122" s="1139"/>
      <c r="B122" s="1162" t="s">
        <v>193</v>
      </c>
      <c r="C122" s="1138" t="s">
        <v>456</v>
      </c>
      <c r="D122" s="13" t="s">
        <v>189</v>
      </c>
      <c r="E122" s="14"/>
      <c r="F122" s="14"/>
      <c r="G122" s="1030">
        <v>0</v>
      </c>
      <c r="H122" s="1030">
        <v>0</v>
      </c>
    </row>
    <row r="123" spans="1:8" ht="17">
      <c r="A123" s="1139"/>
      <c r="B123" s="1162"/>
      <c r="C123" s="1138"/>
      <c r="D123" s="13" t="s">
        <v>2268</v>
      </c>
      <c r="E123" s="14"/>
      <c r="F123" s="14"/>
      <c r="G123" s="1030">
        <v>0</v>
      </c>
      <c r="H123" s="1030">
        <v>0</v>
      </c>
    </row>
    <row r="124" spans="1:8" ht="34">
      <c r="A124" s="1139"/>
      <c r="B124" s="1162"/>
      <c r="C124" s="1138"/>
      <c r="D124" s="13" t="s">
        <v>451</v>
      </c>
      <c r="E124" s="14"/>
      <c r="F124" s="14"/>
      <c r="G124" s="1030">
        <v>0</v>
      </c>
      <c r="H124" s="1030">
        <v>0</v>
      </c>
    </row>
    <row r="125" spans="1:8" ht="17">
      <c r="A125" s="1139"/>
      <c r="B125" s="1162"/>
      <c r="C125" s="1138"/>
      <c r="D125" s="13" t="s">
        <v>452</v>
      </c>
      <c r="E125" s="14"/>
      <c r="F125" s="14"/>
      <c r="G125" s="1030">
        <v>0</v>
      </c>
      <c r="H125" s="1030">
        <v>0</v>
      </c>
    </row>
    <row r="126" spans="1:8" ht="17">
      <c r="A126" s="1139"/>
      <c r="B126" s="1162" t="s">
        <v>195</v>
      </c>
      <c r="C126" s="1138" t="s">
        <v>188</v>
      </c>
      <c r="D126" s="13" t="s">
        <v>189</v>
      </c>
      <c r="E126" s="14">
        <v>3</v>
      </c>
      <c r="F126" s="14"/>
      <c r="G126" s="1030">
        <v>2.9887E-2</v>
      </c>
      <c r="H126" s="1030">
        <v>0</v>
      </c>
    </row>
    <row r="127" spans="1:8" ht="17">
      <c r="A127" s="1139"/>
      <c r="B127" s="1162"/>
      <c r="C127" s="1138"/>
      <c r="D127" s="13" t="s">
        <v>2268</v>
      </c>
      <c r="E127" s="14"/>
      <c r="F127" s="14"/>
      <c r="G127" s="1030">
        <v>0</v>
      </c>
      <c r="H127" s="1030">
        <v>0</v>
      </c>
    </row>
    <row r="128" spans="1:8" ht="34">
      <c r="A128" s="1139"/>
      <c r="B128" s="1162"/>
      <c r="C128" s="1138"/>
      <c r="D128" s="13" t="s">
        <v>451</v>
      </c>
      <c r="E128" s="14">
        <v>1</v>
      </c>
      <c r="F128" s="14"/>
      <c r="G128" s="1030">
        <v>4.7280000000000004E-3</v>
      </c>
      <c r="H128" s="1030">
        <v>0</v>
      </c>
    </row>
    <row r="129" spans="1:8" ht="17">
      <c r="A129" s="1139"/>
      <c r="B129" s="1162"/>
      <c r="C129" s="1138"/>
      <c r="D129" s="13" t="s">
        <v>452</v>
      </c>
      <c r="E129" s="14"/>
      <c r="F129" s="14"/>
      <c r="G129" s="1030">
        <v>0</v>
      </c>
      <c r="H129" s="1030">
        <v>0</v>
      </c>
    </row>
    <row r="130" spans="1:8" ht="17">
      <c r="A130" s="1139"/>
      <c r="B130" s="1162" t="s">
        <v>195</v>
      </c>
      <c r="C130" s="1138" t="s">
        <v>456</v>
      </c>
      <c r="D130" s="13" t="s">
        <v>189</v>
      </c>
      <c r="E130" s="14"/>
      <c r="F130" s="14"/>
      <c r="G130" s="1030">
        <v>0</v>
      </c>
      <c r="H130" s="1030">
        <v>0</v>
      </c>
    </row>
    <row r="131" spans="1:8" ht="17">
      <c r="A131" s="1139"/>
      <c r="B131" s="1162"/>
      <c r="C131" s="1138"/>
      <c r="D131" s="13" t="s">
        <v>2268</v>
      </c>
      <c r="E131" s="14"/>
      <c r="F131" s="14"/>
      <c r="G131" s="1030">
        <v>0</v>
      </c>
      <c r="H131" s="1030">
        <v>0</v>
      </c>
    </row>
    <row r="132" spans="1:8" ht="34">
      <c r="A132" s="1139"/>
      <c r="B132" s="1162"/>
      <c r="C132" s="1138"/>
      <c r="D132" s="13" t="s">
        <v>451</v>
      </c>
      <c r="E132" s="14"/>
      <c r="F132" s="14"/>
      <c r="G132" s="1030">
        <v>0</v>
      </c>
      <c r="H132" s="1030">
        <v>0</v>
      </c>
    </row>
    <row r="133" spans="1:8" ht="17">
      <c r="A133" s="1139"/>
      <c r="B133" s="1165"/>
      <c r="C133" s="1166"/>
      <c r="D133" s="513" t="s">
        <v>452</v>
      </c>
      <c r="E133" s="514"/>
      <c r="F133" s="514"/>
      <c r="G133" s="1032">
        <v>0</v>
      </c>
      <c r="H133" s="1032">
        <v>0</v>
      </c>
    </row>
    <row r="134" spans="1:8" ht="16">
      <c r="A134" s="1164" t="s">
        <v>25</v>
      </c>
      <c r="B134" s="1163" t="s">
        <v>187</v>
      </c>
      <c r="C134" s="515" t="s">
        <v>188</v>
      </c>
      <c r="D134" s="515" t="s">
        <v>189</v>
      </c>
      <c r="E134" s="1161">
        <v>160</v>
      </c>
      <c r="F134" s="1161">
        <v>5</v>
      </c>
      <c r="G134" s="516"/>
      <c r="H134" s="516"/>
    </row>
    <row r="135" spans="1:8" ht="16">
      <c r="A135" s="1164"/>
      <c r="B135" s="1163"/>
      <c r="C135" s="515" t="s">
        <v>188</v>
      </c>
      <c r="D135" s="515" t="s">
        <v>190</v>
      </c>
      <c r="E135" s="1161"/>
      <c r="F135" s="1161"/>
      <c r="G135" s="516"/>
      <c r="H135" s="516"/>
    </row>
    <row r="136" spans="1:8" ht="16">
      <c r="A136" s="1164"/>
      <c r="B136" s="1163"/>
      <c r="C136" s="515" t="s">
        <v>188</v>
      </c>
      <c r="D136" s="515" t="s">
        <v>191</v>
      </c>
      <c r="E136" s="1161"/>
      <c r="F136" s="1161"/>
      <c r="G136" s="516"/>
      <c r="H136" s="516"/>
    </row>
    <row r="137" spans="1:8" ht="16">
      <c r="A137" s="1164"/>
      <c r="B137" s="1163"/>
      <c r="C137" s="515" t="s">
        <v>188</v>
      </c>
      <c r="D137" s="515" t="s">
        <v>192</v>
      </c>
      <c r="E137" s="1161"/>
      <c r="F137" s="1161"/>
      <c r="G137" s="516"/>
      <c r="H137" s="516"/>
    </row>
    <row r="138" spans="1:8" ht="16">
      <c r="A138" s="1164"/>
      <c r="B138" s="1163"/>
      <c r="C138" s="515" t="s">
        <v>194</v>
      </c>
      <c r="D138" s="515" t="s">
        <v>189</v>
      </c>
      <c r="E138" s="1161"/>
      <c r="F138" s="1161"/>
      <c r="G138" s="516"/>
      <c r="H138" s="516"/>
    </row>
    <row r="139" spans="1:8" ht="16">
      <c r="A139" s="1164"/>
      <c r="B139" s="1163"/>
      <c r="C139" s="515" t="s">
        <v>194</v>
      </c>
      <c r="D139" s="515" t="s">
        <v>190</v>
      </c>
      <c r="E139" s="1161"/>
      <c r="F139" s="1161"/>
      <c r="G139" s="516"/>
      <c r="H139" s="516"/>
    </row>
    <row r="140" spans="1:8" ht="16">
      <c r="A140" s="1164"/>
      <c r="B140" s="1163"/>
      <c r="C140" s="515" t="s">
        <v>194</v>
      </c>
      <c r="D140" s="515" t="s">
        <v>191</v>
      </c>
      <c r="E140" s="1161"/>
      <c r="F140" s="1161"/>
      <c r="G140" s="516"/>
      <c r="H140" s="516"/>
    </row>
    <row r="141" spans="1:8" ht="16">
      <c r="A141" s="1164"/>
      <c r="B141" s="1163"/>
      <c r="C141" s="515" t="s">
        <v>194</v>
      </c>
      <c r="D141" s="515" t="s">
        <v>192</v>
      </c>
      <c r="E141" s="1161"/>
      <c r="F141" s="1161"/>
      <c r="G141" s="516"/>
      <c r="H141" s="516"/>
    </row>
    <row r="142" spans="1:8" ht="16">
      <c r="A142" s="1164"/>
      <c r="B142" s="1163" t="s">
        <v>195</v>
      </c>
      <c r="C142" s="515" t="s">
        <v>188</v>
      </c>
      <c r="D142" s="515" t="s">
        <v>189</v>
      </c>
      <c r="E142" s="1161">
        <v>47</v>
      </c>
      <c r="F142" s="1161"/>
      <c r="G142" s="516"/>
      <c r="H142" s="516"/>
    </row>
    <row r="143" spans="1:8" ht="16">
      <c r="A143" s="1164"/>
      <c r="B143" s="1163"/>
      <c r="C143" s="515" t="s">
        <v>188</v>
      </c>
      <c r="D143" s="515" t="s">
        <v>190</v>
      </c>
      <c r="E143" s="1161"/>
      <c r="F143" s="1161"/>
      <c r="G143" s="516"/>
      <c r="H143" s="516"/>
    </row>
    <row r="144" spans="1:8" ht="16">
      <c r="A144" s="1164"/>
      <c r="B144" s="1163"/>
      <c r="C144" s="515" t="s">
        <v>188</v>
      </c>
      <c r="D144" s="515" t="s">
        <v>191</v>
      </c>
      <c r="E144" s="1161"/>
      <c r="F144" s="1161"/>
      <c r="G144" s="516"/>
      <c r="H144" s="516"/>
    </row>
    <row r="145" spans="1:8" ht="16">
      <c r="A145" s="1164"/>
      <c r="B145" s="1163"/>
      <c r="C145" s="515" t="s">
        <v>188</v>
      </c>
      <c r="D145" s="515" t="s">
        <v>192</v>
      </c>
      <c r="E145" s="1161"/>
      <c r="F145" s="1161"/>
      <c r="G145" s="516"/>
      <c r="H145" s="516"/>
    </row>
    <row r="146" spans="1:8" ht="16">
      <c r="A146" s="1164"/>
      <c r="B146" s="1163"/>
      <c r="C146" s="515" t="s">
        <v>194</v>
      </c>
      <c r="D146" s="515" t="s">
        <v>189</v>
      </c>
      <c r="E146" s="1161"/>
      <c r="F146" s="1161"/>
      <c r="G146" s="516"/>
      <c r="H146" s="516"/>
    </row>
    <row r="147" spans="1:8" ht="16">
      <c r="A147" s="1164"/>
      <c r="B147" s="1163"/>
      <c r="C147" s="515" t="s">
        <v>194</v>
      </c>
      <c r="D147" s="515" t="s">
        <v>190</v>
      </c>
      <c r="E147" s="1161"/>
      <c r="F147" s="1161"/>
      <c r="G147" s="516"/>
      <c r="H147" s="516"/>
    </row>
    <row r="148" spans="1:8" ht="16">
      <c r="A148" s="1164"/>
      <c r="B148" s="1163"/>
      <c r="C148" s="515" t="s">
        <v>194</v>
      </c>
      <c r="D148" s="515" t="s">
        <v>191</v>
      </c>
      <c r="E148" s="1161"/>
      <c r="F148" s="1161"/>
      <c r="G148" s="516"/>
      <c r="H148" s="516"/>
    </row>
    <row r="149" spans="1:8" ht="16">
      <c r="A149" s="1164"/>
      <c r="B149" s="1163"/>
      <c r="C149" s="515" t="s">
        <v>194</v>
      </c>
      <c r="D149" s="515" t="s">
        <v>192</v>
      </c>
      <c r="E149" s="1161"/>
      <c r="F149" s="1161"/>
      <c r="G149" s="516"/>
      <c r="H149" s="516"/>
    </row>
    <row r="150" spans="1:8" ht="16">
      <c r="B150" s="1157" t="s">
        <v>186</v>
      </c>
      <c r="C150" s="1157" t="s">
        <v>51</v>
      </c>
      <c r="D150" s="1157" t="s">
        <v>446</v>
      </c>
      <c r="E150" s="1158" t="s">
        <v>447</v>
      </c>
      <c r="F150" s="1158"/>
      <c r="G150" s="1159" t="s">
        <v>448</v>
      </c>
      <c r="H150" s="1160"/>
    </row>
    <row r="151" spans="1:8" ht="16">
      <c r="B151" s="1157"/>
      <c r="C151" s="1157"/>
      <c r="D151" s="1157"/>
      <c r="E151" s="12" t="s">
        <v>243</v>
      </c>
      <c r="F151" s="12" t="s">
        <v>449</v>
      </c>
      <c r="G151" s="12" t="s">
        <v>243</v>
      </c>
      <c r="H151" s="12" t="s">
        <v>449</v>
      </c>
    </row>
    <row r="152" spans="1:8" ht="17">
      <c r="A152" s="1139" t="s">
        <v>1400</v>
      </c>
      <c r="B152" s="1162" t="s">
        <v>187</v>
      </c>
      <c r="C152" s="1138" t="s">
        <v>188</v>
      </c>
      <c r="D152" s="13" t="s">
        <v>189</v>
      </c>
      <c r="E152" s="14">
        <v>7</v>
      </c>
      <c r="F152" s="14">
        <v>3</v>
      </c>
      <c r="G152" s="14"/>
      <c r="H152" s="14"/>
    </row>
    <row r="153" spans="1:8" ht="17">
      <c r="A153" s="1139"/>
      <c r="B153" s="1162"/>
      <c r="C153" s="1138"/>
      <c r="D153" s="13" t="s">
        <v>2268</v>
      </c>
      <c r="E153" s="14">
        <v>47</v>
      </c>
      <c r="F153" s="14"/>
      <c r="G153" s="14"/>
      <c r="H153" s="14"/>
    </row>
    <row r="154" spans="1:8" ht="34">
      <c r="A154" s="1139"/>
      <c r="B154" s="1162"/>
      <c r="C154" s="1138"/>
      <c r="D154" s="13" t="s">
        <v>451</v>
      </c>
      <c r="E154" s="14">
        <v>219</v>
      </c>
      <c r="F154" s="14"/>
      <c r="G154" s="14"/>
      <c r="H154" s="14"/>
    </row>
    <row r="155" spans="1:8" ht="17">
      <c r="A155" s="1139"/>
      <c r="B155" s="1162"/>
      <c r="C155" s="1138"/>
      <c r="D155" s="13" t="s">
        <v>452</v>
      </c>
      <c r="E155" s="14">
        <v>27</v>
      </c>
      <c r="F155" s="14"/>
      <c r="G155" s="14"/>
      <c r="H155" s="14"/>
    </row>
    <row r="156" spans="1:8" ht="17">
      <c r="A156" s="1139"/>
      <c r="B156" s="1162" t="s">
        <v>193</v>
      </c>
      <c r="C156" s="1138" t="s">
        <v>456</v>
      </c>
      <c r="D156" s="13" t="s">
        <v>189</v>
      </c>
      <c r="E156" s="14">
        <v>0</v>
      </c>
      <c r="F156" s="14"/>
      <c r="G156" s="14"/>
      <c r="H156" s="14"/>
    </row>
    <row r="157" spans="1:8" ht="17">
      <c r="A157" s="1139"/>
      <c r="B157" s="1162"/>
      <c r="C157" s="1138"/>
      <c r="D157" s="13" t="s">
        <v>2268</v>
      </c>
      <c r="E157" s="14">
        <v>0</v>
      </c>
      <c r="F157" s="14"/>
      <c r="G157" s="14"/>
      <c r="H157" s="14"/>
    </row>
    <row r="158" spans="1:8" ht="34">
      <c r="A158" s="1139"/>
      <c r="B158" s="1162"/>
      <c r="C158" s="1138"/>
      <c r="D158" s="13" t="s">
        <v>451</v>
      </c>
      <c r="E158" s="14">
        <v>17</v>
      </c>
      <c r="F158" s="14"/>
      <c r="G158" s="14"/>
      <c r="H158" s="14"/>
    </row>
    <row r="159" spans="1:8" ht="17">
      <c r="A159" s="1139"/>
      <c r="B159" s="1162"/>
      <c r="C159" s="1138"/>
      <c r="D159" s="13" t="s">
        <v>452</v>
      </c>
      <c r="E159" s="14">
        <v>63</v>
      </c>
      <c r="F159" s="14"/>
      <c r="G159" s="14"/>
      <c r="H159" s="14"/>
    </row>
    <row r="160" spans="1:8" ht="17">
      <c r="A160" s="1139"/>
      <c r="B160" s="1162" t="s">
        <v>195</v>
      </c>
      <c r="C160" s="1138" t="s">
        <v>188</v>
      </c>
      <c r="D160" s="13" t="s">
        <v>189</v>
      </c>
      <c r="E160" s="14">
        <v>3</v>
      </c>
      <c r="F160" s="14"/>
      <c r="G160" s="14"/>
      <c r="H160" s="14"/>
    </row>
    <row r="161" spans="1:8" ht="17">
      <c r="A161" s="1139"/>
      <c r="B161" s="1162"/>
      <c r="C161" s="1138"/>
      <c r="D161" s="13" t="s">
        <v>2268</v>
      </c>
      <c r="E161" s="14">
        <v>12</v>
      </c>
      <c r="F161" s="14"/>
      <c r="G161" s="14"/>
      <c r="H161" s="14"/>
    </row>
    <row r="162" spans="1:8" ht="34">
      <c r="A162" s="1139"/>
      <c r="B162" s="1162"/>
      <c r="C162" s="1138"/>
      <c r="D162" s="13" t="s">
        <v>451</v>
      </c>
      <c r="E162" s="14">
        <v>26</v>
      </c>
      <c r="F162" s="14"/>
      <c r="G162" s="14"/>
      <c r="H162" s="14"/>
    </row>
    <row r="163" spans="1:8" ht="17">
      <c r="A163" s="1139"/>
      <c r="B163" s="1162"/>
      <c r="C163" s="1138"/>
      <c r="D163" s="13" t="s">
        <v>452</v>
      </c>
      <c r="E163" s="14">
        <v>0</v>
      </c>
      <c r="F163" s="14"/>
      <c r="G163" s="14"/>
      <c r="H163" s="14"/>
    </row>
    <row r="164" spans="1:8" ht="17">
      <c r="A164" s="1139"/>
      <c r="B164" s="1162" t="s">
        <v>195</v>
      </c>
      <c r="C164" s="1138" t="s">
        <v>456</v>
      </c>
      <c r="D164" s="13" t="s">
        <v>189</v>
      </c>
      <c r="E164" s="14">
        <v>0</v>
      </c>
      <c r="F164" s="14"/>
      <c r="G164" s="14"/>
      <c r="H164" s="14"/>
    </row>
    <row r="165" spans="1:8" ht="17">
      <c r="A165" s="1139"/>
      <c r="B165" s="1162"/>
      <c r="C165" s="1138"/>
      <c r="D165" s="13" t="s">
        <v>2268</v>
      </c>
      <c r="E165" s="14">
        <v>0</v>
      </c>
      <c r="F165" s="14"/>
      <c r="G165" s="14"/>
      <c r="H165" s="14"/>
    </row>
    <row r="166" spans="1:8" ht="34">
      <c r="A166" s="1139"/>
      <c r="B166" s="1162"/>
      <c r="C166" s="1138"/>
      <c r="D166" s="13" t="s">
        <v>451</v>
      </c>
      <c r="E166" s="14">
        <v>0</v>
      </c>
      <c r="F166" s="14"/>
      <c r="G166" s="14"/>
      <c r="H166" s="14"/>
    </row>
    <row r="167" spans="1:8" ht="17">
      <c r="A167" s="1139"/>
      <c r="B167" s="1162"/>
      <c r="C167" s="1138"/>
      <c r="D167" s="13" t="s">
        <v>452</v>
      </c>
      <c r="E167" s="14">
        <v>0</v>
      </c>
      <c r="F167" s="14"/>
      <c r="G167" s="14"/>
      <c r="H167" s="14"/>
    </row>
    <row r="168" spans="1:8" ht="16">
      <c r="B168" s="1157" t="s">
        <v>186</v>
      </c>
      <c r="C168" s="1157" t="s">
        <v>51</v>
      </c>
      <c r="D168" s="1157" t="s">
        <v>446</v>
      </c>
      <c r="E168" s="1158" t="s">
        <v>447</v>
      </c>
      <c r="F168" s="1158"/>
      <c r="G168" s="1159" t="s">
        <v>448</v>
      </c>
      <c r="H168" s="1160"/>
    </row>
    <row r="169" spans="1:8" ht="16">
      <c r="B169" s="1157"/>
      <c r="C169" s="1157"/>
      <c r="D169" s="1157"/>
      <c r="E169" s="12" t="s">
        <v>243</v>
      </c>
      <c r="F169" s="12" t="s">
        <v>449</v>
      </c>
      <c r="G169" s="12" t="s">
        <v>243</v>
      </c>
      <c r="H169" s="12" t="s">
        <v>449</v>
      </c>
    </row>
    <row r="170" spans="1:8" ht="17">
      <c r="A170" s="1139" t="s">
        <v>26</v>
      </c>
      <c r="B170" s="1162" t="s">
        <v>187</v>
      </c>
      <c r="C170" s="1138" t="s">
        <v>188</v>
      </c>
      <c r="D170" s="13" t="s">
        <v>189</v>
      </c>
      <c r="E170" s="14"/>
      <c r="F170" s="14"/>
      <c r="G170" s="14"/>
      <c r="H170" s="14"/>
    </row>
    <row r="171" spans="1:8" ht="17">
      <c r="A171" s="1139"/>
      <c r="B171" s="1162"/>
      <c r="C171" s="1138"/>
      <c r="D171" s="13" t="s">
        <v>2268</v>
      </c>
      <c r="E171" s="14"/>
      <c r="F171" s="14"/>
      <c r="G171" s="14"/>
      <c r="H171" s="14"/>
    </row>
    <row r="172" spans="1:8" ht="34">
      <c r="A172" s="1139"/>
      <c r="B172" s="1162"/>
      <c r="C172" s="1138"/>
      <c r="D172" s="13" t="s">
        <v>451</v>
      </c>
      <c r="E172" s="14"/>
      <c r="F172" s="14"/>
      <c r="G172" s="14"/>
      <c r="H172" s="14"/>
    </row>
    <row r="173" spans="1:8" ht="17">
      <c r="A173" s="1139"/>
      <c r="B173" s="1162"/>
      <c r="C173" s="1138"/>
      <c r="D173" s="13" t="s">
        <v>452</v>
      </c>
      <c r="E173" s="14"/>
      <c r="F173" s="14"/>
      <c r="G173" s="14"/>
      <c r="H173" s="14"/>
    </row>
    <row r="174" spans="1:8" ht="17">
      <c r="A174" s="1139"/>
      <c r="B174" s="1162" t="s">
        <v>193</v>
      </c>
      <c r="C174" s="1138" t="s">
        <v>456</v>
      </c>
      <c r="D174" s="13" t="s">
        <v>189</v>
      </c>
      <c r="E174" s="14"/>
      <c r="F174" s="14"/>
      <c r="G174" s="14"/>
      <c r="H174" s="14"/>
    </row>
    <row r="175" spans="1:8" ht="17">
      <c r="A175" s="1139"/>
      <c r="B175" s="1162"/>
      <c r="C175" s="1138"/>
      <c r="D175" s="13" t="s">
        <v>2268</v>
      </c>
      <c r="E175" s="14"/>
      <c r="F175" s="14"/>
      <c r="G175" s="14"/>
      <c r="H175" s="14"/>
    </row>
    <row r="176" spans="1:8" ht="34">
      <c r="A176" s="1139"/>
      <c r="B176" s="1162"/>
      <c r="C176" s="1138"/>
      <c r="D176" s="13" t="s">
        <v>451</v>
      </c>
      <c r="E176" s="14"/>
      <c r="F176" s="14"/>
      <c r="G176" s="14"/>
      <c r="H176" s="14"/>
    </row>
    <row r="177" spans="1:8" ht="17">
      <c r="A177" s="1139"/>
      <c r="B177" s="1162"/>
      <c r="C177" s="1138"/>
      <c r="D177" s="13" t="s">
        <v>452</v>
      </c>
      <c r="E177" s="14"/>
      <c r="F177" s="14"/>
      <c r="G177" s="14"/>
      <c r="H177" s="14"/>
    </row>
    <row r="178" spans="1:8" ht="17">
      <c r="A178" s="1139"/>
      <c r="B178" s="1162" t="s">
        <v>195</v>
      </c>
      <c r="C178" s="1138" t="s">
        <v>188</v>
      </c>
      <c r="D178" s="13" t="s">
        <v>189</v>
      </c>
      <c r="E178" s="14"/>
      <c r="F178" s="14"/>
      <c r="G178" s="14"/>
      <c r="H178" s="14"/>
    </row>
    <row r="179" spans="1:8" ht="17">
      <c r="A179" s="1139"/>
      <c r="B179" s="1162"/>
      <c r="C179" s="1138"/>
      <c r="D179" s="13" t="s">
        <v>2268</v>
      </c>
      <c r="E179" s="14"/>
      <c r="F179" s="14"/>
      <c r="G179" s="14"/>
      <c r="H179" s="14"/>
    </row>
    <row r="180" spans="1:8" ht="34">
      <c r="A180" s="1139"/>
      <c r="B180" s="1162"/>
      <c r="C180" s="1138"/>
      <c r="D180" s="13" t="s">
        <v>451</v>
      </c>
      <c r="E180" s="14"/>
      <c r="F180" s="14"/>
      <c r="G180" s="14"/>
      <c r="H180" s="14"/>
    </row>
    <row r="181" spans="1:8" ht="17">
      <c r="A181" s="1139"/>
      <c r="B181" s="1162"/>
      <c r="C181" s="1138"/>
      <c r="D181" s="13" t="s">
        <v>452</v>
      </c>
      <c r="E181" s="14"/>
      <c r="F181" s="14"/>
      <c r="G181" s="14"/>
      <c r="H181" s="14"/>
    </row>
    <row r="182" spans="1:8" ht="17">
      <c r="A182" s="1139"/>
      <c r="B182" s="1162" t="s">
        <v>195</v>
      </c>
      <c r="C182" s="1138" t="s">
        <v>456</v>
      </c>
      <c r="D182" s="13" t="s">
        <v>189</v>
      </c>
      <c r="E182" s="14"/>
      <c r="F182" s="14"/>
      <c r="G182" s="14"/>
      <c r="H182" s="14"/>
    </row>
    <row r="183" spans="1:8" ht="17">
      <c r="A183" s="1139"/>
      <c r="B183" s="1162"/>
      <c r="C183" s="1138"/>
      <c r="D183" s="13" t="s">
        <v>2268</v>
      </c>
      <c r="E183" s="14"/>
      <c r="F183" s="14"/>
      <c r="G183" s="14"/>
      <c r="H183" s="14"/>
    </row>
    <row r="184" spans="1:8" ht="34">
      <c r="A184" s="1139"/>
      <c r="B184" s="1162"/>
      <c r="C184" s="1138"/>
      <c r="D184" s="13" t="s">
        <v>451</v>
      </c>
      <c r="E184" s="14"/>
      <c r="F184" s="14"/>
      <c r="G184" s="14"/>
      <c r="H184" s="14"/>
    </row>
    <row r="185" spans="1:8" ht="17">
      <c r="A185" s="1139"/>
      <c r="B185" s="1162"/>
      <c r="C185" s="1138"/>
      <c r="D185" s="13" t="s">
        <v>452</v>
      </c>
      <c r="E185" s="14"/>
      <c r="F185" s="14"/>
      <c r="G185" s="14"/>
      <c r="H185" s="14"/>
    </row>
    <row r="186" spans="1:8">
      <c r="E186" s="1035">
        <f>SUM(E4:F185)</f>
        <v>1681</v>
      </c>
    </row>
  </sheetData>
  <mergeCells count="116">
    <mergeCell ref="B178:B181"/>
    <mergeCell ref="C178:C181"/>
    <mergeCell ref="B182:B185"/>
    <mergeCell ref="C182:C185"/>
    <mergeCell ref="A170:A185"/>
    <mergeCell ref="D168:D169"/>
    <mergeCell ref="E168:F168"/>
    <mergeCell ref="G168:H168"/>
    <mergeCell ref="B170:B173"/>
    <mergeCell ref="C170:C173"/>
    <mergeCell ref="B174:B177"/>
    <mergeCell ref="C174:C177"/>
    <mergeCell ref="B164:B167"/>
    <mergeCell ref="C164:C167"/>
    <mergeCell ref="A152:A167"/>
    <mergeCell ref="B168:B169"/>
    <mergeCell ref="C168:C169"/>
    <mergeCell ref="E150:F150"/>
    <mergeCell ref="G150:H150"/>
    <mergeCell ref="B152:B155"/>
    <mergeCell ref="C152:C155"/>
    <mergeCell ref="B156:B159"/>
    <mergeCell ref="C156:C159"/>
    <mergeCell ref="A134:A149"/>
    <mergeCell ref="B150:B151"/>
    <mergeCell ref="C150:C151"/>
    <mergeCell ref="D150:D151"/>
    <mergeCell ref="B130:B133"/>
    <mergeCell ref="C130:C133"/>
    <mergeCell ref="A118:A133"/>
    <mergeCell ref="B160:B163"/>
    <mergeCell ref="C160:C163"/>
    <mergeCell ref="E134:E141"/>
    <mergeCell ref="F134:F149"/>
    <mergeCell ref="E142:E149"/>
    <mergeCell ref="B118:B121"/>
    <mergeCell ref="C118:C121"/>
    <mergeCell ref="B122:B125"/>
    <mergeCell ref="C122:C125"/>
    <mergeCell ref="B126:B129"/>
    <mergeCell ref="C126:C129"/>
    <mergeCell ref="B134:B141"/>
    <mergeCell ref="B142:B149"/>
    <mergeCell ref="B116:B117"/>
    <mergeCell ref="C116:C117"/>
    <mergeCell ref="D116:D117"/>
    <mergeCell ref="E116:F116"/>
    <mergeCell ref="G116:H116"/>
    <mergeCell ref="B104:B107"/>
    <mergeCell ref="C104:C107"/>
    <mergeCell ref="B108:B111"/>
    <mergeCell ref="C108:C111"/>
    <mergeCell ref="B112:B115"/>
    <mergeCell ref="C112:C115"/>
    <mergeCell ref="A84:A99"/>
    <mergeCell ref="B84:B91"/>
    <mergeCell ref="C84:C87"/>
    <mergeCell ref="C88:C91"/>
    <mergeCell ref="B92:B99"/>
    <mergeCell ref="C92:C95"/>
    <mergeCell ref="C96:C99"/>
    <mergeCell ref="B100:B103"/>
    <mergeCell ref="C100:C103"/>
    <mergeCell ref="A100:A115"/>
    <mergeCell ref="B76:B79"/>
    <mergeCell ref="C76:C79"/>
    <mergeCell ref="B80:B83"/>
    <mergeCell ref="C80:C83"/>
    <mergeCell ref="A68:A83"/>
    <mergeCell ref="B68:B71"/>
    <mergeCell ref="C68:C71"/>
    <mergeCell ref="B72:B75"/>
    <mergeCell ref="C72:C75"/>
    <mergeCell ref="C60:C63"/>
    <mergeCell ref="B64:B67"/>
    <mergeCell ref="C64:C67"/>
    <mergeCell ref="B12:B15"/>
    <mergeCell ref="C12:C15"/>
    <mergeCell ref="B16:B19"/>
    <mergeCell ref="C16:C19"/>
    <mergeCell ref="A52:A67"/>
    <mergeCell ref="B52:B55"/>
    <mergeCell ref="C52:C55"/>
    <mergeCell ref="C44:C47"/>
    <mergeCell ref="B48:B51"/>
    <mergeCell ref="C48:C51"/>
    <mergeCell ref="A36:A51"/>
    <mergeCell ref="B56:B59"/>
    <mergeCell ref="C56:C59"/>
    <mergeCell ref="B60:B63"/>
    <mergeCell ref="B36:B39"/>
    <mergeCell ref="C36:C39"/>
    <mergeCell ref="A4:A19"/>
    <mergeCell ref="A2:A3"/>
    <mergeCell ref="B2:B3"/>
    <mergeCell ref="C2:C3"/>
    <mergeCell ref="D2:D3"/>
    <mergeCell ref="I36:I51"/>
    <mergeCell ref="B40:B43"/>
    <mergeCell ref="C40:C43"/>
    <mergeCell ref="B44:B47"/>
    <mergeCell ref="C20:C23"/>
    <mergeCell ref="C24:C27"/>
    <mergeCell ref="C28:C31"/>
    <mergeCell ref="C32:C35"/>
    <mergeCell ref="A20:A35"/>
    <mergeCell ref="B24:B27"/>
    <mergeCell ref="B28:B31"/>
    <mergeCell ref="B32:B35"/>
    <mergeCell ref="B20:B23"/>
    <mergeCell ref="E2:F2"/>
    <mergeCell ref="G2:H2"/>
    <mergeCell ref="B4:B7"/>
    <mergeCell ref="C4:C7"/>
    <mergeCell ref="B8:B11"/>
    <mergeCell ref="C8: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F10A-EE84-4101-9F56-27D39C9B6183}">
  <sheetPr codeName="Feuil12"/>
  <dimension ref="A1:N30"/>
  <sheetViews>
    <sheetView showGridLines="0" topLeftCell="A24" workbookViewId="0">
      <selection activeCell="N13" sqref="N13:N17"/>
    </sheetView>
  </sheetViews>
  <sheetFormatPr baseColWidth="10" defaultColWidth="11.5" defaultRowHeight="12"/>
  <cols>
    <col min="1" max="1" width="2.5" style="779" bestFit="1" customWidth="1"/>
    <col min="2" max="2" width="42" style="386" customWidth="1"/>
    <col min="3" max="3" width="11.5" style="386"/>
    <col min="4" max="4" width="30.83203125" style="386" customWidth="1"/>
    <col min="5" max="6" width="11.5" style="386"/>
    <col min="7" max="7" width="23.1640625" style="386" bestFit="1" customWidth="1"/>
    <col min="8" max="8" width="14.1640625" style="386" customWidth="1"/>
    <col min="9" max="9" width="11.5" style="386"/>
    <col min="10" max="10" width="25" style="664" customWidth="1"/>
    <col min="11" max="12" width="11.5" style="386"/>
    <col min="13" max="13" width="23.5" style="386" customWidth="1"/>
    <col min="14" max="14" width="13.5" style="664" customWidth="1"/>
    <col min="15" max="16384" width="11.5" style="386"/>
  </cols>
  <sheetData>
    <row r="1" spans="1:14" s="625" customFormat="1" ht="66" thickBot="1">
      <c r="A1" s="774" t="s">
        <v>0</v>
      </c>
      <c r="B1" s="27" t="s">
        <v>10</v>
      </c>
      <c r="C1" s="27" t="s">
        <v>197</v>
      </c>
      <c r="D1" s="27" t="s">
        <v>198</v>
      </c>
      <c r="E1" s="27" t="s">
        <v>199</v>
      </c>
      <c r="F1" s="27" t="s">
        <v>1940</v>
      </c>
      <c r="G1" s="27" t="s">
        <v>200</v>
      </c>
      <c r="H1" s="27" t="s">
        <v>1941</v>
      </c>
      <c r="I1" s="27" t="s">
        <v>1942</v>
      </c>
      <c r="J1" s="21" t="s">
        <v>202</v>
      </c>
      <c r="K1" s="1185" t="s">
        <v>201</v>
      </c>
      <c r="L1" s="1185"/>
      <c r="M1" s="1185"/>
      <c r="N1" s="21" t="s">
        <v>1981</v>
      </c>
    </row>
    <row r="2" spans="1:14">
      <c r="A2" s="775">
        <v>1</v>
      </c>
      <c r="B2" s="666" t="s">
        <v>203</v>
      </c>
      <c r="C2" s="666" t="s">
        <v>204</v>
      </c>
      <c r="D2" s="666" t="s">
        <v>205</v>
      </c>
      <c r="E2" s="667">
        <v>1</v>
      </c>
      <c r="F2" s="668" t="s">
        <v>206</v>
      </c>
      <c r="G2" s="666" t="s">
        <v>207</v>
      </c>
      <c r="H2" s="668" t="s">
        <v>208</v>
      </c>
      <c r="I2" s="668" t="s">
        <v>208</v>
      </c>
      <c r="J2" s="668" t="s">
        <v>208</v>
      </c>
      <c r="K2" s="1186" t="s">
        <v>208</v>
      </c>
      <c r="L2" s="1186"/>
      <c r="M2" s="1186"/>
      <c r="N2" s="668" t="s">
        <v>1980</v>
      </c>
    </row>
    <row r="3" spans="1:14">
      <c r="A3" s="1192">
        <v>2</v>
      </c>
      <c r="B3" s="1187" t="s">
        <v>209</v>
      </c>
      <c r="C3" s="1187" t="s">
        <v>204</v>
      </c>
      <c r="D3" s="669" t="s">
        <v>210</v>
      </c>
      <c r="E3" s="670">
        <v>0.2</v>
      </c>
      <c r="F3" s="671" t="s">
        <v>206</v>
      </c>
      <c r="G3" s="669" t="s">
        <v>211</v>
      </c>
      <c r="H3" s="671" t="s">
        <v>208</v>
      </c>
      <c r="I3" s="671" t="s">
        <v>208</v>
      </c>
      <c r="J3" s="1167" t="s">
        <v>208</v>
      </c>
      <c r="K3" s="1187"/>
      <c r="L3" s="1187"/>
      <c r="M3" s="1187"/>
      <c r="N3" s="1167" t="s">
        <v>1989</v>
      </c>
    </row>
    <row r="4" spans="1:14" ht="72" customHeight="1">
      <c r="A4" s="1193"/>
      <c r="B4" s="1188"/>
      <c r="C4" s="1188"/>
      <c r="D4" s="672" t="s">
        <v>212</v>
      </c>
      <c r="E4" s="673">
        <v>0.8</v>
      </c>
      <c r="F4" s="674" t="s">
        <v>206</v>
      </c>
      <c r="G4" s="672" t="s">
        <v>213</v>
      </c>
      <c r="H4" s="674" t="s">
        <v>15</v>
      </c>
      <c r="I4" s="674" t="s">
        <v>208</v>
      </c>
      <c r="J4" s="1168"/>
      <c r="K4" s="1176" t="s">
        <v>2272</v>
      </c>
      <c r="L4" s="1176"/>
      <c r="M4" s="1176"/>
      <c r="N4" s="1168"/>
    </row>
    <row r="5" spans="1:14">
      <c r="A5" s="1194">
        <v>3</v>
      </c>
      <c r="B5" s="1179" t="s">
        <v>214</v>
      </c>
      <c r="C5" s="1179" t="s">
        <v>204</v>
      </c>
      <c r="D5" s="675" t="s">
        <v>210</v>
      </c>
      <c r="E5" s="676">
        <v>0.2</v>
      </c>
      <c r="F5" s="677" t="s">
        <v>206</v>
      </c>
      <c r="G5" s="675" t="s">
        <v>211</v>
      </c>
      <c r="H5" s="677" t="s">
        <v>208</v>
      </c>
      <c r="I5" s="677" t="s">
        <v>208</v>
      </c>
      <c r="J5" s="1169" t="s">
        <v>208</v>
      </c>
      <c r="K5" s="1179" t="s">
        <v>208</v>
      </c>
      <c r="L5" s="1179"/>
      <c r="M5" s="1179"/>
      <c r="N5" s="1169" t="s">
        <v>1989</v>
      </c>
    </row>
    <row r="6" spans="1:14" ht="36" customHeight="1">
      <c r="A6" s="1195"/>
      <c r="B6" s="1181"/>
      <c r="C6" s="1181"/>
      <c r="D6" s="678" t="s">
        <v>215</v>
      </c>
      <c r="E6" s="679">
        <v>0.8</v>
      </c>
      <c r="F6" s="680" t="s">
        <v>206</v>
      </c>
      <c r="G6" s="678" t="s">
        <v>216</v>
      </c>
      <c r="H6" s="680" t="s">
        <v>15</v>
      </c>
      <c r="I6" s="680" t="s">
        <v>208</v>
      </c>
      <c r="J6" s="1170"/>
      <c r="K6" s="1173" t="s">
        <v>217</v>
      </c>
      <c r="L6" s="1173"/>
      <c r="M6" s="1173"/>
      <c r="N6" s="1170"/>
    </row>
    <row r="7" spans="1:14" ht="72" customHeight="1">
      <c r="A7" s="776">
        <v>4</v>
      </c>
      <c r="B7" s="681" t="s">
        <v>218</v>
      </c>
      <c r="C7" s="681" t="s">
        <v>204</v>
      </c>
      <c r="D7" s="681" t="s">
        <v>212</v>
      </c>
      <c r="E7" s="682">
        <v>1</v>
      </c>
      <c r="F7" s="683" t="s">
        <v>206</v>
      </c>
      <c r="G7" s="681" t="s">
        <v>213</v>
      </c>
      <c r="H7" s="683" t="s">
        <v>15</v>
      </c>
      <c r="I7" s="683" t="s">
        <v>208</v>
      </c>
      <c r="J7" s="684" t="s">
        <v>208</v>
      </c>
      <c r="K7" s="1184" t="s">
        <v>219</v>
      </c>
      <c r="L7" s="1184"/>
      <c r="M7" s="1184"/>
      <c r="N7" s="684" t="s">
        <v>1989</v>
      </c>
    </row>
    <row r="8" spans="1:14" ht="13" thickBot="1">
      <c r="A8" s="1194">
        <v>5</v>
      </c>
      <c r="B8" s="1179" t="s">
        <v>220</v>
      </c>
      <c r="C8" s="1179" t="s">
        <v>204</v>
      </c>
      <c r="D8" s="685" t="s">
        <v>210</v>
      </c>
      <c r="E8" s="686">
        <v>0.2</v>
      </c>
      <c r="F8" s="687" t="s">
        <v>206</v>
      </c>
      <c r="G8" s="685" t="s">
        <v>211</v>
      </c>
      <c r="H8" s="687" t="s">
        <v>208</v>
      </c>
      <c r="I8" s="687" t="s">
        <v>208</v>
      </c>
      <c r="J8" s="1169" t="s">
        <v>208</v>
      </c>
      <c r="K8" s="1182" t="s">
        <v>208</v>
      </c>
      <c r="L8" s="1182"/>
      <c r="M8" s="1182"/>
      <c r="N8" s="1169" t="s">
        <v>1989</v>
      </c>
    </row>
    <row r="9" spans="1:14" ht="36" customHeight="1">
      <c r="A9" s="1195"/>
      <c r="B9" s="1181"/>
      <c r="C9" s="1181"/>
      <c r="D9" s="678" t="s">
        <v>215</v>
      </c>
      <c r="E9" s="679">
        <v>0.8</v>
      </c>
      <c r="F9" s="680" t="s">
        <v>206</v>
      </c>
      <c r="G9" s="678" t="s">
        <v>216</v>
      </c>
      <c r="H9" s="680" t="s">
        <v>15</v>
      </c>
      <c r="I9" s="680" t="s">
        <v>208</v>
      </c>
      <c r="J9" s="1170"/>
      <c r="K9" s="1183" t="s">
        <v>221</v>
      </c>
      <c r="L9" s="1183"/>
      <c r="M9" s="1183"/>
      <c r="N9" s="1170"/>
    </row>
    <row r="10" spans="1:14" ht="43.25" customHeight="1">
      <c r="A10" s="776">
        <v>6</v>
      </c>
      <c r="B10" s="681" t="s">
        <v>222</v>
      </c>
      <c r="C10" s="681" t="s">
        <v>204</v>
      </c>
      <c r="D10" s="681" t="s">
        <v>223</v>
      </c>
      <c r="E10" s="682">
        <v>1</v>
      </c>
      <c r="F10" s="683" t="s">
        <v>206</v>
      </c>
      <c r="G10" s="681" t="s">
        <v>224</v>
      </c>
      <c r="H10" s="683" t="s">
        <v>14</v>
      </c>
      <c r="I10" s="683" t="s">
        <v>225</v>
      </c>
      <c r="J10" s="684" t="s">
        <v>14</v>
      </c>
      <c r="K10" s="1177" t="s">
        <v>226</v>
      </c>
      <c r="L10" s="1177"/>
      <c r="M10" s="1177"/>
      <c r="N10" s="684" t="s">
        <v>1980</v>
      </c>
    </row>
    <row r="11" spans="1:14">
      <c r="A11" s="777">
        <v>7</v>
      </c>
      <c r="B11" s="688" t="s">
        <v>457</v>
      </c>
      <c r="C11" s="688" t="s">
        <v>204</v>
      </c>
      <c r="D11" s="688" t="s">
        <v>458</v>
      </c>
      <c r="E11" s="689" t="s">
        <v>459</v>
      </c>
      <c r="F11" s="689" t="s">
        <v>206</v>
      </c>
      <c r="G11" s="688" t="s">
        <v>227</v>
      </c>
      <c r="H11" s="689" t="s">
        <v>14</v>
      </c>
      <c r="I11" s="689" t="s">
        <v>460</v>
      </c>
      <c r="J11" s="689" t="s">
        <v>21</v>
      </c>
      <c r="K11" s="1175" t="s">
        <v>208</v>
      </c>
      <c r="L11" s="1175"/>
      <c r="M11" s="1175"/>
      <c r="N11" s="689" t="s">
        <v>1980</v>
      </c>
    </row>
    <row r="12" spans="1:14">
      <c r="A12" s="778">
        <v>8</v>
      </c>
      <c r="B12" s="690" t="s">
        <v>228</v>
      </c>
      <c r="C12" s="690" t="s">
        <v>204</v>
      </c>
      <c r="D12" s="690" t="s">
        <v>23</v>
      </c>
      <c r="E12" s="691" t="s">
        <v>229</v>
      </c>
      <c r="F12" s="691" t="s">
        <v>206</v>
      </c>
      <c r="G12" s="690" t="s">
        <v>230</v>
      </c>
      <c r="H12" s="691" t="s">
        <v>231</v>
      </c>
      <c r="I12" s="691" t="s">
        <v>225</v>
      </c>
      <c r="J12" s="691" t="s">
        <v>21</v>
      </c>
      <c r="K12" s="1174"/>
      <c r="L12" s="1174"/>
      <c r="M12" s="1174"/>
      <c r="N12" s="691" t="s">
        <v>1980</v>
      </c>
    </row>
    <row r="13" spans="1:14" ht="13" thickBot="1">
      <c r="A13" s="1194">
        <v>9</v>
      </c>
      <c r="B13" s="1179" t="s">
        <v>232</v>
      </c>
      <c r="C13" s="1179" t="s">
        <v>233</v>
      </c>
      <c r="D13" s="685" t="s">
        <v>13</v>
      </c>
      <c r="E13" s="692">
        <v>5.1700000000000003E-2</v>
      </c>
      <c r="F13" s="687" t="s">
        <v>206</v>
      </c>
      <c r="G13" s="685" t="s">
        <v>211</v>
      </c>
      <c r="H13" s="687" t="s">
        <v>208</v>
      </c>
      <c r="I13" s="687" t="s">
        <v>208</v>
      </c>
      <c r="J13" s="677"/>
      <c r="K13" s="1179"/>
      <c r="L13" s="1179"/>
      <c r="M13" s="1179"/>
      <c r="N13" s="1169" t="s">
        <v>1989</v>
      </c>
    </row>
    <row r="14" spans="1:14">
      <c r="A14" s="1196"/>
      <c r="B14" s="1180"/>
      <c r="C14" s="1180"/>
      <c r="D14" s="665" t="s">
        <v>234</v>
      </c>
      <c r="E14" s="693">
        <v>2.7400000000000001E-2</v>
      </c>
      <c r="F14" s="624" t="s">
        <v>206</v>
      </c>
      <c r="G14" s="665" t="s">
        <v>235</v>
      </c>
      <c r="H14" s="624" t="s">
        <v>208</v>
      </c>
      <c r="I14" s="624" t="s">
        <v>208</v>
      </c>
      <c r="J14" s="624"/>
      <c r="K14" s="1180"/>
      <c r="L14" s="1180"/>
      <c r="M14" s="1180"/>
      <c r="N14" s="1171"/>
    </row>
    <row r="15" spans="1:14">
      <c r="A15" s="1196"/>
      <c r="B15" s="1180"/>
      <c r="C15" s="1180"/>
      <c r="D15" s="665" t="s">
        <v>236</v>
      </c>
      <c r="E15" s="693">
        <v>0.41060000000000002</v>
      </c>
      <c r="F15" s="624" t="s">
        <v>206</v>
      </c>
      <c r="G15" s="665" t="s">
        <v>227</v>
      </c>
      <c r="H15" s="624" t="s">
        <v>14</v>
      </c>
      <c r="I15" s="624" t="s">
        <v>237</v>
      </c>
      <c r="J15" s="663"/>
      <c r="K15" s="1172"/>
      <c r="L15" s="1172"/>
      <c r="M15" s="1172"/>
      <c r="N15" s="1171"/>
    </row>
    <row r="16" spans="1:14">
      <c r="A16" s="1196"/>
      <c r="B16" s="1180"/>
      <c r="C16" s="1180"/>
      <c r="D16" s="665" t="s">
        <v>238</v>
      </c>
      <c r="E16" s="693">
        <v>0.29770000000000002</v>
      </c>
      <c r="F16" s="624" t="s">
        <v>206</v>
      </c>
      <c r="G16" s="665" t="s">
        <v>239</v>
      </c>
      <c r="H16" s="624" t="s">
        <v>14</v>
      </c>
      <c r="I16" s="624" t="s">
        <v>240</v>
      </c>
      <c r="J16" s="663"/>
      <c r="K16" s="1172"/>
      <c r="L16" s="1172"/>
      <c r="M16" s="1172"/>
      <c r="N16" s="1171"/>
    </row>
    <row r="17" spans="1:14" ht="84" customHeight="1">
      <c r="A17" s="1195"/>
      <c r="B17" s="1181"/>
      <c r="C17" s="1181"/>
      <c r="D17" s="678" t="s">
        <v>241</v>
      </c>
      <c r="E17" s="694">
        <v>0.21260000000000001</v>
      </c>
      <c r="F17" s="680" t="s">
        <v>206</v>
      </c>
      <c r="G17" s="678" t="s">
        <v>227</v>
      </c>
      <c r="H17" s="680" t="s">
        <v>15</v>
      </c>
      <c r="I17" s="680" t="s">
        <v>208</v>
      </c>
      <c r="J17" s="695"/>
      <c r="K17" s="1173" t="s">
        <v>242</v>
      </c>
      <c r="L17" s="1173"/>
      <c r="M17" s="1173"/>
      <c r="N17" s="1170"/>
    </row>
    <row r="18" spans="1:14" ht="39">
      <c r="A18" s="778">
        <v>10</v>
      </c>
      <c r="B18" s="690" t="s">
        <v>1994</v>
      </c>
      <c r="C18" s="690" t="s">
        <v>204</v>
      </c>
      <c r="D18" s="690" t="s">
        <v>1995</v>
      </c>
      <c r="E18" s="696">
        <v>1</v>
      </c>
      <c r="F18" s="691" t="s">
        <v>206</v>
      </c>
      <c r="G18" s="690" t="s">
        <v>1996</v>
      </c>
      <c r="H18" s="691" t="s">
        <v>14</v>
      </c>
      <c r="I18" s="691" t="s">
        <v>225</v>
      </c>
      <c r="J18" s="780" t="s">
        <v>1997</v>
      </c>
      <c r="K18" s="1178" t="s">
        <v>208</v>
      </c>
      <c r="L18" s="1178"/>
      <c r="M18" s="1178"/>
      <c r="N18" s="697" t="s">
        <v>1980</v>
      </c>
    </row>
    <row r="19" spans="1:14" ht="90.5" customHeight="1">
      <c r="A19" s="1197">
        <v>11</v>
      </c>
      <c r="B19" s="1189" t="s">
        <v>2145</v>
      </c>
      <c r="C19" s="1189" t="s">
        <v>204</v>
      </c>
      <c r="D19" s="1189" t="s">
        <v>2146</v>
      </c>
      <c r="E19" s="1190">
        <v>1</v>
      </c>
      <c r="F19" s="1191" t="s">
        <v>206</v>
      </c>
      <c r="G19" s="1189" t="s">
        <v>2147</v>
      </c>
      <c r="H19" s="1191" t="s">
        <v>15</v>
      </c>
      <c r="I19" s="1191" t="s">
        <v>208</v>
      </c>
      <c r="J19" s="781"/>
      <c r="K19" s="1202" t="s">
        <v>2148</v>
      </c>
      <c r="L19" s="1202"/>
      <c r="M19" s="1202"/>
      <c r="N19" s="1199" t="s">
        <v>1989</v>
      </c>
    </row>
    <row r="20" spans="1:14" ht="14" thickBot="1">
      <c r="A20" s="1197"/>
      <c r="B20" s="1189"/>
      <c r="C20" s="1189"/>
      <c r="D20" s="1189"/>
      <c r="E20" s="1190"/>
      <c r="F20" s="1191"/>
      <c r="G20" s="1189"/>
      <c r="H20" s="1191"/>
      <c r="I20" s="1191"/>
      <c r="J20" s="781"/>
      <c r="K20" s="782" t="s">
        <v>198</v>
      </c>
      <c r="L20" s="783" t="s">
        <v>2149</v>
      </c>
      <c r="M20" s="783" t="s">
        <v>2150</v>
      </c>
      <c r="N20" s="1200"/>
    </row>
    <row r="21" spans="1:14" ht="39">
      <c r="A21" s="1197"/>
      <c r="B21" s="1189"/>
      <c r="C21" s="1189"/>
      <c r="D21" s="1189"/>
      <c r="E21" s="1190"/>
      <c r="F21" s="1191"/>
      <c r="G21" s="1189"/>
      <c r="H21" s="1191"/>
      <c r="I21" s="1191"/>
      <c r="J21" s="781"/>
      <c r="K21" s="784" t="s">
        <v>2151</v>
      </c>
      <c r="L21" s="785">
        <v>63899455</v>
      </c>
      <c r="M21" s="786">
        <v>0.21879999999999999</v>
      </c>
      <c r="N21" s="1200"/>
    </row>
    <row r="22" spans="1:14" ht="26">
      <c r="A22" s="1197"/>
      <c r="B22" s="1189"/>
      <c r="C22" s="1189"/>
      <c r="D22" s="1189"/>
      <c r="E22" s="1190"/>
      <c r="F22" s="1191"/>
      <c r="G22" s="1189"/>
      <c r="H22" s="1191"/>
      <c r="I22" s="1191"/>
      <c r="J22" s="781"/>
      <c r="K22" s="781" t="s">
        <v>2152</v>
      </c>
      <c r="L22" s="787">
        <v>48459371</v>
      </c>
      <c r="M22" s="788">
        <v>0.16600000000000001</v>
      </c>
      <c r="N22" s="1200"/>
    </row>
    <row r="23" spans="1:14" ht="39">
      <c r="A23" s="1197"/>
      <c r="B23" s="1189"/>
      <c r="C23" s="1189"/>
      <c r="D23" s="1189"/>
      <c r="E23" s="1190"/>
      <c r="F23" s="1191"/>
      <c r="G23" s="1189"/>
      <c r="H23" s="1191"/>
      <c r="I23" s="1191"/>
      <c r="J23" s="781"/>
      <c r="K23" s="784" t="s">
        <v>2153</v>
      </c>
      <c r="L23" s="785">
        <v>40308040</v>
      </c>
      <c r="M23" s="786">
        <v>0.13800000000000001</v>
      </c>
      <c r="N23" s="1200"/>
    </row>
    <row r="24" spans="1:14" ht="26">
      <c r="A24" s="1197"/>
      <c r="B24" s="1189"/>
      <c r="C24" s="1189"/>
      <c r="D24" s="1189"/>
      <c r="E24" s="1190"/>
      <c r="F24" s="1191"/>
      <c r="G24" s="1189"/>
      <c r="H24" s="1191"/>
      <c r="I24" s="1191"/>
      <c r="J24" s="781"/>
      <c r="K24" s="781" t="s">
        <v>2154</v>
      </c>
      <c r="L24" s="787">
        <v>24495897</v>
      </c>
      <c r="M24" s="788">
        <v>8.3900000000000002E-2</v>
      </c>
      <c r="N24" s="1200"/>
    </row>
    <row r="25" spans="1:14" ht="26">
      <c r="A25" s="1197"/>
      <c r="B25" s="1189"/>
      <c r="C25" s="1189"/>
      <c r="D25" s="1189"/>
      <c r="E25" s="1190"/>
      <c r="F25" s="1191"/>
      <c r="G25" s="1189"/>
      <c r="H25" s="1191"/>
      <c r="I25" s="1191"/>
      <c r="J25" s="781"/>
      <c r="K25" s="784" t="s">
        <v>2155</v>
      </c>
      <c r="L25" s="785">
        <v>18100375</v>
      </c>
      <c r="M25" s="786">
        <v>6.2E-2</v>
      </c>
      <c r="N25" s="1200"/>
    </row>
    <row r="26" spans="1:14" ht="13">
      <c r="A26" s="1197"/>
      <c r="B26" s="1189"/>
      <c r="C26" s="1189"/>
      <c r="D26" s="1189"/>
      <c r="E26" s="1190"/>
      <c r="F26" s="1191"/>
      <c r="G26" s="1189"/>
      <c r="H26" s="1191"/>
      <c r="I26" s="1191"/>
      <c r="J26" s="781"/>
      <c r="K26" s="781" t="s">
        <v>2156</v>
      </c>
      <c r="L26" s="787">
        <v>17389912</v>
      </c>
      <c r="M26" s="788">
        <v>5.96E-2</v>
      </c>
      <c r="N26" s="1200"/>
    </row>
    <row r="27" spans="1:14" ht="39">
      <c r="A27" s="1197"/>
      <c r="B27" s="1189"/>
      <c r="C27" s="1189"/>
      <c r="D27" s="1189"/>
      <c r="E27" s="1190"/>
      <c r="F27" s="1191"/>
      <c r="G27" s="1189"/>
      <c r="H27" s="1191"/>
      <c r="I27" s="1191"/>
      <c r="J27" s="781"/>
      <c r="K27" s="784" t="s">
        <v>2157</v>
      </c>
      <c r="L27" s="785">
        <v>15500000</v>
      </c>
      <c r="M27" s="786">
        <v>5.3100000000000001E-2</v>
      </c>
      <c r="N27" s="1200"/>
    </row>
    <row r="28" spans="1:14" ht="13">
      <c r="A28" s="1197"/>
      <c r="B28" s="1189"/>
      <c r="C28" s="1189"/>
      <c r="D28" s="1189"/>
      <c r="E28" s="1190"/>
      <c r="F28" s="1191"/>
      <c r="G28" s="1189"/>
      <c r="H28" s="1191"/>
      <c r="I28" s="1191"/>
      <c r="J28" s="781"/>
      <c r="K28" s="781" t="s">
        <v>2158</v>
      </c>
      <c r="L28" s="787">
        <v>63846038</v>
      </c>
      <c r="M28" s="788">
        <v>0.21870000000000001</v>
      </c>
      <c r="N28" s="1200"/>
    </row>
    <row r="29" spans="1:14" ht="13">
      <c r="A29" s="1197"/>
      <c r="B29" s="1189"/>
      <c r="C29" s="1189"/>
      <c r="D29" s="1189"/>
      <c r="E29" s="1190"/>
      <c r="F29" s="1191"/>
      <c r="G29" s="1189"/>
      <c r="H29" s="1191"/>
      <c r="I29" s="1191"/>
      <c r="J29" s="781"/>
      <c r="K29" s="789" t="s">
        <v>185</v>
      </c>
      <c r="L29" s="790">
        <v>291999088</v>
      </c>
      <c r="M29" s="791">
        <v>1</v>
      </c>
      <c r="N29" s="1201"/>
    </row>
    <row r="30" spans="1:14" ht="25.75" customHeight="1">
      <c r="A30" s="778">
        <v>12</v>
      </c>
      <c r="B30" s="690" t="s">
        <v>2159</v>
      </c>
      <c r="C30" s="690" t="s">
        <v>204</v>
      </c>
      <c r="D30" s="690" t="s">
        <v>2005</v>
      </c>
      <c r="E30" s="696" t="s">
        <v>2005</v>
      </c>
      <c r="F30" s="691" t="s">
        <v>2005</v>
      </c>
      <c r="G30" s="690" t="s">
        <v>2005</v>
      </c>
      <c r="H30" s="691" t="s">
        <v>2005</v>
      </c>
      <c r="I30" s="691" t="s">
        <v>2005</v>
      </c>
      <c r="J30" s="691" t="s">
        <v>2005</v>
      </c>
      <c r="K30" s="1198" t="s">
        <v>2005</v>
      </c>
      <c r="L30" s="1198"/>
      <c r="M30" s="1198"/>
      <c r="N30" s="698" t="s">
        <v>2005</v>
      </c>
    </row>
  </sheetData>
  <mergeCells count="49">
    <mergeCell ref="K30:M30"/>
    <mergeCell ref="N19:N29"/>
    <mergeCell ref="G19:G29"/>
    <mergeCell ref="H19:H29"/>
    <mergeCell ref="I19:I29"/>
    <mergeCell ref="K19:M19"/>
    <mergeCell ref="A3:A4"/>
    <mergeCell ref="A5:A6"/>
    <mergeCell ref="A8:A9"/>
    <mergeCell ref="A13:A17"/>
    <mergeCell ref="A19:A29"/>
    <mergeCell ref="B19:B29"/>
    <mergeCell ref="C19:C29"/>
    <mergeCell ref="D19:D29"/>
    <mergeCell ref="E19:E29"/>
    <mergeCell ref="F19:F29"/>
    <mergeCell ref="K1:M1"/>
    <mergeCell ref="K2:M2"/>
    <mergeCell ref="B3:B4"/>
    <mergeCell ref="C3:C4"/>
    <mergeCell ref="K3:M3"/>
    <mergeCell ref="J3:J4"/>
    <mergeCell ref="B8:B9"/>
    <mergeCell ref="C8:C9"/>
    <mergeCell ref="K8:M8"/>
    <mergeCell ref="B5:B6"/>
    <mergeCell ref="C5:C6"/>
    <mergeCell ref="K5:M5"/>
    <mergeCell ref="K6:M6"/>
    <mergeCell ref="K9:M9"/>
    <mergeCell ref="K7:M7"/>
    <mergeCell ref="J5:J6"/>
    <mergeCell ref="J8:J9"/>
    <mergeCell ref="K18:M18"/>
    <mergeCell ref="B13:B17"/>
    <mergeCell ref="C13:C17"/>
    <mergeCell ref="K13:M13"/>
    <mergeCell ref="K14:M14"/>
    <mergeCell ref="K15:M15"/>
    <mergeCell ref="N3:N4"/>
    <mergeCell ref="N5:N6"/>
    <mergeCell ref="N8:N9"/>
    <mergeCell ref="N13:N17"/>
    <mergeCell ref="K16:M16"/>
    <mergeCell ref="K17:M17"/>
    <mergeCell ref="K12:M12"/>
    <mergeCell ref="K11:M11"/>
    <mergeCell ref="K4:M4"/>
    <mergeCell ref="K10:M10"/>
  </mergeCells>
  <hyperlinks>
    <hyperlink ref="K10" r:id="rId1" xr:uid="{3D7F4470-49D4-409C-8684-F77105A433A5}"/>
    <hyperlink ref="J18" r:id="rId2" xr:uid="{2CCEACB0-08FA-40F8-B169-EAA447A2B6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F491-0C51-594E-9366-22B66982DB38}">
  <dimension ref="A1:N108"/>
  <sheetViews>
    <sheetView showGridLines="0" topLeftCell="A51" zoomScale="84" workbookViewId="0">
      <selection activeCell="B40" sqref="B40"/>
    </sheetView>
  </sheetViews>
  <sheetFormatPr baseColWidth="10" defaultColWidth="11.5" defaultRowHeight="13"/>
  <cols>
    <col min="1" max="1" width="3" style="841" bestFit="1" customWidth="1"/>
    <col min="2" max="2" width="42" style="376" customWidth="1"/>
    <col min="3" max="3" width="19.1640625" style="376" customWidth="1"/>
    <col min="4" max="4" width="34.83203125" style="376" bestFit="1" customWidth="1"/>
    <col min="5" max="5" width="11.5" style="842" bestFit="1" customWidth="1"/>
    <col min="6" max="6" width="11.5" style="376" bestFit="1" customWidth="1"/>
    <col min="7" max="7" width="22.1640625" style="376" bestFit="1" customWidth="1"/>
    <col min="8" max="8" width="14.1640625" style="376" customWidth="1"/>
    <col min="9" max="9" width="13.83203125" style="376" customWidth="1"/>
    <col min="10" max="10" width="24" style="843" customWidth="1"/>
    <col min="11" max="12" width="11.5" style="376" bestFit="1" customWidth="1"/>
    <col min="13" max="13" width="22.83203125" style="376" customWidth="1"/>
    <col min="14" max="14" width="14" style="830" customWidth="1"/>
    <col min="15" max="16384" width="11.5" style="376"/>
  </cols>
  <sheetData>
    <row r="1" spans="1:14" s="799" customFormat="1" ht="79.75" customHeight="1" thickBot="1">
      <c r="A1" s="796" t="s">
        <v>0</v>
      </c>
      <c r="B1" s="797" t="s">
        <v>10</v>
      </c>
      <c r="C1" s="797" t="s">
        <v>197</v>
      </c>
      <c r="D1" s="797" t="s">
        <v>198</v>
      </c>
      <c r="E1" s="798" t="s">
        <v>199</v>
      </c>
      <c r="F1" s="797" t="s">
        <v>1940</v>
      </c>
      <c r="G1" s="797" t="s">
        <v>200</v>
      </c>
      <c r="H1" s="797" t="s">
        <v>1941</v>
      </c>
      <c r="I1" s="797" t="s">
        <v>1942</v>
      </c>
      <c r="J1" s="796" t="s">
        <v>202</v>
      </c>
      <c r="K1" s="1213" t="s">
        <v>201</v>
      </c>
      <c r="L1" s="1213"/>
      <c r="M1" s="1213"/>
      <c r="N1" s="796" t="s">
        <v>1981</v>
      </c>
    </row>
    <row r="2" spans="1:14">
      <c r="A2" s="1233">
        <v>1</v>
      </c>
      <c r="B2" s="1234" t="s">
        <v>461</v>
      </c>
      <c r="C2" s="1234" t="s">
        <v>267</v>
      </c>
      <c r="D2" s="801" t="s">
        <v>462</v>
      </c>
      <c r="E2" s="802">
        <v>0.43</v>
      </c>
      <c r="F2" s="803" t="s">
        <v>206</v>
      </c>
      <c r="G2" s="801" t="s">
        <v>211</v>
      </c>
      <c r="H2" s="803" t="s">
        <v>208</v>
      </c>
      <c r="I2" s="803" t="s">
        <v>208</v>
      </c>
      <c r="J2" s="803" t="s">
        <v>208</v>
      </c>
      <c r="K2" s="1227" t="s">
        <v>463</v>
      </c>
      <c r="L2" s="1227"/>
      <c r="M2" s="1227"/>
      <c r="N2" s="1214" t="s">
        <v>1989</v>
      </c>
    </row>
    <row r="3" spans="1:14" ht="108.5" customHeight="1">
      <c r="A3" s="1233"/>
      <c r="B3" s="1234"/>
      <c r="C3" s="1234"/>
      <c r="D3" s="804" t="s">
        <v>464</v>
      </c>
      <c r="E3" s="805">
        <v>0.55000000000000004</v>
      </c>
      <c r="F3" s="806" t="s">
        <v>206</v>
      </c>
      <c r="G3" s="804" t="s">
        <v>465</v>
      </c>
      <c r="H3" s="806" t="s">
        <v>14</v>
      </c>
      <c r="I3" s="807" t="s">
        <v>2247</v>
      </c>
      <c r="J3" s="1025" t="s">
        <v>2246</v>
      </c>
      <c r="K3" s="1211" t="s">
        <v>466</v>
      </c>
      <c r="L3" s="1211"/>
      <c r="M3" s="1211"/>
      <c r="N3" s="1215"/>
    </row>
    <row r="4" spans="1:14" ht="22.75" customHeight="1">
      <c r="A4" s="1233"/>
      <c r="B4" s="1234"/>
      <c r="C4" s="1234"/>
      <c r="D4" s="804" t="s">
        <v>467</v>
      </c>
      <c r="E4" s="805">
        <v>0</v>
      </c>
      <c r="F4" s="806" t="s">
        <v>206</v>
      </c>
      <c r="G4" s="804" t="s">
        <v>468</v>
      </c>
      <c r="H4" s="806" t="s">
        <v>15</v>
      </c>
      <c r="I4" s="806" t="s">
        <v>208</v>
      </c>
      <c r="J4" s="806" t="s">
        <v>208</v>
      </c>
      <c r="K4" s="1226"/>
      <c r="L4" s="1226"/>
      <c r="M4" s="1226"/>
      <c r="N4" s="1215"/>
    </row>
    <row r="5" spans="1:14">
      <c r="A5" s="1233"/>
      <c r="B5" s="1234"/>
      <c r="C5" s="1234"/>
      <c r="D5" s="804" t="s">
        <v>469</v>
      </c>
      <c r="E5" s="805">
        <v>0</v>
      </c>
      <c r="F5" s="806" t="s">
        <v>470</v>
      </c>
      <c r="G5" s="804" t="s">
        <v>471</v>
      </c>
      <c r="H5" s="806" t="s">
        <v>208</v>
      </c>
      <c r="I5" s="806" t="s">
        <v>208</v>
      </c>
      <c r="J5" s="806" t="s">
        <v>208</v>
      </c>
      <c r="K5" s="1226"/>
      <c r="L5" s="1226"/>
      <c r="M5" s="1226"/>
      <c r="N5" s="1215"/>
    </row>
    <row r="6" spans="1:14">
      <c r="A6" s="1233"/>
      <c r="B6" s="1234"/>
      <c r="C6" s="1234"/>
      <c r="D6" s="804" t="s">
        <v>472</v>
      </c>
      <c r="E6" s="805">
        <v>0.02</v>
      </c>
      <c r="F6" s="806" t="s">
        <v>206</v>
      </c>
      <c r="G6" s="804" t="s">
        <v>473</v>
      </c>
      <c r="H6" s="806" t="s">
        <v>15</v>
      </c>
      <c r="I6" s="806" t="s">
        <v>208</v>
      </c>
      <c r="J6" s="806" t="s">
        <v>208</v>
      </c>
      <c r="K6" s="1226"/>
      <c r="L6" s="1226"/>
      <c r="M6" s="1226"/>
      <c r="N6" s="1215"/>
    </row>
    <row r="7" spans="1:14">
      <c r="A7" s="1229"/>
      <c r="B7" s="1225"/>
      <c r="C7" s="1225"/>
      <c r="D7" s="804" t="s">
        <v>474</v>
      </c>
      <c r="E7" s="805">
        <v>0</v>
      </c>
      <c r="F7" s="806" t="s">
        <v>470</v>
      </c>
      <c r="G7" s="804" t="s">
        <v>471</v>
      </c>
      <c r="H7" s="806" t="s">
        <v>208</v>
      </c>
      <c r="I7" s="806" t="s">
        <v>208</v>
      </c>
      <c r="J7" s="806" t="s">
        <v>208</v>
      </c>
      <c r="K7" s="1226"/>
      <c r="L7" s="1226"/>
      <c r="M7" s="1226"/>
      <c r="N7" s="1216"/>
    </row>
    <row r="8" spans="1:14" ht="30" customHeight="1">
      <c r="A8" s="1230">
        <v>2</v>
      </c>
      <c r="B8" s="1203" t="s">
        <v>26</v>
      </c>
      <c r="C8" s="1203" t="s">
        <v>267</v>
      </c>
      <c r="D8" s="812" t="s">
        <v>475</v>
      </c>
      <c r="E8" s="813">
        <v>0.48</v>
      </c>
      <c r="F8" s="814" t="s">
        <v>206</v>
      </c>
      <c r="G8" s="812" t="s">
        <v>476</v>
      </c>
      <c r="H8" s="814" t="s">
        <v>15</v>
      </c>
      <c r="I8" s="814" t="s">
        <v>208</v>
      </c>
      <c r="J8" s="815" t="s">
        <v>208</v>
      </c>
      <c r="K8" s="1205" t="s">
        <v>477</v>
      </c>
      <c r="L8" s="1205"/>
      <c r="M8" s="1205"/>
      <c r="N8" s="1217" t="s">
        <v>1989</v>
      </c>
    </row>
    <row r="9" spans="1:14" ht="30" customHeight="1">
      <c r="A9" s="1231"/>
      <c r="B9" s="1204"/>
      <c r="C9" s="1204"/>
      <c r="D9" s="817" t="s">
        <v>310</v>
      </c>
      <c r="E9" s="818">
        <v>0.52</v>
      </c>
      <c r="F9" s="819"/>
      <c r="G9" s="817"/>
      <c r="H9" s="819" t="s">
        <v>208</v>
      </c>
      <c r="I9" s="819" t="s">
        <v>208</v>
      </c>
      <c r="J9" s="819" t="s">
        <v>208</v>
      </c>
      <c r="K9" s="1235"/>
      <c r="L9" s="1235"/>
      <c r="M9" s="1235"/>
      <c r="N9" s="1218"/>
    </row>
    <row r="10" spans="1:14" ht="56">
      <c r="A10" s="1228">
        <v>3</v>
      </c>
      <c r="B10" s="1224" t="s">
        <v>1990</v>
      </c>
      <c r="C10" s="1224" t="s">
        <v>267</v>
      </c>
      <c r="D10" s="804" t="s">
        <v>1993</v>
      </c>
      <c r="E10" s="805">
        <v>0.99839999999999995</v>
      </c>
      <c r="F10" s="806" t="s">
        <v>206</v>
      </c>
      <c r="G10" s="804" t="s">
        <v>2161</v>
      </c>
      <c r="H10" s="806" t="s">
        <v>14</v>
      </c>
      <c r="I10" s="807" t="s">
        <v>2160</v>
      </c>
      <c r="J10" s="822" t="s">
        <v>1991</v>
      </c>
      <c r="K10" s="1226" t="s">
        <v>208</v>
      </c>
      <c r="L10" s="1226"/>
      <c r="M10" s="1226"/>
      <c r="N10" s="1219" t="s">
        <v>1980</v>
      </c>
    </row>
    <row r="11" spans="1:14" ht="17.5" customHeight="1">
      <c r="A11" s="1229"/>
      <c r="B11" s="1225"/>
      <c r="C11" s="1225"/>
      <c r="D11" s="808" t="s">
        <v>1992</v>
      </c>
      <c r="E11" s="823">
        <f>100%-E10</f>
        <v>1.6000000000000458E-3</v>
      </c>
      <c r="F11" s="809" t="s">
        <v>470</v>
      </c>
      <c r="G11" s="808" t="s">
        <v>2161</v>
      </c>
      <c r="H11" s="809" t="s">
        <v>15</v>
      </c>
      <c r="I11" s="809" t="s">
        <v>208</v>
      </c>
      <c r="J11" s="808" t="s">
        <v>208</v>
      </c>
      <c r="K11" s="1225" t="s">
        <v>208</v>
      </c>
      <c r="L11" s="1225"/>
      <c r="M11" s="1225"/>
      <c r="N11" s="1216"/>
    </row>
    <row r="12" spans="1:14" ht="40.75" customHeight="1">
      <c r="A12" s="1230">
        <v>4</v>
      </c>
      <c r="B12" s="1203" t="s">
        <v>1429</v>
      </c>
      <c r="C12" s="1203" t="s">
        <v>267</v>
      </c>
      <c r="D12" s="812" t="s">
        <v>1998</v>
      </c>
      <c r="E12" s="813">
        <v>0.95</v>
      </c>
      <c r="F12" s="814" t="s">
        <v>470</v>
      </c>
      <c r="G12" s="812" t="s">
        <v>2000</v>
      </c>
      <c r="H12" s="814" t="s">
        <v>208</v>
      </c>
      <c r="I12" s="814" t="s">
        <v>208</v>
      </c>
      <c r="J12" s="815" t="s">
        <v>208</v>
      </c>
      <c r="K12" s="1205" t="s">
        <v>2001</v>
      </c>
      <c r="L12" s="1205"/>
      <c r="M12" s="1205"/>
      <c r="N12" s="1220" t="s">
        <v>1980</v>
      </c>
    </row>
    <row r="13" spans="1:14" ht="43.75" customHeight="1">
      <c r="A13" s="1231"/>
      <c r="B13" s="1204"/>
      <c r="C13" s="1204"/>
      <c r="D13" s="825" t="s">
        <v>1999</v>
      </c>
      <c r="E13" s="818">
        <v>0.05</v>
      </c>
      <c r="F13" s="826" t="s">
        <v>470</v>
      </c>
      <c r="G13" s="827" t="s">
        <v>2000</v>
      </c>
      <c r="H13" s="826" t="s">
        <v>208</v>
      </c>
      <c r="I13" s="826" t="s">
        <v>208</v>
      </c>
      <c r="J13" s="828" t="s">
        <v>208</v>
      </c>
      <c r="K13" s="1205"/>
      <c r="L13" s="1205"/>
      <c r="M13" s="1205"/>
      <c r="N13" s="1221"/>
    </row>
    <row r="14" spans="1:14" s="595" customFormat="1" ht="40.75" customHeight="1">
      <c r="A14" s="1228">
        <v>5</v>
      </c>
      <c r="B14" s="1209" t="s">
        <v>2002</v>
      </c>
      <c r="C14" s="1209" t="s">
        <v>267</v>
      </c>
      <c r="D14" s="804" t="s">
        <v>2003</v>
      </c>
      <c r="E14" s="805">
        <v>0.92</v>
      </c>
      <c r="F14" s="806" t="s">
        <v>2004</v>
      </c>
      <c r="G14" s="804" t="s">
        <v>2011</v>
      </c>
      <c r="H14" s="806" t="s">
        <v>208</v>
      </c>
      <c r="I14" s="806" t="s">
        <v>208</v>
      </c>
      <c r="J14" s="807" t="s">
        <v>208</v>
      </c>
      <c r="K14" s="1211" t="s">
        <v>2006</v>
      </c>
      <c r="L14" s="1211"/>
      <c r="M14" s="1211"/>
      <c r="N14" s="1219" t="s">
        <v>1980</v>
      </c>
    </row>
    <row r="15" spans="1:14" s="595" customFormat="1" ht="43.75" customHeight="1">
      <c r="A15" s="1229"/>
      <c r="B15" s="1223"/>
      <c r="C15" s="1223"/>
      <c r="D15" s="829" t="s">
        <v>310</v>
      </c>
      <c r="E15" s="823">
        <v>0.08</v>
      </c>
      <c r="F15" s="809" t="s">
        <v>2005</v>
      </c>
      <c r="G15" s="808" t="s">
        <v>2005</v>
      </c>
      <c r="H15" s="809" t="s">
        <v>2005</v>
      </c>
      <c r="I15" s="809" t="s">
        <v>2005</v>
      </c>
      <c r="J15" s="809" t="s">
        <v>208</v>
      </c>
      <c r="K15" s="1211"/>
      <c r="L15" s="1211"/>
      <c r="M15" s="1211"/>
      <c r="N15" s="1216"/>
    </row>
    <row r="16" spans="1:14" ht="39" customHeight="1">
      <c r="A16" s="1230">
        <v>6</v>
      </c>
      <c r="B16" s="1203" t="s">
        <v>2013</v>
      </c>
      <c r="C16" s="1203" t="s">
        <v>267</v>
      </c>
      <c r="D16" s="812" t="s">
        <v>2010</v>
      </c>
      <c r="E16" s="813">
        <v>0.7</v>
      </c>
      <c r="F16" s="814" t="s">
        <v>470</v>
      </c>
      <c r="G16" s="812" t="s">
        <v>2011</v>
      </c>
      <c r="H16" s="814" t="s">
        <v>208</v>
      </c>
      <c r="I16" s="814" t="s">
        <v>208</v>
      </c>
      <c r="J16" s="815" t="s">
        <v>208</v>
      </c>
      <c r="K16" s="1205" t="s">
        <v>2012</v>
      </c>
      <c r="L16" s="1205"/>
      <c r="M16" s="1205"/>
      <c r="N16" s="1220" t="s">
        <v>1980</v>
      </c>
    </row>
    <row r="17" spans="1:14" ht="16.75" customHeight="1">
      <c r="A17" s="1232"/>
      <c r="B17" s="1206"/>
      <c r="C17" s="1206"/>
      <c r="D17" s="812" t="s">
        <v>2007</v>
      </c>
      <c r="E17" s="1222">
        <v>0.3</v>
      </c>
      <c r="F17" s="814" t="s">
        <v>470</v>
      </c>
      <c r="G17" s="812" t="s">
        <v>2011</v>
      </c>
      <c r="H17" s="814" t="s">
        <v>208</v>
      </c>
      <c r="I17" s="814" t="s">
        <v>208</v>
      </c>
      <c r="J17" s="815" t="s">
        <v>208</v>
      </c>
      <c r="K17" s="816"/>
      <c r="L17" s="816"/>
      <c r="M17" s="816"/>
      <c r="N17" s="1238"/>
    </row>
    <row r="18" spans="1:14" ht="16.75" customHeight="1">
      <c r="A18" s="1232"/>
      <c r="B18" s="1206"/>
      <c r="C18" s="1206"/>
      <c r="D18" s="831" t="s">
        <v>2008</v>
      </c>
      <c r="E18" s="1222"/>
      <c r="F18" s="832" t="s">
        <v>470</v>
      </c>
      <c r="G18" s="833" t="s">
        <v>2011</v>
      </c>
      <c r="H18" s="832" t="s">
        <v>208</v>
      </c>
      <c r="I18" s="832" t="s">
        <v>208</v>
      </c>
      <c r="J18" s="834" t="s">
        <v>208</v>
      </c>
      <c r="K18" s="1205"/>
      <c r="L18" s="1205"/>
      <c r="M18" s="1205"/>
      <c r="N18" s="1238"/>
    </row>
    <row r="19" spans="1:14" ht="16.75" customHeight="1">
      <c r="A19" s="1231"/>
      <c r="B19" s="1204"/>
      <c r="C19" s="1204"/>
      <c r="D19" s="835" t="s">
        <v>2009</v>
      </c>
      <c r="E19" s="1222"/>
      <c r="F19" s="834" t="s">
        <v>470</v>
      </c>
      <c r="G19" s="835" t="s">
        <v>2011</v>
      </c>
      <c r="H19" s="834" t="s">
        <v>208</v>
      </c>
      <c r="I19" s="834" t="s">
        <v>208</v>
      </c>
      <c r="J19" s="834" t="s">
        <v>208</v>
      </c>
      <c r="K19" s="835"/>
      <c r="L19" s="835"/>
      <c r="M19" s="835"/>
      <c r="N19" s="1221"/>
    </row>
    <row r="20" spans="1:14" ht="14">
      <c r="A20" s="820">
        <v>7</v>
      </c>
      <c r="B20" s="821" t="s">
        <v>2014</v>
      </c>
      <c r="C20" s="821" t="s">
        <v>267</v>
      </c>
      <c r="D20" s="804" t="s">
        <v>2015</v>
      </c>
      <c r="E20" s="805">
        <v>1</v>
      </c>
      <c r="F20" s="806" t="s">
        <v>206</v>
      </c>
      <c r="G20" s="804" t="s">
        <v>2011</v>
      </c>
      <c r="H20" s="806" t="s">
        <v>15</v>
      </c>
      <c r="I20" s="806" t="s">
        <v>208</v>
      </c>
      <c r="J20" s="807" t="s">
        <v>2016</v>
      </c>
      <c r="K20" s="1211"/>
      <c r="L20" s="1211"/>
      <c r="M20" s="1211"/>
      <c r="N20" s="836" t="s">
        <v>1980</v>
      </c>
    </row>
    <row r="21" spans="1:14" ht="34.75" customHeight="1">
      <c r="A21" s="1230">
        <v>8</v>
      </c>
      <c r="B21" s="1203" t="s">
        <v>338</v>
      </c>
      <c r="C21" s="1207" t="s">
        <v>267</v>
      </c>
      <c r="D21" s="812" t="s">
        <v>2017</v>
      </c>
      <c r="E21" s="813">
        <v>0.85</v>
      </c>
      <c r="F21" s="814" t="s">
        <v>206</v>
      </c>
      <c r="G21" s="812" t="s">
        <v>2011</v>
      </c>
      <c r="H21" s="814" t="s">
        <v>15</v>
      </c>
      <c r="I21" s="814" t="s">
        <v>208</v>
      </c>
      <c r="J21" s="815" t="s">
        <v>208</v>
      </c>
      <c r="K21" s="1205" t="s">
        <v>2019</v>
      </c>
      <c r="L21" s="1205"/>
      <c r="M21" s="1205"/>
      <c r="N21" s="1220" t="s">
        <v>1980</v>
      </c>
    </row>
    <row r="22" spans="1:14" ht="57.5" customHeight="1">
      <c r="A22" s="1231"/>
      <c r="B22" s="1204"/>
      <c r="C22" s="1208"/>
      <c r="D22" s="812" t="s">
        <v>2018</v>
      </c>
      <c r="E22" s="813">
        <v>0.15</v>
      </c>
      <c r="F22" s="814" t="s">
        <v>470</v>
      </c>
      <c r="G22" s="812" t="s">
        <v>2011</v>
      </c>
      <c r="H22" s="814"/>
      <c r="I22" s="814"/>
      <c r="J22" s="815" t="s">
        <v>208</v>
      </c>
      <c r="K22" s="1205" t="s">
        <v>2020</v>
      </c>
      <c r="L22" s="1205"/>
      <c r="M22" s="1205"/>
      <c r="N22" s="1221"/>
    </row>
    <row r="23" spans="1:14" ht="27" customHeight="1">
      <c r="A23" s="800">
        <v>9</v>
      </c>
      <c r="B23" s="592" t="s">
        <v>2021</v>
      </c>
      <c r="C23" s="591" t="s">
        <v>267</v>
      </c>
      <c r="D23" s="804" t="s">
        <v>2022</v>
      </c>
      <c r="E23" s="805">
        <v>1</v>
      </c>
      <c r="F23" s="806" t="s">
        <v>206</v>
      </c>
      <c r="G23" s="804" t="s">
        <v>213</v>
      </c>
      <c r="H23" s="806" t="s">
        <v>15</v>
      </c>
      <c r="I23" s="806" t="s">
        <v>208</v>
      </c>
      <c r="J23" s="807"/>
      <c r="K23" s="1212" t="s">
        <v>2023</v>
      </c>
      <c r="L23" s="1212"/>
      <c r="M23" s="1212"/>
      <c r="N23" s="837" t="s">
        <v>1980</v>
      </c>
    </row>
    <row r="24" spans="1:14" ht="25.25" customHeight="1">
      <c r="A24" s="1230">
        <v>10</v>
      </c>
      <c r="B24" s="1203" t="s">
        <v>2024</v>
      </c>
      <c r="C24" s="1203" t="s">
        <v>267</v>
      </c>
      <c r="D24" s="812" t="s">
        <v>2025</v>
      </c>
      <c r="E24" s="813">
        <v>0.84119999999999995</v>
      </c>
      <c r="F24" s="814" t="s">
        <v>470</v>
      </c>
      <c r="G24" s="812" t="s">
        <v>476</v>
      </c>
      <c r="H24" s="814" t="s">
        <v>2028</v>
      </c>
      <c r="I24" s="814" t="s">
        <v>208</v>
      </c>
      <c r="J24" s="815"/>
      <c r="K24" s="1205" t="s">
        <v>2029</v>
      </c>
      <c r="L24" s="1205"/>
      <c r="M24" s="1205"/>
      <c r="N24" s="1220" t="s">
        <v>1980</v>
      </c>
    </row>
    <row r="25" spans="1:14" ht="19.75" customHeight="1">
      <c r="A25" s="1232"/>
      <c r="B25" s="1206"/>
      <c r="C25" s="1206"/>
      <c r="D25" s="812" t="s">
        <v>2026</v>
      </c>
      <c r="E25" s="813">
        <v>0.1</v>
      </c>
      <c r="F25" s="814" t="s">
        <v>206</v>
      </c>
      <c r="G25" s="812" t="s">
        <v>2027</v>
      </c>
      <c r="H25" s="814" t="s">
        <v>15</v>
      </c>
      <c r="I25" s="814" t="s">
        <v>208</v>
      </c>
      <c r="J25" s="815"/>
      <c r="K25" s="1205" t="s">
        <v>2030</v>
      </c>
      <c r="L25" s="1205"/>
      <c r="M25" s="1205"/>
      <c r="N25" s="1238"/>
    </row>
    <row r="26" spans="1:14">
      <c r="A26" s="1232"/>
      <c r="B26" s="1206"/>
      <c r="C26" s="1206"/>
      <c r="D26" s="812" t="s">
        <v>310</v>
      </c>
      <c r="E26" s="813">
        <f>100%-E24-E25</f>
        <v>5.8800000000000047E-2</v>
      </c>
      <c r="F26" s="814" t="s">
        <v>21</v>
      </c>
      <c r="G26" s="833" t="s">
        <v>2005</v>
      </c>
      <c r="H26" s="832" t="s">
        <v>2005</v>
      </c>
      <c r="I26" s="832" t="s">
        <v>2005</v>
      </c>
      <c r="J26" s="834"/>
      <c r="K26" s="1205"/>
      <c r="L26" s="1205"/>
      <c r="M26" s="1205"/>
      <c r="N26" s="1221"/>
    </row>
    <row r="27" spans="1:14" ht="40.75" customHeight="1">
      <c r="A27" s="1228">
        <v>11</v>
      </c>
      <c r="B27" s="1209" t="s">
        <v>1280</v>
      </c>
      <c r="C27" s="1209" t="s">
        <v>267</v>
      </c>
      <c r="D27" s="804" t="s">
        <v>2025</v>
      </c>
      <c r="E27" s="805">
        <v>0.47864279999999998</v>
      </c>
      <c r="F27" s="806" t="s">
        <v>470</v>
      </c>
      <c r="G27" s="804" t="s">
        <v>476</v>
      </c>
      <c r="H27" s="806" t="s">
        <v>208</v>
      </c>
      <c r="I27" s="806" t="s">
        <v>208</v>
      </c>
      <c r="J27" s="807"/>
      <c r="K27" s="1211" t="s">
        <v>2032</v>
      </c>
      <c r="L27" s="1211"/>
      <c r="M27" s="1211"/>
      <c r="N27" s="1236" t="s">
        <v>1980</v>
      </c>
    </row>
    <row r="28" spans="1:14" ht="40.25" customHeight="1">
      <c r="A28" s="1233"/>
      <c r="B28" s="1210"/>
      <c r="C28" s="1210"/>
      <c r="D28" s="804" t="s">
        <v>2026</v>
      </c>
      <c r="E28" s="805">
        <v>0.23200000000000001</v>
      </c>
      <c r="F28" s="806" t="s">
        <v>206</v>
      </c>
      <c r="G28" s="804" t="s">
        <v>2027</v>
      </c>
      <c r="H28" s="806" t="s">
        <v>15</v>
      </c>
      <c r="I28" s="806" t="s">
        <v>208</v>
      </c>
      <c r="J28" s="807"/>
      <c r="K28" s="1211" t="s">
        <v>2033</v>
      </c>
      <c r="L28" s="1211"/>
      <c r="M28" s="1211"/>
      <c r="N28" s="1237"/>
    </row>
    <row r="29" spans="1:14" ht="44.5" customHeight="1">
      <c r="A29" s="1233"/>
      <c r="B29" s="1210"/>
      <c r="C29" s="1210"/>
      <c r="D29" s="804" t="s">
        <v>2031</v>
      </c>
      <c r="E29" s="805">
        <v>5.6599999999999998E-2</v>
      </c>
      <c r="F29" s="806" t="s">
        <v>470</v>
      </c>
      <c r="G29" s="838" t="s">
        <v>476</v>
      </c>
      <c r="H29" s="837" t="s">
        <v>208</v>
      </c>
      <c r="I29" s="837" t="s">
        <v>208</v>
      </c>
      <c r="J29" s="839"/>
      <c r="K29" s="1211" t="s">
        <v>2034</v>
      </c>
      <c r="L29" s="1211"/>
      <c r="M29" s="1211"/>
      <c r="N29" s="1237"/>
    </row>
    <row r="30" spans="1:14">
      <c r="A30" s="1229"/>
      <c r="B30" s="1223"/>
      <c r="C30" s="1223"/>
      <c r="D30" s="804" t="s">
        <v>310</v>
      </c>
      <c r="E30" s="805">
        <f>100%-(E27+E28+E29)</f>
        <v>0.2327572</v>
      </c>
      <c r="F30" s="806" t="s">
        <v>21</v>
      </c>
      <c r="G30" s="840" t="s">
        <v>2005</v>
      </c>
      <c r="H30" s="839" t="s">
        <v>2005</v>
      </c>
      <c r="I30" s="839" t="s">
        <v>2005</v>
      </c>
      <c r="J30" s="839"/>
      <c r="K30" s="1211"/>
      <c r="L30" s="1211"/>
      <c r="M30" s="1211"/>
      <c r="N30" s="1239"/>
    </row>
    <row r="31" spans="1:14" ht="21.5" customHeight="1">
      <c r="A31" s="810">
        <v>12</v>
      </c>
      <c r="B31" s="811" t="s">
        <v>2035</v>
      </c>
      <c r="C31" s="811" t="s">
        <v>267</v>
      </c>
      <c r="D31" s="812" t="s">
        <v>1410</v>
      </c>
      <c r="E31" s="813">
        <v>1</v>
      </c>
      <c r="F31" s="814" t="s">
        <v>206</v>
      </c>
      <c r="G31" s="812" t="s">
        <v>2027</v>
      </c>
      <c r="H31" s="814" t="s">
        <v>15</v>
      </c>
      <c r="I31" s="814" t="s">
        <v>208</v>
      </c>
      <c r="J31" s="815" t="s">
        <v>208</v>
      </c>
      <c r="K31" s="1205" t="s">
        <v>208</v>
      </c>
      <c r="L31" s="1205"/>
      <c r="M31" s="1205"/>
      <c r="N31" s="824" t="s">
        <v>1980</v>
      </c>
    </row>
    <row r="32" spans="1:14">
      <c r="A32" s="1228">
        <v>13</v>
      </c>
      <c r="B32" s="1209" t="s">
        <v>1441</v>
      </c>
      <c r="C32" s="1209" t="s">
        <v>267</v>
      </c>
      <c r="D32" s="804" t="s">
        <v>2036</v>
      </c>
      <c r="E32" s="805">
        <v>0.9</v>
      </c>
      <c r="F32" s="806" t="s">
        <v>470</v>
      </c>
      <c r="G32" s="804" t="s">
        <v>213</v>
      </c>
      <c r="H32" s="806" t="s">
        <v>208</v>
      </c>
      <c r="I32" s="806" t="s">
        <v>208</v>
      </c>
      <c r="J32" s="807"/>
      <c r="K32" s="1211" t="s">
        <v>2016</v>
      </c>
      <c r="L32" s="1211"/>
      <c r="M32" s="1211"/>
      <c r="N32" s="1236" t="s">
        <v>1980</v>
      </c>
    </row>
    <row r="33" spans="1:14">
      <c r="A33" s="1233"/>
      <c r="B33" s="1210"/>
      <c r="C33" s="1210"/>
      <c r="D33" s="804" t="s">
        <v>2037</v>
      </c>
      <c r="E33" s="805">
        <v>0.1</v>
      </c>
      <c r="F33" s="806" t="s">
        <v>470</v>
      </c>
      <c r="G33" s="804" t="s">
        <v>213</v>
      </c>
      <c r="H33" s="806" t="s">
        <v>208</v>
      </c>
      <c r="I33" s="806" t="s">
        <v>208</v>
      </c>
      <c r="J33" s="807"/>
      <c r="K33" s="1211" t="s">
        <v>2016</v>
      </c>
      <c r="L33" s="1211"/>
      <c r="M33" s="1211"/>
      <c r="N33" s="1239"/>
    </row>
    <row r="34" spans="1:14">
      <c r="A34" s="1230">
        <v>14</v>
      </c>
      <c r="B34" s="1203" t="s">
        <v>2038</v>
      </c>
      <c r="C34" s="1203" t="s">
        <v>267</v>
      </c>
      <c r="D34" s="812" t="s">
        <v>2039</v>
      </c>
      <c r="E34" s="813">
        <v>0.55000000000000004</v>
      </c>
      <c r="F34" s="814" t="s">
        <v>470</v>
      </c>
      <c r="G34" s="812" t="s">
        <v>213</v>
      </c>
      <c r="H34" s="814" t="s">
        <v>208</v>
      </c>
      <c r="I34" s="814" t="s">
        <v>208</v>
      </c>
      <c r="J34" s="815"/>
      <c r="K34" s="1205" t="s">
        <v>2016</v>
      </c>
      <c r="L34" s="1205"/>
      <c r="M34" s="1205"/>
      <c r="N34" s="1220" t="s">
        <v>1980</v>
      </c>
    </row>
    <row r="35" spans="1:14">
      <c r="A35" s="1231"/>
      <c r="B35" s="1204"/>
      <c r="C35" s="1204"/>
      <c r="D35" s="812" t="s">
        <v>2040</v>
      </c>
      <c r="E35" s="813">
        <v>0.45</v>
      </c>
      <c r="F35" s="814" t="s">
        <v>470</v>
      </c>
      <c r="G35" s="812" t="s">
        <v>213</v>
      </c>
      <c r="H35" s="814" t="s">
        <v>208</v>
      </c>
      <c r="I35" s="814" t="s">
        <v>208</v>
      </c>
      <c r="J35" s="815"/>
      <c r="K35" s="1205" t="s">
        <v>2016</v>
      </c>
      <c r="L35" s="1205"/>
      <c r="M35" s="1205"/>
      <c r="N35" s="1238"/>
    </row>
    <row r="36" spans="1:14">
      <c r="A36" s="1228">
        <v>15</v>
      </c>
      <c r="B36" s="1209" t="s">
        <v>2251</v>
      </c>
      <c r="C36" s="1209" t="s">
        <v>267</v>
      </c>
      <c r="D36" s="804" t="s">
        <v>2252</v>
      </c>
      <c r="E36" s="805">
        <v>0.25</v>
      </c>
      <c r="F36" s="806" t="s">
        <v>470</v>
      </c>
      <c r="G36" s="804" t="s">
        <v>2027</v>
      </c>
      <c r="H36" s="806" t="s">
        <v>208</v>
      </c>
      <c r="I36" s="806" t="s">
        <v>208</v>
      </c>
      <c r="J36" s="806" t="s">
        <v>208</v>
      </c>
      <c r="K36" s="1211" t="s">
        <v>2016</v>
      </c>
      <c r="L36" s="1211"/>
      <c r="M36" s="1211"/>
      <c r="N36" s="1236"/>
    </row>
    <row r="37" spans="1:14">
      <c r="A37" s="1233"/>
      <c r="B37" s="1210"/>
      <c r="C37" s="1210"/>
      <c r="D37" s="804" t="s">
        <v>2253</v>
      </c>
      <c r="E37" s="805">
        <v>0.15</v>
      </c>
      <c r="F37" s="806" t="s">
        <v>470</v>
      </c>
      <c r="G37" s="804" t="s">
        <v>2027</v>
      </c>
      <c r="H37" s="806" t="s">
        <v>208</v>
      </c>
      <c r="I37" s="806" t="s">
        <v>208</v>
      </c>
      <c r="J37" s="806" t="s">
        <v>208</v>
      </c>
      <c r="K37" s="1211" t="s">
        <v>2016</v>
      </c>
      <c r="L37" s="1211"/>
      <c r="M37" s="1211"/>
      <c r="N37" s="1237"/>
    </row>
    <row r="38" spans="1:14">
      <c r="A38" s="800"/>
      <c r="B38" s="592"/>
      <c r="C38" s="592"/>
      <c r="D38" s="804" t="s">
        <v>2254</v>
      </c>
      <c r="E38" s="805">
        <v>0.15</v>
      </c>
      <c r="F38" s="806" t="s">
        <v>470</v>
      </c>
      <c r="G38" s="804" t="s">
        <v>2027</v>
      </c>
      <c r="H38" s="806" t="s">
        <v>208</v>
      </c>
      <c r="I38" s="806" t="s">
        <v>208</v>
      </c>
      <c r="J38" s="806" t="s">
        <v>208</v>
      </c>
      <c r="K38" s="1211" t="s">
        <v>2016</v>
      </c>
      <c r="L38" s="1211"/>
      <c r="M38" s="1211"/>
      <c r="N38" s="1026"/>
    </row>
    <row r="39" spans="1:14">
      <c r="A39" s="800"/>
      <c r="B39" s="592"/>
      <c r="C39" s="592"/>
      <c r="D39" s="804" t="s">
        <v>2255</v>
      </c>
      <c r="E39" s="805">
        <v>0.11</v>
      </c>
      <c r="F39" s="806" t="s">
        <v>206</v>
      </c>
      <c r="G39" s="804" t="s">
        <v>2027</v>
      </c>
      <c r="H39" s="806" t="s">
        <v>208</v>
      </c>
      <c r="I39" s="806" t="s">
        <v>208</v>
      </c>
      <c r="J39" s="806" t="s">
        <v>208</v>
      </c>
      <c r="K39" s="1211" t="s">
        <v>2016</v>
      </c>
      <c r="L39" s="1211"/>
      <c r="M39" s="1211"/>
      <c r="N39" s="1026"/>
    </row>
    <row r="40" spans="1:14">
      <c r="A40" s="800"/>
      <c r="B40" s="592"/>
      <c r="C40" s="592"/>
      <c r="D40" s="804" t="s">
        <v>2256</v>
      </c>
      <c r="E40" s="805">
        <v>0.09</v>
      </c>
      <c r="F40" s="806" t="s">
        <v>470</v>
      </c>
      <c r="G40" s="804" t="s">
        <v>2027</v>
      </c>
      <c r="H40" s="806" t="s">
        <v>208</v>
      </c>
      <c r="I40" s="806" t="s">
        <v>208</v>
      </c>
      <c r="J40" s="806" t="s">
        <v>208</v>
      </c>
      <c r="K40" s="1211" t="s">
        <v>2016</v>
      </c>
      <c r="L40" s="1211"/>
      <c r="M40" s="1211"/>
      <c r="N40" s="1237" t="s">
        <v>1980</v>
      </c>
    </row>
    <row r="41" spans="1:14">
      <c r="A41" s="800"/>
      <c r="B41" s="592"/>
      <c r="C41" s="592"/>
      <c r="D41" s="804" t="s">
        <v>2257</v>
      </c>
      <c r="E41" s="805">
        <v>0.05</v>
      </c>
      <c r="F41" s="806" t="s">
        <v>470</v>
      </c>
      <c r="G41" s="804" t="s">
        <v>2027</v>
      </c>
      <c r="H41" s="806" t="s">
        <v>208</v>
      </c>
      <c r="I41" s="806" t="s">
        <v>208</v>
      </c>
      <c r="J41" s="806" t="s">
        <v>208</v>
      </c>
      <c r="K41" s="1211" t="s">
        <v>2016</v>
      </c>
      <c r="L41" s="1211"/>
      <c r="M41" s="1211"/>
      <c r="N41" s="1237"/>
    </row>
    <row r="42" spans="1:14">
      <c r="A42" s="800"/>
      <c r="B42" s="592"/>
      <c r="C42" s="592"/>
      <c r="D42" s="804" t="s">
        <v>2258</v>
      </c>
      <c r="E42" s="805">
        <v>0.05</v>
      </c>
      <c r="F42" s="806" t="s">
        <v>470</v>
      </c>
      <c r="G42" s="804" t="s">
        <v>2027</v>
      </c>
      <c r="H42" s="806" t="s">
        <v>208</v>
      </c>
      <c r="I42" s="806" t="s">
        <v>208</v>
      </c>
      <c r="J42" s="806" t="s">
        <v>208</v>
      </c>
      <c r="K42" s="1211" t="s">
        <v>2016</v>
      </c>
      <c r="L42" s="1211"/>
      <c r="M42" s="1211"/>
      <c r="N42" s="1026"/>
    </row>
    <row r="43" spans="1:14" ht="41.5" customHeight="1">
      <c r="A43" s="800"/>
      <c r="B43" s="592"/>
      <c r="C43" s="592"/>
      <c r="D43" s="804" t="s">
        <v>2259</v>
      </c>
      <c r="E43" s="805">
        <v>0.05</v>
      </c>
      <c r="F43" s="806" t="s">
        <v>470</v>
      </c>
      <c r="G43" s="804" t="s">
        <v>2027</v>
      </c>
      <c r="H43" s="806" t="s">
        <v>208</v>
      </c>
      <c r="I43" s="806" t="s">
        <v>208</v>
      </c>
      <c r="J43" s="806" t="s">
        <v>208</v>
      </c>
      <c r="K43" s="1242" t="s">
        <v>2271</v>
      </c>
      <c r="L43" s="1242"/>
      <c r="M43" s="1242"/>
      <c r="N43" s="1026"/>
    </row>
    <row r="44" spans="1:14">
      <c r="A44" s="800"/>
      <c r="B44" s="592"/>
      <c r="C44" s="592"/>
      <c r="D44" s="804" t="s">
        <v>2260</v>
      </c>
      <c r="E44" s="805">
        <v>0.04</v>
      </c>
      <c r="F44" s="806" t="s">
        <v>470</v>
      </c>
      <c r="G44" s="804" t="s">
        <v>2027</v>
      </c>
      <c r="H44" s="806" t="s">
        <v>208</v>
      </c>
      <c r="I44" s="806" t="s">
        <v>208</v>
      </c>
      <c r="J44" s="806" t="s">
        <v>208</v>
      </c>
      <c r="K44" s="1211" t="s">
        <v>2016</v>
      </c>
      <c r="L44" s="1211"/>
      <c r="M44" s="1211"/>
      <c r="N44" s="1026"/>
    </row>
    <row r="45" spans="1:14">
      <c r="A45" s="800"/>
      <c r="B45" s="592"/>
      <c r="C45" s="592"/>
      <c r="D45" s="804" t="s">
        <v>2261</v>
      </c>
      <c r="E45" s="805">
        <v>0.02</v>
      </c>
      <c r="F45" s="806" t="s">
        <v>470</v>
      </c>
      <c r="G45" s="804" t="s">
        <v>2027</v>
      </c>
      <c r="H45" s="806" t="s">
        <v>208</v>
      </c>
      <c r="I45" s="806" t="s">
        <v>208</v>
      </c>
      <c r="J45" s="806" t="s">
        <v>208</v>
      </c>
      <c r="K45" s="1211" t="s">
        <v>2016</v>
      </c>
      <c r="L45" s="1211"/>
      <c r="M45" s="1211"/>
      <c r="N45" s="1026"/>
    </row>
    <row r="46" spans="1:14">
      <c r="A46" s="800"/>
      <c r="B46" s="592"/>
      <c r="C46" s="592"/>
      <c r="D46" s="804" t="s">
        <v>2262</v>
      </c>
      <c r="E46" s="805">
        <v>0.02</v>
      </c>
      <c r="F46" s="806" t="s">
        <v>470</v>
      </c>
      <c r="G46" s="804" t="s">
        <v>2027</v>
      </c>
      <c r="H46" s="806" t="s">
        <v>208</v>
      </c>
      <c r="I46" s="806" t="s">
        <v>208</v>
      </c>
      <c r="J46" s="806" t="s">
        <v>208</v>
      </c>
      <c r="K46" s="1211" t="s">
        <v>2016</v>
      </c>
      <c r="L46" s="1211"/>
      <c r="M46" s="1211"/>
      <c r="N46" s="1026"/>
    </row>
    <row r="47" spans="1:14">
      <c r="A47" s="800"/>
      <c r="B47" s="592"/>
      <c r="C47" s="592"/>
      <c r="D47" s="804" t="s">
        <v>2263</v>
      </c>
      <c r="E47" s="805">
        <v>0.02</v>
      </c>
      <c r="F47" s="806" t="s">
        <v>470</v>
      </c>
      <c r="G47" s="804" t="s">
        <v>2027</v>
      </c>
      <c r="H47" s="806" t="s">
        <v>208</v>
      </c>
      <c r="I47" s="806" t="s">
        <v>208</v>
      </c>
      <c r="J47" s="806" t="s">
        <v>208</v>
      </c>
      <c r="K47" s="1211" t="s">
        <v>2016</v>
      </c>
      <c r="L47" s="1211"/>
      <c r="M47" s="1211"/>
      <c r="N47" s="1024"/>
    </row>
    <row r="48" spans="1:14" ht="27" customHeight="1">
      <c r="A48" s="1232">
        <v>16</v>
      </c>
      <c r="B48" s="1206" t="s">
        <v>1601</v>
      </c>
      <c r="C48" s="1241" t="s">
        <v>267</v>
      </c>
      <c r="D48" s="812" t="s">
        <v>2265</v>
      </c>
      <c r="E48" s="813">
        <v>0.56999999999999995</v>
      </c>
      <c r="F48" s="814" t="s">
        <v>470</v>
      </c>
      <c r="G48" s="812" t="s">
        <v>2266</v>
      </c>
      <c r="H48" s="814" t="s">
        <v>208</v>
      </c>
      <c r="I48" s="814" t="s">
        <v>208</v>
      </c>
      <c r="J48" s="814" t="s">
        <v>208</v>
      </c>
      <c r="K48" s="1240" t="s">
        <v>2269</v>
      </c>
      <c r="L48" s="1240"/>
      <c r="M48" s="1240"/>
      <c r="N48" s="1220" t="s">
        <v>1980</v>
      </c>
    </row>
    <row r="49" spans="1:14" ht="33" customHeight="1">
      <c r="A49" s="1232"/>
      <c r="B49" s="1206"/>
      <c r="C49" s="1241"/>
      <c r="D49" s="812" t="s">
        <v>2267</v>
      </c>
      <c r="E49" s="813">
        <v>0.43</v>
      </c>
      <c r="F49" s="814" t="s">
        <v>2004</v>
      </c>
      <c r="G49" s="812" t="s">
        <v>2266</v>
      </c>
      <c r="H49" s="814" t="s">
        <v>208</v>
      </c>
      <c r="I49" s="814" t="s">
        <v>208</v>
      </c>
      <c r="J49" s="814" t="s">
        <v>208</v>
      </c>
      <c r="K49" s="1243" t="s">
        <v>2270</v>
      </c>
      <c r="L49" s="1243"/>
      <c r="M49" s="1243"/>
      <c r="N49" s="1221"/>
    </row>
    <row r="50" spans="1:14">
      <c r="A50" s="376"/>
      <c r="E50" s="376"/>
      <c r="J50" s="376"/>
      <c r="N50" s="376"/>
    </row>
    <row r="51" spans="1:14">
      <c r="A51" s="376"/>
      <c r="E51" s="376"/>
      <c r="J51" s="376"/>
      <c r="N51" s="376"/>
    </row>
    <row r="52" spans="1:14">
      <c r="A52" s="844" t="s">
        <v>2162</v>
      </c>
    </row>
    <row r="54" spans="1:14" ht="15" thickBot="1">
      <c r="A54" s="796" t="s">
        <v>0</v>
      </c>
      <c r="B54" s="796" t="s">
        <v>179</v>
      </c>
    </row>
    <row r="55" spans="1:14">
      <c r="A55" s="794">
        <v>1</v>
      </c>
      <c r="B55" s="795" t="s">
        <v>1407</v>
      </c>
    </row>
    <row r="56" spans="1:14">
      <c r="A56" s="792">
        <v>2</v>
      </c>
      <c r="B56" s="793" t="s">
        <v>337</v>
      </c>
    </row>
    <row r="57" spans="1:14">
      <c r="A57" s="794">
        <v>3</v>
      </c>
      <c r="B57" s="795" t="s">
        <v>271</v>
      </c>
    </row>
    <row r="58" spans="1:14">
      <c r="A58" s="792">
        <v>4</v>
      </c>
      <c r="B58" s="793" t="s">
        <v>182</v>
      </c>
    </row>
    <row r="59" spans="1:14">
      <c r="A59" s="794">
        <v>5</v>
      </c>
      <c r="B59" s="795" t="s">
        <v>686</v>
      </c>
    </row>
    <row r="60" spans="1:14">
      <c r="A60" s="792">
        <v>6</v>
      </c>
      <c r="B60" s="793" t="s">
        <v>1420</v>
      </c>
    </row>
    <row r="61" spans="1:14">
      <c r="A61" s="794">
        <v>7</v>
      </c>
      <c r="B61" s="795" t="s">
        <v>1422</v>
      </c>
    </row>
    <row r="62" spans="1:14">
      <c r="A62" s="792">
        <v>8</v>
      </c>
      <c r="B62" s="793" t="s">
        <v>183</v>
      </c>
    </row>
    <row r="63" spans="1:14">
      <c r="A63" s="794">
        <v>9</v>
      </c>
      <c r="B63" s="795" t="s">
        <v>184</v>
      </c>
    </row>
    <row r="64" spans="1:14">
      <c r="A64" s="792">
        <v>10</v>
      </c>
      <c r="B64" s="793" t="s">
        <v>1273</v>
      </c>
    </row>
    <row r="65" spans="1:2">
      <c r="A65" s="794">
        <v>11</v>
      </c>
      <c r="B65" s="795" t="s">
        <v>1426</v>
      </c>
    </row>
    <row r="66" spans="1:2">
      <c r="A66" s="792">
        <v>12</v>
      </c>
      <c r="B66" s="793" t="s">
        <v>1428</v>
      </c>
    </row>
    <row r="67" spans="1:2">
      <c r="A67" s="794">
        <v>13</v>
      </c>
      <c r="B67" s="795" t="s">
        <v>2163</v>
      </c>
    </row>
    <row r="68" spans="1:2">
      <c r="A68" s="792">
        <v>14</v>
      </c>
      <c r="B68" s="793" t="s">
        <v>5</v>
      </c>
    </row>
    <row r="69" spans="1:2">
      <c r="A69" s="794">
        <v>15</v>
      </c>
      <c r="B69" s="795" t="s">
        <v>269</v>
      </c>
    </row>
    <row r="70" spans="1:2">
      <c r="A70" s="792">
        <v>16</v>
      </c>
      <c r="B70" s="793" t="s">
        <v>6</v>
      </c>
    </row>
    <row r="71" spans="1:2">
      <c r="A71" s="794">
        <v>17</v>
      </c>
      <c r="B71" s="795" t="s">
        <v>2164</v>
      </c>
    </row>
    <row r="72" spans="1:2">
      <c r="A72" s="792">
        <v>18</v>
      </c>
      <c r="B72" s="793" t="s">
        <v>653</v>
      </c>
    </row>
    <row r="73" spans="1:2">
      <c r="A73" s="794">
        <v>19</v>
      </c>
      <c r="B73" s="795" t="s">
        <v>1436</v>
      </c>
    </row>
    <row r="74" spans="1:2">
      <c r="A74" s="792">
        <v>20</v>
      </c>
      <c r="B74" s="793" t="s">
        <v>1438</v>
      </c>
    </row>
    <row r="75" spans="1:2">
      <c r="A75" s="794">
        <v>21</v>
      </c>
      <c r="B75" s="795" t="s">
        <v>273</v>
      </c>
    </row>
    <row r="76" spans="1:2">
      <c r="A76" s="792">
        <v>22</v>
      </c>
      <c r="B76" s="793" t="s">
        <v>1440</v>
      </c>
    </row>
    <row r="77" spans="1:2">
      <c r="A77" s="794">
        <v>23</v>
      </c>
      <c r="B77" s="795" t="s">
        <v>1442</v>
      </c>
    </row>
    <row r="78" spans="1:2">
      <c r="A78" s="792">
        <v>24</v>
      </c>
      <c r="B78" s="793" t="s">
        <v>1444</v>
      </c>
    </row>
    <row r="79" spans="1:2">
      <c r="A79" s="794">
        <v>25</v>
      </c>
      <c r="B79" s="795" t="s">
        <v>1446</v>
      </c>
    </row>
    <row r="80" spans="1:2">
      <c r="A80" s="792">
        <v>26</v>
      </c>
      <c r="B80" s="793" t="s">
        <v>8</v>
      </c>
    </row>
    <row r="81" spans="1:2">
      <c r="A81" s="794">
        <v>27</v>
      </c>
      <c r="B81" s="795" t="s">
        <v>655</v>
      </c>
    </row>
    <row r="82" spans="1:2">
      <c r="A82" s="792">
        <v>28</v>
      </c>
      <c r="B82" s="793" t="s">
        <v>1411</v>
      </c>
    </row>
    <row r="83" spans="1:2">
      <c r="A83" s="794">
        <v>29</v>
      </c>
      <c r="B83" s="795" t="s">
        <v>1413</v>
      </c>
    </row>
    <row r="84" spans="1:2">
      <c r="A84" s="792">
        <v>30</v>
      </c>
      <c r="B84" s="793" t="s">
        <v>1414</v>
      </c>
    </row>
    <row r="85" spans="1:2">
      <c r="A85" s="794">
        <v>31</v>
      </c>
      <c r="B85" s="795" t="s">
        <v>1415</v>
      </c>
    </row>
    <row r="86" spans="1:2">
      <c r="A86" s="792">
        <v>32</v>
      </c>
      <c r="B86" s="793" t="s">
        <v>1282</v>
      </c>
    </row>
    <row r="87" spans="1:2">
      <c r="A87" s="794">
        <v>33</v>
      </c>
      <c r="B87" s="795" t="s">
        <v>268</v>
      </c>
    </row>
    <row r="88" spans="1:2">
      <c r="A88" s="792">
        <v>34</v>
      </c>
      <c r="B88" s="793" t="s">
        <v>1416</v>
      </c>
    </row>
    <row r="89" spans="1:2">
      <c r="A89" s="794">
        <v>35</v>
      </c>
      <c r="B89" s="795" t="s">
        <v>665</v>
      </c>
    </row>
    <row r="90" spans="1:2">
      <c r="A90" s="792">
        <v>36</v>
      </c>
      <c r="B90" s="793" t="s">
        <v>1418</v>
      </c>
    </row>
    <row r="91" spans="1:2">
      <c r="A91" s="794">
        <v>37</v>
      </c>
      <c r="B91" s="795" t="s">
        <v>666</v>
      </c>
    </row>
    <row r="92" spans="1:2">
      <c r="A92" s="792">
        <v>38</v>
      </c>
      <c r="B92" s="793" t="s">
        <v>1421</v>
      </c>
    </row>
    <row r="93" spans="1:2">
      <c r="A93" s="794">
        <v>39</v>
      </c>
      <c r="B93" s="795" t="s">
        <v>1423</v>
      </c>
    </row>
    <row r="94" spans="1:2">
      <c r="A94" s="792">
        <v>40</v>
      </c>
      <c r="B94" s="793" t="s">
        <v>2165</v>
      </c>
    </row>
    <row r="95" spans="1:2">
      <c r="A95" s="794">
        <v>41</v>
      </c>
      <c r="B95" s="795" t="s">
        <v>1425</v>
      </c>
    </row>
    <row r="96" spans="1:2">
      <c r="A96" s="792">
        <v>42</v>
      </c>
      <c r="B96" s="793" t="s">
        <v>1427</v>
      </c>
    </row>
    <row r="97" spans="1:2">
      <c r="A97" s="794">
        <v>43</v>
      </c>
      <c r="B97" s="795" t="s">
        <v>2166</v>
      </c>
    </row>
    <row r="98" spans="1:2">
      <c r="A98" s="792">
        <v>44</v>
      </c>
      <c r="B98" s="793" t="s">
        <v>1432</v>
      </c>
    </row>
    <row r="99" spans="1:2">
      <c r="A99" s="794">
        <v>45</v>
      </c>
      <c r="B99" s="795" t="s">
        <v>2167</v>
      </c>
    </row>
    <row r="100" spans="1:2">
      <c r="A100" s="792">
        <v>46</v>
      </c>
      <c r="B100" s="793" t="s">
        <v>788</v>
      </c>
    </row>
    <row r="101" spans="1:2">
      <c r="A101" s="794">
        <v>47</v>
      </c>
      <c r="B101" s="795" t="s">
        <v>1435</v>
      </c>
    </row>
    <row r="102" spans="1:2">
      <c r="A102" s="792">
        <v>48</v>
      </c>
      <c r="B102" s="793" t="s">
        <v>2168</v>
      </c>
    </row>
    <row r="103" spans="1:2">
      <c r="A103" s="794">
        <v>49</v>
      </c>
      <c r="B103" s="795" t="s">
        <v>1437</v>
      </c>
    </row>
    <row r="104" spans="1:2">
      <c r="A104" s="792">
        <v>50</v>
      </c>
      <c r="B104" s="793" t="s">
        <v>1439</v>
      </c>
    </row>
    <row r="105" spans="1:2">
      <c r="A105" s="794">
        <v>51</v>
      </c>
      <c r="B105" s="795" t="s">
        <v>775</v>
      </c>
    </row>
    <row r="106" spans="1:2">
      <c r="A106" s="792">
        <v>52</v>
      </c>
      <c r="B106" s="793" t="s">
        <v>1443</v>
      </c>
    </row>
    <row r="107" spans="1:2">
      <c r="A107" s="794">
        <v>53</v>
      </c>
      <c r="B107" s="795" t="s">
        <v>1445</v>
      </c>
    </row>
    <row r="108" spans="1:2">
      <c r="A108" s="792">
        <v>54</v>
      </c>
      <c r="B108" s="793" t="s">
        <v>1447</v>
      </c>
    </row>
  </sheetData>
  <autoFilter ref="B1:N1" xr:uid="{1A69F491-0C51-594E-9366-22B66982DB38}">
    <filterColumn colId="9" showButton="0"/>
    <filterColumn colId="10" showButton="0"/>
  </autoFilter>
  <mergeCells count="101">
    <mergeCell ref="K48:M48"/>
    <mergeCell ref="N48:N49"/>
    <mergeCell ref="A48:A49"/>
    <mergeCell ref="B48:B49"/>
    <mergeCell ref="C48:C49"/>
    <mergeCell ref="N40:N41"/>
    <mergeCell ref="K38:M38"/>
    <mergeCell ref="K39:M39"/>
    <mergeCell ref="K40:M40"/>
    <mergeCell ref="K41:M41"/>
    <mergeCell ref="K42:M42"/>
    <mergeCell ref="K43:M43"/>
    <mergeCell ref="K44:M44"/>
    <mergeCell ref="K45:M45"/>
    <mergeCell ref="K46:M46"/>
    <mergeCell ref="K47:M47"/>
    <mergeCell ref="K49:M49"/>
    <mergeCell ref="A36:A37"/>
    <mergeCell ref="B36:B37"/>
    <mergeCell ref="C36:C37"/>
    <mergeCell ref="K36:M36"/>
    <mergeCell ref="N36:N37"/>
    <mergeCell ref="K37:M37"/>
    <mergeCell ref="N14:N15"/>
    <mergeCell ref="N16:N19"/>
    <mergeCell ref="N21:N22"/>
    <mergeCell ref="N24:N26"/>
    <mergeCell ref="N27:N30"/>
    <mergeCell ref="N32:N33"/>
    <mergeCell ref="N34:N35"/>
    <mergeCell ref="A24:A26"/>
    <mergeCell ref="A27:A30"/>
    <mergeCell ref="A32:A33"/>
    <mergeCell ref="A34:A35"/>
    <mergeCell ref="B27:B30"/>
    <mergeCell ref="C27:C30"/>
    <mergeCell ref="K27:M27"/>
    <mergeCell ref="K29:M29"/>
    <mergeCell ref="K28:M28"/>
    <mergeCell ref="K30:M30"/>
    <mergeCell ref="B32:B33"/>
    <mergeCell ref="K3:M3"/>
    <mergeCell ref="K4:M4"/>
    <mergeCell ref="K5:M5"/>
    <mergeCell ref="K6:M6"/>
    <mergeCell ref="K7:M7"/>
    <mergeCell ref="K8:M8"/>
    <mergeCell ref="K9:M9"/>
    <mergeCell ref="B8:B9"/>
    <mergeCell ref="C8:C9"/>
    <mergeCell ref="A10:A11"/>
    <mergeCell ref="A12:A13"/>
    <mergeCell ref="A14:A15"/>
    <mergeCell ref="A16:A19"/>
    <mergeCell ref="A21:A22"/>
    <mergeCell ref="A2:A7"/>
    <mergeCell ref="A8:A9"/>
    <mergeCell ref="B2:B7"/>
    <mergeCell ref="C2:C7"/>
    <mergeCell ref="K1:M1"/>
    <mergeCell ref="N2:N7"/>
    <mergeCell ref="N8:N9"/>
    <mergeCell ref="N10:N11"/>
    <mergeCell ref="N12:N13"/>
    <mergeCell ref="E17:E19"/>
    <mergeCell ref="K20:M20"/>
    <mergeCell ref="B14:B15"/>
    <mergeCell ref="C14:C15"/>
    <mergeCell ref="B16:B19"/>
    <mergeCell ref="C16:C19"/>
    <mergeCell ref="K14:M14"/>
    <mergeCell ref="K15:M15"/>
    <mergeCell ref="K16:M16"/>
    <mergeCell ref="K18:M18"/>
    <mergeCell ref="B10:B11"/>
    <mergeCell ref="C10:C11"/>
    <mergeCell ref="B12:B13"/>
    <mergeCell ref="C12:C13"/>
    <mergeCell ref="K10:M10"/>
    <mergeCell ref="K11:M11"/>
    <mergeCell ref="K12:M12"/>
    <mergeCell ref="K13:M13"/>
    <mergeCell ref="K2:M2"/>
    <mergeCell ref="B34:B35"/>
    <mergeCell ref="C34:C35"/>
    <mergeCell ref="K34:M34"/>
    <mergeCell ref="K35:M35"/>
    <mergeCell ref="B24:B26"/>
    <mergeCell ref="C24:C26"/>
    <mergeCell ref="K24:M24"/>
    <mergeCell ref="K26:M26"/>
    <mergeCell ref="B21:B22"/>
    <mergeCell ref="C21:C22"/>
    <mergeCell ref="K22:M22"/>
    <mergeCell ref="K25:M25"/>
    <mergeCell ref="K31:M31"/>
    <mergeCell ref="C32:C33"/>
    <mergeCell ref="K32:M32"/>
    <mergeCell ref="K33:M33"/>
    <mergeCell ref="K21:M21"/>
    <mergeCell ref="K23:M23"/>
  </mergeCells>
  <hyperlinks>
    <hyperlink ref="J10" r:id="rId1" xr:uid="{41812C32-5156-4083-BC82-0E7BE68BBBC2}"/>
    <hyperlink ref="J3" r:id="rId2" xr:uid="{CF83FE42-8FA1-4C63-A39F-A7F801BE04F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6B34-168B-4B84-BBCC-172902564E76}">
  <sheetPr codeName="Feuil13">
    <pageSetUpPr fitToPage="1"/>
  </sheetPr>
  <dimension ref="B1:E105"/>
  <sheetViews>
    <sheetView workbookViewId="0">
      <selection activeCell="I22" sqref="I22"/>
    </sheetView>
  </sheetViews>
  <sheetFormatPr baseColWidth="10" defaultColWidth="11.5" defaultRowHeight="18"/>
  <cols>
    <col min="1" max="1" width="2.83203125" style="3" customWidth="1"/>
    <col min="2" max="2" width="9.5" style="3" bestFit="1" customWidth="1"/>
    <col min="3" max="3" width="64" style="3" bestFit="1" customWidth="1"/>
    <col min="4" max="4" width="12.83203125" style="3" bestFit="1" customWidth="1"/>
    <col min="5" max="5" width="11.83203125" style="3" bestFit="1" customWidth="1"/>
    <col min="6" max="16384" width="11.5" style="3"/>
  </cols>
  <sheetData>
    <row r="1" spans="2:4">
      <c r="B1" s="28" t="s">
        <v>275</v>
      </c>
    </row>
    <row r="2" spans="2:4" ht="19" thickBot="1">
      <c r="B2" s="27" t="s">
        <v>244</v>
      </c>
      <c r="C2" s="27" t="s">
        <v>245</v>
      </c>
      <c r="D2" s="29" t="s">
        <v>185</v>
      </c>
    </row>
    <row r="3" spans="2:4">
      <c r="B3" s="30" t="s">
        <v>246</v>
      </c>
      <c r="C3" s="30" t="s">
        <v>682</v>
      </c>
      <c r="D3" s="31">
        <v>194293756533</v>
      </c>
    </row>
    <row r="4" spans="2:4">
      <c r="B4" s="22" t="s">
        <v>246</v>
      </c>
      <c r="C4" s="22" t="s">
        <v>681</v>
      </c>
      <c r="D4" s="32">
        <v>127076667718</v>
      </c>
    </row>
    <row r="5" spans="2:4">
      <c r="B5" s="30" t="s">
        <v>246</v>
      </c>
      <c r="C5" s="30" t="s">
        <v>247</v>
      </c>
      <c r="D5" s="31">
        <v>119590501242</v>
      </c>
    </row>
    <row r="6" spans="2:4">
      <c r="B6" s="22" t="s">
        <v>246</v>
      </c>
      <c r="C6" s="22" t="s">
        <v>249</v>
      </c>
      <c r="D6" s="32">
        <v>36818023301</v>
      </c>
    </row>
    <row r="7" spans="2:4">
      <c r="B7" s="30" t="s">
        <v>246</v>
      </c>
      <c r="C7" s="30" t="s">
        <v>248</v>
      </c>
      <c r="D7" s="31">
        <v>36439914106.09285</v>
      </c>
    </row>
    <row r="8" spans="2:4">
      <c r="B8" s="22" t="s">
        <v>259</v>
      </c>
      <c r="C8" s="22" t="s">
        <v>250</v>
      </c>
      <c r="D8" s="32">
        <v>23294937716</v>
      </c>
    </row>
    <row r="9" spans="2:4">
      <c r="B9" s="30" t="s">
        <v>246</v>
      </c>
      <c r="C9" s="30" t="s">
        <v>252</v>
      </c>
      <c r="D9" s="31">
        <v>8350000000</v>
      </c>
    </row>
    <row r="10" spans="2:4">
      <c r="B10" s="22" t="s">
        <v>246</v>
      </c>
      <c r="C10" s="22" t="s">
        <v>250</v>
      </c>
      <c r="D10" s="32">
        <v>4078770800</v>
      </c>
    </row>
    <row r="11" spans="2:4">
      <c r="B11" s="30" t="s">
        <v>246</v>
      </c>
      <c r="C11" s="30" t="s">
        <v>251</v>
      </c>
      <c r="D11" s="31">
        <v>2725784218</v>
      </c>
    </row>
    <row r="12" spans="2:4">
      <c r="B12" s="22" t="s">
        <v>246</v>
      </c>
      <c r="C12" s="22" t="s">
        <v>253</v>
      </c>
      <c r="D12" s="32">
        <v>1667904361</v>
      </c>
    </row>
    <row r="13" spans="2:4">
      <c r="B13" s="30" t="s">
        <v>246</v>
      </c>
      <c r="C13" s="30" t="s">
        <v>254</v>
      </c>
      <c r="D13" s="31">
        <v>1579359873</v>
      </c>
    </row>
    <row r="14" spans="2:4">
      <c r="B14" s="22" t="s">
        <v>259</v>
      </c>
      <c r="C14" s="22" t="s">
        <v>680</v>
      </c>
      <c r="D14" s="32">
        <v>1078502825</v>
      </c>
    </row>
    <row r="15" spans="2:4">
      <c r="B15" s="30" t="s">
        <v>246</v>
      </c>
      <c r="C15" s="30" t="s">
        <v>255</v>
      </c>
      <c r="D15" s="31">
        <v>590828190</v>
      </c>
    </row>
    <row r="16" spans="2:4">
      <c r="B16" s="22" t="s">
        <v>246</v>
      </c>
      <c r="C16" s="22" t="s">
        <v>257</v>
      </c>
      <c r="D16" s="32">
        <v>403424069</v>
      </c>
    </row>
    <row r="17" spans="2:4">
      <c r="B17" s="30" t="s">
        <v>246</v>
      </c>
      <c r="C17" s="30" t="s">
        <v>256</v>
      </c>
      <c r="D17" s="31">
        <v>344323778</v>
      </c>
    </row>
    <row r="18" spans="2:4">
      <c r="B18" s="22" t="s">
        <v>259</v>
      </c>
      <c r="C18" s="22" t="s">
        <v>258</v>
      </c>
      <c r="D18" s="32">
        <v>308035816</v>
      </c>
    </row>
    <row r="19" spans="2:4">
      <c r="B19" s="30" t="s">
        <v>259</v>
      </c>
      <c r="C19" s="30" t="s">
        <v>256</v>
      </c>
      <c r="D19" s="31">
        <v>249727550</v>
      </c>
    </row>
    <row r="20" spans="2:4">
      <c r="B20" s="22" t="s">
        <v>259</v>
      </c>
      <c r="C20" s="22" t="s">
        <v>251</v>
      </c>
      <c r="D20" s="32">
        <v>191314525</v>
      </c>
    </row>
    <row r="21" spans="2:4">
      <c r="B21" s="30" t="s">
        <v>259</v>
      </c>
      <c r="C21" s="30" t="s">
        <v>248</v>
      </c>
      <c r="D21" s="31">
        <v>180190771</v>
      </c>
    </row>
    <row r="22" spans="2:4">
      <c r="B22" s="22" t="s">
        <v>259</v>
      </c>
      <c r="C22" s="22" t="s">
        <v>679</v>
      </c>
      <c r="D22" s="32">
        <v>79996018</v>
      </c>
    </row>
    <row r="23" spans="2:4">
      <c r="B23" s="30" t="s">
        <v>259</v>
      </c>
      <c r="C23" s="30" t="s">
        <v>677</v>
      </c>
      <c r="D23" s="31">
        <v>33557637</v>
      </c>
    </row>
    <row r="24" spans="2:4">
      <c r="B24" s="22" t="s">
        <v>259</v>
      </c>
      <c r="C24" s="22" t="s">
        <v>676</v>
      </c>
      <c r="D24" s="32">
        <v>22215046</v>
      </c>
    </row>
    <row r="25" spans="2:4">
      <c r="B25" s="30" t="s">
        <v>259</v>
      </c>
      <c r="C25" s="30" t="s">
        <v>255</v>
      </c>
      <c r="D25" s="31">
        <v>22161923</v>
      </c>
    </row>
    <row r="26" spans="2:4">
      <c r="B26" s="22" t="s">
        <v>259</v>
      </c>
      <c r="C26" s="22" t="s">
        <v>254</v>
      </c>
      <c r="D26" s="32">
        <v>20002377</v>
      </c>
    </row>
    <row r="27" spans="2:4">
      <c r="B27" s="30" t="s">
        <v>259</v>
      </c>
      <c r="C27" s="30" t="s">
        <v>257</v>
      </c>
      <c r="D27" s="31">
        <v>15969874</v>
      </c>
    </row>
    <row r="28" spans="2:4">
      <c r="B28" s="22" t="s">
        <v>246</v>
      </c>
      <c r="C28" s="22" t="s">
        <v>261</v>
      </c>
      <c r="D28" s="32">
        <v>9867452</v>
      </c>
    </row>
    <row r="29" spans="2:4">
      <c r="B29" s="30" t="s">
        <v>259</v>
      </c>
      <c r="C29" s="30" t="s">
        <v>260</v>
      </c>
      <c r="D29" s="31">
        <v>6059000</v>
      </c>
    </row>
    <row r="30" spans="2:4">
      <c r="B30" s="22" t="s">
        <v>259</v>
      </c>
      <c r="C30" s="22" t="s">
        <v>261</v>
      </c>
      <c r="D30" s="32">
        <v>1824250</v>
      </c>
    </row>
    <row r="31" spans="2:4">
      <c r="B31" s="30" t="s">
        <v>259</v>
      </c>
      <c r="C31" s="30" t="s">
        <v>675</v>
      </c>
      <c r="D31" s="31">
        <v>1057500</v>
      </c>
    </row>
    <row r="32" spans="2:4">
      <c r="B32" s="22" t="s">
        <v>259</v>
      </c>
      <c r="C32" s="22" t="s">
        <v>678</v>
      </c>
      <c r="D32" s="32">
        <v>6289</v>
      </c>
    </row>
    <row r="33" spans="2:5">
      <c r="B33" s="33"/>
      <c r="C33" s="17" t="s">
        <v>185</v>
      </c>
      <c r="D33" s="34">
        <f>SUM(D3:D32)</f>
        <v>559474684758.09277</v>
      </c>
    </row>
    <row r="35" spans="2:5">
      <c r="B35" s="28" t="s">
        <v>274</v>
      </c>
    </row>
    <row r="36" spans="2:5" ht="19" thickBot="1">
      <c r="B36" s="27" t="s">
        <v>244</v>
      </c>
      <c r="C36" s="27" t="s">
        <v>10</v>
      </c>
      <c r="D36" s="27" t="s">
        <v>263</v>
      </c>
      <c r="E36" s="29" t="s">
        <v>264</v>
      </c>
    </row>
    <row r="37" spans="2:5">
      <c r="B37" s="22" t="s">
        <v>246</v>
      </c>
      <c r="C37" s="22" t="s">
        <v>13</v>
      </c>
      <c r="D37" s="22" t="s">
        <v>265</v>
      </c>
      <c r="E37" s="32">
        <v>343478108290</v>
      </c>
    </row>
    <row r="38" spans="2:5">
      <c r="B38" s="30" t="s">
        <v>246</v>
      </c>
      <c r="C38" s="30" t="s">
        <v>17</v>
      </c>
      <c r="D38" s="30" t="s">
        <v>265</v>
      </c>
      <c r="E38" s="31">
        <v>54319018217</v>
      </c>
    </row>
    <row r="39" spans="2:5">
      <c r="B39" s="22" t="s">
        <v>246</v>
      </c>
      <c r="C39" s="22" t="s">
        <v>25</v>
      </c>
      <c r="D39" s="22" t="s">
        <v>266</v>
      </c>
      <c r="E39" s="32">
        <v>43756825318.09285</v>
      </c>
    </row>
    <row r="40" spans="2:5">
      <c r="B40" s="30" t="s">
        <v>246</v>
      </c>
      <c r="C40" s="30" t="s">
        <v>16</v>
      </c>
      <c r="D40" s="30" t="s">
        <v>265</v>
      </c>
      <c r="E40" s="31">
        <v>42894404899</v>
      </c>
    </row>
    <row r="41" spans="2:5">
      <c r="B41" s="22" t="s">
        <v>246</v>
      </c>
      <c r="C41" s="22" t="s">
        <v>19</v>
      </c>
      <c r="D41" s="22" t="s">
        <v>265</v>
      </c>
      <c r="E41" s="32">
        <v>34421520530</v>
      </c>
    </row>
    <row r="42" spans="2:5">
      <c r="B42" s="30" t="s">
        <v>246</v>
      </c>
      <c r="C42" s="30" t="s">
        <v>18</v>
      </c>
      <c r="D42" s="30" t="s">
        <v>265</v>
      </c>
      <c r="E42" s="31">
        <v>12842629037</v>
      </c>
    </row>
    <row r="43" spans="2:5">
      <c r="B43" s="22" t="s">
        <v>259</v>
      </c>
      <c r="C43" s="22" t="s">
        <v>654</v>
      </c>
      <c r="D43" s="22" t="s">
        <v>267</v>
      </c>
      <c r="E43" s="32">
        <v>12174205519</v>
      </c>
    </row>
    <row r="44" spans="2:5">
      <c r="B44" s="30" t="s">
        <v>259</v>
      </c>
      <c r="C44" s="30" t="s">
        <v>651</v>
      </c>
      <c r="D44" s="30" t="s">
        <v>267</v>
      </c>
      <c r="E44" s="31">
        <v>11186434362</v>
      </c>
    </row>
    <row r="45" spans="2:5">
      <c r="B45" s="22" t="s">
        <v>246</v>
      </c>
      <c r="C45" s="22" t="s">
        <v>20</v>
      </c>
      <c r="D45" s="22" t="s">
        <v>265</v>
      </c>
      <c r="E45" s="32">
        <v>1723246896</v>
      </c>
    </row>
    <row r="46" spans="2:5">
      <c r="B46" s="30" t="s">
        <v>259</v>
      </c>
      <c r="C46" s="30" t="s">
        <v>684</v>
      </c>
      <c r="D46" s="30" t="s">
        <v>267</v>
      </c>
      <c r="E46" s="31">
        <v>1078502825</v>
      </c>
    </row>
    <row r="47" spans="2:5">
      <c r="B47" s="22" t="s">
        <v>246</v>
      </c>
      <c r="C47" s="22" t="s">
        <v>23</v>
      </c>
      <c r="D47" s="22" t="s">
        <v>265</v>
      </c>
      <c r="E47" s="32">
        <v>533372454</v>
      </c>
    </row>
    <row r="48" spans="2:5">
      <c r="B48" s="30" t="s">
        <v>259</v>
      </c>
      <c r="C48" s="30" t="s">
        <v>670</v>
      </c>
      <c r="D48" s="30" t="s">
        <v>265</v>
      </c>
      <c r="E48" s="31">
        <v>270722933</v>
      </c>
    </row>
    <row r="49" spans="2:5">
      <c r="B49" s="22" t="s">
        <v>259</v>
      </c>
      <c r="C49" s="22" t="s">
        <v>683</v>
      </c>
      <c r="D49" s="22" t="s">
        <v>265</v>
      </c>
      <c r="E49" s="32">
        <v>246461908</v>
      </c>
    </row>
    <row r="50" spans="2:5">
      <c r="B50" s="30" t="s">
        <v>259</v>
      </c>
      <c r="C50" s="30" t="s">
        <v>661</v>
      </c>
      <c r="D50" s="30" t="s">
        <v>267</v>
      </c>
      <c r="E50" s="31">
        <v>89266146</v>
      </c>
    </row>
    <row r="51" spans="2:5">
      <c r="B51" s="22" t="s">
        <v>259</v>
      </c>
      <c r="C51" s="22" t="s">
        <v>667</v>
      </c>
      <c r="D51" s="22" t="s">
        <v>267</v>
      </c>
      <c r="E51" s="32">
        <v>38960970</v>
      </c>
    </row>
    <row r="52" spans="2:5">
      <c r="B52" s="30" t="s">
        <v>259</v>
      </c>
      <c r="C52" s="30" t="s">
        <v>674</v>
      </c>
      <c r="D52" s="30" t="s">
        <v>265</v>
      </c>
      <c r="E52" s="31">
        <v>38520916</v>
      </c>
    </row>
    <row r="53" spans="2:5">
      <c r="B53" s="22" t="s">
        <v>259</v>
      </c>
      <c r="C53" s="22" t="s">
        <v>271</v>
      </c>
      <c r="D53" s="22" t="s">
        <v>267</v>
      </c>
      <c r="E53" s="32">
        <v>35547610</v>
      </c>
    </row>
    <row r="54" spans="2:5">
      <c r="B54" s="30" t="s">
        <v>259</v>
      </c>
      <c r="C54" s="30" t="s">
        <v>650</v>
      </c>
      <c r="D54" s="30" t="s">
        <v>267</v>
      </c>
      <c r="E54" s="31">
        <v>28525342</v>
      </c>
    </row>
    <row r="55" spans="2:5">
      <c r="B55" s="22" t="s">
        <v>259</v>
      </c>
      <c r="C55" s="22" t="s">
        <v>269</v>
      </c>
      <c r="D55" s="22" t="s">
        <v>267</v>
      </c>
      <c r="E55" s="32">
        <v>22641960</v>
      </c>
    </row>
    <row r="56" spans="2:5">
      <c r="B56" s="30" t="s">
        <v>259</v>
      </c>
      <c r="C56" s="30" t="s">
        <v>184</v>
      </c>
      <c r="D56" s="30" t="s">
        <v>267</v>
      </c>
      <c r="E56" s="31">
        <v>21869398</v>
      </c>
    </row>
    <row r="57" spans="2:5">
      <c r="B57" s="22" t="s">
        <v>259</v>
      </c>
      <c r="C57" s="22" t="s">
        <v>183</v>
      </c>
      <c r="D57" s="22" t="s">
        <v>267</v>
      </c>
      <c r="E57" s="32">
        <v>20834101</v>
      </c>
    </row>
    <row r="58" spans="2:5">
      <c r="B58" s="30" t="s">
        <v>259</v>
      </c>
      <c r="C58" s="30" t="s">
        <v>671</v>
      </c>
      <c r="D58" s="30" t="s">
        <v>265</v>
      </c>
      <c r="E58" s="31">
        <v>20002377</v>
      </c>
    </row>
    <row r="59" spans="2:5">
      <c r="B59" s="22" t="s">
        <v>259</v>
      </c>
      <c r="C59" s="22" t="s">
        <v>8</v>
      </c>
      <c r="D59" s="22" t="s">
        <v>267</v>
      </c>
      <c r="E59" s="32">
        <v>18758343</v>
      </c>
    </row>
    <row r="60" spans="2:5">
      <c r="B60" s="30" t="s">
        <v>259</v>
      </c>
      <c r="C60" s="30" t="s">
        <v>6</v>
      </c>
      <c r="D60" s="30" t="s">
        <v>267</v>
      </c>
      <c r="E60" s="31">
        <v>18100251</v>
      </c>
    </row>
    <row r="61" spans="2:5">
      <c r="B61" s="22" t="s">
        <v>259</v>
      </c>
      <c r="C61" s="22" t="s">
        <v>663</v>
      </c>
      <c r="D61" s="22" t="s">
        <v>267</v>
      </c>
      <c r="E61" s="32">
        <v>14969141</v>
      </c>
    </row>
    <row r="62" spans="2:5">
      <c r="B62" s="30" t="s">
        <v>259</v>
      </c>
      <c r="C62" s="30" t="s">
        <v>696</v>
      </c>
      <c r="D62" s="30" t="s">
        <v>267</v>
      </c>
      <c r="E62" s="31">
        <v>13117594</v>
      </c>
    </row>
    <row r="63" spans="2:5">
      <c r="B63" s="22" t="s">
        <v>259</v>
      </c>
      <c r="C63" s="22" t="s">
        <v>652</v>
      </c>
      <c r="D63" s="22" t="s">
        <v>267</v>
      </c>
      <c r="E63" s="32">
        <v>12734066</v>
      </c>
    </row>
    <row r="64" spans="2:5">
      <c r="B64" s="30" t="s">
        <v>259</v>
      </c>
      <c r="C64" s="30" t="s">
        <v>268</v>
      </c>
      <c r="D64" s="30" t="s">
        <v>267</v>
      </c>
      <c r="E64" s="31">
        <v>12129127</v>
      </c>
    </row>
    <row r="65" spans="2:5">
      <c r="B65" s="22" t="s">
        <v>259</v>
      </c>
      <c r="C65" s="22" t="s">
        <v>338</v>
      </c>
      <c r="D65" s="22" t="s">
        <v>267</v>
      </c>
      <c r="E65" s="32">
        <v>11129300</v>
      </c>
    </row>
    <row r="66" spans="2:5">
      <c r="B66" s="30" t="s">
        <v>259</v>
      </c>
      <c r="C66" s="30" t="s">
        <v>695</v>
      </c>
      <c r="D66" s="30" t="s">
        <v>267</v>
      </c>
      <c r="E66" s="31">
        <v>10924727</v>
      </c>
    </row>
    <row r="67" spans="2:5">
      <c r="B67" s="22" t="s">
        <v>259</v>
      </c>
      <c r="C67" s="22" t="s">
        <v>273</v>
      </c>
      <c r="D67" s="22" t="s">
        <v>267</v>
      </c>
      <c r="E67" s="32">
        <v>10033400</v>
      </c>
    </row>
    <row r="68" spans="2:5">
      <c r="B68" s="30" t="s">
        <v>259</v>
      </c>
      <c r="C68" s="30" t="s">
        <v>664</v>
      </c>
      <c r="D68" s="30" t="s">
        <v>267</v>
      </c>
      <c r="E68" s="31">
        <v>9812000</v>
      </c>
    </row>
    <row r="69" spans="2:5">
      <c r="B69" s="22" t="s">
        <v>259</v>
      </c>
      <c r="C69" s="22" t="s">
        <v>182</v>
      </c>
      <c r="D69" s="22" t="s">
        <v>267</v>
      </c>
      <c r="E69" s="32">
        <v>9595093</v>
      </c>
    </row>
    <row r="70" spans="2:5">
      <c r="B70" s="30" t="s">
        <v>259</v>
      </c>
      <c r="C70" s="30" t="s">
        <v>656</v>
      </c>
      <c r="D70" s="30" t="s">
        <v>267</v>
      </c>
      <c r="E70" s="31">
        <v>9361400</v>
      </c>
    </row>
    <row r="71" spans="2:5">
      <c r="B71" s="22" t="s">
        <v>259</v>
      </c>
      <c r="C71" s="22" t="s">
        <v>688</v>
      </c>
      <c r="D71" s="22" t="s">
        <v>267</v>
      </c>
      <c r="E71" s="32">
        <v>8740824</v>
      </c>
    </row>
    <row r="72" spans="2:5">
      <c r="B72" s="30" t="s">
        <v>259</v>
      </c>
      <c r="C72" s="30" t="s">
        <v>4</v>
      </c>
      <c r="D72" s="30" t="s">
        <v>267</v>
      </c>
      <c r="E72" s="31">
        <v>8302570</v>
      </c>
    </row>
    <row r="73" spans="2:5">
      <c r="B73" s="22" t="s">
        <v>259</v>
      </c>
      <c r="C73" s="22" t="s">
        <v>689</v>
      </c>
      <c r="D73" s="22" t="s">
        <v>267</v>
      </c>
      <c r="E73" s="32">
        <v>7691621</v>
      </c>
    </row>
    <row r="74" spans="2:5">
      <c r="B74" s="30" t="s">
        <v>259</v>
      </c>
      <c r="C74" s="30" t="s">
        <v>5</v>
      </c>
      <c r="D74" s="30" t="s">
        <v>267</v>
      </c>
      <c r="E74" s="31">
        <v>7507723</v>
      </c>
    </row>
    <row r="75" spans="2:5">
      <c r="B75" s="22" t="s">
        <v>259</v>
      </c>
      <c r="C75" s="22" t="s">
        <v>666</v>
      </c>
      <c r="D75" s="22" t="s">
        <v>267</v>
      </c>
      <c r="E75" s="32">
        <v>6998500</v>
      </c>
    </row>
    <row r="76" spans="2:5">
      <c r="B76" s="30" t="s">
        <v>259</v>
      </c>
      <c r="C76" s="30" t="s">
        <v>662</v>
      </c>
      <c r="D76" s="30" t="s">
        <v>267</v>
      </c>
      <c r="E76" s="31">
        <v>6356425</v>
      </c>
    </row>
    <row r="77" spans="2:5">
      <c r="B77" s="22" t="s">
        <v>259</v>
      </c>
      <c r="C77" s="22" t="s">
        <v>653</v>
      </c>
      <c r="D77" s="22" t="s">
        <v>267</v>
      </c>
      <c r="E77" s="32">
        <v>5672749</v>
      </c>
    </row>
    <row r="78" spans="2:5">
      <c r="B78" s="30" t="s">
        <v>259</v>
      </c>
      <c r="C78" s="30" t="s">
        <v>655</v>
      </c>
      <c r="D78" s="30" t="s">
        <v>267</v>
      </c>
      <c r="E78" s="31">
        <v>4179191</v>
      </c>
    </row>
    <row r="79" spans="2:5">
      <c r="B79" s="22" t="s">
        <v>259</v>
      </c>
      <c r="C79" s="22" t="s">
        <v>692</v>
      </c>
      <c r="D79" s="22" t="s">
        <v>267</v>
      </c>
      <c r="E79" s="32">
        <v>3226264</v>
      </c>
    </row>
    <row r="80" spans="2:5">
      <c r="B80" s="30" t="s">
        <v>259</v>
      </c>
      <c r="C80" s="30" t="s">
        <v>659</v>
      </c>
      <c r="D80" s="30" t="s">
        <v>267</v>
      </c>
      <c r="E80" s="31">
        <v>3085693</v>
      </c>
    </row>
    <row r="81" spans="2:5">
      <c r="B81" s="22" t="s">
        <v>259</v>
      </c>
      <c r="C81" s="22" t="s">
        <v>9</v>
      </c>
      <c r="D81" s="22" t="s">
        <v>267</v>
      </c>
      <c r="E81" s="32">
        <v>2832064</v>
      </c>
    </row>
    <row r="82" spans="2:5">
      <c r="B82" s="30" t="s">
        <v>259</v>
      </c>
      <c r="C82" s="30" t="s">
        <v>657</v>
      </c>
      <c r="D82" s="30" t="s">
        <v>267</v>
      </c>
      <c r="E82" s="31">
        <v>2562911</v>
      </c>
    </row>
    <row r="83" spans="2:5">
      <c r="B83" s="22" t="s">
        <v>259</v>
      </c>
      <c r="C83" s="22" t="s">
        <v>686</v>
      </c>
      <c r="D83" s="22" t="s">
        <v>267</v>
      </c>
      <c r="E83" s="32">
        <v>1957919</v>
      </c>
    </row>
    <row r="84" spans="2:5">
      <c r="B84" s="30" t="s">
        <v>259</v>
      </c>
      <c r="C84" s="30" t="s">
        <v>647</v>
      </c>
      <c r="D84" s="30" t="s">
        <v>267</v>
      </c>
      <c r="E84" s="31">
        <v>1500000</v>
      </c>
    </row>
    <row r="85" spans="2:5">
      <c r="B85" s="22" t="s">
        <v>259</v>
      </c>
      <c r="C85" s="22" t="s">
        <v>646</v>
      </c>
      <c r="D85" s="22" t="s">
        <v>267</v>
      </c>
      <c r="E85" s="32">
        <v>1318000</v>
      </c>
    </row>
    <row r="86" spans="2:5">
      <c r="B86" s="30" t="s">
        <v>259</v>
      </c>
      <c r="C86" s="30" t="s">
        <v>685</v>
      </c>
      <c r="D86" s="30" t="s">
        <v>267</v>
      </c>
      <c r="E86" s="31">
        <v>1230000</v>
      </c>
    </row>
    <row r="87" spans="2:5">
      <c r="B87" s="22" t="s">
        <v>259</v>
      </c>
      <c r="C87" s="22" t="s">
        <v>672</v>
      </c>
      <c r="D87" s="22" t="s">
        <v>265</v>
      </c>
      <c r="E87" s="32">
        <v>1228496</v>
      </c>
    </row>
    <row r="88" spans="2:5">
      <c r="B88" s="30" t="s">
        <v>259</v>
      </c>
      <c r="C88" s="30" t="s">
        <v>694</v>
      </c>
      <c r="D88" s="30" t="s">
        <v>267</v>
      </c>
      <c r="E88" s="31">
        <v>1086000</v>
      </c>
    </row>
    <row r="89" spans="2:5">
      <c r="B89" s="22" t="s">
        <v>259</v>
      </c>
      <c r="C89" s="22" t="s">
        <v>690</v>
      </c>
      <c r="D89" s="22" t="s">
        <v>267</v>
      </c>
      <c r="E89" s="32">
        <v>1000000</v>
      </c>
    </row>
    <row r="90" spans="2:5">
      <c r="B90" s="30" t="s">
        <v>259</v>
      </c>
      <c r="C90" s="30" t="s">
        <v>693</v>
      </c>
      <c r="D90" s="30" t="s">
        <v>267</v>
      </c>
      <c r="E90" s="31">
        <v>1000000</v>
      </c>
    </row>
    <row r="91" spans="2:5">
      <c r="B91" s="22" t="s">
        <v>259</v>
      </c>
      <c r="C91" s="22" t="s">
        <v>697</v>
      </c>
      <c r="D91" s="22" t="s">
        <v>267</v>
      </c>
      <c r="E91" s="32">
        <v>993000</v>
      </c>
    </row>
    <row r="92" spans="2:5">
      <c r="B92" s="30" t="s">
        <v>259</v>
      </c>
      <c r="C92" s="30" t="s">
        <v>691</v>
      </c>
      <c r="D92" s="30" t="s">
        <v>267</v>
      </c>
      <c r="E92" s="31">
        <v>750000</v>
      </c>
    </row>
    <row r="93" spans="2:5">
      <c r="B93" s="22" t="s">
        <v>259</v>
      </c>
      <c r="C93" s="22" t="s">
        <v>270</v>
      </c>
      <c r="D93" s="22" t="s">
        <v>267</v>
      </c>
      <c r="E93" s="32">
        <v>568916</v>
      </c>
    </row>
    <row r="94" spans="2:5">
      <c r="B94" s="30" t="s">
        <v>259</v>
      </c>
      <c r="C94" s="30" t="s">
        <v>665</v>
      </c>
      <c r="D94" s="30" t="s">
        <v>267</v>
      </c>
      <c r="E94" s="31">
        <v>555250</v>
      </c>
    </row>
    <row r="95" spans="2:5">
      <c r="B95" s="22" t="s">
        <v>259</v>
      </c>
      <c r="C95" s="22" t="s">
        <v>658</v>
      </c>
      <c r="D95" s="22" t="s">
        <v>267</v>
      </c>
      <c r="E95" s="32">
        <v>471500</v>
      </c>
    </row>
    <row r="96" spans="2:5">
      <c r="B96" s="30" t="s">
        <v>259</v>
      </c>
      <c r="C96" s="30" t="s">
        <v>24</v>
      </c>
      <c r="D96" s="30" t="s">
        <v>265</v>
      </c>
      <c r="E96" s="31">
        <v>324988</v>
      </c>
    </row>
    <row r="97" spans="2:5">
      <c r="B97" s="22" t="s">
        <v>259</v>
      </c>
      <c r="C97" s="22" t="s">
        <v>644</v>
      </c>
      <c r="D97" s="22" t="s">
        <v>267</v>
      </c>
      <c r="E97" s="32">
        <v>255600</v>
      </c>
    </row>
    <row r="98" spans="2:5">
      <c r="B98" s="30" t="s">
        <v>259</v>
      </c>
      <c r="C98" s="30" t="s">
        <v>648</v>
      </c>
      <c r="D98" s="30" t="s">
        <v>267</v>
      </c>
      <c r="E98" s="31">
        <v>231600</v>
      </c>
    </row>
    <row r="99" spans="2:5">
      <c r="B99" s="22" t="s">
        <v>259</v>
      </c>
      <c r="C99" s="22" t="s">
        <v>649</v>
      </c>
      <c r="D99" s="22" t="s">
        <v>267</v>
      </c>
      <c r="E99" s="32">
        <v>200000</v>
      </c>
    </row>
    <row r="100" spans="2:5">
      <c r="B100" s="30" t="s">
        <v>259</v>
      </c>
      <c r="C100" s="30" t="s">
        <v>660</v>
      </c>
      <c r="D100" s="30" t="s">
        <v>267</v>
      </c>
      <c r="E100" s="31">
        <v>178600</v>
      </c>
    </row>
    <row r="101" spans="2:5">
      <c r="B101" s="22" t="s">
        <v>259</v>
      </c>
      <c r="C101" s="22" t="s">
        <v>272</v>
      </c>
      <c r="D101" s="22" t="s">
        <v>267</v>
      </c>
      <c r="E101" s="32">
        <v>139209</v>
      </c>
    </row>
    <row r="102" spans="2:5">
      <c r="B102" s="30" t="s">
        <v>259</v>
      </c>
      <c r="C102" s="30" t="s">
        <v>645</v>
      </c>
      <c r="D102" s="30" t="s">
        <v>267</v>
      </c>
      <c r="E102" s="31">
        <v>116135</v>
      </c>
    </row>
    <row r="103" spans="2:5">
      <c r="B103" s="22" t="s">
        <v>259</v>
      </c>
      <c r="C103" s="22" t="s">
        <v>673</v>
      </c>
      <c r="D103" s="22" t="s">
        <v>265</v>
      </c>
      <c r="E103" s="32">
        <v>106560</v>
      </c>
    </row>
    <row r="104" spans="2:5">
      <c r="B104" s="30" t="s">
        <v>259</v>
      </c>
      <c r="C104" s="30" t="s">
        <v>687</v>
      </c>
      <c r="D104" s="30" t="s">
        <v>267</v>
      </c>
      <c r="E104" s="31">
        <v>30000</v>
      </c>
    </row>
    <row r="105" spans="2:5">
      <c r="B105" s="33"/>
      <c r="C105" s="17" t="s">
        <v>185</v>
      </c>
      <c r="D105" s="17"/>
      <c r="E105" s="34">
        <f>SUM(E37:E104)</f>
        <v>559474684758.09277</v>
      </c>
    </row>
  </sheetData>
  <pageMargins left="0.7" right="0.7" top="0.75" bottom="0.75" header="0.3" footer="0.3"/>
  <pageSetup paperSize="9" scale="81"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BDF5-3751-4399-9DCE-D8FE56E10118}">
  <sheetPr codeName="Feuil14">
    <pageSetUpPr fitToPage="1"/>
  </sheetPr>
  <dimension ref="A1:O65"/>
  <sheetViews>
    <sheetView topLeftCell="A41" workbookViewId="0">
      <selection activeCell="A47" sqref="A47:L47"/>
    </sheetView>
  </sheetViews>
  <sheetFormatPr baseColWidth="10" defaultColWidth="27.83203125" defaultRowHeight="18"/>
  <cols>
    <col min="1" max="1" width="26" style="3" bestFit="1" customWidth="1"/>
    <col min="2" max="2" width="42.33203125" style="3" bestFit="1" customWidth="1"/>
    <col min="3" max="3" width="11.6640625" style="3" bestFit="1" customWidth="1"/>
    <col min="4" max="4" width="15.1640625" style="3" bestFit="1" customWidth="1"/>
    <col min="5" max="5" width="23.5" style="3" bestFit="1" customWidth="1"/>
    <col min="6" max="6" width="14.1640625" style="3" bestFit="1" customWidth="1"/>
    <col min="7" max="7" width="14.6640625" style="3" bestFit="1" customWidth="1"/>
    <col min="8" max="8" width="23" style="3" bestFit="1" customWidth="1"/>
    <col min="9" max="9" width="35" style="3" bestFit="1" customWidth="1"/>
    <col min="10" max="10" width="17.6640625" style="3" bestFit="1" customWidth="1"/>
    <col min="11" max="11" width="14.1640625" style="3" bestFit="1" customWidth="1"/>
    <col min="12" max="12" width="10.1640625" style="3" bestFit="1" customWidth="1"/>
    <col min="13" max="13" width="15.33203125" style="3" bestFit="1" customWidth="1"/>
    <col min="14" max="14" width="28.5" style="3" bestFit="1" customWidth="1"/>
    <col min="15" max="16384" width="27.83203125" style="3"/>
  </cols>
  <sheetData>
    <row r="1" spans="1:15">
      <c r="A1" s="1426" t="s">
        <v>2288</v>
      </c>
      <c r="B1" s="1426"/>
    </row>
    <row r="2" spans="1:15" ht="42">
      <c r="A2" s="606" t="s">
        <v>147</v>
      </c>
      <c r="B2" s="607" t="s">
        <v>478</v>
      </c>
      <c r="C2" s="607" t="s">
        <v>1606</v>
      </c>
      <c r="D2" s="606" t="s">
        <v>149</v>
      </c>
      <c r="E2" s="606" t="s">
        <v>148</v>
      </c>
      <c r="F2" s="606" t="s">
        <v>479</v>
      </c>
      <c r="G2" s="606" t="s">
        <v>1607</v>
      </c>
      <c r="H2" s="606" t="s">
        <v>1608</v>
      </c>
      <c r="I2" s="606" t="s">
        <v>150</v>
      </c>
      <c r="J2" s="608" t="s">
        <v>151</v>
      </c>
      <c r="K2" s="608" t="s">
        <v>480</v>
      </c>
      <c r="L2" s="608" t="s">
        <v>152</v>
      </c>
      <c r="M2" s="608" t="s">
        <v>481</v>
      </c>
      <c r="N2" s="608" t="s">
        <v>482</v>
      </c>
    </row>
    <row r="3" spans="1:15">
      <c r="A3" s="610">
        <v>645</v>
      </c>
      <c r="B3" s="611" t="s">
        <v>1628</v>
      </c>
      <c r="C3" s="611"/>
      <c r="D3" s="611" t="s">
        <v>157</v>
      </c>
      <c r="E3" s="611" t="s">
        <v>1629</v>
      </c>
      <c r="F3" s="610" t="s">
        <v>1630</v>
      </c>
      <c r="G3" s="612">
        <v>43713</v>
      </c>
      <c r="H3" s="613">
        <v>17.166666666666668</v>
      </c>
      <c r="I3" s="612">
        <v>44228</v>
      </c>
      <c r="J3" s="614">
        <v>312</v>
      </c>
      <c r="K3" s="614">
        <v>3</v>
      </c>
      <c r="L3" s="612">
        <v>45322</v>
      </c>
      <c r="M3" s="615" t="s">
        <v>485</v>
      </c>
      <c r="N3" s="616" t="s">
        <v>490</v>
      </c>
      <c r="O3" s="618"/>
    </row>
    <row r="4" spans="1:15">
      <c r="A4" s="610">
        <v>646</v>
      </c>
      <c r="B4" s="611" t="s">
        <v>1628</v>
      </c>
      <c r="C4" s="611"/>
      <c r="D4" s="611" t="s">
        <v>157</v>
      </c>
      <c r="E4" s="611" t="s">
        <v>1631</v>
      </c>
      <c r="F4" s="610" t="s">
        <v>1632</v>
      </c>
      <c r="G4" s="612">
        <v>43713</v>
      </c>
      <c r="H4" s="613">
        <v>17.166666666666668</v>
      </c>
      <c r="I4" s="612">
        <v>44228</v>
      </c>
      <c r="J4" s="614">
        <v>494</v>
      </c>
      <c r="K4" s="614">
        <v>3</v>
      </c>
      <c r="L4" s="612">
        <v>45322</v>
      </c>
      <c r="M4" s="615" t="s">
        <v>485</v>
      </c>
      <c r="N4" s="616" t="s">
        <v>490</v>
      </c>
      <c r="O4" s="618"/>
    </row>
    <row r="5" spans="1:15">
      <c r="A5" s="610">
        <v>647</v>
      </c>
      <c r="B5" s="611" t="s">
        <v>1628</v>
      </c>
      <c r="C5" s="611"/>
      <c r="D5" s="611" t="s">
        <v>1633</v>
      </c>
      <c r="E5" s="611" t="s">
        <v>1634</v>
      </c>
      <c r="F5" s="610" t="s">
        <v>1635</v>
      </c>
      <c r="G5" s="612">
        <v>43713</v>
      </c>
      <c r="H5" s="613">
        <v>17.166666666666668</v>
      </c>
      <c r="I5" s="612">
        <v>44228</v>
      </c>
      <c r="J5" s="614">
        <v>463</v>
      </c>
      <c r="K5" s="614">
        <v>3</v>
      </c>
      <c r="L5" s="612">
        <v>45322</v>
      </c>
      <c r="M5" s="615" t="s">
        <v>485</v>
      </c>
      <c r="N5" s="616" t="s">
        <v>490</v>
      </c>
      <c r="O5" s="618"/>
    </row>
    <row r="6" spans="1:15">
      <c r="A6" s="610">
        <v>648</v>
      </c>
      <c r="B6" s="611" t="s">
        <v>1628</v>
      </c>
      <c r="C6" s="611"/>
      <c r="D6" s="611" t="s">
        <v>1633</v>
      </c>
      <c r="E6" s="611" t="s">
        <v>1636</v>
      </c>
      <c r="F6" s="610" t="s">
        <v>1637</v>
      </c>
      <c r="G6" s="612">
        <v>43713</v>
      </c>
      <c r="H6" s="613">
        <v>17.166666666666668</v>
      </c>
      <c r="I6" s="612">
        <v>44228</v>
      </c>
      <c r="J6" s="614">
        <v>497</v>
      </c>
      <c r="K6" s="614">
        <v>3</v>
      </c>
      <c r="L6" s="612">
        <v>45322</v>
      </c>
      <c r="M6" s="615" t="s">
        <v>485</v>
      </c>
      <c r="N6" s="616" t="s">
        <v>490</v>
      </c>
      <c r="O6" s="618"/>
    </row>
    <row r="7" spans="1:15">
      <c r="A7" s="610">
        <v>649</v>
      </c>
      <c r="B7" s="611" t="s">
        <v>1628</v>
      </c>
      <c r="C7" s="611"/>
      <c r="D7" s="611" t="s">
        <v>1633</v>
      </c>
      <c r="E7" s="611" t="s">
        <v>1638</v>
      </c>
      <c r="F7" s="610" t="s">
        <v>1639</v>
      </c>
      <c r="G7" s="612">
        <v>43713</v>
      </c>
      <c r="H7" s="613">
        <v>17.166666666666668</v>
      </c>
      <c r="I7" s="612">
        <v>44228</v>
      </c>
      <c r="J7" s="614">
        <v>500</v>
      </c>
      <c r="K7" s="614">
        <v>3</v>
      </c>
      <c r="L7" s="612">
        <v>45322</v>
      </c>
      <c r="M7" s="615" t="s">
        <v>485</v>
      </c>
      <c r="N7" s="616" t="s">
        <v>490</v>
      </c>
      <c r="O7" s="618"/>
    </row>
    <row r="8" spans="1:15">
      <c r="A8" s="610">
        <v>657</v>
      </c>
      <c r="B8" s="611" t="s">
        <v>503</v>
      </c>
      <c r="C8" s="611"/>
      <c r="D8" s="611" t="s">
        <v>158</v>
      </c>
      <c r="E8" s="611" t="s">
        <v>1640</v>
      </c>
      <c r="F8" s="610" t="s">
        <v>1641</v>
      </c>
      <c r="G8" s="612">
        <v>43713</v>
      </c>
      <c r="H8" s="613">
        <v>17.166666666666668</v>
      </c>
      <c r="I8" s="612">
        <v>44228</v>
      </c>
      <c r="J8" s="614">
        <v>475</v>
      </c>
      <c r="K8" s="614">
        <v>3</v>
      </c>
      <c r="L8" s="612">
        <v>45322</v>
      </c>
      <c r="M8" s="615" t="s">
        <v>485</v>
      </c>
      <c r="N8" s="616" t="s">
        <v>490</v>
      </c>
      <c r="O8" s="618"/>
    </row>
    <row r="9" spans="1:15">
      <c r="A9" s="610">
        <v>658</v>
      </c>
      <c r="B9" s="611" t="s">
        <v>1642</v>
      </c>
      <c r="C9" s="611"/>
      <c r="D9" s="611" t="s">
        <v>158</v>
      </c>
      <c r="E9" s="611" t="s">
        <v>1643</v>
      </c>
      <c r="F9" s="610" t="s">
        <v>1644</v>
      </c>
      <c r="G9" s="612">
        <v>43713</v>
      </c>
      <c r="H9" s="613">
        <v>17.166666666666668</v>
      </c>
      <c r="I9" s="612">
        <v>44228</v>
      </c>
      <c r="J9" s="614">
        <v>400</v>
      </c>
      <c r="K9" s="614">
        <v>3</v>
      </c>
      <c r="L9" s="612" t="s">
        <v>1645</v>
      </c>
      <c r="M9" s="615" t="s">
        <v>485</v>
      </c>
      <c r="N9" s="616" t="s">
        <v>490</v>
      </c>
      <c r="O9" s="618"/>
    </row>
    <row r="10" spans="1:15">
      <c r="A10" s="610">
        <v>659</v>
      </c>
      <c r="B10" s="611" t="s">
        <v>503</v>
      </c>
      <c r="C10" s="611"/>
      <c r="D10" s="611" t="s">
        <v>158</v>
      </c>
      <c r="E10" s="611" t="s">
        <v>1646</v>
      </c>
      <c r="F10" s="610" t="s">
        <v>1647</v>
      </c>
      <c r="G10" s="612">
        <v>43713</v>
      </c>
      <c r="H10" s="613">
        <v>17.166666666666668</v>
      </c>
      <c r="I10" s="612">
        <v>44228</v>
      </c>
      <c r="J10" s="614">
        <v>451</v>
      </c>
      <c r="K10" s="614">
        <v>3</v>
      </c>
      <c r="L10" s="612">
        <v>45322</v>
      </c>
      <c r="M10" s="615" t="s">
        <v>485</v>
      </c>
      <c r="N10" s="616" t="s">
        <v>490</v>
      </c>
      <c r="O10" s="618"/>
    </row>
    <row r="11" spans="1:15">
      <c r="A11" s="610">
        <v>671</v>
      </c>
      <c r="B11" s="611" t="s">
        <v>483</v>
      </c>
      <c r="C11" s="611"/>
      <c r="D11" s="611" t="s">
        <v>700</v>
      </c>
      <c r="E11" s="611" t="s">
        <v>1648</v>
      </c>
      <c r="F11" s="610" t="s">
        <v>631</v>
      </c>
      <c r="G11" s="612">
        <v>43936</v>
      </c>
      <c r="H11" s="613">
        <v>9.2666666666666675</v>
      </c>
      <c r="I11" s="612">
        <v>44214</v>
      </c>
      <c r="J11" s="614">
        <v>495</v>
      </c>
      <c r="K11" s="614">
        <v>3</v>
      </c>
      <c r="L11" s="612">
        <v>45308</v>
      </c>
      <c r="M11" s="614" t="s">
        <v>485</v>
      </c>
      <c r="N11" s="616" t="s">
        <v>486</v>
      </c>
      <c r="O11" s="618"/>
    </row>
    <row r="12" spans="1:15">
      <c r="A12" s="610">
        <v>697</v>
      </c>
      <c r="B12" s="611" t="s">
        <v>1649</v>
      </c>
      <c r="C12" s="611"/>
      <c r="D12" s="611" t="s">
        <v>158</v>
      </c>
      <c r="E12" s="611" t="s">
        <v>1650</v>
      </c>
      <c r="F12" s="610" t="s">
        <v>1651</v>
      </c>
      <c r="G12" s="612">
        <v>44113</v>
      </c>
      <c r="H12" s="613">
        <v>13.866666666666667</v>
      </c>
      <c r="I12" s="612">
        <v>44529</v>
      </c>
      <c r="J12" s="614">
        <v>460</v>
      </c>
      <c r="K12" s="614">
        <v>3</v>
      </c>
      <c r="L12" s="612">
        <v>45624</v>
      </c>
      <c r="M12" s="615" t="s">
        <v>485</v>
      </c>
      <c r="N12" s="616" t="s">
        <v>490</v>
      </c>
      <c r="O12" s="618"/>
    </row>
    <row r="13" spans="1:15">
      <c r="A13" s="610">
        <v>703</v>
      </c>
      <c r="B13" s="611" t="s">
        <v>1652</v>
      </c>
      <c r="C13" s="611"/>
      <c r="D13" s="611" t="s">
        <v>1653</v>
      </c>
      <c r="E13" s="611" t="s">
        <v>1654</v>
      </c>
      <c r="F13" s="610" t="s">
        <v>1655</v>
      </c>
      <c r="G13" s="612">
        <v>44168</v>
      </c>
      <c r="H13" s="613">
        <v>11.833333333333334</v>
      </c>
      <c r="I13" s="612">
        <v>44523</v>
      </c>
      <c r="J13" s="614">
        <v>494</v>
      </c>
      <c r="K13" s="614">
        <v>3</v>
      </c>
      <c r="L13" s="612">
        <v>45618</v>
      </c>
      <c r="M13" s="614" t="s">
        <v>485</v>
      </c>
      <c r="N13" s="616" t="s">
        <v>1656</v>
      </c>
      <c r="O13" s="618"/>
    </row>
    <row r="14" spans="1:15">
      <c r="A14" s="610">
        <v>712</v>
      </c>
      <c r="B14" s="611" t="s">
        <v>1657</v>
      </c>
      <c r="C14" s="611"/>
      <c r="D14" s="611" t="s">
        <v>700</v>
      </c>
      <c r="E14" s="611" t="s">
        <v>1658</v>
      </c>
      <c r="F14" s="610" t="s">
        <v>1659</v>
      </c>
      <c r="G14" s="612">
        <v>44281</v>
      </c>
      <c r="H14" s="613">
        <v>5.7333333333333334</v>
      </c>
      <c r="I14" s="612">
        <v>44453</v>
      </c>
      <c r="J14" s="614">
        <v>490</v>
      </c>
      <c r="K14" s="614">
        <v>3</v>
      </c>
      <c r="L14" s="612">
        <v>45548</v>
      </c>
      <c r="M14" s="615" t="s">
        <v>485</v>
      </c>
      <c r="N14" s="616" t="s">
        <v>486</v>
      </c>
      <c r="O14" s="618"/>
    </row>
    <row r="15" spans="1:15">
      <c r="A15" s="610">
        <v>726</v>
      </c>
      <c r="B15" s="611" t="s">
        <v>1660</v>
      </c>
      <c r="C15" s="611"/>
      <c r="D15" s="611" t="s">
        <v>701</v>
      </c>
      <c r="E15" s="611" t="s">
        <v>1661</v>
      </c>
      <c r="F15" s="610" t="s">
        <v>1662</v>
      </c>
      <c r="G15" s="612">
        <v>44253</v>
      </c>
      <c r="H15" s="613">
        <v>9.7333333333333325</v>
      </c>
      <c r="I15" s="612">
        <v>44545</v>
      </c>
      <c r="J15" s="614">
        <v>490</v>
      </c>
      <c r="K15" s="614">
        <v>3</v>
      </c>
      <c r="L15" s="612">
        <v>45640</v>
      </c>
      <c r="M15" s="615" t="s">
        <v>485</v>
      </c>
      <c r="N15" s="616" t="s">
        <v>628</v>
      </c>
      <c r="O15" s="618"/>
    </row>
    <row r="16" spans="1:15">
      <c r="A16" s="610">
        <v>728</v>
      </c>
      <c r="B16" s="611" t="s">
        <v>1660</v>
      </c>
      <c r="C16" s="611"/>
      <c r="D16" s="611" t="s">
        <v>701</v>
      </c>
      <c r="E16" s="611" t="s">
        <v>1663</v>
      </c>
      <c r="F16" s="610" t="s">
        <v>634</v>
      </c>
      <c r="G16" s="612">
        <v>44253</v>
      </c>
      <c r="H16" s="613">
        <v>9.7333333333333325</v>
      </c>
      <c r="I16" s="612">
        <v>44545</v>
      </c>
      <c r="J16" s="614">
        <v>489</v>
      </c>
      <c r="K16" s="614">
        <v>3</v>
      </c>
      <c r="L16" s="612">
        <v>45640</v>
      </c>
      <c r="M16" s="615" t="s">
        <v>485</v>
      </c>
      <c r="N16" s="616" t="s">
        <v>628</v>
      </c>
      <c r="O16" s="618"/>
    </row>
    <row r="17" spans="1:15">
      <c r="A17" s="619">
        <v>734</v>
      </c>
      <c r="B17" s="611" t="s">
        <v>1664</v>
      </c>
      <c r="C17" s="611"/>
      <c r="D17" s="611" t="s">
        <v>1665</v>
      </c>
      <c r="E17" s="611" t="s">
        <v>610</v>
      </c>
      <c r="F17" s="610" t="s">
        <v>1666</v>
      </c>
      <c r="G17" s="612">
        <v>44439</v>
      </c>
      <c r="H17" s="613">
        <v>2.3666666666666667</v>
      </c>
      <c r="I17" s="612">
        <v>44510</v>
      </c>
      <c r="J17" s="614">
        <v>376</v>
      </c>
      <c r="K17" s="614">
        <v>3</v>
      </c>
      <c r="L17" s="612">
        <v>45605</v>
      </c>
      <c r="M17" s="615" t="s">
        <v>485</v>
      </c>
      <c r="N17" s="616" t="s">
        <v>612</v>
      </c>
      <c r="O17" s="618"/>
    </row>
    <row r="18" spans="1:15">
      <c r="A18" s="610"/>
      <c r="B18" s="611" t="s">
        <v>1669</v>
      </c>
      <c r="C18" s="611"/>
      <c r="D18" s="611" t="s">
        <v>156</v>
      </c>
      <c r="E18" s="611" t="s">
        <v>1670</v>
      </c>
      <c r="F18" s="610" t="s">
        <v>762</v>
      </c>
      <c r="G18" s="612">
        <v>44210</v>
      </c>
      <c r="H18" s="613">
        <v>0.73333333333333328</v>
      </c>
      <c r="I18" s="612">
        <v>44232</v>
      </c>
      <c r="J18" s="614">
        <v>390</v>
      </c>
      <c r="K18" s="614">
        <v>3</v>
      </c>
      <c r="L18" s="612">
        <v>45326</v>
      </c>
      <c r="M18" s="615" t="s">
        <v>485</v>
      </c>
      <c r="N18" s="616" t="s">
        <v>490</v>
      </c>
      <c r="O18" s="618"/>
    </row>
    <row r="19" spans="1:15">
      <c r="A19" s="35"/>
      <c r="B19" s="35"/>
      <c r="C19" s="36"/>
      <c r="D19" s="35"/>
      <c r="E19" s="35"/>
      <c r="F19" s="37"/>
      <c r="G19" s="38"/>
      <c r="H19" s="35"/>
      <c r="I19" s="36"/>
      <c r="J19" s="35"/>
      <c r="K19" s="38"/>
      <c r="L19" s="35"/>
      <c r="M19" s="35"/>
    </row>
    <row r="20" spans="1:15">
      <c r="A20" s="1036"/>
      <c r="B20" s="1037" t="s">
        <v>2275</v>
      </c>
      <c r="C20" s="36"/>
      <c r="D20" s="35"/>
      <c r="E20" s="35"/>
      <c r="F20" s="37"/>
      <c r="G20" s="38"/>
      <c r="H20" s="35"/>
      <c r="I20" s="36"/>
      <c r="J20" s="35"/>
      <c r="K20" s="38"/>
      <c r="L20" s="35"/>
      <c r="M20" s="35"/>
    </row>
    <row r="22" spans="1:15">
      <c r="A22" s="1426" t="s">
        <v>2287</v>
      </c>
      <c r="B22" s="1426"/>
    </row>
    <row r="23" spans="1:15" ht="42">
      <c r="A23" s="606" t="s">
        <v>768</v>
      </c>
      <c r="B23" s="606" t="s">
        <v>767</v>
      </c>
      <c r="C23" s="606" t="s">
        <v>149</v>
      </c>
      <c r="D23" s="606" t="s">
        <v>699</v>
      </c>
      <c r="E23" s="606" t="s">
        <v>698</v>
      </c>
      <c r="F23" s="606" t="s">
        <v>1606</v>
      </c>
      <c r="G23" s="606" t="s">
        <v>481</v>
      </c>
      <c r="H23" s="606" t="s">
        <v>769</v>
      </c>
      <c r="I23" s="606" t="s">
        <v>770</v>
      </c>
      <c r="J23" s="606" t="s">
        <v>1901</v>
      </c>
      <c r="K23" s="606" t="s">
        <v>771</v>
      </c>
      <c r="L23" s="606" t="s">
        <v>772</v>
      </c>
      <c r="M23" s="606" t="s">
        <v>773</v>
      </c>
      <c r="N23" s="606" t="s">
        <v>774</v>
      </c>
    </row>
    <row r="24" spans="1:15">
      <c r="A24" s="617" t="s">
        <v>1685</v>
      </c>
      <c r="B24" s="617" t="s">
        <v>1684</v>
      </c>
      <c r="C24" s="617" t="s">
        <v>173</v>
      </c>
      <c r="D24" s="617" t="s">
        <v>751</v>
      </c>
      <c r="E24" s="617" t="s">
        <v>752</v>
      </c>
      <c r="F24" s="616" t="s">
        <v>1686</v>
      </c>
      <c r="G24" s="610" t="s">
        <v>729</v>
      </c>
      <c r="H24" s="612">
        <v>44532</v>
      </c>
      <c r="I24" s="610" t="s">
        <v>779</v>
      </c>
      <c r="J24" s="610">
        <v>329615</v>
      </c>
      <c r="K24" s="610" t="s">
        <v>1902</v>
      </c>
      <c r="L24" s="610">
        <v>5</v>
      </c>
      <c r="M24" s="612">
        <v>46357</v>
      </c>
      <c r="N24" s="610" t="s">
        <v>277</v>
      </c>
    </row>
    <row r="25" spans="1:15">
      <c r="A25" s="617" t="s">
        <v>1688</v>
      </c>
      <c r="B25" s="617" t="s">
        <v>1441</v>
      </c>
      <c r="C25" s="617" t="s">
        <v>173</v>
      </c>
      <c r="D25" s="617" t="s">
        <v>755</v>
      </c>
      <c r="E25" s="617" t="s">
        <v>800</v>
      </c>
      <c r="F25" s="616" t="s">
        <v>1689</v>
      </c>
      <c r="G25" s="610" t="s">
        <v>729</v>
      </c>
      <c r="H25" s="612">
        <v>44523</v>
      </c>
      <c r="I25" s="610" t="s">
        <v>1691</v>
      </c>
      <c r="J25" s="610">
        <v>44008</v>
      </c>
      <c r="K25" s="610" t="s">
        <v>1903</v>
      </c>
      <c r="L25" s="610">
        <v>5</v>
      </c>
      <c r="M25" s="612">
        <v>46348</v>
      </c>
      <c r="N25" s="610" t="s">
        <v>277</v>
      </c>
    </row>
    <row r="26" spans="1:15">
      <c r="A26" s="617" t="s">
        <v>1692</v>
      </c>
      <c r="B26" s="617" t="s">
        <v>1445</v>
      </c>
      <c r="C26" s="617" t="s">
        <v>155</v>
      </c>
      <c r="D26" s="617" t="s">
        <v>704</v>
      </c>
      <c r="E26" s="617" t="s">
        <v>1904</v>
      </c>
      <c r="F26" s="616" t="s">
        <v>1693</v>
      </c>
      <c r="G26" s="610" t="s">
        <v>729</v>
      </c>
      <c r="H26" s="612">
        <v>44523</v>
      </c>
      <c r="I26" s="610" t="s">
        <v>1695</v>
      </c>
      <c r="J26" s="610">
        <v>309769</v>
      </c>
      <c r="K26" s="610" t="s">
        <v>1905</v>
      </c>
      <c r="L26" s="610"/>
      <c r="M26" s="612">
        <v>45112</v>
      </c>
      <c r="N26" s="610" t="s">
        <v>1696</v>
      </c>
    </row>
    <row r="27" spans="1:15">
      <c r="A27" s="617" t="s">
        <v>1698</v>
      </c>
      <c r="B27" s="617" t="s">
        <v>1697</v>
      </c>
      <c r="C27" s="617" t="s">
        <v>173</v>
      </c>
      <c r="D27" s="617" t="s">
        <v>804</v>
      </c>
      <c r="E27" s="617" t="s">
        <v>805</v>
      </c>
      <c r="F27" s="616" t="s">
        <v>1699</v>
      </c>
      <c r="G27" s="610" t="s">
        <v>729</v>
      </c>
      <c r="H27" s="612">
        <v>44455</v>
      </c>
      <c r="I27" s="610" t="s">
        <v>1701</v>
      </c>
      <c r="J27" s="610">
        <v>561678</v>
      </c>
      <c r="K27" s="610" t="s">
        <v>1906</v>
      </c>
      <c r="L27" s="610">
        <v>5</v>
      </c>
      <c r="M27" s="612">
        <v>46280</v>
      </c>
      <c r="N27" s="610" t="s">
        <v>808</v>
      </c>
    </row>
    <row r="28" spans="1:15">
      <c r="A28" s="617" t="s">
        <v>1702</v>
      </c>
      <c r="B28" s="617" t="s">
        <v>1447</v>
      </c>
      <c r="C28" s="617" t="s">
        <v>1704</v>
      </c>
      <c r="D28" s="617" t="s">
        <v>1907</v>
      </c>
      <c r="E28" s="617" t="s">
        <v>1908</v>
      </c>
      <c r="F28" s="616" t="s">
        <v>1703</v>
      </c>
      <c r="G28" s="610" t="s">
        <v>729</v>
      </c>
      <c r="H28" s="612">
        <v>44438</v>
      </c>
      <c r="I28" s="610" t="s">
        <v>1706</v>
      </c>
      <c r="J28" s="610">
        <v>17827</v>
      </c>
      <c r="K28" s="610" t="s">
        <v>1909</v>
      </c>
      <c r="L28" s="610">
        <v>5</v>
      </c>
      <c r="M28" s="612">
        <v>46263</v>
      </c>
      <c r="N28" s="610" t="s">
        <v>277</v>
      </c>
    </row>
    <row r="29" spans="1:15">
      <c r="A29" s="617" t="s">
        <v>1708</v>
      </c>
      <c r="B29" s="617" t="s">
        <v>1707</v>
      </c>
      <c r="C29" s="617" t="s">
        <v>153</v>
      </c>
      <c r="D29" s="617" t="s">
        <v>706</v>
      </c>
      <c r="E29" s="617" t="s">
        <v>159</v>
      </c>
      <c r="F29" s="616" t="s">
        <v>1672</v>
      </c>
      <c r="G29" s="610" t="s">
        <v>729</v>
      </c>
      <c r="H29" s="612">
        <v>44410</v>
      </c>
      <c r="I29" s="614" t="s">
        <v>1710</v>
      </c>
      <c r="J29" s="610">
        <v>426460</v>
      </c>
      <c r="K29" s="610" t="s">
        <v>1910</v>
      </c>
      <c r="L29" s="610">
        <v>5</v>
      </c>
      <c r="M29" s="612">
        <v>46235</v>
      </c>
      <c r="N29" s="610" t="s">
        <v>808</v>
      </c>
    </row>
    <row r="30" spans="1:15">
      <c r="A30" s="617" t="s">
        <v>161</v>
      </c>
      <c r="B30" s="616" t="s">
        <v>1707</v>
      </c>
      <c r="C30" s="617" t="s">
        <v>173</v>
      </c>
      <c r="D30" s="617" t="s">
        <v>804</v>
      </c>
      <c r="E30" s="617" t="s">
        <v>1911</v>
      </c>
      <c r="F30" s="616" t="s">
        <v>1672</v>
      </c>
      <c r="G30" s="610" t="s">
        <v>791</v>
      </c>
      <c r="H30" s="612">
        <v>44410</v>
      </c>
      <c r="I30" s="610" t="s">
        <v>1831</v>
      </c>
      <c r="J30" s="610">
        <v>1030048</v>
      </c>
      <c r="K30" s="610" t="s">
        <v>1912</v>
      </c>
      <c r="L30" s="610">
        <v>3</v>
      </c>
      <c r="M30" s="612">
        <v>45505</v>
      </c>
      <c r="N30" s="610" t="s">
        <v>1832</v>
      </c>
    </row>
    <row r="31" spans="1:15">
      <c r="A31" s="617" t="s">
        <v>1833</v>
      </c>
      <c r="B31" s="617" t="s">
        <v>1707</v>
      </c>
      <c r="C31" s="617" t="s">
        <v>158</v>
      </c>
      <c r="D31" s="617" t="s">
        <v>1913</v>
      </c>
      <c r="E31" s="617" t="s">
        <v>1837</v>
      </c>
      <c r="F31" s="617" t="s">
        <v>1672</v>
      </c>
      <c r="G31" s="610" t="s">
        <v>791</v>
      </c>
      <c r="H31" s="612">
        <v>44410</v>
      </c>
      <c r="I31" s="610" t="s">
        <v>1835</v>
      </c>
      <c r="J31" s="610">
        <v>158231</v>
      </c>
      <c r="K31" s="610" t="s">
        <v>1914</v>
      </c>
      <c r="L31" s="610">
        <v>3</v>
      </c>
      <c r="M31" s="612">
        <v>45505</v>
      </c>
      <c r="N31" s="610" t="s">
        <v>1836</v>
      </c>
    </row>
    <row r="32" spans="1:15">
      <c r="A32" s="617" t="s">
        <v>1837</v>
      </c>
      <c r="B32" s="617" t="s">
        <v>1707</v>
      </c>
      <c r="C32" s="617" t="s">
        <v>158</v>
      </c>
      <c r="D32" s="617" t="s">
        <v>1913</v>
      </c>
      <c r="E32" s="617" t="s">
        <v>1837</v>
      </c>
      <c r="F32" s="617" t="s">
        <v>1672</v>
      </c>
      <c r="G32" s="610" t="s">
        <v>791</v>
      </c>
      <c r="H32" s="612">
        <v>44410</v>
      </c>
      <c r="I32" s="610" t="s">
        <v>1838</v>
      </c>
      <c r="J32" s="610">
        <v>405562</v>
      </c>
      <c r="K32" s="610" t="s">
        <v>1915</v>
      </c>
      <c r="L32" s="610">
        <v>3</v>
      </c>
      <c r="M32" s="612">
        <v>45505</v>
      </c>
      <c r="N32" s="610" t="s">
        <v>1696</v>
      </c>
    </row>
    <row r="33" spans="1:14">
      <c r="A33" s="617" t="s">
        <v>1840</v>
      </c>
      <c r="B33" s="617" t="s">
        <v>1839</v>
      </c>
      <c r="C33" s="617" t="s">
        <v>158</v>
      </c>
      <c r="D33" s="617" t="s">
        <v>492</v>
      </c>
      <c r="E33" s="617" t="s">
        <v>1916</v>
      </c>
      <c r="F33" s="617"/>
      <c r="G33" s="610" t="s">
        <v>791</v>
      </c>
      <c r="H33" s="612">
        <v>44357</v>
      </c>
      <c r="I33" s="610" t="s">
        <v>1842</v>
      </c>
      <c r="J33" s="610">
        <v>101877</v>
      </c>
      <c r="K33" s="610" t="s">
        <v>1917</v>
      </c>
      <c r="L33" s="610">
        <v>3</v>
      </c>
      <c r="M33" s="612">
        <v>45453</v>
      </c>
      <c r="N33" s="610" t="s">
        <v>277</v>
      </c>
    </row>
    <row r="34" spans="1:14">
      <c r="A34" s="617" t="s">
        <v>789</v>
      </c>
      <c r="B34" s="617" t="s">
        <v>788</v>
      </c>
      <c r="C34" s="617" t="s">
        <v>160</v>
      </c>
      <c r="D34" s="617" t="s">
        <v>765</v>
      </c>
      <c r="E34" s="617" t="s">
        <v>790</v>
      </c>
      <c r="F34" s="617" t="s">
        <v>1843</v>
      </c>
      <c r="G34" s="610" t="s">
        <v>791</v>
      </c>
      <c r="H34" s="612">
        <v>44196</v>
      </c>
      <c r="I34" s="610" t="s">
        <v>792</v>
      </c>
      <c r="J34" s="610">
        <v>222261</v>
      </c>
      <c r="K34" s="610" t="s">
        <v>793</v>
      </c>
      <c r="L34" s="610">
        <v>3</v>
      </c>
      <c r="M34" s="612">
        <v>45290</v>
      </c>
      <c r="N34" s="610" t="s">
        <v>277</v>
      </c>
    </row>
    <row r="35" spans="1:14">
      <c r="A35" s="617" t="s">
        <v>795</v>
      </c>
      <c r="B35" s="617" t="s">
        <v>794</v>
      </c>
      <c r="C35" s="617" t="s">
        <v>153</v>
      </c>
      <c r="D35" s="617" t="s">
        <v>796</v>
      </c>
      <c r="E35" s="617" t="s">
        <v>797</v>
      </c>
      <c r="F35" s="617" t="s">
        <v>1845</v>
      </c>
      <c r="G35" s="610" t="s">
        <v>791</v>
      </c>
      <c r="H35" s="612">
        <v>44189</v>
      </c>
      <c r="I35" s="610" t="s">
        <v>798</v>
      </c>
      <c r="J35" s="610">
        <v>61225</v>
      </c>
      <c r="K35" s="610" t="s">
        <v>799</v>
      </c>
      <c r="L35" s="610">
        <v>3</v>
      </c>
      <c r="M35" s="612">
        <v>45283</v>
      </c>
      <c r="N35" s="610" t="s">
        <v>277</v>
      </c>
    </row>
    <row r="36" spans="1:14">
      <c r="A36" s="617" t="s">
        <v>754</v>
      </c>
      <c r="B36" s="617" t="s">
        <v>3</v>
      </c>
      <c r="C36" s="617" t="s">
        <v>173</v>
      </c>
      <c r="D36" s="617" t="s">
        <v>755</v>
      </c>
      <c r="E36" s="617" t="s">
        <v>800</v>
      </c>
      <c r="F36" s="617" t="s">
        <v>1847</v>
      </c>
      <c r="G36" s="610" t="s">
        <v>791</v>
      </c>
      <c r="H36" s="612">
        <v>44179</v>
      </c>
      <c r="I36" s="610" t="s">
        <v>801</v>
      </c>
      <c r="J36" s="610">
        <v>227434</v>
      </c>
      <c r="K36" s="610" t="s">
        <v>802</v>
      </c>
      <c r="L36" s="610">
        <v>3</v>
      </c>
      <c r="M36" s="612">
        <v>45273</v>
      </c>
      <c r="N36" s="610" t="s">
        <v>277</v>
      </c>
    </row>
    <row r="37" spans="1:14">
      <c r="A37" s="617" t="s">
        <v>803</v>
      </c>
      <c r="B37" s="617" t="s">
        <v>667</v>
      </c>
      <c r="C37" s="617" t="s">
        <v>173</v>
      </c>
      <c r="D37" s="617" t="s">
        <v>804</v>
      </c>
      <c r="E37" s="617" t="s">
        <v>805</v>
      </c>
      <c r="F37" s="617" t="s">
        <v>1848</v>
      </c>
      <c r="G37" s="610" t="s">
        <v>791</v>
      </c>
      <c r="H37" s="612">
        <v>44029</v>
      </c>
      <c r="I37" s="610" t="s">
        <v>806</v>
      </c>
      <c r="J37" s="610">
        <v>338933</v>
      </c>
      <c r="K37" s="610" t="s">
        <v>807</v>
      </c>
      <c r="L37" s="610">
        <v>3</v>
      </c>
      <c r="M37" s="612">
        <v>45123</v>
      </c>
      <c r="N37" s="610" t="s">
        <v>808</v>
      </c>
    </row>
    <row r="38" spans="1:14">
      <c r="A38" s="617" t="s">
        <v>334</v>
      </c>
      <c r="B38" s="617" t="s">
        <v>809</v>
      </c>
      <c r="C38" s="617" t="s">
        <v>160</v>
      </c>
      <c r="D38" s="617" t="s">
        <v>710</v>
      </c>
      <c r="E38" s="617" t="s">
        <v>810</v>
      </c>
      <c r="F38" s="617" t="s">
        <v>1748</v>
      </c>
      <c r="G38" s="610" t="s">
        <v>791</v>
      </c>
      <c r="H38" s="612">
        <v>43983</v>
      </c>
      <c r="I38" s="610" t="s">
        <v>1850</v>
      </c>
      <c r="J38" s="610">
        <v>258867</v>
      </c>
      <c r="K38" s="610" t="s">
        <v>1918</v>
      </c>
      <c r="L38" s="610">
        <v>3</v>
      </c>
      <c r="M38" s="612">
        <v>45078</v>
      </c>
      <c r="N38" s="610" t="s">
        <v>277</v>
      </c>
    </row>
    <row r="39" spans="1:14">
      <c r="A39" s="617" t="s">
        <v>812</v>
      </c>
      <c r="B39" s="617" t="s">
        <v>811</v>
      </c>
      <c r="C39" s="617" t="s">
        <v>156</v>
      </c>
      <c r="D39" s="617" t="s">
        <v>703</v>
      </c>
      <c r="E39" s="617" t="s">
        <v>725</v>
      </c>
      <c r="F39" s="617" t="s">
        <v>1851</v>
      </c>
      <c r="G39" s="610" t="s">
        <v>813</v>
      </c>
      <c r="H39" s="612">
        <v>43878</v>
      </c>
      <c r="I39" s="610" t="s">
        <v>814</v>
      </c>
      <c r="J39" s="610">
        <v>150816</v>
      </c>
      <c r="K39" s="610" t="s">
        <v>815</v>
      </c>
      <c r="L39" s="610">
        <v>3</v>
      </c>
      <c r="M39" s="612">
        <v>44973</v>
      </c>
      <c r="N39" s="610" t="s">
        <v>731</v>
      </c>
    </row>
    <row r="40" spans="1:14">
      <c r="A40" s="617" t="s">
        <v>817</v>
      </c>
      <c r="B40" s="617" t="s">
        <v>816</v>
      </c>
      <c r="C40" s="617" t="s">
        <v>160</v>
      </c>
      <c r="D40" s="617" t="s">
        <v>710</v>
      </c>
      <c r="E40" s="617" t="s">
        <v>810</v>
      </c>
      <c r="F40" s="617" t="s">
        <v>1845</v>
      </c>
      <c r="G40" s="610" t="s">
        <v>813</v>
      </c>
      <c r="H40" s="612">
        <v>43839</v>
      </c>
      <c r="I40" s="610" t="s">
        <v>818</v>
      </c>
      <c r="J40" s="610">
        <v>89734</v>
      </c>
      <c r="K40" s="610" t="s">
        <v>819</v>
      </c>
      <c r="L40" s="610">
        <v>3</v>
      </c>
      <c r="M40" s="612">
        <v>44934</v>
      </c>
      <c r="N40" s="610" t="s">
        <v>277</v>
      </c>
    </row>
    <row r="41" spans="1:14">
      <c r="A41" s="617" t="s">
        <v>279</v>
      </c>
      <c r="B41" s="617" t="s">
        <v>1853</v>
      </c>
      <c r="C41" s="617" t="s">
        <v>160</v>
      </c>
      <c r="D41" s="617" t="s">
        <v>746</v>
      </c>
      <c r="E41" s="617" t="s">
        <v>747</v>
      </c>
      <c r="F41" s="617" t="s">
        <v>1854</v>
      </c>
      <c r="G41" s="610" t="s">
        <v>791</v>
      </c>
      <c r="H41" s="612">
        <v>43830</v>
      </c>
      <c r="I41" s="610" t="s">
        <v>1855</v>
      </c>
      <c r="J41" s="610">
        <v>53081</v>
      </c>
      <c r="K41" s="610" t="s">
        <v>1919</v>
      </c>
      <c r="L41" s="610">
        <v>3</v>
      </c>
      <c r="M41" s="612">
        <v>44925</v>
      </c>
      <c r="N41" s="610" t="s">
        <v>277</v>
      </c>
    </row>
    <row r="42" spans="1:14">
      <c r="A42" s="617" t="s">
        <v>1856</v>
      </c>
      <c r="B42" s="617" t="s">
        <v>1439</v>
      </c>
      <c r="C42" s="617" t="s">
        <v>278</v>
      </c>
      <c r="D42" s="617" t="s">
        <v>734</v>
      </c>
      <c r="E42" s="617" t="s">
        <v>1920</v>
      </c>
      <c r="F42" s="617" t="s">
        <v>1857</v>
      </c>
      <c r="G42" s="610" t="s">
        <v>791</v>
      </c>
      <c r="H42" s="612">
        <v>43748</v>
      </c>
      <c r="I42" s="610" t="s">
        <v>1858</v>
      </c>
      <c r="J42" s="610">
        <v>222283</v>
      </c>
      <c r="K42" s="610" t="s">
        <v>1921</v>
      </c>
      <c r="L42" s="610">
        <v>3</v>
      </c>
      <c r="M42" s="612">
        <v>44843</v>
      </c>
      <c r="N42" s="610" t="s">
        <v>277</v>
      </c>
    </row>
    <row r="43" spans="1:14">
      <c r="A43" s="617" t="s">
        <v>1860</v>
      </c>
      <c r="B43" s="617" t="s">
        <v>1859</v>
      </c>
      <c r="C43" s="617" t="s">
        <v>160</v>
      </c>
      <c r="D43" s="617" t="s">
        <v>746</v>
      </c>
      <c r="E43" s="617" t="s">
        <v>747</v>
      </c>
      <c r="F43" s="617" t="s">
        <v>1861</v>
      </c>
      <c r="G43" s="610" t="s">
        <v>791</v>
      </c>
      <c r="H43" s="612">
        <v>43600</v>
      </c>
      <c r="I43" s="610" t="s">
        <v>1862</v>
      </c>
      <c r="J43" s="610">
        <v>41425</v>
      </c>
      <c r="K43" s="610" t="s">
        <v>1922</v>
      </c>
      <c r="L43" s="610">
        <v>3</v>
      </c>
      <c r="M43" s="612">
        <v>44695</v>
      </c>
      <c r="N43" s="610" t="s">
        <v>277</v>
      </c>
    </row>
    <row r="44" spans="1:14">
      <c r="A44" s="617" t="s">
        <v>334</v>
      </c>
      <c r="B44" s="617" t="s">
        <v>809</v>
      </c>
      <c r="C44" s="617" t="s">
        <v>160</v>
      </c>
      <c r="D44" s="617" t="s">
        <v>710</v>
      </c>
      <c r="E44" s="617" t="s">
        <v>810</v>
      </c>
      <c r="F44" s="617" t="s">
        <v>1748</v>
      </c>
      <c r="G44" s="610" t="s">
        <v>813</v>
      </c>
      <c r="H44" s="612">
        <v>42857</v>
      </c>
      <c r="I44" s="610" t="s">
        <v>1863</v>
      </c>
      <c r="J44" s="610">
        <v>258096</v>
      </c>
      <c r="K44" s="610" t="s">
        <v>1923</v>
      </c>
      <c r="L44" s="610">
        <v>3</v>
      </c>
      <c r="M44" s="612">
        <v>44683</v>
      </c>
      <c r="N44" s="610" t="s">
        <v>277</v>
      </c>
    </row>
    <row r="46" spans="1:14">
      <c r="A46" s="1426" t="s">
        <v>1924</v>
      </c>
      <c r="B46" s="1426"/>
    </row>
    <row r="47" spans="1:14" ht="28">
      <c r="A47" s="1427" t="s">
        <v>768</v>
      </c>
      <c r="B47" s="1427" t="s">
        <v>767</v>
      </c>
      <c r="C47" s="1427" t="s">
        <v>149</v>
      </c>
      <c r="D47" s="1427" t="s">
        <v>1606</v>
      </c>
      <c r="E47" s="1427" t="s">
        <v>481</v>
      </c>
      <c r="F47" s="1427" t="s">
        <v>769</v>
      </c>
      <c r="G47" s="1427" t="s">
        <v>770</v>
      </c>
      <c r="H47" s="1427" t="s">
        <v>1901</v>
      </c>
      <c r="I47" s="1427" t="s">
        <v>771</v>
      </c>
      <c r="J47" s="1427" t="s">
        <v>772</v>
      </c>
      <c r="K47" s="1427" t="s">
        <v>773</v>
      </c>
      <c r="L47" s="1427" t="s">
        <v>774</v>
      </c>
    </row>
    <row r="48" spans="1:14">
      <c r="A48" s="617" t="s">
        <v>785</v>
      </c>
      <c r="B48" s="617" t="s">
        <v>276</v>
      </c>
      <c r="C48" s="617" t="s">
        <v>160</v>
      </c>
      <c r="D48" s="599" t="s">
        <v>1866</v>
      </c>
      <c r="E48" s="610" t="s">
        <v>778</v>
      </c>
      <c r="F48" s="612">
        <v>44014</v>
      </c>
      <c r="G48" s="617" t="s">
        <v>786</v>
      </c>
      <c r="H48" s="611">
        <v>150000</v>
      </c>
      <c r="I48" s="610" t="s">
        <v>787</v>
      </c>
      <c r="J48" s="610">
        <v>2</v>
      </c>
      <c r="K48" s="612">
        <v>44743</v>
      </c>
      <c r="L48" s="617" t="s">
        <v>277</v>
      </c>
    </row>
    <row r="49" spans="1:12">
      <c r="A49" s="617" t="s">
        <v>782</v>
      </c>
      <c r="B49" s="617" t="s">
        <v>781</v>
      </c>
      <c r="C49" s="617"/>
      <c r="D49" s="616" t="s">
        <v>1819</v>
      </c>
      <c r="E49" s="610" t="s">
        <v>778</v>
      </c>
      <c r="F49" s="612">
        <v>44117</v>
      </c>
      <c r="G49" s="616" t="s">
        <v>783</v>
      </c>
      <c r="H49" s="611">
        <v>188717</v>
      </c>
      <c r="I49" s="610" t="s">
        <v>784</v>
      </c>
      <c r="J49" s="610">
        <v>2</v>
      </c>
      <c r="K49" s="612">
        <v>44846</v>
      </c>
      <c r="L49" s="617" t="s">
        <v>277</v>
      </c>
    </row>
    <row r="50" spans="1:12">
      <c r="A50" s="617" t="s">
        <v>776</v>
      </c>
      <c r="B50" s="617" t="s">
        <v>775</v>
      </c>
      <c r="C50" s="617" t="s">
        <v>160</v>
      </c>
      <c r="D50" s="617" t="s">
        <v>1761</v>
      </c>
      <c r="E50" s="610" t="s">
        <v>778</v>
      </c>
      <c r="F50" s="612">
        <v>44160</v>
      </c>
      <c r="G50" s="617" t="s">
        <v>779</v>
      </c>
      <c r="H50" s="611">
        <v>234686</v>
      </c>
      <c r="I50" s="610" t="s">
        <v>780</v>
      </c>
      <c r="J50" s="610">
        <v>2</v>
      </c>
      <c r="K50" s="612">
        <v>44889</v>
      </c>
      <c r="L50" s="617" t="s">
        <v>277</v>
      </c>
    </row>
    <row r="51" spans="1:12">
      <c r="A51" s="617" t="s">
        <v>1869</v>
      </c>
      <c r="B51" s="617" t="s">
        <v>7</v>
      </c>
      <c r="C51" s="617" t="s">
        <v>1704</v>
      </c>
      <c r="D51" s="616" t="s">
        <v>1711</v>
      </c>
      <c r="E51" s="610" t="s">
        <v>778</v>
      </c>
      <c r="F51" s="612">
        <v>44211</v>
      </c>
      <c r="G51" s="617" t="s">
        <v>1870</v>
      </c>
      <c r="H51" s="611">
        <v>21754</v>
      </c>
      <c r="I51" s="610" t="s">
        <v>1925</v>
      </c>
      <c r="J51" s="610">
        <v>2</v>
      </c>
      <c r="K51" s="612">
        <v>44940</v>
      </c>
      <c r="L51" s="617" t="s">
        <v>277</v>
      </c>
    </row>
    <row r="52" spans="1:12">
      <c r="A52" s="617" t="s">
        <v>1871</v>
      </c>
      <c r="B52" s="617" t="s">
        <v>716</v>
      </c>
      <c r="C52" s="617" t="s">
        <v>1704</v>
      </c>
      <c r="D52" s="616" t="s">
        <v>1867</v>
      </c>
      <c r="E52" s="610" t="s">
        <v>778</v>
      </c>
      <c r="F52" s="612">
        <v>44211</v>
      </c>
      <c r="G52" s="616" t="s">
        <v>607</v>
      </c>
      <c r="H52" s="611">
        <v>148311</v>
      </c>
      <c r="I52" s="610" t="s">
        <v>1926</v>
      </c>
      <c r="J52" s="610">
        <v>2</v>
      </c>
      <c r="K52" s="612">
        <v>44940</v>
      </c>
      <c r="L52" s="617" t="s">
        <v>277</v>
      </c>
    </row>
    <row r="53" spans="1:12">
      <c r="A53" s="617" t="s">
        <v>777</v>
      </c>
      <c r="B53" s="617" t="s">
        <v>1422</v>
      </c>
      <c r="C53" s="617" t="s">
        <v>160</v>
      </c>
      <c r="D53" s="617" t="s">
        <v>1872</v>
      </c>
      <c r="E53" s="610" t="s">
        <v>778</v>
      </c>
      <c r="F53" s="612">
        <v>44211</v>
      </c>
      <c r="G53" s="617" t="s">
        <v>632</v>
      </c>
      <c r="H53" s="611">
        <v>293998</v>
      </c>
      <c r="I53" s="610" t="s">
        <v>1927</v>
      </c>
      <c r="J53" s="610">
        <v>2</v>
      </c>
      <c r="K53" s="612">
        <v>44940</v>
      </c>
      <c r="L53" s="617" t="s">
        <v>277</v>
      </c>
    </row>
    <row r="54" spans="1:12">
      <c r="A54" s="617" t="s">
        <v>1873</v>
      </c>
      <c r="B54" s="617" t="s">
        <v>276</v>
      </c>
      <c r="C54" s="617" t="s">
        <v>155</v>
      </c>
      <c r="D54" s="616" t="s">
        <v>1866</v>
      </c>
      <c r="E54" s="610" t="s">
        <v>778</v>
      </c>
      <c r="F54" s="612">
        <v>44246</v>
      </c>
      <c r="G54" s="617" t="s">
        <v>1874</v>
      </c>
      <c r="H54" s="611">
        <v>220039</v>
      </c>
      <c r="I54" s="610" t="s">
        <v>1928</v>
      </c>
      <c r="J54" s="610">
        <v>2</v>
      </c>
      <c r="K54" s="612">
        <v>44975</v>
      </c>
      <c r="L54" s="617" t="s">
        <v>277</v>
      </c>
    </row>
    <row r="55" spans="1:12">
      <c r="A55" s="617" t="s">
        <v>1875</v>
      </c>
      <c r="B55" s="617" t="s">
        <v>1425</v>
      </c>
      <c r="C55" s="617" t="s">
        <v>1704</v>
      </c>
      <c r="D55" s="617" t="s">
        <v>1876</v>
      </c>
      <c r="E55" s="610" t="s">
        <v>714</v>
      </c>
      <c r="F55" s="612">
        <v>44301</v>
      </c>
      <c r="G55" s="617" t="s">
        <v>629</v>
      </c>
      <c r="H55" s="611">
        <v>30375</v>
      </c>
      <c r="I55" s="611" t="s">
        <v>1929</v>
      </c>
      <c r="J55" s="610">
        <v>2</v>
      </c>
      <c r="K55" s="612">
        <v>45030</v>
      </c>
      <c r="L55" s="617" t="s">
        <v>277</v>
      </c>
    </row>
    <row r="56" spans="1:12">
      <c r="A56" s="617" t="s">
        <v>1878</v>
      </c>
      <c r="B56" s="617" t="s">
        <v>1877</v>
      </c>
      <c r="C56" s="617" t="s">
        <v>153</v>
      </c>
      <c r="D56" s="616" t="s">
        <v>1879</v>
      </c>
      <c r="E56" s="610" t="s">
        <v>778</v>
      </c>
      <c r="F56" s="612">
        <v>44309</v>
      </c>
      <c r="G56" s="617" t="s">
        <v>1880</v>
      </c>
      <c r="H56" s="611">
        <v>43904</v>
      </c>
      <c r="I56" s="610" t="s">
        <v>1930</v>
      </c>
      <c r="J56" s="612"/>
      <c r="K56" s="612">
        <v>45038</v>
      </c>
      <c r="L56" s="617" t="s">
        <v>277</v>
      </c>
    </row>
    <row r="57" spans="1:12">
      <c r="A57" s="617" t="s">
        <v>1881</v>
      </c>
      <c r="B57" s="617" t="s">
        <v>26</v>
      </c>
      <c r="C57" s="617" t="s">
        <v>156</v>
      </c>
      <c r="D57" s="599" t="s">
        <v>1748</v>
      </c>
      <c r="E57" s="610" t="s">
        <v>714</v>
      </c>
      <c r="F57" s="612">
        <v>44313</v>
      </c>
      <c r="G57" s="617" t="s">
        <v>1882</v>
      </c>
      <c r="H57" s="611">
        <v>26126</v>
      </c>
      <c r="I57" s="610" t="s">
        <v>1931</v>
      </c>
      <c r="J57" s="610">
        <v>2</v>
      </c>
      <c r="K57" s="612">
        <v>45042</v>
      </c>
      <c r="L57" s="617" t="s">
        <v>277</v>
      </c>
    </row>
    <row r="58" spans="1:12" ht="30">
      <c r="A58" s="617" t="s">
        <v>1883</v>
      </c>
      <c r="B58" s="617" t="s">
        <v>1435</v>
      </c>
      <c r="C58" s="617" t="s">
        <v>155</v>
      </c>
      <c r="D58" s="622" t="s">
        <v>1884</v>
      </c>
      <c r="E58" s="610" t="s">
        <v>778</v>
      </c>
      <c r="F58" s="612">
        <v>44354</v>
      </c>
      <c r="G58" s="622" t="s">
        <v>1885</v>
      </c>
      <c r="H58" s="623">
        <v>20900</v>
      </c>
      <c r="I58" s="610" t="s">
        <v>1932</v>
      </c>
      <c r="J58" s="610">
        <v>2</v>
      </c>
      <c r="K58" s="620">
        <v>45084</v>
      </c>
      <c r="L58" s="617" t="s">
        <v>277</v>
      </c>
    </row>
    <row r="59" spans="1:12">
      <c r="A59" s="617" t="s">
        <v>1692</v>
      </c>
      <c r="B59" s="617" t="s">
        <v>1433</v>
      </c>
      <c r="C59" s="617" t="s">
        <v>155</v>
      </c>
      <c r="D59" s="616" t="s">
        <v>1886</v>
      </c>
      <c r="E59" s="610" t="s">
        <v>778</v>
      </c>
      <c r="F59" s="612">
        <v>44382</v>
      </c>
      <c r="G59" s="616" t="s">
        <v>1887</v>
      </c>
      <c r="H59" s="611">
        <v>978290</v>
      </c>
      <c r="I59" s="610" t="s">
        <v>1933</v>
      </c>
      <c r="J59" s="610">
        <v>2</v>
      </c>
      <c r="K59" s="612">
        <v>45111</v>
      </c>
      <c r="L59" s="617" t="s">
        <v>277</v>
      </c>
    </row>
    <row r="60" spans="1:12">
      <c r="A60" s="617" t="s">
        <v>1888</v>
      </c>
      <c r="B60" s="617" t="s">
        <v>716</v>
      </c>
      <c r="C60" s="617" t="s">
        <v>157</v>
      </c>
      <c r="D60" s="617" t="s">
        <v>1867</v>
      </c>
      <c r="E60" s="610" t="s">
        <v>778</v>
      </c>
      <c r="F60" s="612">
        <v>44398</v>
      </c>
      <c r="G60" s="617" t="s">
        <v>535</v>
      </c>
      <c r="H60" s="611">
        <v>166325</v>
      </c>
      <c r="I60" s="610" t="s">
        <v>1934</v>
      </c>
      <c r="J60" s="610">
        <v>2</v>
      </c>
      <c r="K60" s="612">
        <v>45127</v>
      </c>
      <c r="L60" s="617" t="s">
        <v>277</v>
      </c>
    </row>
    <row r="61" spans="1:12">
      <c r="A61" s="617" t="s">
        <v>1881</v>
      </c>
      <c r="B61" s="617" t="s">
        <v>1889</v>
      </c>
      <c r="C61" s="617" t="s">
        <v>713</v>
      </c>
      <c r="D61" s="616" t="s">
        <v>1865</v>
      </c>
      <c r="E61" s="610" t="s">
        <v>714</v>
      </c>
      <c r="F61" s="612">
        <v>44412</v>
      </c>
      <c r="G61" s="617" t="s">
        <v>1890</v>
      </c>
      <c r="H61" s="611">
        <v>55896</v>
      </c>
      <c r="I61" s="610" t="s">
        <v>1935</v>
      </c>
      <c r="J61" s="610">
        <v>2</v>
      </c>
      <c r="K61" s="612">
        <v>45141</v>
      </c>
      <c r="L61" s="617" t="s">
        <v>277</v>
      </c>
    </row>
    <row r="62" spans="1:12">
      <c r="A62" s="617" t="s">
        <v>1891</v>
      </c>
      <c r="B62" s="617" t="s">
        <v>655</v>
      </c>
      <c r="C62" s="617" t="s">
        <v>156</v>
      </c>
      <c r="D62" s="617" t="s">
        <v>1892</v>
      </c>
      <c r="E62" s="610" t="s">
        <v>778</v>
      </c>
      <c r="F62" s="612">
        <v>44459</v>
      </c>
      <c r="G62" s="617" t="s">
        <v>1893</v>
      </c>
      <c r="H62" s="611">
        <v>114488</v>
      </c>
      <c r="I62" s="610" t="s">
        <v>1936</v>
      </c>
      <c r="J62" s="610">
        <v>2</v>
      </c>
      <c r="K62" s="612">
        <v>45188</v>
      </c>
      <c r="L62" s="617" t="s">
        <v>277</v>
      </c>
    </row>
    <row r="63" spans="1:12">
      <c r="A63" s="617" t="s">
        <v>723</v>
      </c>
      <c r="B63" s="617" t="s">
        <v>696</v>
      </c>
      <c r="C63" s="617" t="s">
        <v>713</v>
      </c>
      <c r="D63" s="617" t="s">
        <v>1868</v>
      </c>
      <c r="E63" s="610" t="s">
        <v>778</v>
      </c>
      <c r="F63" s="612">
        <v>44477</v>
      </c>
      <c r="G63" s="617" t="s">
        <v>1894</v>
      </c>
      <c r="H63" s="611">
        <v>62039</v>
      </c>
      <c r="I63" s="621" t="s">
        <v>1937</v>
      </c>
      <c r="J63" s="610">
        <v>1</v>
      </c>
      <c r="K63" s="612">
        <v>44841</v>
      </c>
      <c r="L63" s="617" t="s">
        <v>277</v>
      </c>
    </row>
    <row r="64" spans="1:12">
      <c r="A64" s="617" t="s">
        <v>1895</v>
      </c>
      <c r="B64" s="617" t="s">
        <v>1429</v>
      </c>
      <c r="C64" s="617" t="s">
        <v>153</v>
      </c>
      <c r="D64" s="617" t="s">
        <v>1896</v>
      </c>
      <c r="E64" s="610" t="s">
        <v>714</v>
      </c>
      <c r="F64" s="612">
        <v>44496</v>
      </c>
      <c r="G64" s="617" t="s">
        <v>1897</v>
      </c>
      <c r="H64" s="611">
        <v>82006</v>
      </c>
      <c r="I64" s="621" t="s">
        <v>1938</v>
      </c>
      <c r="J64" s="610">
        <v>2</v>
      </c>
      <c r="K64" s="612">
        <v>45225</v>
      </c>
      <c r="L64" s="617" t="s">
        <v>277</v>
      </c>
    </row>
    <row r="65" spans="1:12">
      <c r="A65" s="617" t="s">
        <v>1898</v>
      </c>
      <c r="B65" s="617" t="s">
        <v>1432</v>
      </c>
      <c r="C65" s="617" t="s">
        <v>158</v>
      </c>
      <c r="D65" s="616" t="s">
        <v>1899</v>
      </c>
      <c r="E65" s="610" t="s">
        <v>714</v>
      </c>
      <c r="F65" s="612">
        <v>44524</v>
      </c>
      <c r="G65" s="617" t="s">
        <v>1900</v>
      </c>
      <c r="H65" s="611">
        <v>82006</v>
      </c>
      <c r="I65" s="610" t="s">
        <v>1939</v>
      </c>
      <c r="J65" s="610">
        <v>2</v>
      </c>
      <c r="K65" s="612">
        <v>45253</v>
      </c>
      <c r="L65" s="617" t="s">
        <v>277</v>
      </c>
    </row>
  </sheetData>
  <mergeCells count="3">
    <mergeCell ref="A22:B22"/>
    <mergeCell ref="A1:B1"/>
    <mergeCell ref="A46:B46"/>
  </mergeCells>
  <conditionalFormatting sqref="F3:F18">
    <cfRule type="duplicateValues" dxfId="2" priority="4"/>
  </conditionalFormatting>
  <conditionalFormatting sqref="G2">
    <cfRule type="duplicateValues" dxfId="1" priority="1"/>
  </conditionalFormatting>
  <conditionalFormatting sqref="I24:I44">
    <cfRule type="duplicateValues" dxfId="0" priority="3"/>
  </conditionalFormatting>
  <pageMargins left="0.7" right="0.7" top="0.75" bottom="0.75" header="0.3" footer="0.3"/>
  <pageSetup paperSize="9" scale="82" fitToHeight="0" orientation="landscape" horizontalDpi="0" verticalDpi="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D96B-786E-4D19-89A2-60D3ECA364E4}">
  <sheetPr codeName="Feuil15">
    <pageSetUpPr fitToPage="1"/>
  </sheetPr>
  <dimension ref="A1:X1144"/>
  <sheetViews>
    <sheetView topLeftCell="A106" zoomScale="117" zoomScaleNormal="100" workbookViewId="0">
      <selection activeCell="H113" sqref="H113"/>
    </sheetView>
  </sheetViews>
  <sheetFormatPr baseColWidth="10" defaultColWidth="11.5" defaultRowHeight="12"/>
  <cols>
    <col min="1" max="2" width="11.5" style="53"/>
    <col min="3" max="3" width="12" style="53" bestFit="1" customWidth="1"/>
    <col min="4" max="4" width="36.1640625" style="53" bestFit="1" customWidth="1"/>
    <col min="5" max="5" width="19.1640625" style="53" bestFit="1" customWidth="1"/>
    <col min="6" max="6" width="14.33203125" style="53" customWidth="1"/>
    <col min="7" max="7" width="16.5" style="53" bestFit="1" customWidth="1"/>
    <col min="8" max="8" width="31.1640625" style="53" bestFit="1" customWidth="1"/>
    <col min="9" max="16384" width="11.5" style="53"/>
  </cols>
  <sheetData>
    <row r="1" spans="3:10" ht="25">
      <c r="C1" s="1308" t="s">
        <v>820</v>
      </c>
      <c r="D1" s="1308"/>
      <c r="E1" s="1308"/>
      <c r="F1" s="1308"/>
      <c r="G1" s="1308"/>
      <c r="H1" s="1308"/>
    </row>
    <row r="2" spans="3:10" ht="28">
      <c r="C2" s="5" t="s">
        <v>821</v>
      </c>
      <c r="D2" s="5" t="s">
        <v>822</v>
      </c>
      <c r="E2" s="5" t="s">
        <v>823</v>
      </c>
      <c r="F2" s="5" t="s">
        <v>13</v>
      </c>
      <c r="G2" s="5" t="s">
        <v>2041</v>
      </c>
      <c r="H2" s="5" t="s">
        <v>824</v>
      </c>
      <c r="I2" s="65"/>
      <c r="J2" s="65"/>
    </row>
    <row r="3" spans="3:10" ht="14">
      <c r="C3" s="54">
        <v>1</v>
      </c>
      <c r="D3" s="55" t="s">
        <v>825</v>
      </c>
      <c r="E3" s="56" t="s">
        <v>826</v>
      </c>
      <c r="F3" s="56" t="s">
        <v>826</v>
      </c>
      <c r="G3" s="57" t="s">
        <v>1148</v>
      </c>
      <c r="H3" s="57" t="s">
        <v>208</v>
      </c>
      <c r="I3" s="65"/>
      <c r="J3" s="65"/>
    </row>
    <row r="4" spans="3:10" ht="14">
      <c r="C4" s="54">
        <v>2</v>
      </c>
      <c r="D4" s="55" t="s">
        <v>827</v>
      </c>
      <c r="E4" s="56" t="s">
        <v>826</v>
      </c>
      <c r="F4" s="56" t="s">
        <v>826</v>
      </c>
      <c r="G4" s="57" t="s">
        <v>828</v>
      </c>
      <c r="H4" s="56" t="s">
        <v>826</v>
      </c>
      <c r="I4" s="65"/>
      <c r="J4" s="65"/>
    </row>
    <row r="5" spans="3:10" ht="14">
      <c r="C5" s="54">
        <v>3</v>
      </c>
      <c r="D5" s="55" t="s">
        <v>829</v>
      </c>
      <c r="E5" s="56" t="s">
        <v>826</v>
      </c>
      <c r="F5" s="56" t="s">
        <v>826</v>
      </c>
      <c r="G5" s="57" t="s">
        <v>828</v>
      </c>
      <c r="H5" s="56" t="s">
        <v>826</v>
      </c>
      <c r="I5" s="65"/>
      <c r="J5" s="65"/>
    </row>
    <row r="6" spans="3:10" ht="14">
      <c r="C6" s="54">
        <v>4</v>
      </c>
      <c r="D6" s="55" t="s">
        <v>830</v>
      </c>
      <c r="E6" s="56" t="s">
        <v>826</v>
      </c>
      <c r="F6" s="56" t="s">
        <v>826</v>
      </c>
      <c r="G6" s="57" t="s">
        <v>831</v>
      </c>
      <c r="H6" s="57" t="s">
        <v>287</v>
      </c>
      <c r="I6" s="65"/>
      <c r="J6" s="65"/>
    </row>
    <row r="7" spans="3:10" ht="14">
      <c r="C7" s="54">
        <v>5</v>
      </c>
      <c r="D7" s="55" t="s">
        <v>832</v>
      </c>
      <c r="E7" s="56" t="s">
        <v>826</v>
      </c>
      <c r="F7" s="56" t="s">
        <v>826</v>
      </c>
      <c r="G7" s="57" t="s">
        <v>828</v>
      </c>
      <c r="H7" s="57" t="s">
        <v>833</v>
      </c>
      <c r="I7" s="65"/>
      <c r="J7" s="65"/>
    </row>
    <row r="8" spans="3:10" ht="14">
      <c r="C8" s="54">
        <v>6</v>
      </c>
      <c r="D8" s="55" t="s">
        <v>834</v>
      </c>
      <c r="E8" s="57" t="s">
        <v>25</v>
      </c>
      <c r="F8" s="57" t="s">
        <v>208</v>
      </c>
      <c r="G8" s="57" t="s">
        <v>831</v>
      </c>
      <c r="H8" s="57" t="s">
        <v>288</v>
      </c>
      <c r="I8" s="65"/>
      <c r="J8" s="65"/>
    </row>
    <row r="9" spans="3:10" ht="14">
      <c r="C9" s="54">
        <v>7</v>
      </c>
      <c r="D9" s="55" t="s">
        <v>835</v>
      </c>
      <c r="E9" s="56" t="s">
        <v>826</v>
      </c>
      <c r="F9" s="56" t="s">
        <v>826</v>
      </c>
      <c r="G9" s="57" t="s">
        <v>831</v>
      </c>
      <c r="H9" s="57" t="s">
        <v>208</v>
      </c>
      <c r="I9" s="65"/>
      <c r="J9" s="65"/>
    </row>
    <row r="10" spans="3:10" ht="14">
      <c r="C10" s="54">
        <v>8</v>
      </c>
      <c r="D10" s="55" t="s">
        <v>836</v>
      </c>
      <c r="E10" s="56" t="s">
        <v>826</v>
      </c>
      <c r="F10" s="57" t="s">
        <v>208</v>
      </c>
      <c r="G10" s="57" t="s">
        <v>831</v>
      </c>
      <c r="H10" s="57" t="s">
        <v>208</v>
      </c>
      <c r="I10" s="65"/>
      <c r="J10" s="65"/>
    </row>
    <row r="11" spans="3:10" ht="14">
      <c r="C11" s="54">
        <v>9</v>
      </c>
      <c r="D11" s="55" t="s">
        <v>837</v>
      </c>
      <c r="E11" s="56" t="s">
        <v>826</v>
      </c>
      <c r="F11" s="56" t="s">
        <v>826</v>
      </c>
      <c r="G11" s="57" t="s">
        <v>1149</v>
      </c>
      <c r="H11" s="57" t="s">
        <v>208</v>
      </c>
      <c r="I11" s="65"/>
      <c r="J11" s="65"/>
    </row>
    <row r="12" spans="3:10" ht="14">
      <c r="C12" s="54">
        <v>10</v>
      </c>
      <c r="D12" s="55" t="s">
        <v>838</v>
      </c>
      <c r="E12" s="56" t="s">
        <v>826</v>
      </c>
      <c r="F12" s="56" t="s">
        <v>826</v>
      </c>
      <c r="G12" s="57" t="s">
        <v>1149</v>
      </c>
      <c r="H12" s="57" t="s">
        <v>208</v>
      </c>
      <c r="I12" s="65"/>
      <c r="J12" s="65"/>
    </row>
    <row r="13" spans="3:10" ht="14">
      <c r="C13" s="54">
        <v>11</v>
      </c>
      <c r="D13" s="55" t="s">
        <v>839</v>
      </c>
      <c r="E13" s="57" t="s">
        <v>831</v>
      </c>
      <c r="F13" s="56" t="s">
        <v>826</v>
      </c>
      <c r="G13" s="57" t="s">
        <v>831</v>
      </c>
      <c r="H13" s="57" t="s">
        <v>840</v>
      </c>
      <c r="I13" s="65"/>
      <c r="J13" s="65"/>
    </row>
    <row r="14" spans="3:10" ht="14">
      <c r="C14" s="58">
        <v>12</v>
      </c>
      <c r="D14" s="59" t="s">
        <v>841</v>
      </c>
      <c r="E14" s="60" t="s">
        <v>831</v>
      </c>
      <c r="F14" s="61" t="s">
        <v>826</v>
      </c>
      <c r="G14" s="60" t="s">
        <v>831</v>
      </c>
      <c r="H14" s="60" t="s">
        <v>831</v>
      </c>
      <c r="I14" s="700" t="s">
        <v>2048</v>
      </c>
      <c r="J14" s="65"/>
    </row>
    <row r="15" spans="3:10" ht="14">
      <c r="C15" s="58">
        <v>13</v>
      </c>
      <c r="D15" s="59" t="s">
        <v>852</v>
      </c>
      <c r="E15" s="60" t="s">
        <v>208</v>
      </c>
      <c r="F15" s="61" t="s">
        <v>826</v>
      </c>
      <c r="G15" s="60" t="s">
        <v>828</v>
      </c>
      <c r="H15" s="60" t="s">
        <v>208</v>
      </c>
      <c r="I15" s="700" t="s">
        <v>2048</v>
      </c>
      <c r="J15" s="65"/>
    </row>
    <row r="16" spans="3:10" ht="14">
      <c r="C16" s="58">
        <v>14</v>
      </c>
      <c r="D16" s="59" t="s">
        <v>2042</v>
      </c>
      <c r="E16" s="60" t="s">
        <v>208</v>
      </c>
      <c r="F16" s="61" t="s">
        <v>826</v>
      </c>
      <c r="G16" s="60" t="s">
        <v>828</v>
      </c>
      <c r="H16" s="60" t="s">
        <v>828</v>
      </c>
      <c r="I16" s="700" t="s">
        <v>2048</v>
      </c>
      <c r="J16" s="65"/>
    </row>
    <row r="17" spans="3:10" ht="14">
      <c r="C17" s="54">
        <v>15</v>
      </c>
      <c r="D17" s="55" t="s">
        <v>853</v>
      </c>
      <c r="E17" s="57" t="s">
        <v>208</v>
      </c>
      <c r="F17" s="56" t="s">
        <v>826</v>
      </c>
      <c r="G17" s="57" t="s">
        <v>828</v>
      </c>
      <c r="H17" s="57" t="s">
        <v>208</v>
      </c>
      <c r="I17" s="700"/>
      <c r="J17" s="65"/>
    </row>
    <row r="18" spans="3:10" ht="14">
      <c r="C18" s="54">
        <v>16</v>
      </c>
      <c r="D18" s="55" t="s">
        <v>851</v>
      </c>
      <c r="E18" s="57" t="s">
        <v>208</v>
      </c>
      <c r="F18" s="56" t="s">
        <v>826</v>
      </c>
      <c r="G18" s="57" t="s">
        <v>828</v>
      </c>
      <c r="H18" s="57" t="s">
        <v>208</v>
      </c>
      <c r="I18" s="65"/>
      <c r="J18" s="65"/>
    </row>
    <row r="19" spans="3:10" ht="14">
      <c r="C19" s="54">
        <v>17</v>
      </c>
      <c r="D19" s="55" t="s">
        <v>842</v>
      </c>
      <c r="E19" s="56" t="s">
        <v>826</v>
      </c>
      <c r="F19" s="56" t="s">
        <v>826</v>
      </c>
      <c r="G19" s="57" t="s">
        <v>1149</v>
      </c>
      <c r="H19" s="57" t="s">
        <v>208</v>
      </c>
      <c r="I19" s="65"/>
      <c r="J19" s="65"/>
    </row>
    <row r="20" spans="3:10" ht="14">
      <c r="C20" s="54">
        <v>18</v>
      </c>
      <c r="D20" s="55" t="s">
        <v>843</v>
      </c>
      <c r="E20" s="56" t="s">
        <v>826</v>
      </c>
      <c r="F20" s="56" t="s">
        <v>826</v>
      </c>
      <c r="G20" s="57" t="s">
        <v>844</v>
      </c>
      <c r="H20" s="57" t="s">
        <v>208</v>
      </c>
      <c r="I20" s="65"/>
      <c r="J20" s="65"/>
    </row>
    <row r="21" spans="3:10" ht="14">
      <c r="C21" s="54">
        <v>19</v>
      </c>
      <c r="D21" s="55" t="s">
        <v>845</v>
      </c>
      <c r="E21" s="57" t="s">
        <v>208</v>
      </c>
      <c r="F21" s="56" t="s">
        <v>826</v>
      </c>
      <c r="G21" s="57" t="s">
        <v>844</v>
      </c>
      <c r="H21" s="57" t="s">
        <v>208</v>
      </c>
      <c r="I21" s="65"/>
      <c r="J21" s="65"/>
    </row>
    <row r="22" spans="3:10" ht="14">
      <c r="C22" s="58" t="s">
        <v>2043</v>
      </c>
      <c r="D22" s="59" t="s">
        <v>2044</v>
      </c>
      <c r="E22" s="60" t="s">
        <v>208</v>
      </c>
      <c r="F22" s="61" t="s">
        <v>826</v>
      </c>
      <c r="G22" s="60" t="s">
        <v>844</v>
      </c>
      <c r="H22" s="60" t="s">
        <v>297</v>
      </c>
      <c r="I22" s="700" t="s">
        <v>2048</v>
      </c>
      <c r="J22" s="65"/>
    </row>
    <row r="23" spans="3:10" ht="14">
      <c r="C23" s="54">
        <v>21</v>
      </c>
      <c r="D23" s="55" t="s">
        <v>846</v>
      </c>
      <c r="E23" s="57" t="s">
        <v>208</v>
      </c>
      <c r="F23" s="57" t="s">
        <v>208</v>
      </c>
      <c r="G23" s="57" t="s">
        <v>831</v>
      </c>
      <c r="H23" s="57" t="s">
        <v>847</v>
      </c>
      <c r="I23" s="65"/>
      <c r="J23" s="65"/>
    </row>
    <row r="24" spans="3:10" ht="14">
      <c r="C24" s="54">
        <v>22</v>
      </c>
      <c r="D24" s="55" t="s">
        <v>848</v>
      </c>
      <c r="E24" s="56" t="s">
        <v>826</v>
      </c>
      <c r="F24" s="56" t="s">
        <v>826</v>
      </c>
      <c r="G24" s="57" t="s">
        <v>831</v>
      </c>
      <c r="H24" s="57" t="s">
        <v>849</v>
      </c>
      <c r="I24" s="65"/>
      <c r="J24" s="65"/>
    </row>
    <row r="25" spans="3:10" ht="14">
      <c r="C25" s="54">
        <v>23</v>
      </c>
      <c r="D25" s="55" t="s">
        <v>1191</v>
      </c>
      <c r="E25" s="56" t="s">
        <v>826</v>
      </c>
      <c r="F25" s="56" t="s">
        <v>826</v>
      </c>
      <c r="G25" s="57" t="s">
        <v>831</v>
      </c>
      <c r="H25" s="57" t="s">
        <v>297</v>
      </c>
      <c r="I25" s="65"/>
      <c r="J25" s="65"/>
    </row>
    <row r="26" spans="3:10" ht="14">
      <c r="C26" s="54">
        <v>24</v>
      </c>
      <c r="D26" s="55" t="s">
        <v>850</v>
      </c>
      <c r="E26" s="57" t="s">
        <v>208</v>
      </c>
      <c r="F26" s="56" t="s">
        <v>826</v>
      </c>
      <c r="G26" s="57" t="s">
        <v>828</v>
      </c>
      <c r="H26" s="57" t="s">
        <v>208</v>
      </c>
      <c r="I26" s="65"/>
      <c r="J26" s="65"/>
    </row>
    <row r="27" spans="3:10" ht="28">
      <c r="C27" s="54">
        <v>25</v>
      </c>
      <c r="D27" s="55" t="s">
        <v>854</v>
      </c>
      <c r="E27" s="57" t="s">
        <v>208</v>
      </c>
      <c r="F27" s="57" t="s">
        <v>208</v>
      </c>
      <c r="G27" s="56" t="s">
        <v>826</v>
      </c>
      <c r="H27" s="57" t="s">
        <v>208</v>
      </c>
      <c r="I27" s="65"/>
      <c r="J27" s="65"/>
    </row>
    <row r="28" spans="3:10" ht="14">
      <c r="C28" s="54">
        <v>26</v>
      </c>
      <c r="D28" s="55" t="s">
        <v>855</v>
      </c>
      <c r="E28" s="57" t="s">
        <v>208</v>
      </c>
      <c r="F28" s="56" t="s">
        <v>826</v>
      </c>
      <c r="G28" s="57" t="s">
        <v>828</v>
      </c>
      <c r="H28" s="57" t="s">
        <v>287</v>
      </c>
      <c r="I28" s="65"/>
      <c r="J28" s="65"/>
    </row>
    <row r="29" spans="3:10" ht="14">
      <c r="C29" s="58">
        <v>27</v>
      </c>
      <c r="D29" s="59" t="s">
        <v>2045</v>
      </c>
      <c r="E29" s="60" t="s">
        <v>208</v>
      </c>
      <c r="F29" s="61" t="s">
        <v>826</v>
      </c>
      <c r="G29" s="60" t="s">
        <v>828</v>
      </c>
      <c r="H29" s="60" t="s">
        <v>828</v>
      </c>
      <c r="I29" s="700" t="s">
        <v>2048</v>
      </c>
      <c r="J29" s="65"/>
    </row>
    <row r="30" spans="3:10" ht="14">
      <c r="C30" s="699">
        <v>28</v>
      </c>
      <c r="D30" s="59" t="s">
        <v>336</v>
      </c>
      <c r="E30" s="60" t="s">
        <v>2046</v>
      </c>
      <c r="F30" s="60" t="s">
        <v>2046</v>
      </c>
      <c r="G30" s="60" t="s">
        <v>2046</v>
      </c>
      <c r="H30" s="60" t="s">
        <v>2047</v>
      </c>
      <c r="I30" s="700" t="s">
        <v>2048</v>
      </c>
      <c r="J30" s="65"/>
    </row>
    <row r="31" spans="3:10" ht="14">
      <c r="C31" s="54">
        <v>29</v>
      </c>
      <c r="D31" s="62" t="s">
        <v>856</v>
      </c>
      <c r="E31" s="63"/>
      <c r="F31" s="63"/>
      <c r="G31" s="63"/>
      <c r="H31" s="64"/>
      <c r="I31" s="65"/>
      <c r="J31" s="65"/>
    </row>
    <row r="32" spans="3:10" ht="14">
      <c r="C32" s="54">
        <v>30</v>
      </c>
      <c r="D32" s="62" t="s">
        <v>857</v>
      </c>
      <c r="E32" s="63"/>
      <c r="F32" s="63"/>
      <c r="G32" s="63"/>
      <c r="H32" s="64"/>
      <c r="I32" s="65"/>
      <c r="J32" s="65"/>
    </row>
    <row r="36" spans="3:12" ht="25">
      <c r="C36" s="1259" t="s">
        <v>825</v>
      </c>
      <c r="D36" s="1259"/>
      <c r="E36" s="1259"/>
      <c r="F36" s="1259"/>
      <c r="G36" s="1259"/>
      <c r="H36" s="66"/>
      <c r="I36" s="66"/>
      <c r="J36" s="66"/>
      <c r="K36" s="66" t="s">
        <v>2049</v>
      </c>
      <c r="L36" s="66"/>
    </row>
    <row r="37" spans="3:12" ht="25.75" customHeight="1">
      <c r="C37" s="1256" t="s">
        <v>858</v>
      </c>
      <c r="D37" s="1256"/>
      <c r="E37" s="1256"/>
      <c r="F37" s="1256"/>
      <c r="G37" s="1256"/>
      <c r="H37" s="67"/>
      <c r="I37" s="67"/>
      <c r="J37" s="67"/>
      <c r="K37" s="67"/>
      <c r="L37" s="67"/>
    </row>
    <row r="38" spans="3:12" ht="25.75" customHeight="1">
      <c r="C38" s="66"/>
      <c r="D38" s="66"/>
      <c r="E38" s="66"/>
      <c r="F38" s="66"/>
      <c r="G38" s="66"/>
      <c r="H38" s="66"/>
      <c r="I38" s="66"/>
      <c r="J38" s="66"/>
      <c r="K38" s="66"/>
      <c r="L38" s="66"/>
    </row>
    <row r="39" spans="3:12" ht="14.5" customHeight="1">
      <c r="C39" s="1316" t="s">
        <v>859</v>
      </c>
      <c r="D39" s="68" t="s">
        <v>860</v>
      </c>
      <c r="E39" s="1309"/>
      <c r="F39" s="1309"/>
      <c r="G39" s="1309"/>
      <c r="H39" s="66"/>
      <c r="I39" s="66"/>
      <c r="J39" s="66"/>
      <c r="K39" s="66"/>
      <c r="L39" s="66"/>
    </row>
    <row r="40" spans="3:12" ht="14.5" customHeight="1">
      <c r="C40" s="1316"/>
      <c r="D40" s="68" t="s">
        <v>861</v>
      </c>
      <c r="E40" s="1309"/>
      <c r="F40" s="1309"/>
      <c r="G40" s="1309"/>
      <c r="H40" s="66"/>
      <c r="I40" s="66"/>
      <c r="J40" s="66"/>
      <c r="K40" s="66"/>
      <c r="L40" s="66"/>
    </row>
    <row r="41" spans="3:12" ht="13">
      <c r="C41" s="1316"/>
      <c r="D41" s="68" t="s">
        <v>862</v>
      </c>
      <c r="E41" s="1310"/>
      <c r="F41" s="1309"/>
      <c r="G41" s="1309"/>
      <c r="H41" s="66"/>
      <c r="I41" s="66"/>
      <c r="J41" s="66"/>
      <c r="K41" s="66"/>
      <c r="L41" s="66"/>
    </row>
    <row r="42" spans="3:12" ht="13">
      <c r="C42" s="1316"/>
      <c r="D42" s="68" t="s">
        <v>863</v>
      </c>
      <c r="E42" s="1311"/>
      <c r="F42" s="1309"/>
      <c r="G42" s="1309"/>
      <c r="H42" s="66"/>
      <c r="I42" s="66"/>
      <c r="J42" s="66"/>
      <c r="K42" s="66"/>
      <c r="L42" s="66"/>
    </row>
    <row r="43" spans="3:12" ht="13">
      <c r="C43" s="66"/>
      <c r="D43" s="66"/>
      <c r="E43" s="66"/>
      <c r="F43" s="66"/>
      <c r="G43" s="66"/>
      <c r="H43" s="66"/>
      <c r="I43" s="66"/>
      <c r="J43" s="66"/>
      <c r="K43" s="66"/>
      <c r="L43" s="66"/>
    </row>
    <row r="44" spans="3:12" ht="14.5" customHeight="1">
      <c r="C44" s="1317" t="s">
        <v>864</v>
      </c>
      <c r="D44" s="1317"/>
      <c r="E44" s="1309"/>
      <c r="F44" s="1309"/>
      <c r="G44" s="1309"/>
      <c r="H44" s="66"/>
      <c r="I44" s="66"/>
      <c r="J44" s="66"/>
      <c r="K44" s="66"/>
      <c r="L44" s="66"/>
    </row>
    <row r="45" spans="3:12" ht="14.5" customHeight="1">
      <c r="C45" s="66"/>
      <c r="D45" s="66"/>
      <c r="E45" s="66"/>
      <c r="F45" s="66"/>
      <c r="G45" s="66"/>
      <c r="H45" s="66"/>
      <c r="I45" s="66"/>
      <c r="J45" s="66"/>
      <c r="K45" s="66"/>
      <c r="L45" s="66"/>
    </row>
    <row r="46" spans="3:12" ht="14.5" customHeight="1">
      <c r="C46" s="1313" t="s">
        <v>865</v>
      </c>
      <c r="D46" s="1313"/>
      <c r="E46" s="1309"/>
      <c r="F46" s="1309"/>
      <c r="G46" s="1309"/>
      <c r="H46" s="66"/>
      <c r="I46" s="66"/>
      <c r="J46" s="66"/>
      <c r="K46" s="66"/>
      <c r="L46" s="66"/>
    </row>
    <row r="47" spans="3:12" ht="14.5" customHeight="1">
      <c r="C47" s="66"/>
      <c r="D47" s="66"/>
      <c r="E47" s="66"/>
      <c r="F47" s="66"/>
      <c r="G47" s="66"/>
      <c r="H47" s="66"/>
      <c r="I47" s="66"/>
      <c r="J47" s="66"/>
      <c r="K47" s="66"/>
      <c r="L47" s="66"/>
    </row>
    <row r="48" spans="3:12" ht="14.5" customHeight="1">
      <c r="C48" s="1313" t="s">
        <v>866</v>
      </c>
      <c r="D48" s="1313"/>
      <c r="E48" s="1318"/>
      <c r="F48" s="1318"/>
      <c r="G48" s="1318"/>
      <c r="H48" s="66"/>
      <c r="I48" s="66"/>
      <c r="J48" s="66"/>
      <c r="K48" s="66"/>
      <c r="L48" s="66"/>
    </row>
    <row r="49" spans="3:12" ht="14.5" customHeight="1">
      <c r="C49" s="66"/>
      <c r="D49" s="66"/>
      <c r="E49" s="66"/>
      <c r="F49" s="66"/>
      <c r="G49" s="66"/>
      <c r="H49" s="66"/>
      <c r="I49" s="66"/>
      <c r="J49" s="66"/>
      <c r="K49" s="66"/>
      <c r="L49" s="66"/>
    </row>
    <row r="50" spans="3:12" ht="14.5" customHeight="1">
      <c r="C50" s="1313" t="s">
        <v>867</v>
      </c>
      <c r="D50" s="1313"/>
      <c r="E50" s="1309"/>
      <c r="F50" s="1309"/>
      <c r="G50" s="1309"/>
      <c r="H50" s="66"/>
      <c r="I50" s="66"/>
      <c r="J50" s="66"/>
      <c r="K50" s="66"/>
      <c r="L50" s="66"/>
    </row>
    <row r="51" spans="3:12" ht="14.5" customHeight="1">
      <c r="C51" s="66"/>
      <c r="D51" s="66"/>
      <c r="E51" s="66"/>
      <c r="F51" s="66"/>
      <c r="G51" s="66"/>
      <c r="H51" s="66"/>
      <c r="I51" s="66"/>
      <c r="J51" s="66"/>
      <c r="K51" s="66"/>
      <c r="L51" s="66"/>
    </row>
    <row r="52" spans="3:12" ht="14.5" customHeight="1">
      <c r="C52" s="1313" t="s">
        <v>868</v>
      </c>
      <c r="D52" s="1313"/>
      <c r="E52" s="1309"/>
      <c r="F52" s="1309"/>
      <c r="G52" s="1309"/>
      <c r="H52" s="66"/>
      <c r="I52" s="66"/>
      <c r="J52" s="66"/>
      <c r="K52" s="66"/>
      <c r="L52" s="66"/>
    </row>
    <row r="53" spans="3:12" ht="14.5" customHeight="1">
      <c r="C53" s="66"/>
      <c r="D53" s="66"/>
      <c r="E53" s="66"/>
      <c r="F53" s="66"/>
      <c r="G53" s="66"/>
      <c r="H53" s="66"/>
      <c r="I53" s="66"/>
      <c r="J53" s="66"/>
      <c r="K53" s="66"/>
      <c r="L53" s="66"/>
    </row>
    <row r="54" spans="3:12" ht="14.5" customHeight="1">
      <c r="C54" s="1313" t="s">
        <v>869</v>
      </c>
      <c r="D54" s="1313"/>
      <c r="E54" s="1309"/>
      <c r="F54" s="1309"/>
      <c r="G54" s="1309"/>
      <c r="H54" s="66"/>
      <c r="I54" s="66"/>
      <c r="J54" s="66"/>
      <c r="K54" s="66"/>
      <c r="L54" s="66"/>
    </row>
    <row r="55" spans="3:12" ht="14.5" customHeight="1">
      <c r="C55" s="66"/>
      <c r="D55" s="66"/>
      <c r="E55" s="66"/>
      <c r="F55" s="66"/>
      <c r="G55" s="66"/>
      <c r="H55" s="66"/>
      <c r="I55" s="66"/>
      <c r="J55" s="66"/>
      <c r="K55" s="66"/>
      <c r="L55" s="66"/>
    </row>
    <row r="56" spans="3:12" ht="14.5" customHeight="1">
      <c r="C56" s="1313" t="s">
        <v>870</v>
      </c>
      <c r="D56" s="1313"/>
      <c r="E56" s="1309"/>
      <c r="F56" s="1309"/>
      <c r="G56" s="1309"/>
      <c r="H56" s="66"/>
      <c r="I56" s="66"/>
      <c r="J56" s="66"/>
      <c r="K56" s="66"/>
      <c r="L56" s="66"/>
    </row>
    <row r="57" spans="3:12" ht="14.5" customHeight="1">
      <c r="C57" s="1313" t="s">
        <v>871</v>
      </c>
      <c r="D57" s="1313"/>
      <c r="E57" s="1309"/>
      <c r="F57" s="1309"/>
      <c r="G57" s="1309"/>
      <c r="H57" s="66"/>
      <c r="I57" s="66"/>
      <c r="J57" s="66"/>
      <c r="K57" s="66"/>
      <c r="L57" s="66"/>
    </row>
    <row r="58" spans="3:12" ht="14.5" customHeight="1">
      <c r="C58" s="66"/>
      <c r="D58" s="66"/>
      <c r="E58" s="66"/>
      <c r="F58" s="66"/>
      <c r="G58" s="66"/>
      <c r="H58" s="66"/>
      <c r="I58" s="66"/>
      <c r="J58" s="66"/>
      <c r="K58" s="66"/>
      <c r="L58" s="66"/>
    </row>
    <row r="59" spans="3:12" ht="14.5" customHeight="1">
      <c r="C59" s="1313" t="s">
        <v>872</v>
      </c>
      <c r="D59" s="1313"/>
      <c r="E59" s="1314"/>
      <c r="F59" s="1314"/>
      <c r="G59" s="1314"/>
      <c r="H59" s="66"/>
      <c r="I59" s="66"/>
      <c r="J59" s="66"/>
      <c r="K59" s="66"/>
      <c r="L59" s="66"/>
    </row>
    <row r="60" spans="3:12" ht="14.5" customHeight="1">
      <c r="C60" s="1313"/>
      <c r="D60" s="1313"/>
      <c r="E60" s="1314"/>
      <c r="F60" s="1314"/>
      <c r="G60" s="1314"/>
      <c r="H60" s="66"/>
      <c r="I60" s="66"/>
      <c r="J60" s="66"/>
      <c r="K60" s="66"/>
      <c r="L60" s="66"/>
    </row>
    <row r="61" spans="3:12" ht="13">
      <c r="C61" s="1313"/>
      <c r="D61" s="1313"/>
      <c r="E61" s="1314"/>
      <c r="F61" s="1314"/>
      <c r="G61" s="1314"/>
      <c r="H61" s="66"/>
      <c r="I61" s="66"/>
      <c r="J61" s="66"/>
      <c r="K61" s="66"/>
      <c r="L61" s="66"/>
    </row>
    <row r="62" spans="3:12" ht="13">
      <c r="C62" s="1313"/>
      <c r="D62" s="1313"/>
      <c r="E62" s="1315" t="s">
        <v>873</v>
      </c>
      <c r="F62" s="1315"/>
      <c r="G62" s="1315"/>
      <c r="H62" s="66"/>
      <c r="I62" s="66"/>
      <c r="J62" s="66"/>
      <c r="K62" s="66"/>
      <c r="L62" s="66"/>
    </row>
    <row r="63" spans="3:12" ht="13">
      <c r="C63" s="66"/>
      <c r="D63" s="66"/>
      <c r="E63" s="66"/>
      <c r="F63" s="66"/>
      <c r="G63" s="66"/>
      <c r="H63" s="66"/>
      <c r="I63" s="66"/>
      <c r="J63" s="66"/>
      <c r="K63" s="66"/>
      <c r="L63" s="66"/>
    </row>
    <row r="64" spans="3:12" ht="14.5" customHeight="1">
      <c r="C64" s="1313" t="s">
        <v>874</v>
      </c>
      <c r="D64" s="1313"/>
      <c r="E64" s="1309"/>
      <c r="F64" s="1309"/>
      <c r="G64" s="1309"/>
      <c r="H64" s="66"/>
      <c r="I64" s="66"/>
      <c r="J64" s="66"/>
      <c r="K64" s="66"/>
      <c r="L64" s="66"/>
    </row>
    <row r="65" spans="3:15" ht="14.5" customHeight="1">
      <c r="C65" s="1312" t="s">
        <v>2050</v>
      </c>
      <c r="D65" s="1312"/>
      <c r="E65" s="1309"/>
      <c r="F65" s="1309"/>
      <c r="G65" s="1309"/>
      <c r="H65" s="1319" t="s">
        <v>875</v>
      </c>
      <c r="I65" s="1320"/>
      <c r="J65" s="1321"/>
      <c r="K65" s="66"/>
      <c r="L65" s="66"/>
    </row>
    <row r="66" spans="3:15" ht="15" customHeight="1">
      <c r="C66" s="1324" t="s">
        <v>2051</v>
      </c>
      <c r="D66" s="1324"/>
      <c r="E66" s="1325"/>
      <c r="F66" s="1309"/>
      <c r="G66" s="1309"/>
      <c r="H66" s="1319" t="s">
        <v>2052</v>
      </c>
      <c r="I66" s="1320"/>
      <c r="J66" s="1321"/>
      <c r="K66" s="66"/>
      <c r="L66" s="66"/>
    </row>
    <row r="67" spans="3:15" ht="13">
      <c r="C67" s="70"/>
      <c r="D67" s="66"/>
      <c r="E67" s="66"/>
      <c r="F67" s="66"/>
      <c r="G67" s="66"/>
      <c r="H67" s="66"/>
      <c r="I67" s="66"/>
      <c r="J67" s="66"/>
      <c r="K67" s="66"/>
      <c r="L67" s="66"/>
    </row>
    <row r="68" spans="3:15" ht="13">
      <c r="C68" s="71" t="s">
        <v>876</v>
      </c>
      <c r="D68" s="71"/>
      <c r="E68" s="71"/>
      <c r="F68" s="71"/>
      <c r="G68" s="71"/>
      <c r="H68" s="71"/>
      <c r="I68" s="66"/>
      <c r="J68" s="66"/>
      <c r="K68" s="66"/>
      <c r="L68" s="66"/>
    </row>
    <row r="69" spans="3:15" ht="13">
      <c r="C69" s="71"/>
      <c r="D69" s="71"/>
      <c r="E69" s="71"/>
      <c r="F69" s="71"/>
      <c r="G69" s="71"/>
      <c r="H69" s="67"/>
      <c r="I69" s="66"/>
      <c r="J69" s="66"/>
      <c r="K69" s="66"/>
      <c r="L69" s="66"/>
    </row>
    <row r="70" spans="3:15" ht="13">
      <c r="C70" s="72" t="s">
        <v>877</v>
      </c>
      <c r="D70" s="72"/>
      <c r="E70" s="72"/>
      <c r="F70" s="72"/>
      <c r="G70" s="72"/>
      <c r="H70" s="72"/>
      <c r="I70" s="66"/>
      <c r="J70" s="66"/>
      <c r="K70" s="66"/>
      <c r="L70" s="66"/>
    </row>
    <row r="71" spans="3:15" ht="13">
      <c r="C71" s="72"/>
      <c r="D71" s="72"/>
      <c r="E71" s="72"/>
      <c r="F71" s="72"/>
      <c r="G71" s="72"/>
      <c r="H71" s="67"/>
      <c r="I71" s="66"/>
      <c r="J71" s="66"/>
      <c r="K71" s="66"/>
      <c r="L71" s="66"/>
    </row>
    <row r="72" spans="3:15" ht="42">
      <c r="C72" s="55" t="s">
        <v>878</v>
      </c>
      <c r="D72" s="69"/>
      <c r="E72" s="66"/>
      <c r="F72" s="66"/>
      <c r="G72" s="66"/>
      <c r="H72" s="66"/>
      <c r="I72" s="66"/>
      <c r="J72" s="66"/>
      <c r="K72" s="66"/>
      <c r="L72" s="66"/>
    </row>
    <row r="73" spans="3:15" ht="14">
      <c r="C73" s="55" t="s">
        <v>879</v>
      </c>
      <c r="D73" s="69"/>
      <c r="E73" s="66"/>
      <c r="F73" s="66"/>
      <c r="G73" s="66"/>
      <c r="H73" s="66"/>
      <c r="I73" s="66"/>
      <c r="J73" s="66"/>
      <c r="K73" s="66"/>
      <c r="L73" s="66"/>
    </row>
    <row r="74" spans="3:15" ht="14">
      <c r="C74" s="55" t="s">
        <v>424</v>
      </c>
      <c r="D74" s="73"/>
      <c r="E74" s="66"/>
      <c r="F74" s="66"/>
      <c r="G74" s="66"/>
      <c r="H74" s="67"/>
      <c r="I74" s="66"/>
      <c r="J74" s="66"/>
      <c r="K74" s="66"/>
      <c r="L74" s="66"/>
    </row>
    <row r="75" spans="3:15" ht="28">
      <c r="C75" s="55" t="s">
        <v>880</v>
      </c>
      <c r="D75" s="74"/>
      <c r="E75" s="66"/>
      <c r="F75" s="66"/>
      <c r="G75" s="66"/>
      <c r="H75" s="66"/>
      <c r="I75" s="66"/>
      <c r="J75" s="66"/>
      <c r="K75" s="66"/>
      <c r="L75" s="66"/>
    </row>
    <row r="80" spans="3:15" ht="25.75" customHeight="1">
      <c r="C80" s="1303" t="s">
        <v>2053</v>
      </c>
      <c r="D80" s="1303"/>
      <c r="E80" s="1303"/>
      <c r="F80" s="1303"/>
      <c r="G80" s="1303"/>
      <c r="H80" s="1303"/>
      <c r="I80" s="1303"/>
      <c r="J80" s="75"/>
      <c r="K80" s="75"/>
      <c r="L80" s="75"/>
      <c r="M80" s="75"/>
      <c r="N80" s="75"/>
      <c r="O80" s="75"/>
    </row>
    <row r="81" spans="3:15" ht="25.75" customHeight="1">
      <c r="C81" s="1256" t="s">
        <v>881</v>
      </c>
      <c r="D81" s="1256"/>
      <c r="E81" s="1256"/>
      <c r="F81" s="1256"/>
      <c r="G81" s="1256"/>
      <c r="H81" s="1256"/>
      <c r="I81" s="1256"/>
      <c r="J81" s="75"/>
      <c r="K81" s="75"/>
      <c r="L81" s="75"/>
      <c r="M81" s="75"/>
      <c r="N81" s="75"/>
      <c r="O81" s="75"/>
    </row>
    <row r="82" spans="3:15">
      <c r="C82" s="75"/>
      <c r="D82" s="75"/>
      <c r="E82" s="75"/>
      <c r="F82" s="75"/>
      <c r="G82" s="76"/>
      <c r="H82" s="76"/>
      <c r="I82" s="76"/>
      <c r="J82" s="75"/>
      <c r="K82" s="75"/>
      <c r="L82" s="75"/>
      <c r="M82" s="75"/>
      <c r="N82" s="75"/>
      <c r="O82" s="75"/>
    </row>
    <row r="83" spans="3:15" ht="51">
      <c r="C83" s="1323" t="s">
        <v>882</v>
      </c>
      <c r="D83" s="1323"/>
      <c r="E83" s="77"/>
      <c r="F83" s="25" t="s">
        <v>883</v>
      </c>
      <c r="G83" s="25" t="s">
        <v>884</v>
      </c>
      <c r="H83" s="78" t="s">
        <v>1192</v>
      </c>
      <c r="I83" s="78" t="s">
        <v>1193</v>
      </c>
      <c r="J83" s="75"/>
      <c r="K83" s="75"/>
      <c r="L83" s="75"/>
      <c r="M83" s="75"/>
      <c r="N83" s="75"/>
      <c r="O83" s="75"/>
    </row>
    <row r="84" spans="3:15" ht="16">
      <c r="C84" s="1323"/>
      <c r="D84" s="1323"/>
      <c r="E84" s="79">
        <v>1</v>
      </c>
      <c r="F84" s="80"/>
      <c r="G84" s="701"/>
      <c r="H84" s="79"/>
      <c r="I84" s="81"/>
      <c r="J84" s="75"/>
      <c r="K84" s="75"/>
      <c r="L84" s="75"/>
      <c r="M84" s="75"/>
      <c r="N84" s="75"/>
      <c r="O84" s="75"/>
    </row>
    <row r="85" spans="3:15" ht="16">
      <c r="C85" s="1323"/>
      <c r="D85" s="1323"/>
      <c r="E85" s="79">
        <v>2</v>
      </c>
      <c r="F85" s="80"/>
      <c r="G85" s="701"/>
      <c r="H85" s="79"/>
      <c r="I85" s="81"/>
      <c r="J85" s="75"/>
      <c r="K85" s="75"/>
      <c r="L85" s="75"/>
      <c r="M85" s="75"/>
      <c r="N85" s="75"/>
      <c r="O85" s="75"/>
    </row>
    <row r="86" spans="3:15" ht="16">
      <c r="C86" s="1323"/>
      <c r="D86" s="1323"/>
      <c r="E86" s="79">
        <v>3</v>
      </c>
      <c r="F86" s="80"/>
      <c r="G86" s="701"/>
      <c r="H86" s="79"/>
      <c r="I86" s="81"/>
      <c r="J86" s="128" t="s">
        <v>1230</v>
      </c>
      <c r="K86" s="75"/>
      <c r="L86" s="75"/>
      <c r="M86" s="75"/>
      <c r="N86" s="75"/>
      <c r="O86" s="75"/>
    </row>
    <row r="87" spans="3:15" ht="68">
      <c r="C87" s="1323" t="s">
        <v>885</v>
      </c>
      <c r="D87" s="1323"/>
      <c r="E87" s="82"/>
      <c r="F87" s="26" t="s">
        <v>883</v>
      </c>
      <c r="G87" s="26" t="s">
        <v>886</v>
      </c>
      <c r="H87" s="83" t="s">
        <v>925</v>
      </c>
      <c r="I87" s="83" t="s">
        <v>1194</v>
      </c>
      <c r="J87" s="75"/>
      <c r="K87" s="75"/>
      <c r="L87" s="75"/>
      <c r="M87" s="75"/>
      <c r="N87" s="75"/>
      <c r="O87" s="75"/>
    </row>
    <row r="88" spans="3:15" ht="16">
      <c r="C88" s="1323"/>
      <c r="D88" s="1323"/>
      <c r="E88" s="79">
        <v>1</v>
      </c>
      <c r="F88" s="80"/>
      <c r="G88" s="80"/>
      <c r="H88" s="81"/>
      <c r="I88" s="84"/>
      <c r="J88" s="75"/>
      <c r="K88" s="75"/>
      <c r="L88" s="75"/>
      <c r="M88" s="75"/>
      <c r="N88" s="75"/>
      <c r="O88" s="75"/>
    </row>
    <row r="89" spans="3:15" ht="16">
      <c r="C89" s="1323"/>
      <c r="D89" s="1323"/>
      <c r="E89" s="79">
        <v>2</v>
      </c>
      <c r="F89" s="80"/>
      <c r="G89" s="80"/>
      <c r="H89" s="81"/>
      <c r="I89" s="81"/>
      <c r="J89" s="75"/>
      <c r="K89" s="75"/>
      <c r="L89" s="75"/>
      <c r="M89" s="75"/>
      <c r="N89" s="75"/>
      <c r="O89" s="75"/>
    </row>
    <row r="90" spans="3:15" ht="16">
      <c r="C90" s="1323"/>
      <c r="D90" s="1323"/>
      <c r="E90" s="79">
        <v>3</v>
      </c>
      <c r="F90" s="80"/>
      <c r="G90" s="80"/>
      <c r="H90" s="81"/>
      <c r="I90" s="81"/>
      <c r="J90" s="128" t="s">
        <v>1230</v>
      </c>
      <c r="K90" s="75"/>
      <c r="L90" s="75"/>
      <c r="M90" s="75"/>
      <c r="N90" s="75"/>
      <c r="O90" s="75"/>
    </row>
    <row r="91" spans="3:15">
      <c r="C91" s="75"/>
      <c r="D91" s="75"/>
      <c r="E91" s="75"/>
      <c r="F91" s="75"/>
      <c r="G91" s="76"/>
      <c r="H91" s="76"/>
      <c r="I91" s="76"/>
      <c r="J91" s="75"/>
      <c r="K91" s="75"/>
      <c r="L91" s="75"/>
      <c r="M91" s="75"/>
      <c r="N91" s="75"/>
      <c r="O91" s="75"/>
    </row>
    <row r="92" spans="3:15" ht="16.25" customHeight="1">
      <c r="C92" s="1141" t="s">
        <v>0</v>
      </c>
      <c r="D92" s="1323" t="s">
        <v>887</v>
      </c>
      <c r="E92" s="1141" t="s">
        <v>2054</v>
      </c>
      <c r="F92" s="1141" t="s">
        <v>888</v>
      </c>
      <c r="G92" s="1141"/>
      <c r="H92" s="1141"/>
      <c r="I92" s="1141" t="s">
        <v>445</v>
      </c>
      <c r="J92" s="75"/>
      <c r="K92" s="75"/>
      <c r="L92" s="75"/>
      <c r="M92" s="75"/>
      <c r="N92" s="75"/>
      <c r="O92" s="75"/>
    </row>
    <row r="93" spans="3:15" ht="17">
      <c r="C93" s="1141"/>
      <c r="D93" s="1323"/>
      <c r="E93" s="1141"/>
      <c r="F93" s="25" t="s">
        <v>889</v>
      </c>
      <c r="G93" s="25" t="s">
        <v>315</v>
      </c>
      <c r="H93" s="25" t="s">
        <v>890</v>
      </c>
      <c r="I93" s="1141"/>
      <c r="J93" s="75"/>
      <c r="K93" s="75"/>
      <c r="L93" s="75"/>
      <c r="M93" s="75"/>
      <c r="N93" s="75"/>
      <c r="O93" s="75"/>
    </row>
    <row r="94" spans="3:15" ht="17">
      <c r="C94" s="85"/>
      <c r="D94" s="86" t="s">
        <v>668</v>
      </c>
      <c r="E94" s="85"/>
      <c r="F94" s="87"/>
      <c r="G94" s="87"/>
      <c r="H94" s="87"/>
      <c r="I94" s="88"/>
      <c r="J94" s="75"/>
      <c r="K94" s="75"/>
      <c r="L94" s="75"/>
      <c r="M94" s="75"/>
      <c r="N94" s="75"/>
      <c r="O94" s="75"/>
    </row>
    <row r="95" spans="3:15" ht="17">
      <c r="C95" s="89">
        <v>1</v>
      </c>
      <c r="D95" s="702" t="s">
        <v>317</v>
      </c>
      <c r="E95" s="89" t="s">
        <v>291</v>
      </c>
      <c r="F95" s="90"/>
      <c r="G95" s="91"/>
      <c r="H95" s="91"/>
      <c r="I95" s="92"/>
      <c r="J95" s="75"/>
      <c r="K95" s="75"/>
      <c r="L95" s="75"/>
      <c r="M95" s="75"/>
      <c r="N95" s="75"/>
      <c r="O95" s="75"/>
    </row>
    <row r="96" spans="3:15" ht="17">
      <c r="C96" s="89">
        <v>2</v>
      </c>
      <c r="D96" s="702" t="s">
        <v>328</v>
      </c>
      <c r="E96" s="89" t="s">
        <v>291</v>
      </c>
      <c r="F96" s="90"/>
      <c r="G96" s="91"/>
      <c r="H96" s="91"/>
      <c r="I96" s="92"/>
      <c r="J96" s="75"/>
      <c r="K96" s="75"/>
      <c r="L96" s="75"/>
      <c r="M96" s="75"/>
      <c r="N96" s="75"/>
      <c r="O96" s="75"/>
    </row>
    <row r="97" spans="3:15" ht="34">
      <c r="C97" s="89">
        <v>3</v>
      </c>
      <c r="D97" s="702" t="s">
        <v>329</v>
      </c>
      <c r="E97" s="89" t="s">
        <v>291</v>
      </c>
      <c r="F97" s="90"/>
      <c r="G97" s="91"/>
      <c r="H97" s="91"/>
      <c r="I97" s="92"/>
      <c r="J97" s="75"/>
      <c r="K97" s="75"/>
      <c r="L97" s="75"/>
      <c r="M97" s="75"/>
      <c r="N97" s="75"/>
      <c r="O97" s="75"/>
    </row>
    <row r="98" spans="3:15" ht="34">
      <c r="C98" s="89">
        <v>4</v>
      </c>
      <c r="D98" s="702" t="s">
        <v>330</v>
      </c>
      <c r="E98" s="89" t="s">
        <v>320</v>
      </c>
      <c r="F98" s="90"/>
      <c r="G98" s="91"/>
      <c r="H98" s="91"/>
      <c r="I98" s="92"/>
      <c r="J98" s="75"/>
      <c r="K98" s="75"/>
      <c r="L98" s="75"/>
      <c r="M98" s="75"/>
      <c r="N98" s="75"/>
      <c r="O98" s="75"/>
    </row>
    <row r="99" spans="3:15" ht="17">
      <c r="C99" s="89">
        <v>5</v>
      </c>
      <c r="D99" s="702" t="s">
        <v>1195</v>
      </c>
      <c r="E99" s="89" t="s">
        <v>320</v>
      </c>
      <c r="F99" s="90"/>
      <c r="G99" s="91"/>
      <c r="H99" s="91"/>
      <c r="I99" s="92"/>
      <c r="J99" s="75"/>
      <c r="K99" s="75"/>
      <c r="L99" s="75"/>
      <c r="M99" s="75"/>
      <c r="N99" s="75"/>
      <c r="O99" s="75"/>
    </row>
    <row r="100" spans="3:15" ht="34">
      <c r="C100" s="89">
        <v>6</v>
      </c>
      <c r="D100" s="702" t="s">
        <v>1196</v>
      </c>
      <c r="E100" s="89" t="s">
        <v>320</v>
      </c>
      <c r="F100" s="90"/>
      <c r="G100" s="91"/>
      <c r="H100" s="91"/>
      <c r="I100" s="92"/>
      <c r="J100" s="75"/>
      <c r="K100" s="75"/>
      <c r="L100" s="75"/>
      <c r="M100" s="75"/>
      <c r="N100" s="75"/>
      <c r="O100" s="75"/>
    </row>
    <row r="101" spans="3:15" ht="17">
      <c r="C101" s="93"/>
      <c r="D101" s="93" t="s">
        <v>891</v>
      </c>
      <c r="E101" s="93"/>
      <c r="F101" s="94">
        <f>SUM(F95:F100)</f>
        <v>0</v>
      </c>
      <c r="G101" s="94"/>
      <c r="H101" s="94"/>
      <c r="I101" s="95"/>
      <c r="J101" s="75"/>
      <c r="K101" s="75"/>
      <c r="L101" s="75"/>
      <c r="M101" s="75"/>
      <c r="N101" s="75"/>
      <c r="O101" s="75"/>
    </row>
    <row r="102" spans="3:15" ht="17">
      <c r="C102" s="89"/>
      <c r="D102" s="86" t="s">
        <v>1197</v>
      </c>
      <c r="E102" s="96"/>
      <c r="F102" s="97"/>
      <c r="G102" s="92"/>
      <c r="H102" s="92"/>
      <c r="I102" s="92"/>
      <c r="J102" s="75"/>
      <c r="K102" s="75"/>
      <c r="L102" s="75"/>
      <c r="M102" s="75"/>
      <c r="N102" s="75"/>
      <c r="O102" s="75"/>
    </row>
    <row r="103" spans="3:15" ht="17">
      <c r="C103" s="89">
        <v>7</v>
      </c>
      <c r="D103" s="702" t="s">
        <v>1198</v>
      </c>
      <c r="E103" s="89" t="s">
        <v>291</v>
      </c>
      <c r="F103" s="91"/>
      <c r="G103" s="92"/>
      <c r="H103" s="92"/>
      <c r="I103" s="92"/>
      <c r="J103" s="75"/>
      <c r="K103" s="75"/>
      <c r="L103" s="75"/>
      <c r="M103" s="75"/>
      <c r="N103" s="75"/>
      <c r="O103" s="75"/>
    </row>
    <row r="104" spans="3:15" ht="17">
      <c r="C104" s="89">
        <f>C103+1</f>
        <v>8</v>
      </c>
      <c r="D104" s="702" t="s">
        <v>1199</v>
      </c>
      <c r="E104" s="89" t="s">
        <v>291</v>
      </c>
      <c r="F104" s="91"/>
      <c r="G104" s="92"/>
      <c r="H104" s="92"/>
      <c r="I104" s="92"/>
      <c r="J104" s="75"/>
      <c r="K104" s="75"/>
      <c r="L104" s="75"/>
      <c r="M104" s="75"/>
      <c r="N104" s="75"/>
      <c r="O104" s="75"/>
    </row>
    <row r="105" spans="3:15" ht="34">
      <c r="C105" s="89">
        <f t="shared" ref="C105:C108" si="0">C104+1</f>
        <v>9</v>
      </c>
      <c r="D105" s="702" t="s">
        <v>1200</v>
      </c>
      <c r="E105" s="89" t="s">
        <v>291</v>
      </c>
      <c r="F105" s="91"/>
      <c r="G105" s="92"/>
      <c r="H105" s="92"/>
      <c r="I105" s="92"/>
      <c r="J105" s="75"/>
      <c r="K105" s="75"/>
      <c r="L105" s="75"/>
      <c r="M105" s="75"/>
      <c r="N105" s="75"/>
      <c r="O105" s="75"/>
    </row>
    <row r="106" spans="3:15" ht="34">
      <c r="C106" s="89">
        <f t="shared" si="0"/>
        <v>10</v>
      </c>
      <c r="D106" s="702" t="s">
        <v>330</v>
      </c>
      <c r="E106" s="89" t="s">
        <v>293</v>
      </c>
      <c r="F106" s="91"/>
      <c r="G106" s="92"/>
      <c r="H106" s="92"/>
      <c r="I106" s="92"/>
      <c r="J106" s="75"/>
      <c r="K106" s="75"/>
      <c r="L106" s="75"/>
      <c r="M106" s="75"/>
      <c r="N106" s="75"/>
      <c r="O106" s="75"/>
    </row>
    <row r="107" spans="3:15" ht="34">
      <c r="C107" s="89">
        <f t="shared" si="0"/>
        <v>11</v>
      </c>
      <c r="D107" s="702" t="s">
        <v>1195</v>
      </c>
      <c r="E107" s="89" t="s">
        <v>293</v>
      </c>
      <c r="F107" s="91"/>
      <c r="G107" s="92"/>
      <c r="H107" s="92"/>
      <c r="I107" s="92"/>
      <c r="J107" s="75"/>
      <c r="K107" s="75"/>
      <c r="L107" s="75"/>
      <c r="M107" s="75"/>
      <c r="N107" s="75"/>
      <c r="O107" s="75"/>
    </row>
    <row r="108" spans="3:15" ht="34">
      <c r="C108" s="89">
        <f t="shared" si="0"/>
        <v>12</v>
      </c>
      <c r="D108" s="702" t="s">
        <v>1201</v>
      </c>
      <c r="E108" s="89" t="s">
        <v>293</v>
      </c>
      <c r="F108" s="91"/>
      <c r="G108" s="92"/>
      <c r="H108" s="92"/>
      <c r="I108" s="92"/>
      <c r="J108" s="75"/>
      <c r="K108" s="75"/>
      <c r="L108" s="75"/>
      <c r="M108" s="75"/>
      <c r="N108" s="75"/>
      <c r="O108" s="75"/>
    </row>
    <row r="109" spans="3:15" ht="17">
      <c r="C109" s="93"/>
      <c r="D109" s="93" t="s">
        <v>892</v>
      </c>
      <c r="E109" s="93"/>
      <c r="F109" s="94"/>
      <c r="G109" s="94">
        <f>SUM(G103:G108)</f>
        <v>0</v>
      </c>
      <c r="H109" s="94">
        <f>SUM(H103:H108)</f>
        <v>0</v>
      </c>
      <c r="I109" s="95"/>
      <c r="J109" s="75"/>
      <c r="K109" s="75"/>
      <c r="L109" s="75"/>
      <c r="M109" s="75"/>
      <c r="N109" s="75"/>
      <c r="O109" s="75"/>
    </row>
    <row r="110" spans="3:15" ht="34">
      <c r="C110" s="85"/>
      <c r="D110" s="85" t="s">
        <v>893</v>
      </c>
      <c r="E110" s="85"/>
      <c r="F110" s="87"/>
      <c r="G110" s="87"/>
      <c r="H110" s="87"/>
      <c r="I110" s="88"/>
      <c r="J110" s="75"/>
      <c r="K110" s="75"/>
      <c r="L110" s="75"/>
      <c r="M110" s="75"/>
      <c r="N110" s="75"/>
      <c r="O110" s="75"/>
    </row>
    <row r="111" spans="3:15" ht="34">
      <c r="C111" s="89">
        <v>13</v>
      </c>
      <c r="D111" s="702" t="s">
        <v>1202</v>
      </c>
      <c r="E111" s="96" t="s">
        <v>181</v>
      </c>
      <c r="F111" s="97"/>
      <c r="G111" s="92"/>
      <c r="H111" s="92"/>
      <c r="I111" s="92"/>
      <c r="J111" s="75"/>
      <c r="K111" s="75"/>
      <c r="L111" s="75"/>
      <c r="M111" s="75"/>
      <c r="N111" s="75"/>
      <c r="O111" s="75"/>
    </row>
    <row r="112" spans="3:15" ht="34">
      <c r="C112" s="89">
        <v>14</v>
      </c>
      <c r="D112" s="702" t="s">
        <v>1203</v>
      </c>
      <c r="E112" s="96" t="s">
        <v>181</v>
      </c>
      <c r="F112" s="97"/>
      <c r="G112" s="92"/>
      <c r="H112" s="92"/>
      <c r="I112" s="92"/>
      <c r="J112" s="75"/>
      <c r="K112" s="75"/>
      <c r="L112" s="75"/>
      <c r="M112" s="75"/>
      <c r="N112" s="75"/>
      <c r="O112" s="75"/>
    </row>
    <row r="113" spans="3:15" ht="51">
      <c r="C113" s="89">
        <v>15</v>
      </c>
      <c r="D113" s="702" t="s">
        <v>1178</v>
      </c>
      <c r="E113" s="96" t="s">
        <v>181</v>
      </c>
      <c r="F113" s="97"/>
      <c r="G113" s="92"/>
      <c r="H113" s="92"/>
      <c r="I113" s="92"/>
      <c r="J113" s="75"/>
      <c r="K113" s="75"/>
      <c r="L113" s="75"/>
      <c r="M113" s="75"/>
      <c r="N113" s="75"/>
      <c r="O113" s="75"/>
    </row>
    <row r="114" spans="3:15" ht="17">
      <c r="C114" s="93"/>
      <c r="D114" s="93" t="s">
        <v>894</v>
      </c>
      <c r="E114" s="93"/>
      <c r="F114" s="94"/>
      <c r="G114" s="94">
        <f>SUM(G111:G113)</f>
        <v>0</v>
      </c>
      <c r="H114" s="94">
        <f>SUM(H111:H113)</f>
        <v>0</v>
      </c>
      <c r="I114" s="95"/>
      <c r="J114" s="75"/>
      <c r="K114" s="75"/>
      <c r="L114" s="75"/>
      <c r="M114" s="75"/>
      <c r="N114" s="75"/>
      <c r="O114" s="75"/>
    </row>
    <row r="115" spans="3:15" ht="34">
      <c r="C115" s="85"/>
      <c r="D115" s="85" t="s">
        <v>895</v>
      </c>
      <c r="E115" s="85"/>
      <c r="F115" s="87"/>
      <c r="G115" s="87"/>
      <c r="H115" s="87"/>
      <c r="I115" s="88"/>
      <c r="J115" s="75"/>
      <c r="K115" s="75"/>
      <c r="L115" s="75"/>
      <c r="M115" s="75"/>
      <c r="N115" s="75"/>
      <c r="O115" s="75"/>
    </row>
    <row r="116" spans="3:15" ht="34">
      <c r="C116" s="98">
        <v>16</v>
      </c>
      <c r="D116" s="702" t="s">
        <v>681</v>
      </c>
      <c r="E116" s="89" t="s">
        <v>297</v>
      </c>
      <c r="F116" s="91"/>
      <c r="G116" s="97"/>
      <c r="H116" s="97"/>
      <c r="I116" s="92"/>
      <c r="J116" s="75"/>
      <c r="K116" s="75"/>
      <c r="L116" s="75"/>
      <c r="M116" s="75"/>
      <c r="N116" s="75"/>
      <c r="O116" s="75"/>
    </row>
    <row r="117" spans="3:15" ht="34">
      <c r="C117" s="98">
        <v>17</v>
      </c>
      <c r="D117" s="702" t="s">
        <v>682</v>
      </c>
      <c r="E117" s="89" t="s">
        <v>297</v>
      </c>
      <c r="F117" s="91"/>
      <c r="G117" s="97"/>
      <c r="H117" s="97"/>
      <c r="I117" s="92"/>
      <c r="J117" s="75"/>
      <c r="K117" s="75"/>
      <c r="L117" s="75"/>
      <c r="M117" s="75"/>
      <c r="N117" s="75"/>
      <c r="O117" s="75"/>
    </row>
    <row r="118" spans="3:15" ht="17">
      <c r="C118" s="98">
        <v>18</v>
      </c>
      <c r="D118" s="702" t="s">
        <v>252</v>
      </c>
      <c r="E118" s="89" t="s">
        <v>297</v>
      </c>
      <c r="F118" s="91"/>
      <c r="G118" s="99"/>
      <c r="H118" s="99"/>
      <c r="I118" s="92"/>
      <c r="J118" s="75"/>
      <c r="K118" s="75"/>
      <c r="L118" s="75"/>
      <c r="M118" s="75"/>
      <c r="N118" s="75"/>
      <c r="O118" s="75"/>
    </row>
    <row r="119" spans="3:15" ht="34">
      <c r="C119" s="93"/>
      <c r="D119" s="93" t="s">
        <v>896</v>
      </c>
      <c r="E119" s="93"/>
      <c r="F119" s="94"/>
      <c r="G119" s="94">
        <f>+G116+G117+G118</f>
        <v>0</v>
      </c>
      <c r="H119" s="94">
        <f>+H116+H117+H118</f>
        <v>0</v>
      </c>
      <c r="I119" s="95"/>
      <c r="J119" s="75"/>
      <c r="K119" s="75"/>
      <c r="L119" s="75"/>
      <c r="M119" s="75"/>
      <c r="N119" s="75"/>
      <c r="O119" s="75"/>
    </row>
    <row r="120" spans="3:15" ht="34">
      <c r="C120" s="98"/>
      <c r="D120" s="86" t="s">
        <v>669</v>
      </c>
      <c r="E120" s="89"/>
      <c r="F120" s="91"/>
      <c r="G120" s="97"/>
      <c r="H120" s="97"/>
      <c r="I120" s="92"/>
      <c r="J120" s="75"/>
      <c r="K120" s="75"/>
      <c r="L120" s="75"/>
      <c r="M120" s="75"/>
      <c r="N120" s="75"/>
      <c r="O120" s="75"/>
    </row>
    <row r="121" spans="3:15" ht="17">
      <c r="C121" s="98">
        <f>C118+1</f>
        <v>19</v>
      </c>
      <c r="D121" s="702" t="s">
        <v>318</v>
      </c>
      <c r="E121" s="89" t="s">
        <v>291</v>
      </c>
      <c r="F121" s="91"/>
      <c r="G121" s="97"/>
      <c r="H121" s="97"/>
      <c r="I121" s="92"/>
      <c r="J121" s="75"/>
      <c r="K121" s="75"/>
      <c r="L121" s="75"/>
      <c r="M121" s="75"/>
      <c r="N121" s="75"/>
      <c r="O121" s="75"/>
    </row>
    <row r="122" spans="3:15" ht="34">
      <c r="C122" s="98">
        <f>C121+1</f>
        <v>20</v>
      </c>
      <c r="D122" s="702" t="s">
        <v>1179</v>
      </c>
      <c r="E122" s="89" t="s">
        <v>291</v>
      </c>
      <c r="F122" s="91"/>
      <c r="G122" s="97"/>
      <c r="H122" s="97"/>
      <c r="I122" s="92"/>
      <c r="J122" s="75"/>
      <c r="K122" s="75"/>
      <c r="L122" s="75"/>
      <c r="M122" s="75"/>
      <c r="N122" s="75"/>
      <c r="O122" s="75"/>
    </row>
    <row r="123" spans="3:15" ht="34">
      <c r="C123" s="98">
        <f t="shared" ref="C123:C131" si="1">C122+1</f>
        <v>21</v>
      </c>
      <c r="D123" s="702" t="s">
        <v>1204</v>
      </c>
      <c r="E123" s="89" t="s">
        <v>291</v>
      </c>
      <c r="F123" s="91"/>
      <c r="G123" s="97"/>
      <c r="H123" s="97"/>
      <c r="I123" s="92"/>
      <c r="J123" s="75"/>
      <c r="K123" s="75"/>
      <c r="L123" s="75"/>
      <c r="M123" s="75"/>
      <c r="N123" s="75"/>
      <c r="O123" s="75"/>
    </row>
    <row r="124" spans="3:15" ht="17">
      <c r="C124" s="98">
        <f t="shared" si="1"/>
        <v>22</v>
      </c>
      <c r="D124" s="702" t="s">
        <v>332</v>
      </c>
      <c r="E124" s="89" t="s">
        <v>291</v>
      </c>
      <c r="F124" s="91"/>
      <c r="G124" s="97"/>
      <c r="H124" s="97"/>
      <c r="I124" s="92"/>
      <c r="J124" s="75"/>
      <c r="K124" s="75"/>
      <c r="L124" s="75"/>
      <c r="M124" s="75"/>
      <c r="N124" s="75"/>
      <c r="O124" s="75"/>
    </row>
    <row r="125" spans="3:15" ht="17">
      <c r="C125" s="98">
        <f t="shared" si="1"/>
        <v>23</v>
      </c>
      <c r="D125" s="702" t="s">
        <v>331</v>
      </c>
      <c r="E125" s="89" t="s">
        <v>291</v>
      </c>
      <c r="F125" s="91"/>
      <c r="G125" s="97"/>
      <c r="H125" s="97"/>
      <c r="I125" s="92"/>
      <c r="J125" s="75"/>
      <c r="K125" s="75"/>
      <c r="L125" s="75"/>
      <c r="M125" s="75"/>
      <c r="N125" s="75"/>
      <c r="O125" s="75"/>
    </row>
    <row r="126" spans="3:15" ht="17">
      <c r="C126" s="98">
        <f t="shared" si="1"/>
        <v>24</v>
      </c>
      <c r="D126" s="702" t="s">
        <v>1180</v>
      </c>
      <c r="E126" s="89" t="s">
        <v>291</v>
      </c>
      <c r="F126" s="91"/>
      <c r="G126" s="97"/>
      <c r="H126" s="97"/>
      <c r="I126" s="92"/>
      <c r="J126" s="75"/>
      <c r="K126" s="75"/>
      <c r="L126" s="75"/>
      <c r="M126" s="75"/>
      <c r="N126" s="75"/>
      <c r="O126" s="75"/>
    </row>
    <row r="127" spans="3:15" ht="17">
      <c r="C127" s="98">
        <f t="shared" si="1"/>
        <v>25</v>
      </c>
      <c r="D127" s="702" t="s">
        <v>325</v>
      </c>
      <c r="E127" s="89" t="s">
        <v>291</v>
      </c>
      <c r="F127" s="91"/>
      <c r="G127" s="97"/>
      <c r="H127" s="97"/>
      <c r="I127" s="92"/>
      <c r="J127" s="75"/>
      <c r="K127" s="75"/>
      <c r="L127" s="75"/>
      <c r="M127" s="75"/>
      <c r="N127" s="75"/>
      <c r="O127" s="75"/>
    </row>
    <row r="128" spans="3:15" ht="34">
      <c r="C128" s="98">
        <f t="shared" si="1"/>
        <v>26</v>
      </c>
      <c r="D128" s="702" t="s">
        <v>1181</v>
      </c>
      <c r="E128" s="89" t="s">
        <v>291</v>
      </c>
      <c r="F128" s="91"/>
      <c r="G128" s="97"/>
      <c r="H128" s="97"/>
      <c r="I128" s="92"/>
      <c r="J128" s="75"/>
      <c r="K128" s="75"/>
      <c r="L128" s="75"/>
      <c r="M128" s="75"/>
      <c r="N128" s="75"/>
      <c r="O128" s="75"/>
    </row>
    <row r="129" spans="3:15" ht="17">
      <c r="C129" s="98">
        <f t="shared" si="1"/>
        <v>27</v>
      </c>
      <c r="D129" s="702" t="s">
        <v>321</v>
      </c>
      <c r="E129" s="89" t="s">
        <v>320</v>
      </c>
      <c r="F129" s="91"/>
      <c r="G129" s="97"/>
      <c r="H129" s="97"/>
      <c r="I129" s="92"/>
      <c r="J129" s="75"/>
      <c r="K129" s="75"/>
      <c r="L129" s="75"/>
      <c r="M129" s="75"/>
      <c r="N129" s="75"/>
      <c r="O129" s="75"/>
    </row>
    <row r="130" spans="3:15" ht="51">
      <c r="C130" s="89">
        <f t="shared" si="1"/>
        <v>28</v>
      </c>
      <c r="D130" s="702" t="s">
        <v>1182</v>
      </c>
      <c r="E130" s="89" t="s">
        <v>291</v>
      </c>
      <c r="F130" s="91"/>
      <c r="G130" s="97"/>
      <c r="H130" s="97"/>
      <c r="I130" s="92"/>
      <c r="J130" s="75"/>
      <c r="K130" s="75"/>
      <c r="L130" s="75"/>
      <c r="M130" s="75"/>
      <c r="N130" s="75"/>
      <c r="O130" s="75"/>
    </row>
    <row r="131" spans="3:15" ht="34">
      <c r="C131" s="98">
        <f t="shared" si="1"/>
        <v>29</v>
      </c>
      <c r="D131" s="702" t="s">
        <v>1205</v>
      </c>
      <c r="E131" s="89" t="s">
        <v>13</v>
      </c>
      <c r="F131" s="91"/>
      <c r="G131" s="97"/>
      <c r="H131" s="97"/>
      <c r="I131" s="92"/>
      <c r="J131" s="75"/>
      <c r="K131" s="75"/>
      <c r="L131" s="75"/>
      <c r="M131" s="75"/>
      <c r="N131" s="75"/>
      <c r="O131" s="75"/>
    </row>
    <row r="132" spans="3:15" ht="34">
      <c r="C132" s="93"/>
      <c r="D132" s="93" t="s">
        <v>897</v>
      </c>
      <c r="E132" s="93"/>
      <c r="F132" s="94"/>
      <c r="G132" s="94">
        <f>SUM(G121:G131)</f>
        <v>0</v>
      </c>
      <c r="H132" s="94">
        <f>SUM(H121:H131)</f>
        <v>0</v>
      </c>
      <c r="I132" s="95"/>
      <c r="J132" s="75"/>
      <c r="K132" s="75"/>
      <c r="L132" s="75"/>
      <c r="M132" s="75"/>
      <c r="N132" s="75"/>
      <c r="O132" s="75"/>
    </row>
    <row r="133" spans="3:15" ht="34">
      <c r="C133" s="89"/>
      <c r="D133" s="85" t="s">
        <v>1206</v>
      </c>
      <c r="E133" s="89"/>
      <c r="F133" s="91"/>
      <c r="G133" s="97"/>
      <c r="H133" s="97"/>
      <c r="I133" s="92"/>
      <c r="J133" s="75"/>
      <c r="K133" s="75"/>
      <c r="L133" s="75"/>
      <c r="M133" s="75"/>
      <c r="N133" s="75"/>
      <c r="O133" s="75"/>
    </row>
    <row r="134" spans="3:15" ht="51">
      <c r="C134" s="89">
        <v>30</v>
      </c>
      <c r="D134" s="702" t="s">
        <v>1207</v>
      </c>
      <c r="E134" s="89" t="s">
        <v>303</v>
      </c>
      <c r="F134" s="91"/>
      <c r="G134" s="97"/>
      <c r="H134" s="97"/>
      <c r="I134" s="92"/>
      <c r="J134" s="75"/>
      <c r="K134" s="75"/>
      <c r="L134" s="75"/>
      <c r="M134" s="75"/>
      <c r="N134" s="75"/>
      <c r="O134" s="75"/>
    </row>
    <row r="135" spans="3:15" ht="51">
      <c r="C135" s="89">
        <f>C134+1</f>
        <v>31</v>
      </c>
      <c r="D135" s="702" t="s">
        <v>260</v>
      </c>
      <c r="E135" s="89" t="s">
        <v>303</v>
      </c>
      <c r="F135" s="91"/>
      <c r="G135" s="97"/>
      <c r="H135" s="97"/>
      <c r="I135" s="92"/>
      <c r="J135" s="75"/>
      <c r="K135" s="75"/>
      <c r="L135" s="75"/>
      <c r="M135" s="75"/>
      <c r="N135" s="75"/>
      <c r="O135" s="75"/>
    </row>
    <row r="136" spans="3:15" ht="17">
      <c r="C136" s="89">
        <f t="shared" ref="C136:C154" si="2">C135+1</f>
        <v>32</v>
      </c>
      <c r="D136" s="702" t="s">
        <v>256</v>
      </c>
      <c r="E136" s="89" t="s">
        <v>303</v>
      </c>
      <c r="F136" s="91"/>
      <c r="G136" s="97"/>
      <c r="H136" s="97"/>
      <c r="I136" s="92"/>
      <c r="J136" s="75"/>
      <c r="K136" s="75"/>
      <c r="L136" s="75"/>
      <c r="M136" s="75"/>
      <c r="N136" s="75"/>
      <c r="O136" s="75"/>
    </row>
    <row r="137" spans="3:15" ht="34">
      <c r="C137" s="89">
        <f t="shared" si="2"/>
        <v>33</v>
      </c>
      <c r="D137" s="702" t="s">
        <v>262</v>
      </c>
      <c r="E137" s="89" t="s">
        <v>303</v>
      </c>
      <c r="F137" s="91"/>
      <c r="G137" s="97"/>
      <c r="H137" s="97"/>
      <c r="I137" s="92"/>
      <c r="J137" s="75"/>
      <c r="K137" s="75"/>
      <c r="L137" s="75"/>
      <c r="M137" s="75"/>
      <c r="N137" s="75"/>
      <c r="O137" s="75"/>
    </row>
    <row r="138" spans="3:15" ht="17">
      <c r="C138" s="89">
        <f t="shared" si="2"/>
        <v>34</v>
      </c>
      <c r="D138" s="702" t="s">
        <v>258</v>
      </c>
      <c r="E138" s="89" t="s">
        <v>303</v>
      </c>
      <c r="F138" s="91"/>
      <c r="G138" s="97"/>
      <c r="H138" s="97"/>
      <c r="I138" s="92"/>
      <c r="J138" s="75"/>
      <c r="K138" s="75"/>
      <c r="L138" s="75"/>
      <c r="M138" s="75"/>
      <c r="N138" s="75"/>
      <c r="O138" s="75"/>
    </row>
    <row r="139" spans="3:15" ht="17">
      <c r="C139" s="89">
        <f t="shared" si="2"/>
        <v>35</v>
      </c>
      <c r="D139" s="702" t="s">
        <v>248</v>
      </c>
      <c r="E139" s="89" t="s">
        <v>303</v>
      </c>
      <c r="F139" s="91"/>
      <c r="G139" s="97"/>
      <c r="H139" s="97"/>
      <c r="I139" s="92"/>
      <c r="J139" s="75"/>
      <c r="K139" s="75"/>
      <c r="L139" s="75"/>
      <c r="M139" s="75"/>
      <c r="N139" s="75"/>
      <c r="O139" s="75"/>
    </row>
    <row r="140" spans="3:15" ht="34">
      <c r="C140" s="89">
        <f>+C139+1</f>
        <v>36</v>
      </c>
      <c r="D140" s="702" t="s">
        <v>251</v>
      </c>
      <c r="E140" s="89" t="s">
        <v>303</v>
      </c>
      <c r="F140" s="91"/>
      <c r="G140" s="97"/>
      <c r="H140" s="97"/>
      <c r="I140" s="92"/>
      <c r="J140" s="75"/>
      <c r="K140" s="75"/>
      <c r="L140" s="75"/>
      <c r="M140" s="75"/>
      <c r="N140" s="75"/>
      <c r="O140" s="75"/>
    </row>
    <row r="141" spans="3:15" ht="17">
      <c r="C141" s="89">
        <f t="shared" si="2"/>
        <v>37</v>
      </c>
      <c r="D141" s="702" t="s">
        <v>250</v>
      </c>
      <c r="E141" s="89" t="s">
        <v>288</v>
      </c>
      <c r="F141" s="91"/>
      <c r="G141" s="97"/>
      <c r="H141" s="97"/>
      <c r="I141" s="92"/>
      <c r="J141" s="75"/>
      <c r="K141" s="75"/>
      <c r="L141" s="75"/>
      <c r="M141" s="75"/>
      <c r="N141" s="75"/>
      <c r="O141" s="75"/>
    </row>
    <row r="142" spans="3:15" ht="17">
      <c r="C142" s="89">
        <f t="shared" si="2"/>
        <v>38</v>
      </c>
      <c r="D142" s="702" t="s">
        <v>261</v>
      </c>
      <c r="E142" s="89" t="s">
        <v>288</v>
      </c>
      <c r="F142" s="91"/>
      <c r="G142" s="97"/>
      <c r="H142" s="97"/>
      <c r="I142" s="92"/>
      <c r="J142" s="75"/>
      <c r="K142" s="75"/>
      <c r="L142" s="75"/>
      <c r="M142" s="75"/>
      <c r="N142" s="75"/>
      <c r="O142" s="75"/>
    </row>
    <row r="143" spans="3:15" ht="17">
      <c r="C143" s="89">
        <f t="shared" si="2"/>
        <v>39</v>
      </c>
      <c r="D143" s="702" t="s">
        <v>1208</v>
      </c>
      <c r="E143" s="89" t="s">
        <v>288</v>
      </c>
      <c r="F143" s="91"/>
      <c r="G143" s="97"/>
      <c r="H143" s="97"/>
      <c r="I143" s="92"/>
      <c r="J143" s="75"/>
      <c r="K143" s="75"/>
      <c r="L143" s="75"/>
      <c r="M143" s="75"/>
      <c r="N143" s="75"/>
      <c r="O143" s="75"/>
    </row>
    <row r="144" spans="3:15" ht="34">
      <c r="C144" s="89">
        <f t="shared" si="2"/>
        <v>40</v>
      </c>
      <c r="D144" s="702" t="s">
        <v>249</v>
      </c>
      <c r="E144" s="89" t="s">
        <v>288</v>
      </c>
      <c r="F144" s="91"/>
      <c r="G144" s="97"/>
      <c r="H144" s="97"/>
      <c r="I144" s="92"/>
      <c r="J144" s="75"/>
      <c r="K144" s="75"/>
      <c r="L144" s="75"/>
      <c r="M144" s="75"/>
      <c r="N144" s="75"/>
      <c r="O144" s="75"/>
    </row>
    <row r="145" spans="3:15" ht="17">
      <c r="C145" s="89">
        <f t="shared" si="2"/>
        <v>41</v>
      </c>
      <c r="D145" s="702" t="s">
        <v>1184</v>
      </c>
      <c r="E145" s="89" t="s">
        <v>297</v>
      </c>
      <c r="F145" s="91"/>
      <c r="G145" s="97"/>
      <c r="H145" s="97"/>
      <c r="I145" s="92"/>
      <c r="J145" s="75"/>
      <c r="K145" s="75"/>
      <c r="L145" s="75"/>
      <c r="M145" s="75"/>
      <c r="N145" s="75"/>
      <c r="O145" s="75"/>
    </row>
    <row r="146" spans="3:15" ht="17">
      <c r="C146" s="89">
        <f t="shared" si="2"/>
        <v>42</v>
      </c>
      <c r="D146" s="702" t="s">
        <v>257</v>
      </c>
      <c r="E146" s="89" t="s">
        <v>303</v>
      </c>
      <c r="F146" s="91"/>
      <c r="G146" s="97"/>
      <c r="H146" s="97"/>
      <c r="I146" s="92"/>
      <c r="J146" s="75"/>
      <c r="K146" s="75"/>
      <c r="L146" s="75"/>
      <c r="M146" s="75"/>
      <c r="N146" s="75"/>
      <c r="O146" s="75"/>
    </row>
    <row r="147" spans="3:15" ht="17">
      <c r="C147" s="89">
        <f t="shared" si="2"/>
        <v>43</v>
      </c>
      <c r="D147" s="702" t="s">
        <v>255</v>
      </c>
      <c r="E147" s="89" t="s">
        <v>303</v>
      </c>
      <c r="F147" s="91"/>
      <c r="G147" s="97"/>
      <c r="H147" s="97"/>
      <c r="I147" s="92"/>
      <c r="J147" s="75"/>
      <c r="K147" s="75"/>
      <c r="L147" s="75"/>
      <c r="M147" s="75"/>
      <c r="N147" s="75"/>
      <c r="O147" s="75"/>
    </row>
    <row r="148" spans="3:15" ht="17">
      <c r="C148" s="89">
        <f t="shared" si="2"/>
        <v>44</v>
      </c>
      <c r="D148" s="702" t="s">
        <v>1185</v>
      </c>
      <c r="E148" s="89" t="s">
        <v>303</v>
      </c>
      <c r="F148" s="91"/>
      <c r="G148" s="97"/>
      <c r="H148" s="97"/>
      <c r="I148" s="92"/>
      <c r="J148" s="75"/>
      <c r="K148" s="75"/>
      <c r="L148" s="75"/>
      <c r="M148" s="75"/>
      <c r="N148" s="75"/>
      <c r="O148" s="75"/>
    </row>
    <row r="149" spans="3:15" ht="34">
      <c r="C149" s="89">
        <f t="shared" si="2"/>
        <v>45</v>
      </c>
      <c r="D149" s="702" t="s">
        <v>253</v>
      </c>
      <c r="E149" s="89" t="s">
        <v>303</v>
      </c>
      <c r="F149" s="91"/>
      <c r="G149" s="97"/>
      <c r="H149" s="97"/>
      <c r="I149" s="92"/>
      <c r="J149" s="75"/>
      <c r="K149" s="75"/>
      <c r="L149" s="75"/>
      <c r="M149" s="75"/>
      <c r="N149" s="75"/>
      <c r="O149" s="75"/>
    </row>
    <row r="150" spans="3:15" ht="17">
      <c r="C150" s="89">
        <f t="shared" si="2"/>
        <v>46</v>
      </c>
      <c r="D150" s="702" t="s">
        <v>1186</v>
      </c>
      <c r="E150" s="89" t="s">
        <v>287</v>
      </c>
      <c r="F150" s="91"/>
      <c r="G150" s="97"/>
      <c r="H150" s="97"/>
      <c r="I150" s="92"/>
      <c r="J150" s="75"/>
      <c r="K150" s="75"/>
      <c r="L150" s="75"/>
      <c r="M150" s="75"/>
      <c r="N150" s="75"/>
      <c r="O150" s="75"/>
    </row>
    <row r="151" spans="3:15" ht="34">
      <c r="C151" s="89">
        <f t="shared" si="2"/>
        <v>47</v>
      </c>
      <c r="D151" s="702" t="s">
        <v>316</v>
      </c>
      <c r="E151" s="89" t="s">
        <v>308</v>
      </c>
      <c r="F151" s="91"/>
      <c r="G151" s="97"/>
      <c r="H151" s="97"/>
      <c r="I151" s="92"/>
      <c r="J151" s="75"/>
      <c r="K151" s="75"/>
      <c r="L151" s="75"/>
      <c r="M151" s="75"/>
      <c r="N151" s="75"/>
      <c r="O151" s="75"/>
    </row>
    <row r="152" spans="3:15" ht="17">
      <c r="C152" s="89">
        <f t="shared" si="2"/>
        <v>48</v>
      </c>
      <c r="D152" s="702" t="s">
        <v>333</v>
      </c>
      <c r="E152" s="89" t="s">
        <v>309</v>
      </c>
      <c r="F152" s="91"/>
      <c r="G152" s="97"/>
      <c r="H152" s="97"/>
      <c r="I152" s="92"/>
      <c r="J152" s="75"/>
      <c r="K152" s="75"/>
      <c r="L152" s="75"/>
      <c r="M152" s="75"/>
      <c r="N152" s="75"/>
      <c r="O152" s="75"/>
    </row>
    <row r="153" spans="3:15" ht="34">
      <c r="C153" s="89">
        <f t="shared" si="2"/>
        <v>49</v>
      </c>
      <c r="D153" s="702" t="s">
        <v>1209</v>
      </c>
      <c r="E153" s="89" t="s">
        <v>310</v>
      </c>
      <c r="F153" s="91"/>
      <c r="G153" s="97"/>
      <c r="H153" s="97"/>
      <c r="I153" s="92"/>
      <c r="J153" s="75"/>
      <c r="K153" s="75"/>
      <c r="L153" s="75"/>
      <c r="M153" s="75"/>
      <c r="N153" s="75"/>
      <c r="O153" s="75"/>
    </row>
    <row r="154" spans="3:15" ht="34">
      <c r="C154" s="89">
        <f t="shared" si="2"/>
        <v>50</v>
      </c>
      <c r="D154" s="702" t="s">
        <v>1205</v>
      </c>
      <c r="E154" s="89" t="s">
        <v>1161</v>
      </c>
      <c r="F154" s="91"/>
      <c r="G154" s="97"/>
      <c r="H154" s="97"/>
      <c r="I154" s="92"/>
      <c r="J154" s="75"/>
      <c r="K154" s="75"/>
      <c r="L154" s="75"/>
      <c r="M154" s="75"/>
      <c r="N154" s="75"/>
      <c r="O154" s="75"/>
    </row>
    <row r="155" spans="3:15" ht="17">
      <c r="C155" s="100"/>
      <c r="D155" s="101" t="s">
        <v>898</v>
      </c>
      <c r="E155" s="101"/>
      <c r="F155" s="102"/>
      <c r="G155" s="102">
        <f>SUM(G134:G154)</f>
        <v>0</v>
      </c>
      <c r="H155" s="102">
        <f>SUM(H134:H154)</f>
        <v>0</v>
      </c>
      <c r="I155" s="103"/>
      <c r="J155" s="75"/>
      <c r="K155" s="75"/>
      <c r="L155" s="75"/>
      <c r="M155" s="75"/>
      <c r="N155" s="75"/>
      <c r="O155" s="75"/>
    </row>
    <row r="156" spans="3:15" ht="16">
      <c r="C156" s="104" t="s">
        <v>1210</v>
      </c>
      <c r="D156" s="105"/>
      <c r="E156" s="105"/>
      <c r="F156" s="105"/>
      <c r="G156" s="105"/>
      <c r="H156" s="105"/>
      <c r="I156" s="105"/>
      <c r="J156" s="75"/>
      <c r="K156" s="75"/>
      <c r="L156" s="75"/>
      <c r="M156" s="75"/>
      <c r="N156" s="75"/>
      <c r="O156" s="75"/>
    </row>
    <row r="157" spans="3:15" ht="17">
      <c r="C157" s="106"/>
      <c r="D157" s="85" t="s">
        <v>335</v>
      </c>
      <c r="E157" s="85"/>
      <c r="F157" s="87"/>
      <c r="G157" s="87"/>
      <c r="H157" s="87"/>
      <c r="I157" s="88"/>
      <c r="J157" s="75"/>
      <c r="K157" s="75"/>
      <c r="L157" s="75"/>
      <c r="M157" s="75"/>
      <c r="N157" s="75"/>
      <c r="O157" s="75"/>
    </row>
    <row r="158" spans="3:15" ht="17">
      <c r="C158" s="98">
        <v>51</v>
      </c>
      <c r="D158" s="702" t="s">
        <v>1211</v>
      </c>
      <c r="E158" s="89" t="s">
        <v>33</v>
      </c>
      <c r="F158" s="91"/>
      <c r="G158" s="97"/>
      <c r="H158" s="97"/>
      <c r="I158" s="92"/>
      <c r="J158" s="75"/>
      <c r="K158" s="75"/>
      <c r="L158" s="75"/>
      <c r="M158" s="75"/>
      <c r="N158" s="75"/>
      <c r="O158" s="75"/>
    </row>
    <row r="159" spans="3:15" ht="68">
      <c r="C159" s="98">
        <f t="shared" ref="C159:C160" si="3">C158+1</f>
        <v>52</v>
      </c>
      <c r="D159" s="702" t="s">
        <v>1212</v>
      </c>
      <c r="E159" s="89" t="s">
        <v>33</v>
      </c>
      <c r="F159" s="91"/>
      <c r="G159" s="97"/>
      <c r="H159" s="97"/>
      <c r="I159" s="92"/>
      <c r="J159" s="75"/>
      <c r="K159" s="75"/>
      <c r="L159" s="75"/>
      <c r="M159" s="75"/>
      <c r="N159" s="75"/>
      <c r="O159" s="75"/>
    </row>
    <row r="160" spans="3:15" ht="34">
      <c r="C160" s="98">
        <f t="shared" si="3"/>
        <v>53</v>
      </c>
      <c r="D160" s="702" t="s">
        <v>1213</v>
      </c>
      <c r="E160" s="89" t="s">
        <v>33</v>
      </c>
      <c r="F160" s="91"/>
      <c r="G160" s="97"/>
      <c r="H160" s="97"/>
      <c r="I160" s="92"/>
      <c r="J160" s="75"/>
      <c r="K160" s="75"/>
      <c r="L160" s="75"/>
      <c r="M160" s="703"/>
      <c r="N160" s="75"/>
      <c r="O160" s="75"/>
    </row>
    <row r="161" spans="3:15" ht="17">
      <c r="C161" s="107">
        <v>54</v>
      </c>
      <c r="D161" s="85" t="s">
        <v>845</v>
      </c>
      <c r="E161" s="89" t="s">
        <v>33</v>
      </c>
      <c r="F161" s="91"/>
      <c r="G161" s="97"/>
      <c r="H161" s="97"/>
      <c r="I161" s="92"/>
      <c r="J161" s="75"/>
      <c r="K161" s="75"/>
      <c r="L161" s="75"/>
      <c r="M161" s="75"/>
      <c r="N161" s="75"/>
      <c r="O161" s="75"/>
    </row>
    <row r="162" spans="3:15" ht="17">
      <c r="C162" s="100"/>
      <c r="D162" s="101" t="s">
        <v>899</v>
      </c>
      <c r="E162" s="101"/>
      <c r="F162" s="102"/>
      <c r="G162" s="102">
        <f>SUM(G158:G161)</f>
        <v>0</v>
      </c>
      <c r="H162" s="102">
        <f>SUM(H158:H161)</f>
        <v>0</v>
      </c>
      <c r="I162" s="103"/>
      <c r="J162" s="75"/>
      <c r="K162" s="75"/>
      <c r="L162" s="75"/>
      <c r="M162" s="75"/>
      <c r="N162" s="75"/>
      <c r="O162" s="75"/>
    </row>
    <row r="163" spans="3:15" ht="16">
      <c r="C163" s="104" t="s">
        <v>1214</v>
      </c>
      <c r="D163" s="105"/>
      <c r="E163" s="105"/>
      <c r="F163" s="105"/>
      <c r="G163" s="105"/>
      <c r="H163" s="105"/>
      <c r="I163" s="105"/>
      <c r="J163" s="75"/>
      <c r="K163" s="75"/>
      <c r="L163" s="75"/>
      <c r="M163" s="75"/>
      <c r="N163" s="75"/>
      <c r="O163" s="75"/>
    </row>
    <row r="164" spans="3:15" ht="17">
      <c r="C164" s="108"/>
      <c r="D164" s="86" t="s">
        <v>336</v>
      </c>
      <c r="E164" s="86"/>
      <c r="F164" s="87"/>
      <c r="G164" s="87"/>
      <c r="H164" s="87"/>
      <c r="I164" s="88"/>
      <c r="J164" s="75"/>
      <c r="K164" s="75"/>
      <c r="L164" s="75"/>
      <c r="M164" s="75"/>
      <c r="N164" s="75"/>
      <c r="O164" s="75"/>
    </row>
    <row r="165" spans="3:15" ht="51">
      <c r="C165" s="108">
        <v>55</v>
      </c>
      <c r="D165" s="704" t="s">
        <v>2055</v>
      </c>
      <c r="E165" s="89" t="s">
        <v>2047</v>
      </c>
      <c r="F165" s="91"/>
      <c r="G165" s="87"/>
      <c r="H165" s="87"/>
      <c r="I165" s="88"/>
      <c r="J165" s="75"/>
      <c r="K165" s="75"/>
      <c r="L165" s="75"/>
      <c r="M165" s="75"/>
      <c r="N165" s="75"/>
      <c r="O165" s="75"/>
    </row>
    <row r="166" spans="3:15" ht="34">
      <c r="C166" s="108">
        <v>56</v>
      </c>
      <c r="D166" s="705" t="s">
        <v>2056</v>
      </c>
      <c r="E166" s="89" t="s">
        <v>2057</v>
      </c>
      <c r="F166" s="91"/>
      <c r="G166" s="87"/>
      <c r="H166" s="87"/>
      <c r="I166" s="88"/>
      <c r="J166" s="75"/>
      <c r="K166" s="75"/>
      <c r="L166" s="75"/>
      <c r="M166" s="75"/>
      <c r="N166" s="75"/>
      <c r="O166" s="75"/>
    </row>
    <row r="167" spans="3:15" ht="68">
      <c r="C167" s="108">
        <v>57</v>
      </c>
      <c r="D167" s="704" t="s">
        <v>2058</v>
      </c>
      <c r="E167" s="89" t="s">
        <v>2047</v>
      </c>
      <c r="F167" s="91"/>
      <c r="G167" s="87"/>
      <c r="H167" s="87"/>
      <c r="I167" s="88"/>
      <c r="J167" s="75"/>
      <c r="K167" s="75"/>
      <c r="L167" s="75"/>
      <c r="M167" s="75"/>
      <c r="N167" s="75"/>
      <c r="O167" s="75"/>
    </row>
    <row r="168" spans="3:15" ht="68">
      <c r="C168" s="108">
        <v>58</v>
      </c>
      <c r="D168" s="704" t="s">
        <v>2059</v>
      </c>
      <c r="E168" s="89" t="s">
        <v>2047</v>
      </c>
      <c r="F168" s="91"/>
      <c r="G168" s="87"/>
      <c r="H168" s="87"/>
      <c r="I168" s="88"/>
      <c r="J168" s="75"/>
      <c r="K168" s="75"/>
      <c r="L168" s="75"/>
      <c r="M168" s="75"/>
      <c r="N168" s="75"/>
      <c r="O168" s="75"/>
    </row>
    <row r="169" spans="3:15" ht="51">
      <c r="C169" s="108">
        <v>59</v>
      </c>
      <c r="D169" s="704" t="s">
        <v>2060</v>
      </c>
      <c r="E169" s="89" t="s">
        <v>2047</v>
      </c>
      <c r="F169" s="91"/>
      <c r="G169" s="87"/>
      <c r="H169" s="87"/>
      <c r="I169" s="88"/>
      <c r="J169" s="75"/>
      <c r="K169" s="75"/>
      <c r="L169" s="75"/>
      <c r="M169" s="75"/>
      <c r="N169" s="75"/>
      <c r="O169" s="75"/>
    </row>
    <row r="170" spans="3:15" ht="34">
      <c r="C170" s="108">
        <v>60</v>
      </c>
      <c r="D170" s="704" t="s">
        <v>2061</v>
      </c>
      <c r="E170" s="89" t="s">
        <v>2047</v>
      </c>
      <c r="F170" s="91"/>
      <c r="G170" s="97"/>
      <c r="H170" s="97"/>
      <c r="I170" s="92"/>
      <c r="J170" s="75"/>
      <c r="K170" s="75"/>
      <c r="L170" s="75"/>
      <c r="M170" s="75"/>
      <c r="N170" s="75"/>
      <c r="O170" s="75"/>
    </row>
    <row r="171" spans="3:15" ht="17">
      <c r="C171" s="108">
        <v>61</v>
      </c>
      <c r="D171" s="705" t="s">
        <v>2062</v>
      </c>
      <c r="E171" s="89" t="s">
        <v>2047</v>
      </c>
      <c r="F171" s="91"/>
      <c r="G171" s="97"/>
      <c r="H171" s="97"/>
      <c r="I171" s="92"/>
      <c r="J171" s="75"/>
      <c r="K171" s="75"/>
      <c r="L171" s="75"/>
      <c r="M171" s="703"/>
      <c r="N171" s="75"/>
      <c r="O171" s="75"/>
    </row>
    <row r="172" spans="3:15" ht="34">
      <c r="C172" s="108">
        <v>62</v>
      </c>
      <c r="D172" s="704" t="s">
        <v>2063</v>
      </c>
      <c r="E172" s="89" t="s">
        <v>2047</v>
      </c>
      <c r="F172" s="91"/>
      <c r="G172" s="97"/>
      <c r="H172" s="97"/>
      <c r="I172" s="92"/>
      <c r="J172" s="75"/>
      <c r="K172" s="75"/>
      <c r="L172" s="75"/>
      <c r="M172" s="703"/>
      <c r="N172" s="75"/>
      <c r="O172" s="75"/>
    </row>
    <row r="173" spans="3:15" ht="34">
      <c r="C173" s="108">
        <v>63</v>
      </c>
      <c r="D173" s="704" t="s">
        <v>2064</v>
      </c>
      <c r="E173" s="89" t="s">
        <v>2047</v>
      </c>
      <c r="F173" s="91"/>
      <c r="G173" s="97"/>
      <c r="H173" s="97"/>
      <c r="I173" s="92"/>
      <c r="J173" s="75"/>
      <c r="K173" s="75"/>
      <c r="L173" s="75"/>
      <c r="M173" s="75"/>
      <c r="N173" s="75"/>
      <c r="O173" s="75"/>
    </row>
    <row r="174" spans="3:15" ht="17">
      <c r="C174" s="108">
        <v>64</v>
      </c>
      <c r="D174" s="704" t="s">
        <v>2065</v>
      </c>
      <c r="E174" s="89"/>
      <c r="F174" s="91"/>
      <c r="G174" s="97"/>
      <c r="H174" s="97"/>
      <c r="I174" s="92"/>
      <c r="J174" s="75"/>
      <c r="K174" s="75"/>
      <c r="L174" s="75"/>
      <c r="M174" s="75"/>
      <c r="N174" s="75"/>
      <c r="O174" s="75"/>
    </row>
    <row r="175" spans="3:15" ht="17">
      <c r="C175" s="100"/>
      <c r="D175" s="101" t="s">
        <v>1215</v>
      </c>
      <c r="E175" s="101"/>
      <c r="F175" s="102"/>
      <c r="G175" s="102">
        <f>SUM(G170:G173)</f>
        <v>0</v>
      </c>
      <c r="H175" s="102">
        <f>SUM(H170:H173)</f>
        <v>0</v>
      </c>
      <c r="I175" s="103"/>
      <c r="J175" s="75"/>
      <c r="K175" s="75"/>
      <c r="L175" s="75"/>
      <c r="M175" s="75"/>
      <c r="N175" s="75"/>
      <c r="O175" s="75"/>
    </row>
    <row r="176" spans="3:15" ht="16">
      <c r="C176" s="104" t="s">
        <v>1216</v>
      </c>
      <c r="D176" s="105"/>
      <c r="E176" s="105"/>
      <c r="F176" s="105"/>
      <c r="G176" s="105"/>
      <c r="H176" s="105"/>
      <c r="I176" s="105"/>
      <c r="J176" s="75"/>
      <c r="K176" s="75"/>
      <c r="L176" s="75"/>
      <c r="M176" s="75"/>
      <c r="N176" s="75"/>
      <c r="O176" s="75"/>
    </row>
    <row r="177" spans="3:15" ht="51">
      <c r="C177" s="109">
        <v>65</v>
      </c>
      <c r="D177" s="702" t="s">
        <v>1217</v>
      </c>
      <c r="E177" s="110" t="s">
        <v>1163</v>
      </c>
      <c r="F177" s="91"/>
      <c r="G177" s="98"/>
      <c r="H177" s="98"/>
      <c r="I177" s="98"/>
      <c r="J177" s="75"/>
      <c r="K177" s="75"/>
      <c r="L177" s="75"/>
      <c r="M177" s="75"/>
      <c r="N177" s="75"/>
      <c r="O177" s="75"/>
    </row>
    <row r="178" spans="3:15" ht="34">
      <c r="C178" s="109">
        <v>66</v>
      </c>
      <c r="D178" s="702" t="s">
        <v>1218</v>
      </c>
      <c r="E178" s="110" t="s">
        <v>1164</v>
      </c>
      <c r="F178" s="91"/>
      <c r="G178" s="98"/>
      <c r="H178" s="98"/>
      <c r="I178" s="98"/>
      <c r="J178" s="75"/>
      <c r="K178" s="75"/>
      <c r="L178" s="75"/>
      <c r="M178" s="75"/>
      <c r="N178" s="75"/>
      <c r="O178" s="75"/>
    </row>
    <row r="179" spans="3:15" ht="102">
      <c r="C179" s="109">
        <v>67</v>
      </c>
      <c r="D179" s="702" t="s">
        <v>1219</v>
      </c>
      <c r="E179" s="109" t="s">
        <v>2066</v>
      </c>
      <c r="F179" s="91"/>
      <c r="G179" s="98"/>
      <c r="H179" s="98"/>
      <c r="I179" s="98"/>
      <c r="J179" s="75"/>
      <c r="K179" s="75"/>
      <c r="L179" s="75"/>
      <c r="M179" s="75"/>
      <c r="N179" s="75"/>
      <c r="O179" s="75"/>
    </row>
    <row r="180" spans="3:15" ht="17">
      <c r="C180" s="109">
        <v>68</v>
      </c>
      <c r="D180" s="702" t="s">
        <v>1189</v>
      </c>
      <c r="E180" s="110" t="s">
        <v>1165</v>
      </c>
      <c r="F180" s="91"/>
      <c r="G180" s="98"/>
      <c r="H180" s="98"/>
      <c r="I180" s="98"/>
      <c r="J180" s="75"/>
      <c r="K180" s="75"/>
      <c r="L180" s="75"/>
      <c r="M180" s="75"/>
      <c r="N180" s="75"/>
      <c r="O180" s="75"/>
    </row>
    <row r="181" spans="3:15" ht="14.5" customHeight="1">
      <c r="C181" s="100"/>
      <c r="D181" s="101" t="s">
        <v>900</v>
      </c>
      <c r="E181" s="101"/>
      <c r="F181" s="102"/>
      <c r="G181" s="102">
        <f>SUM(G177:G180)</f>
        <v>0</v>
      </c>
      <c r="H181" s="102">
        <f>SUM(H177:H180)</f>
        <v>0</v>
      </c>
      <c r="I181" s="103"/>
      <c r="J181" s="75"/>
      <c r="K181" s="75"/>
      <c r="L181" s="75"/>
      <c r="M181" s="75"/>
      <c r="N181" s="75"/>
      <c r="O181" s="75"/>
    </row>
    <row r="182" spans="3:15" ht="14.5" customHeight="1">
      <c r="C182" s="111" t="s">
        <v>1220</v>
      </c>
      <c r="D182" s="112" t="s">
        <v>1221</v>
      </c>
      <c r="E182" s="111"/>
      <c r="F182" s="75"/>
      <c r="G182" s="76"/>
      <c r="H182" s="76"/>
      <c r="I182" s="76"/>
      <c r="J182" s="75"/>
      <c r="K182" s="75"/>
      <c r="L182" s="75"/>
      <c r="M182" s="75"/>
      <c r="N182" s="75"/>
      <c r="O182" s="75"/>
    </row>
    <row r="183" spans="3:15" ht="14.5" customHeight="1">
      <c r="C183" s="75"/>
      <c r="D183" s="75"/>
      <c r="E183" s="75"/>
      <c r="F183" s="75"/>
      <c r="G183" s="76"/>
      <c r="H183" s="76"/>
      <c r="I183" s="76"/>
      <c r="J183" s="75"/>
      <c r="K183" s="75"/>
      <c r="L183" s="75"/>
      <c r="M183" s="75"/>
      <c r="N183" s="75"/>
      <c r="O183" s="75"/>
    </row>
    <row r="184" spans="3:15" ht="14.5" customHeight="1">
      <c r="C184" s="71" t="s">
        <v>876</v>
      </c>
      <c r="D184" s="113"/>
      <c r="E184" s="113"/>
      <c r="F184" s="113"/>
      <c r="G184" s="113"/>
      <c r="H184" s="113"/>
      <c r="I184" s="113"/>
      <c r="J184" s="114"/>
      <c r="K184" s="114"/>
      <c r="L184" s="114"/>
      <c r="M184" s="114"/>
      <c r="N184" s="114"/>
      <c r="O184" s="114"/>
    </row>
    <row r="185" spans="3:15" ht="14.5" customHeight="1">
      <c r="C185" s="113"/>
      <c r="D185" s="113"/>
      <c r="E185" s="113"/>
      <c r="F185" s="113"/>
      <c r="G185" s="113"/>
      <c r="H185" s="113"/>
      <c r="I185" s="114"/>
      <c r="J185" s="114"/>
      <c r="K185" s="114"/>
      <c r="L185" s="114"/>
      <c r="M185" s="114"/>
      <c r="N185" s="114"/>
      <c r="O185" s="114"/>
    </row>
    <row r="186" spans="3:15" ht="14.5" customHeight="1">
      <c r="C186" s="1322" t="s">
        <v>901</v>
      </c>
      <c r="D186" s="1322"/>
      <c r="E186" s="1322"/>
      <c r="F186" s="1322"/>
      <c r="G186" s="1322"/>
      <c r="H186" s="1322"/>
      <c r="I186" s="1322"/>
      <c r="J186" s="114"/>
      <c r="K186" s="114"/>
      <c r="L186" s="114"/>
      <c r="M186" s="114"/>
      <c r="N186" s="114"/>
      <c r="O186" s="114"/>
    </row>
    <row r="187" spans="3:15" ht="14.5" customHeight="1">
      <c r="C187" s="116" t="s">
        <v>902</v>
      </c>
      <c r="D187" s="1322" t="s">
        <v>903</v>
      </c>
      <c r="E187" s="1322"/>
      <c r="F187" s="1322"/>
      <c r="G187" s="1322"/>
      <c r="H187" s="1322"/>
      <c r="I187" s="1322"/>
      <c r="J187" s="114"/>
      <c r="K187" s="114"/>
      <c r="L187" s="114"/>
      <c r="M187" s="114"/>
      <c r="N187" s="114"/>
      <c r="O187" s="114"/>
    </row>
    <row r="188" spans="3:15" ht="14.5" customHeight="1">
      <c r="C188" s="116" t="s">
        <v>904</v>
      </c>
      <c r="D188" s="1322" t="s">
        <v>905</v>
      </c>
      <c r="E188" s="1322"/>
      <c r="F188" s="1322"/>
      <c r="G188" s="1322"/>
      <c r="H188" s="1322"/>
      <c r="I188" s="1322"/>
      <c r="J188" s="114"/>
      <c r="K188" s="114"/>
      <c r="L188" s="114"/>
      <c r="M188" s="114"/>
      <c r="N188" s="114"/>
      <c r="O188" s="114"/>
    </row>
    <row r="189" spans="3:15" ht="14">
      <c r="C189" s="116" t="s">
        <v>906</v>
      </c>
      <c r="D189" s="1322" t="s">
        <v>2067</v>
      </c>
      <c r="E189" s="1322"/>
      <c r="F189" s="1322"/>
      <c r="G189" s="1322"/>
      <c r="H189" s="1322"/>
      <c r="I189" s="1322"/>
      <c r="J189" s="114"/>
      <c r="K189" s="114"/>
      <c r="L189" s="114"/>
      <c r="M189" s="114"/>
      <c r="N189" s="114"/>
      <c r="O189" s="114"/>
    </row>
    <row r="190" spans="3:15" ht="14">
      <c r="C190" s="116" t="s">
        <v>907</v>
      </c>
      <c r="D190" s="1322" t="s">
        <v>908</v>
      </c>
      <c r="E190" s="1322"/>
      <c r="F190" s="1322"/>
      <c r="G190" s="1322"/>
      <c r="H190" s="1322"/>
      <c r="I190" s="1322"/>
      <c r="J190" s="114"/>
      <c r="K190" s="114"/>
      <c r="L190" s="114"/>
      <c r="M190" s="114"/>
      <c r="N190" s="114"/>
      <c r="O190" s="114"/>
    </row>
    <row r="191" spans="3:15" ht="14">
      <c r="C191" s="116" t="s">
        <v>909</v>
      </c>
      <c r="D191" s="1322" t="s">
        <v>910</v>
      </c>
      <c r="E191" s="1322"/>
      <c r="F191" s="1322"/>
      <c r="G191" s="1322"/>
      <c r="H191" s="1322"/>
      <c r="I191" s="1322"/>
      <c r="J191" s="114"/>
      <c r="K191" s="114"/>
      <c r="L191" s="114"/>
      <c r="M191" s="114"/>
      <c r="N191" s="114"/>
      <c r="O191" s="114"/>
    </row>
    <row r="192" spans="3:15" ht="14">
      <c r="C192" s="116" t="s">
        <v>911</v>
      </c>
      <c r="D192" s="1322" t="s">
        <v>912</v>
      </c>
      <c r="E192" s="1322"/>
      <c r="F192" s="1322"/>
      <c r="G192" s="1322"/>
      <c r="H192" s="1322"/>
      <c r="I192" s="1322"/>
      <c r="J192" s="114"/>
      <c r="K192" s="114"/>
      <c r="L192" s="114"/>
      <c r="M192" s="114"/>
      <c r="N192" s="114"/>
      <c r="O192" s="114"/>
    </row>
    <row r="193" spans="3:15" ht="14">
      <c r="C193" s="116" t="s">
        <v>913</v>
      </c>
      <c r="D193" s="1322" t="s">
        <v>914</v>
      </c>
      <c r="E193" s="1322"/>
      <c r="F193" s="1322"/>
      <c r="G193" s="1322"/>
      <c r="H193" s="1322"/>
      <c r="I193" s="1322"/>
      <c r="J193" s="114"/>
      <c r="K193" s="114"/>
      <c r="L193" s="114"/>
      <c r="M193" s="114"/>
      <c r="N193" s="114"/>
      <c r="O193" s="114"/>
    </row>
    <row r="194" spans="3:15" ht="13">
      <c r="C194" s="115"/>
      <c r="D194" s="115"/>
      <c r="E194" s="115"/>
      <c r="F194" s="115"/>
      <c r="G194" s="115"/>
      <c r="H194" s="115"/>
      <c r="I194" s="114"/>
      <c r="J194" s="114"/>
      <c r="K194" s="114"/>
      <c r="L194" s="114"/>
      <c r="M194" s="114"/>
      <c r="N194" s="114"/>
      <c r="O194" s="114"/>
    </row>
    <row r="195" spans="3:15" ht="14.5" customHeight="1">
      <c r="C195" s="115"/>
      <c r="D195" s="117" t="s">
        <v>878</v>
      </c>
      <c r="E195" s="1306"/>
      <c r="F195" s="1306"/>
      <c r="G195" s="1306"/>
      <c r="H195" s="115"/>
      <c r="I195" s="114"/>
      <c r="J195" s="114"/>
      <c r="K195" s="114"/>
      <c r="L195" s="114"/>
      <c r="M195" s="114"/>
      <c r="N195" s="114"/>
      <c r="O195" s="114"/>
    </row>
    <row r="196" spans="3:15" ht="14">
      <c r="C196" s="115"/>
      <c r="D196" s="117" t="s">
        <v>879</v>
      </c>
      <c r="E196" s="1306"/>
      <c r="F196" s="1306"/>
      <c r="G196" s="1306"/>
      <c r="H196" s="115"/>
      <c r="I196" s="114"/>
      <c r="J196" s="114"/>
      <c r="K196" s="114"/>
      <c r="L196" s="114"/>
      <c r="M196" s="114"/>
      <c r="N196" s="114"/>
      <c r="O196" s="114"/>
    </row>
    <row r="197" spans="3:15" ht="14.5" customHeight="1">
      <c r="C197" s="115"/>
      <c r="D197" s="117" t="s">
        <v>424</v>
      </c>
      <c r="E197" s="1307"/>
      <c r="F197" s="1302"/>
      <c r="G197" s="1302"/>
      <c r="H197" s="115"/>
      <c r="I197" s="114"/>
      <c r="J197" s="114"/>
      <c r="K197" s="114"/>
      <c r="L197" s="114"/>
      <c r="M197" s="114"/>
      <c r="N197" s="114"/>
      <c r="O197" s="114"/>
    </row>
    <row r="198" spans="3:15" ht="14">
      <c r="C198" s="115"/>
      <c r="D198" s="117" t="s">
        <v>915</v>
      </c>
      <c r="E198" s="1302"/>
      <c r="F198" s="1302"/>
      <c r="G198" s="1302"/>
      <c r="H198" s="115"/>
      <c r="I198" s="114"/>
      <c r="J198" s="114"/>
      <c r="K198" s="114"/>
      <c r="L198" s="114"/>
      <c r="M198" s="114"/>
      <c r="N198" s="114"/>
      <c r="O198" s="114"/>
    </row>
    <row r="199" spans="3:15" ht="14.5" customHeight="1">
      <c r="C199" s="115"/>
      <c r="D199" s="115"/>
      <c r="E199" s="115"/>
      <c r="F199" s="115"/>
      <c r="G199" s="115"/>
      <c r="H199" s="115"/>
      <c r="I199" s="115"/>
      <c r="J199" s="114"/>
      <c r="K199" s="114"/>
      <c r="L199" s="114"/>
      <c r="M199" s="114"/>
      <c r="N199" s="114"/>
      <c r="O199" s="114"/>
    </row>
    <row r="200" spans="3:15" ht="13">
      <c r="C200" s="1328" t="s">
        <v>916</v>
      </c>
      <c r="D200" s="1328"/>
      <c r="E200" s="1328"/>
      <c r="F200" s="1328"/>
      <c r="G200" s="1328"/>
      <c r="H200" s="1328"/>
      <c r="I200" s="1328"/>
      <c r="J200" s="114"/>
      <c r="K200" s="114"/>
      <c r="L200" s="114"/>
      <c r="M200" s="114"/>
      <c r="N200" s="114"/>
      <c r="O200" s="114"/>
    </row>
    <row r="201" spans="3:15" ht="13">
      <c r="C201" s="118"/>
      <c r="D201" s="118"/>
      <c r="E201" s="115"/>
      <c r="F201" s="115"/>
      <c r="G201" s="115"/>
      <c r="H201" s="115"/>
      <c r="I201" s="114"/>
      <c r="J201" s="114"/>
      <c r="K201" s="114"/>
      <c r="L201" s="114"/>
      <c r="M201" s="114"/>
      <c r="N201" s="114"/>
      <c r="O201" s="114"/>
    </row>
    <row r="202" spans="3:15" ht="13">
      <c r="C202" s="1329" t="s">
        <v>1222</v>
      </c>
      <c r="D202" s="1329"/>
      <c r="E202" s="1329"/>
      <c r="F202" s="1329"/>
      <c r="G202" s="1329"/>
      <c r="H202" s="1329"/>
      <c r="I202" s="1329"/>
      <c r="J202" s="114"/>
      <c r="K202" s="114"/>
      <c r="L202" s="114"/>
      <c r="M202" s="114"/>
      <c r="N202" s="114"/>
      <c r="O202" s="114"/>
    </row>
    <row r="203" spans="3:15" ht="13">
      <c r="C203" s="118"/>
      <c r="D203" s="115"/>
      <c r="E203" s="115"/>
      <c r="F203" s="115"/>
      <c r="G203" s="115"/>
      <c r="H203" s="115"/>
      <c r="I203" s="114"/>
      <c r="J203" s="114"/>
      <c r="K203" s="114"/>
      <c r="L203" s="114"/>
      <c r="M203" s="114"/>
      <c r="N203" s="114"/>
      <c r="O203" s="114"/>
    </row>
    <row r="204" spans="3:15" ht="13">
      <c r="C204" s="1330" t="s">
        <v>1223</v>
      </c>
      <c r="D204" s="1330"/>
      <c r="E204" s="1330"/>
      <c r="F204" s="1330"/>
      <c r="G204" s="1330"/>
      <c r="H204" s="1330"/>
      <c r="I204" s="1330"/>
      <c r="J204" s="114"/>
      <c r="K204" s="114"/>
      <c r="L204" s="114"/>
      <c r="M204" s="114"/>
      <c r="N204" s="114"/>
      <c r="O204" s="114"/>
    </row>
    <row r="205" spans="3:15" ht="13">
      <c r="C205" s="115"/>
      <c r="D205" s="115"/>
      <c r="E205" s="115"/>
      <c r="F205" s="115"/>
      <c r="G205" s="115"/>
      <c r="H205" s="115"/>
      <c r="I205" s="114"/>
      <c r="J205" s="114"/>
      <c r="K205" s="114"/>
      <c r="L205" s="114"/>
      <c r="M205" s="114"/>
      <c r="N205" s="114"/>
      <c r="O205" s="114"/>
    </row>
    <row r="206" spans="3:15" ht="14">
      <c r="C206" s="115"/>
      <c r="D206" s="117" t="s">
        <v>1224</v>
      </c>
      <c r="E206" s="1302"/>
      <c r="F206" s="1302"/>
      <c r="G206" s="1302"/>
      <c r="H206" s="115"/>
      <c r="I206" s="114"/>
      <c r="J206" s="114"/>
      <c r="K206" s="114"/>
      <c r="L206" s="114"/>
      <c r="M206" s="114"/>
      <c r="N206" s="114"/>
      <c r="O206" s="114"/>
    </row>
    <row r="207" spans="3:15" ht="14">
      <c r="C207" s="115"/>
      <c r="D207" s="117" t="s">
        <v>1225</v>
      </c>
      <c r="E207" s="1302"/>
      <c r="F207" s="1302"/>
      <c r="G207" s="1302"/>
      <c r="H207" s="115"/>
      <c r="I207" s="114"/>
      <c r="J207" s="114"/>
      <c r="K207" s="114"/>
      <c r="L207" s="114"/>
      <c r="M207" s="114"/>
      <c r="N207" s="114"/>
      <c r="O207" s="114"/>
    </row>
    <row r="208" spans="3:15" ht="42">
      <c r="C208" s="115"/>
      <c r="D208" s="117" t="s">
        <v>1226</v>
      </c>
      <c r="E208" s="1302"/>
      <c r="F208" s="1302"/>
      <c r="G208" s="1302"/>
      <c r="H208" s="115"/>
      <c r="I208" s="114"/>
      <c r="J208" s="114"/>
      <c r="K208" s="114"/>
      <c r="L208" s="114"/>
      <c r="M208" s="114"/>
      <c r="N208" s="114"/>
      <c r="O208" s="114"/>
    </row>
    <row r="209" spans="3:15" ht="14">
      <c r="C209" s="115"/>
      <c r="D209" s="117" t="s">
        <v>1227</v>
      </c>
      <c r="E209" s="1302"/>
      <c r="F209" s="1302"/>
      <c r="G209" s="1302"/>
      <c r="H209" s="115"/>
      <c r="I209" s="114"/>
      <c r="J209" s="114"/>
      <c r="K209" s="114"/>
      <c r="L209" s="114"/>
      <c r="M209" s="114"/>
      <c r="N209" s="114"/>
      <c r="O209" s="114"/>
    </row>
    <row r="210" spans="3:15" ht="14">
      <c r="C210" s="115"/>
      <c r="D210" s="117" t="s">
        <v>1228</v>
      </c>
      <c r="E210" s="1302"/>
      <c r="F210" s="1302"/>
      <c r="G210" s="1302"/>
      <c r="H210" s="115"/>
      <c r="I210" s="114"/>
      <c r="J210" s="114"/>
      <c r="K210" s="114"/>
      <c r="L210" s="114"/>
      <c r="M210" s="114"/>
      <c r="N210" s="114"/>
      <c r="O210" s="114"/>
    </row>
    <row r="211" spans="3:15" ht="14">
      <c r="C211" s="115"/>
      <c r="D211" s="117" t="s">
        <v>424</v>
      </c>
      <c r="E211" s="1302"/>
      <c r="F211" s="1302"/>
      <c r="G211" s="1302"/>
      <c r="H211" s="115"/>
      <c r="I211" s="114"/>
      <c r="J211" s="114"/>
      <c r="K211" s="114"/>
      <c r="L211" s="114"/>
      <c r="M211" s="114"/>
      <c r="N211" s="114"/>
      <c r="O211" s="114"/>
    </row>
    <row r="212" spans="3:15" ht="14">
      <c r="C212" s="115"/>
      <c r="D212" s="117" t="s">
        <v>880</v>
      </c>
      <c r="E212" s="1302"/>
      <c r="F212" s="1302"/>
      <c r="G212" s="1302"/>
      <c r="H212" s="115"/>
      <c r="I212" s="115"/>
      <c r="J212" s="114"/>
      <c r="K212" s="114"/>
      <c r="L212" s="114"/>
      <c r="M212" s="114"/>
      <c r="N212" s="114"/>
      <c r="O212" s="114"/>
    </row>
    <row r="217" spans="3:15" ht="25">
      <c r="C217" s="1303" t="s">
        <v>917</v>
      </c>
      <c r="D217" s="1303"/>
      <c r="E217" s="1303"/>
      <c r="F217" s="1303"/>
      <c r="G217" s="1303"/>
      <c r="H217" s="1303"/>
      <c r="I217" s="1303"/>
      <c r="J217" s="1303"/>
      <c r="K217" s="1303"/>
      <c r="L217" s="1303"/>
      <c r="M217" s="119"/>
      <c r="N217" s="119"/>
    </row>
    <row r="218" spans="3:15" ht="25">
      <c r="C218" s="1256" t="s">
        <v>881</v>
      </c>
      <c r="D218" s="1256"/>
      <c r="E218" s="1256"/>
      <c r="F218" s="1256"/>
      <c r="G218" s="1256"/>
      <c r="H218" s="1256"/>
      <c r="I218" s="1256"/>
      <c r="J218" s="1256"/>
      <c r="K218" s="1256"/>
      <c r="L218" s="1256"/>
      <c r="M218" s="119"/>
      <c r="N218" s="119"/>
    </row>
    <row r="219" spans="3:15">
      <c r="C219" s="120"/>
      <c r="D219" s="121"/>
      <c r="E219" s="121"/>
      <c r="F219" s="121"/>
      <c r="G219" s="121"/>
      <c r="H219" s="121"/>
      <c r="I219" s="121"/>
      <c r="J219" s="121"/>
      <c r="K219" s="121"/>
      <c r="L219" s="121"/>
      <c r="M219" s="121"/>
      <c r="N219" s="121"/>
    </row>
    <row r="220" spans="3:15" ht="42">
      <c r="C220" s="9" t="s">
        <v>437</v>
      </c>
      <c r="D220" s="9" t="s">
        <v>438</v>
      </c>
      <c r="E220" s="9" t="s">
        <v>439</v>
      </c>
      <c r="F220" s="9" t="s">
        <v>440</v>
      </c>
      <c r="G220" s="9" t="s">
        <v>431</v>
      </c>
      <c r="H220" s="9" t="s">
        <v>441</v>
      </c>
      <c r="I220" s="9" t="s">
        <v>442</v>
      </c>
      <c r="J220" s="9" t="s">
        <v>443</v>
      </c>
      <c r="K220" s="9" t="s">
        <v>444</v>
      </c>
      <c r="L220" s="9" t="s">
        <v>445</v>
      </c>
      <c r="M220" s="122"/>
      <c r="N220" s="122"/>
    </row>
    <row r="221" spans="3:15">
      <c r="C221" s="123"/>
      <c r="D221" s="124"/>
      <c r="E221" s="125"/>
      <c r="F221" s="125"/>
      <c r="G221" s="125"/>
      <c r="H221" s="126"/>
      <c r="I221" s="127"/>
      <c r="J221" s="127"/>
      <c r="K221" s="127"/>
      <c r="L221" s="127"/>
      <c r="M221" s="121"/>
      <c r="N221" s="121"/>
    </row>
    <row r="222" spans="3:15">
      <c r="C222" s="123"/>
      <c r="D222" s="124"/>
      <c r="E222" s="125"/>
      <c r="F222" s="125"/>
      <c r="G222" s="125"/>
      <c r="H222" s="126"/>
      <c r="I222" s="127"/>
      <c r="J222" s="127"/>
      <c r="K222" s="127"/>
      <c r="L222" s="127"/>
      <c r="M222" s="121"/>
      <c r="N222" s="121"/>
    </row>
    <row r="223" spans="3:15">
      <c r="C223" s="123"/>
      <c r="D223" s="124"/>
      <c r="E223" s="125"/>
      <c r="F223" s="125"/>
      <c r="G223" s="125"/>
      <c r="H223" s="126"/>
      <c r="I223" s="127"/>
      <c r="J223" s="127"/>
      <c r="K223" s="127"/>
      <c r="L223" s="127"/>
      <c r="M223" s="121"/>
      <c r="N223" s="121"/>
    </row>
    <row r="224" spans="3:15">
      <c r="C224" s="123"/>
      <c r="D224" s="124"/>
      <c r="E224" s="125"/>
      <c r="F224" s="125"/>
      <c r="G224" s="125"/>
      <c r="H224" s="126"/>
      <c r="I224" s="127"/>
      <c r="J224" s="127"/>
      <c r="K224" s="127"/>
      <c r="L224" s="127"/>
      <c r="M224" s="121"/>
      <c r="N224" s="121"/>
    </row>
    <row r="225" spans="3:14">
      <c r="C225" s="123"/>
      <c r="D225" s="124"/>
      <c r="E225" s="125"/>
      <c r="F225" s="125"/>
      <c r="G225" s="125"/>
      <c r="H225" s="126"/>
      <c r="I225" s="127"/>
      <c r="J225" s="127"/>
      <c r="K225" s="127"/>
      <c r="L225" s="127"/>
      <c r="M225" s="121"/>
      <c r="N225" s="121"/>
    </row>
    <row r="226" spans="3:14">
      <c r="C226" s="123"/>
      <c r="D226" s="124"/>
      <c r="E226" s="125"/>
      <c r="F226" s="125"/>
      <c r="G226" s="125"/>
      <c r="H226" s="126"/>
      <c r="I226" s="127"/>
      <c r="J226" s="127"/>
      <c r="K226" s="127"/>
      <c r="L226" s="127"/>
      <c r="M226" s="121"/>
      <c r="N226" s="121"/>
    </row>
    <row r="227" spans="3:14">
      <c r="C227" s="123"/>
      <c r="D227" s="124"/>
      <c r="E227" s="125"/>
      <c r="F227" s="125"/>
      <c r="G227" s="125"/>
      <c r="H227" s="126"/>
      <c r="I227" s="127"/>
      <c r="J227" s="127"/>
      <c r="K227" s="127"/>
      <c r="L227" s="127"/>
      <c r="M227" s="121"/>
      <c r="N227" s="121"/>
    </row>
    <row r="228" spans="3:14">
      <c r="C228" s="123"/>
      <c r="D228" s="124"/>
      <c r="E228" s="125"/>
      <c r="F228" s="125"/>
      <c r="G228" s="125"/>
      <c r="H228" s="126"/>
      <c r="I228" s="127"/>
      <c r="J228" s="127"/>
      <c r="K228" s="127"/>
      <c r="L228" s="127"/>
      <c r="M228" s="121"/>
      <c r="N228" s="121"/>
    </row>
    <row r="229" spans="3:14">
      <c r="C229" s="123"/>
      <c r="D229" s="124"/>
      <c r="E229" s="125"/>
      <c r="F229" s="125"/>
      <c r="G229" s="125"/>
      <c r="H229" s="126"/>
      <c r="I229" s="127"/>
      <c r="J229" s="127"/>
      <c r="K229" s="127"/>
      <c r="L229" s="127"/>
      <c r="M229" s="121"/>
      <c r="N229" s="121"/>
    </row>
    <row r="230" spans="3:14">
      <c r="C230" s="123"/>
      <c r="D230" s="124"/>
      <c r="E230" s="125"/>
      <c r="F230" s="125"/>
      <c r="G230" s="125"/>
      <c r="H230" s="126"/>
      <c r="I230" s="127"/>
      <c r="J230" s="127"/>
      <c r="K230" s="127"/>
      <c r="L230" s="127"/>
      <c r="M230" s="121"/>
      <c r="N230" s="121"/>
    </row>
    <row r="231" spans="3:14">
      <c r="C231" s="123"/>
      <c r="D231" s="124"/>
      <c r="E231" s="125"/>
      <c r="F231" s="125"/>
      <c r="G231" s="125"/>
      <c r="H231" s="126"/>
      <c r="I231" s="127"/>
      <c r="J231" s="127"/>
      <c r="K231" s="127"/>
      <c r="L231" s="127"/>
      <c r="M231" s="121"/>
      <c r="N231" s="121"/>
    </row>
    <row r="232" spans="3:14">
      <c r="C232" s="123"/>
      <c r="D232" s="124"/>
      <c r="E232" s="125"/>
      <c r="F232" s="125"/>
      <c r="G232" s="125"/>
      <c r="H232" s="126"/>
      <c r="I232" s="127"/>
      <c r="J232" s="127"/>
      <c r="K232" s="127"/>
      <c r="L232" s="127"/>
      <c r="M232" s="121"/>
      <c r="N232" s="121"/>
    </row>
    <row r="233" spans="3:14">
      <c r="C233" s="123"/>
      <c r="D233" s="124"/>
      <c r="E233" s="125"/>
      <c r="F233" s="125"/>
      <c r="G233" s="125"/>
      <c r="H233" s="126"/>
      <c r="I233" s="127"/>
      <c r="J233" s="127"/>
      <c r="K233" s="127"/>
      <c r="L233" s="127"/>
      <c r="M233" s="121"/>
      <c r="N233" s="121"/>
    </row>
    <row r="234" spans="3:14">
      <c r="C234" s="123"/>
      <c r="D234" s="124"/>
      <c r="E234" s="125"/>
      <c r="F234" s="125"/>
      <c r="G234" s="125"/>
      <c r="H234" s="126"/>
      <c r="I234" s="127"/>
      <c r="J234" s="127"/>
      <c r="K234" s="127"/>
      <c r="L234" s="127"/>
      <c r="M234" s="121"/>
      <c r="N234" s="121"/>
    </row>
    <row r="235" spans="3:14">
      <c r="C235" s="123"/>
      <c r="D235" s="124"/>
      <c r="E235" s="125"/>
      <c r="F235" s="125"/>
      <c r="G235" s="125"/>
      <c r="H235" s="126"/>
      <c r="I235" s="127"/>
      <c r="J235" s="127"/>
      <c r="K235" s="127"/>
      <c r="L235" s="127"/>
      <c r="M235" s="121"/>
      <c r="N235" s="121"/>
    </row>
    <row r="236" spans="3:14" ht="14">
      <c r="C236" s="9" t="s">
        <v>185</v>
      </c>
      <c r="D236" s="9"/>
      <c r="E236" s="10">
        <f>SUM(E221:E235)</f>
        <v>0</v>
      </c>
      <c r="F236" s="10">
        <f>SUM(F221:F235)</f>
        <v>0</v>
      </c>
      <c r="G236" s="10">
        <f>SUM(G221:G235)</f>
        <v>0</v>
      </c>
      <c r="H236" s="11"/>
      <c r="I236" s="121"/>
      <c r="J236" s="121"/>
      <c r="K236" s="121"/>
      <c r="L236" s="121"/>
      <c r="M236" s="121"/>
      <c r="N236" s="121"/>
    </row>
    <row r="237" spans="3:14">
      <c r="C237" s="128" t="s">
        <v>918</v>
      </c>
      <c r="D237" s="129"/>
      <c r="E237" s="129"/>
      <c r="F237" s="129"/>
      <c r="G237" s="129"/>
      <c r="H237" s="129"/>
      <c r="I237" s="121"/>
      <c r="J237" s="121"/>
      <c r="K237" s="121"/>
      <c r="L237" s="121"/>
      <c r="M237" s="121"/>
      <c r="N237" s="121"/>
    </row>
    <row r="238" spans="3:14">
      <c r="C238" s="130" t="s">
        <v>1229</v>
      </c>
      <c r="D238" s="130"/>
      <c r="E238" s="130"/>
      <c r="F238" s="130"/>
      <c r="G238" s="130"/>
      <c r="H238" s="130"/>
      <c r="I238" s="130"/>
      <c r="J238" s="121"/>
      <c r="K238" s="121"/>
      <c r="L238" s="121"/>
      <c r="M238" s="121"/>
      <c r="N238" s="121"/>
    </row>
    <row r="239" spans="3:14" ht="13">
      <c r="C239" s="71" t="s">
        <v>876</v>
      </c>
      <c r="D239" s="130"/>
      <c r="E239" s="130"/>
      <c r="F239" s="130"/>
      <c r="G239" s="130"/>
      <c r="H239" s="130"/>
      <c r="I239" s="119"/>
      <c r="J239" s="121"/>
      <c r="K239" s="121"/>
      <c r="L239" s="121"/>
      <c r="M239" s="121"/>
      <c r="N239" s="121"/>
    </row>
    <row r="240" spans="3:14">
      <c r="C240" s="1305"/>
      <c r="D240" s="1305"/>
      <c r="E240" s="1305"/>
      <c r="F240" s="1305"/>
      <c r="G240" s="1305"/>
      <c r="H240" s="1305"/>
      <c r="I240" s="1305"/>
      <c r="J240" s="121"/>
      <c r="K240" s="121"/>
      <c r="L240" s="121"/>
      <c r="M240" s="121"/>
      <c r="N240" s="121"/>
    </row>
    <row r="241" spans="3:14" ht="13">
      <c r="C241" s="72" t="s">
        <v>919</v>
      </c>
      <c r="D241" s="72"/>
      <c r="E241" s="72"/>
      <c r="F241" s="72"/>
      <c r="G241" s="72"/>
      <c r="H241" s="72"/>
      <c r="I241" s="72"/>
      <c r="J241" s="121"/>
      <c r="K241" s="121"/>
      <c r="L241" s="121"/>
      <c r="M241" s="121"/>
      <c r="N241" s="121"/>
    </row>
    <row r="242" spans="3:14">
      <c r="C242" s="1305"/>
      <c r="D242" s="1305"/>
      <c r="E242" s="1305"/>
      <c r="F242" s="1305"/>
      <c r="G242" s="1305"/>
      <c r="H242" s="1305"/>
      <c r="I242" s="1305"/>
      <c r="J242" s="121"/>
      <c r="K242" s="121"/>
      <c r="L242" s="121"/>
      <c r="M242" s="121"/>
      <c r="N242" s="121"/>
    </row>
    <row r="243" spans="3:14" ht="42">
      <c r="C243" s="55" t="s">
        <v>878</v>
      </c>
      <c r="D243" s="69"/>
      <c r="E243" s="130"/>
      <c r="F243" s="130"/>
      <c r="G243" s="130"/>
      <c r="H243" s="130"/>
      <c r="I243" s="130"/>
      <c r="J243" s="121"/>
      <c r="K243" s="121"/>
      <c r="L243" s="121"/>
      <c r="M243" s="121"/>
      <c r="N243" s="121"/>
    </row>
    <row r="244" spans="3:14" ht="14">
      <c r="C244" s="55" t="s">
        <v>879</v>
      </c>
      <c r="D244" s="69"/>
      <c r="E244" s="130"/>
      <c r="F244" s="130"/>
      <c r="G244" s="130"/>
      <c r="H244" s="130"/>
      <c r="I244" s="130"/>
      <c r="J244" s="121"/>
      <c r="K244" s="121"/>
      <c r="L244" s="121"/>
      <c r="M244" s="121"/>
      <c r="N244" s="121"/>
    </row>
    <row r="245" spans="3:14" ht="14">
      <c r="C245" s="55" t="s">
        <v>424</v>
      </c>
      <c r="D245" s="73"/>
      <c r="E245" s="130"/>
      <c r="F245" s="130"/>
      <c r="G245" s="130"/>
      <c r="H245" s="130"/>
      <c r="I245" s="130"/>
      <c r="J245" s="121"/>
      <c r="K245" s="121"/>
      <c r="L245" s="121"/>
      <c r="M245" s="121"/>
      <c r="N245" s="121"/>
    </row>
    <row r="246" spans="3:14" ht="28">
      <c r="C246" s="55" t="s">
        <v>915</v>
      </c>
      <c r="D246" s="74"/>
      <c r="E246" s="130"/>
      <c r="F246" s="130"/>
      <c r="G246" s="130"/>
      <c r="H246" s="130"/>
      <c r="I246" s="130"/>
      <c r="J246" s="121"/>
      <c r="K246" s="121"/>
      <c r="L246" s="121"/>
      <c r="M246" s="121"/>
      <c r="N246" s="121"/>
    </row>
    <row r="247" spans="3:14">
      <c r="C247" s="130"/>
      <c r="D247" s="130"/>
      <c r="E247" s="130"/>
      <c r="F247" s="130"/>
      <c r="G247" s="130"/>
      <c r="H247" s="130"/>
      <c r="I247" s="130"/>
      <c r="J247" s="121"/>
      <c r="K247" s="121"/>
      <c r="L247" s="121"/>
      <c r="M247" s="121"/>
      <c r="N247" s="121"/>
    </row>
    <row r="250" spans="3:14" ht="25">
      <c r="C250" s="1303" t="s">
        <v>920</v>
      </c>
      <c r="D250" s="1303"/>
      <c r="E250" s="1303"/>
      <c r="F250" s="1303"/>
      <c r="G250" s="1303"/>
      <c r="H250" s="1303"/>
      <c r="I250" s="1303"/>
      <c r="J250" s="131"/>
      <c r="K250" s="131"/>
    </row>
    <row r="251" spans="3:14" ht="25">
      <c r="C251" s="1256" t="s">
        <v>921</v>
      </c>
      <c r="D251" s="1256"/>
      <c r="E251" s="1256"/>
      <c r="F251" s="1256"/>
      <c r="G251" s="1256"/>
      <c r="H251" s="1256"/>
      <c r="I251" s="1256"/>
      <c r="J251" s="131"/>
      <c r="K251" s="131"/>
    </row>
    <row r="252" spans="3:14">
      <c r="C252" s="132"/>
      <c r="D252" s="132"/>
      <c r="E252" s="132"/>
      <c r="F252" s="132"/>
      <c r="G252" s="132"/>
      <c r="H252" s="132"/>
      <c r="I252" s="132"/>
      <c r="J252" s="132"/>
      <c r="K252" s="132"/>
    </row>
    <row r="253" spans="3:14" ht="28">
      <c r="C253" s="133" t="s">
        <v>922</v>
      </c>
      <c r="D253" s="133" t="s">
        <v>923</v>
      </c>
      <c r="E253" s="9" t="s">
        <v>924</v>
      </c>
      <c r="F253" s="133" t="s">
        <v>925</v>
      </c>
      <c r="G253" s="133" t="s">
        <v>926</v>
      </c>
      <c r="H253" s="133" t="s">
        <v>927</v>
      </c>
      <c r="I253" s="133" t="s">
        <v>928</v>
      </c>
      <c r="J253" s="132"/>
      <c r="K253" s="132"/>
    </row>
    <row r="254" spans="3:14" ht="13">
      <c r="C254" s="134"/>
      <c r="D254" s="135"/>
      <c r="E254" s="136"/>
      <c r="F254" s="136"/>
      <c r="G254" s="137"/>
      <c r="H254" s="138"/>
      <c r="I254" s="139"/>
      <c r="J254" s="132"/>
      <c r="K254" s="132"/>
    </row>
    <row r="255" spans="3:14" ht="13">
      <c r="C255" s="134"/>
      <c r="D255" s="135"/>
      <c r="E255" s="136"/>
      <c r="F255" s="136"/>
      <c r="G255" s="137"/>
      <c r="H255" s="138"/>
      <c r="I255" s="139"/>
      <c r="J255" s="132"/>
      <c r="K255" s="132"/>
    </row>
    <row r="256" spans="3:14" ht="13">
      <c r="C256" s="134"/>
      <c r="D256" s="135"/>
      <c r="E256" s="136"/>
      <c r="F256" s="136"/>
      <c r="G256" s="137"/>
      <c r="H256" s="138"/>
      <c r="I256" s="139"/>
      <c r="J256" s="132"/>
      <c r="K256" s="132"/>
    </row>
    <row r="257" spans="3:11" ht="13">
      <c r="C257" s="134"/>
      <c r="D257" s="135"/>
      <c r="E257" s="136"/>
      <c r="F257" s="136"/>
      <c r="G257" s="137"/>
      <c r="H257" s="138"/>
      <c r="I257" s="139"/>
      <c r="J257" s="132"/>
      <c r="K257" s="132"/>
    </row>
    <row r="258" spans="3:11" ht="13">
      <c r="C258" s="134"/>
      <c r="D258" s="135"/>
      <c r="E258" s="136"/>
      <c r="F258" s="136"/>
      <c r="G258" s="137"/>
      <c r="H258" s="138"/>
      <c r="I258" s="139"/>
      <c r="J258" s="132"/>
      <c r="K258" s="132"/>
    </row>
    <row r="259" spans="3:11" ht="13">
      <c r="C259" s="134"/>
      <c r="D259" s="135"/>
      <c r="E259" s="136"/>
      <c r="F259" s="136"/>
      <c r="G259" s="137"/>
      <c r="H259" s="138"/>
      <c r="I259" s="139"/>
      <c r="J259" s="132"/>
      <c r="K259" s="132"/>
    </row>
    <row r="260" spans="3:11" ht="13">
      <c r="C260" s="140"/>
      <c r="D260" s="135"/>
      <c r="E260" s="136"/>
      <c r="F260" s="136"/>
      <c r="G260" s="138"/>
      <c r="H260" s="138"/>
      <c r="I260" s="138"/>
      <c r="J260" s="128"/>
      <c r="K260" s="132"/>
    </row>
    <row r="261" spans="3:11" ht="14">
      <c r="C261" s="141"/>
      <c r="D261" s="141"/>
      <c r="E261" s="133" t="s">
        <v>185</v>
      </c>
      <c r="F261" s="133"/>
      <c r="G261" s="142">
        <f>SUM(G254:G260)</f>
        <v>0</v>
      </c>
      <c r="H261" s="142">
        <f>SUM(H254:H260)</f>
        <v>0</v>
      </c>
      <c r="I261" s="143">
        <f>SUM(I254:I260)</f>
        <v>0</v>
      </c>
      <c r="J261" s="132"/>
      <c r="K261" s="132"/>
    </row>
    <row r="262" spans="3:11">
      <c r="C262" s="144"/>
      <c r="D262" s="132"/>
      <c r="E262" s="132"/>
      <c r="F262" s="132"/>
      <c r="G262" s="132"/>
      <c r="H262" s="132"/>
      <c r="I262" s="132"/>
      <c r="J262" s="132"/>
      <c r="K262" s="132"/>
    </row>
    <row r="263" spans="3:11">
      <c r="C263" s="132"/>
      <c r="D263" s="132"/>
      <c r="E263" s="132"/>
      <c r="F263" s="132"/>
      <c r="G263" s="132"/>
      <c r="H263" s="132"/>
      <c r="I263" s="132"/>
      <c r="J263" s="132"/>
      <c r="K263" s="132"/>
    </row>
    <row r="264" spans="3:11" ht="13">
      <c r="C264" s="1304" t="s">
        <v>876</v>
      </c>
      <c r="D264" s="1304"/>
      <c r="E264" s="130"/>
      <c r="F264" s="130"/>
      <c r="G264" s="130"/>
      <c r="H264" s="130"/>
      <c r="I264" s="119"/>
      <c r="J264" s="132"/>
      <c r="K264" s="132"/>
    </row>
    <row r="265" spans="3:11">
      <c r="C265" s="1305"/>
      <c r="D265" s="1305"/>
      <c r="E265" s="1305"/>
      <c r="F265" s="1305"/>
      <c r="G265" s="1305"/>
      <c r="H265" s="1305"/>
      <c r="I265" s="1305"/>
      <c r="J265" s="132"/>
      <c r="K265" s="132"/>
    </row>
    <row r="266" spans="3:11" ht="13">
      <c r="C266" s="72" t="s">
        <v>929</v>
      </c>
      <c r="D266" s="72"/>
      <c r="E266" s="72"/>
      <c r="F266" s="72"/>
      <c r="G266" s="72"/>
      <c r="H266" s="72"/>
      <c r="I266" s="72"/>
      <c r="J266" s="132"/>
      <c r="K266" s="132"/>
    </row>
    <row r="267" spans="3:11">
      <c r="C267" s="1305"/>
      <c r="D267" s="1305"/>
      <c r="E267" s="1305"/>
      <c r="F267" s="1305"/>
      <c r="G267" s="1305"/>
      <c r="H267" s="1305"/>
      <c r="I267" s="1305"/>
      <c r="J267" s="132"/>
      <c r="K267" s="132"/>
    </row>
    <row r="268" spans="3:11" ht="42">
      <c r="C268" s="55" t="s">
        <v>878</v>
      </c>
      <c r="D268" s="69"/>
      <c r="E268" s="130"/>
      <c r="F268" s="130"/>
      <c r="G268" s="130"/>
      <c r="H268" s="130"/>
      <c r="I268" s="130"/>
      <c r="J268" s="132"/>
      <c r="K268" s="132"/>
    </row>
    <row r="269" spans="3:11" ht="14">
      <c r="C269" s="55" t="s">
        <v>879</v>
      </c>
      <c r="D269" s="69"/>
      <c r="E269" s="130"/>
      <c r="F269" s="130"/>
      <c r="G269" s="130"/>
      <c r="H269" s="130"/>
      <c r="I269" s="130"/>
      <c r="J269" s="132"/>
      <c r="K269" s="132"/>
    </row>
    <row r="270" spans="3:11" ht="14">
      <c r="C270" s="55" t="s">
        <v>424</v>
      </c>
      <c r="D270" s="73"/>
      <c r="E270" s="130"/>
      <c r="F270" s="130"/>
      <c r="G270" s="130"/>
      <c r="H270" s="130"/>
      <c r="I270" s="130"/>
      <c r="J270" s="132"/>
      <c r="K270" s="132"/>
    </row>
    <row r="271" spans="3:11" ht="28">
      <c r="C271" s="55" t="s">
        <v>915</v>
      </c>
      <c r="D271" s="69"/>
      <c r="E271" s="130"/>
      <c r="F271" s="130"/>
      <c r="G271" s="130"/>
      <c r="H271" s="130"/>
      <c r="I271" s="130"/>
      <c r="J271" s="132"/>
      <c r="K271" s="132"/>
    </row>
    <row r="272" spans="3:11">
      <c r="C272" s="145"/>
      <c r="D272" s="145"/>
      <c r="E272" s="146"/>
      <c r="F272" s="146"/>
      <c r="G272" s="146"/>
      <c r="H272" s="146"/>
      <c r="I272" s="132"/>
      <c r="J272" s="132"/>
      <c r="K272" s="132"/>
    </row>
    <row r="275" spans="3:14" ht="25">
      <c r="C275" s="1303" t="s">
        <v>930</v>
      </c>
      <c r="D275" s="1303"/>
      <c r="E275" s="1303"/>
      <c r="F275" s="1303"/>
      <c r="G275" s="1303"/>
      <c r="H275" s="1303"/>
      <c r="I275" s="1303"/>
      <c r="J275" s="1303"/>
      <c r="K275" s="1303"/>
      <c r="L275" s="1303"/>
      <c r="M275" s="1303"/>
      <c r="N275" s="1303"/>
    </row>
    <row r="276" spans="3:14" ht="25">
      <c r="C276" s="1256" t="s">
        <v>931</v>
      </c>
      <c r="D276" s="1256"/>
      <c r="E276" s="1256"/>
      <c r="F276" s="1256"/>
      <c r="G276" s="1256"/>
      <c r="H276" s="1256"/>
      <c r="I276" s="1256"/>
      <c r="J276" s="1256"/>
      <c r="K276" s="1256"/>
      <c r="L276" s="1256"/>
      <c r="M276" s="1256"/>
      <c r="N276" s="1256"/>
    </row>
    <row r="277" spans="3:14">
      <c r="C277" s="147"/>
      <c r="D277" s="147"/>
      <c r="E277" s="147"/>
      <c r="F277" s="147"/>
      <c r="G277" s="147"/>
      <c r="H277" s="147"/>
      <c r="I277" s="147"/>
      <c r="J277" s="147"/>
      <c r="K277" s="147"/>
      <c r="L277" s="147"/>
      <c r="M277" s="147"/>
      <c r="N277" s="147"/>
    </row>
    <row r="278" spans="3:14" ht="70">
      <c r="C278" s="9" t="s">
        <v>932</v>
      </c>
      <c r="D278" s="148" t="s">
        <v>341</v>
      </c>
      <c r="E278" s="9" t="s">
        <v>342</v>
      </c>
      <c r="F278" s="9" t="s">
        <v>343</v>
      </c>
      <c r="G278" s="9" t="s">
        <v>1231</v>
      </c>
      <c r="H278" s="9" t="s">
        <v>933</v>
      </c>
      <c r="I278" s="9" t="s">
        <v>345</v>
      </c>
      <c r="J278" s="9" t="s">
        <v>346</v>
      </c>
      <c r="K278" s="9" t="s">
        <v>1232</v>
      </c>
      <c r="L278" s="9" t="s">
        <v>1233</v>
      </c>
      <c r="M278" s="9" t="s">
        <v>347</v>
      </c>
      <c r="N278" s="9" t="s">
        <v>363</v>
      </c>
    </row>
    <row r="279" spans="3:14" ht="13">
      <c r="C279" s="149"/>
      <c r="D279" s="149"/>
      <c r="E279" s="150"/>
      <c r="F279" s="151"/>
      <c r="G279" s="151"/>
      <c r="H279" s="151"/>
      <c r="I279" s="151"/>
      <c r="J279" s="151"/>
      <c r="K279" s="152"/>
      <c r="L279" s="153"/>
      <c r="M279" s="153"/>
      <c r="N279" s="153"/>
    </row>
    <row r="280" spans="3:14" ht="13">
      <c r="C280" s="149"/>
      <c r="D280" s="149"/>
      <c r="E280" s="150"/>
      <c r="F280" s="154"/>
      <c r="G280" s="154"/>
      <c r="H280" s="154"/>
      <c r="I280" s="154"/>
      <c r="J280" s="154"/>
      <c r="K280" s="154"/>
      <c r="L280" s="154"/>
      <c r="M280" s="154"/>
      <c r="N280" s="154"/>
    </row>
    <row r="281" spans="3:14" ht="13">
      <c r="C281" s="149"/>
      <c r="D281" s="149"/>
      <c r="E281" s="150"/>
      <c r="F281" s="151"/>
      <c r="G281" s="151"/>
      <c r="H281" s="151"/>
      <c r="I281" s="151"/>
      <c r="J281" s="151"/>
      <c r="K281" s="151"/>
      <c r="L281" s="151"/>
      <c r="M281" s="151"/>
      <c r="N281" s="151"/>
    </row>
    <row r="282" spans="3:14" ht="13">
      <c r="C282" s="149"/>
      <c r="D282" s="149"/>
      <c r="E282" s="150"/>
      <c r="F282" s="151"/>
      <c r="G282" s="151"/>
      <c r="H282" s="151"/>
      <c r="I282" s="151"/>
      <c r="J282" s="151"/>
      <c r="K282" s="151"/>
      <c r="L282" s="151"/>
      <c r="M282" s="151"/>
      <c r="N282" s="151"/>
    </row>
    <row r="283" spans="3:14" ht="13">
      <c r="C283" s="149"/>
      <c r="D283" s="149"/>
      <c r="E283" s="150"/>
      <c r="F283" s="151"/>
      <c r="G283" s="151"/>
      <c r="H283" s="151"/>
      <c r="I283" s="151"/>
      <c r="J283" s="151"/>
      <c r="K283" s="151"/>
      <c r="L283" s="151"/>
      <c r="M283" s="151"/>
      <c r="N283" s="151"/>
    </row>
    <row r="284" spans="3:14" ht="13">
      <c r="C284" s="149"/>
      <c r="D284" s="149"/>
      <c r="E284" s="150"/>
      <c r="F284" s="151"/>
      <c r="G284" s="151"/>
      <c r="H284" s="151"/>
      <c r="I284" s="151"/>
      <c r="J284" s="151"/>
      <c r="K284" s="151"/>
      <c r="L284" s="151"/>
      <c r="M284" s="151"/>
      <c r="N284" s="151"/>
    </row>
    <row r="285" spans="3:14" ht="13">
      <c r="C285" s="149"/>
      <c r="D285" s="149"/>
      <c r="E285" s="150"/>
      <c r="F285" s="151"/>
      <c r="G285" s="151"/>
      <c r="H285" s="151"/>
      <c r="I285" s="151"/>
      <c r="J285" s="151"/>
      <c r="K285" s="151"/>
      <c r="L285" s="151"/>
      <c r="M285" s="151"/>
      <c r="N285" s="151"/>
    </row>
    <row r="286" spans="3:14" ht="13">
      <c r="C286" s="149"/>
      <c r="D286" s="149"/>
      <c r="E286" s="150"/>
      <c r="F286" s="151"/>
      <c r="G286" s="151"/>
      <c r="H286" s="151"/>
      <c r="I286" s="151"/>
      <c r="J286" s="151"/>
      <c r="K286" s="151"/>
      <c r="L286" s="151"/>
      <c r="M286" s="151"/>
      <c r="N286" s="151"/>
    </row>
    <row r="287" spans="3:14" ht="13">
      <c r="C287" s="66"/>
      <c r="D287" s="66"/>
      <c r="E287" s="66"/>
      <c r="F287" s="155">
        <f>SUM(F279:F286)</f>
        <v>0</v>
      </c>
      <c r="G287" s="155"/>
      <c r="H287" s="155"/>
      <c r="I287" s="155"/>
      <c r="J287" s="155"/>
      <c r="K287" s="155">
        <f>SUM(K279:K286)</f>
        <v>0</v>
      </c>
      <c r="L287" s="155">
        <f>SUM(L279:L286)</f>
        <v>0</v>
      </c>
      <c r="M287" s="66"/>
      <c r="N287" s="66"/>
    </row>
    <row r="288" spans="3:14" ht="13">
      <c r="C288" s="66"/>
      <c r="D288" s="66"/>
      <c r="E288" s="66"/>
      <c r="F288" s="66"/>
      <c r="G288" s="66"/>
      <c r="H288" s="66"/>
      <c r="I288" s="66"/>
      <c r="J288" s="66"/>
      <c r="K288" s="66"/>
      <c r="L288" s="66"/>
      <c r="M288" s="66"/>
      <c r="N288" s="66"/>
    </row>
    <row r="289" spans="3:14" ht="13">
      <c r="C289" s="71" t="s">
        <v>876</v>
      </c>
      <c r="D289" s="71"/>
      <c r="E289" s="130"/>
      <c r="F289" s="130"/>
      <c r="G289" s="130"/>
      <c r="H289" s="130"/>
      <c r="I289" s="130"/>
      <c r="J289" s="119"/>
      <c r="K289" s="147"/>
      <c r="L289" s="147"/>
      <c r="M289" s="147"/>
      <c r="N289" s="147"/>
    </row>
    <row r="290" spans="3:14">
      <c r="C290" s="1305"/>
      <c r="D290" s="1305"/>
      <c r="E290" s="1305"/>
      <c r="F290" s="1305"/>
      <c r="G290" s="1305"/>
      <c r="H290" s="1305"/>
      <c r="I290" s="1305"/>
      <c r="J290" s="1305"/>
      <c r="K290" s="147"/>
      <c r="L290" s="147"/>
      <c r="M290" s="147"/>
      <c r="N290" s="147"/>
    </row>
    <row r="291" spans="3:14" ht="13">
      <c r="C291" s="72" t="s">
        <v>929</v>
      </c>
      <c r="D291" s="72"/>
      <c r="E291" s="72"/>
      <c r="F291" s="72"/>
      <c r="G291" s="72"/>
      <c r="H291" s="72"/>
      <c r="I291" s="72"/>
      <c r="J291" s="72"/>
      <c r="K291" s="147"/>
      <c r="L291" s="147"/>
      <c r="M291" s="147"/>
      <c r="N291" s="147"/>
    </row>
    <row r="292" spans="3:14">
      <c r="C292" s="1305"/>
      <c r="D292" s="1305"/>
      <c r="E292" s="1305"/>
      <c r="F292" s="1305"/>
      <c r="G292" s="1305"/>
      <c r="H292" s="1305"/>
      <c r="I292" s="1305"/>
      <c r="J292" s="1305"/>
      <c r="K292" s="147"/>
      <c r="L292" s="147"/>
      <c r="M292" s="147"/>
      <c r="N292" s="147"/>
    </row>
    <row r="293" spans="3:14" ht="42">
      <c r="C293" s="55" t="s">
        <v>878</v>
      </c>
      <c r="D293" s="55"/>
      <c r="E293" s="74"/>
      <c r="F293" s="130"/>
      <c r="G293" s="130"/>
      <c r="H293" s="130"/>
      <c r="I293" s="130"/>
      <c r="J293" s="130"/>
      <c r="K293" s="147"/>
      <c r="L293" s="147"/>
      <c r="M293" s="147"/>
      <c r="N293" s="147"/>
    </row>
    <row r="294" spans="3:14" ht="14">
      <c r="C294" s="55" t="s">
        <v>879</v>
      </c>
      <c r="D294" s="55"/>
      <c r="E294" s="74"/>
      <c r="F294" s="130"/>
      <c r="G294" s="130"/>
      <c r="H294" s="130"/>
      <c r="I294" s="130"/>
      <c r="J294" s="130"/>
      <c r="K294" s="147"/>
      <c r="L294" s="147"/>
      <c r="M294" s="147"/>
      <c r="N294" s="147"/>
    </row>
    <row r="295" spans="3:14" ht="14">
      <c r="C295" s="55" t="s">
        <v>424</v>
      </c>
      <c r="D295" s="55"/>
      <c r="E295" s="74"/>
      <c r="F295" s="130"/>
      <c r="G295" s="130"/>
      <c r="H295" s="130"/>
      <c r="I295" s="130"/>
      <c r="J295" s="130"/>
      <c r="K295" s="147"/>
      <c r="L295" s="147"/>
      <c r="M295" s="147"/>
      <c r="N295" s="147"/>
    </row>
    <row r="296" spans="3:14" ht="28">
      <c r="C296" s="55" t="s">
        <v>915</v>
      </c>
      <c r="D296" s="55"/>
      <c r="E296" s="74"/>
      <c r="F296" s="130"/>
      <c r="G296" s="130"/>
      <c r="H296" s="130"/>
      <c r="I296" s="130"/>
      <c r="J296" s="130"/>
      <c r="K296" s="147"/>
      <c r="L296" s="147"/>
      <c r="M296" s="147"/>
      <c r="N296" s="147"/>
    </row>
    <row r="297" spans="3:14">
      <c r="C297" s="147"/>
      <c r="D297" s="147"/>
      <c r="E297" s="147"/>
      <c r="F297" s="147"/>
      <c r="G297" s="147"/>
      <c r="H297" s="147"/>
      <c r="I297" s="147"/>
      <c r="J297" s="147"/>
      <c r="K297" s="147"/>
      <c r="L297" s="147"/>
      <c r="M297" s="147"/>
      <c r="N297" s="147"/>
    </row>
    <row r="299" spans="3:14" ht="25">
      <c r="C299" s="1303" t="s">
        <v>266</v>
      </c>
      <c r="D299" s="1303"/>
      <c r="E299" s="1303"/>
      <c r="F299" s="1303"/>
      <c r="G299" s="1303"/>
      <c r="H299" s="1303"/>
      <c r="I299" s="131"/>
    </row>
    <row r="300" spans="3:14" ht="25">
      <c r="C300" s="1256" t="s">
        <v>934</v>
      </c>
      <c r="D300" s="1256"/>
      <c r="E300" s="1256"/>
      <c r="F300" s="1256"/>
      <c r="G300" s="1256"/>
      <c r="H300" s="1256"/>
      <c r="I300" s="66"/>
    </row>
    <row r="301" spans="3:14" ht="13">
      <c r="C301" s="156"/>
      <c r="D301" s="67"/>
      <c r="E301" s="67"/>
      <c r="F301" s="67"/>
      <c r="G301" s="67"/>
      <c r="H301" s="67"/>
      <c r="I301" s="66"/>
    </row>
    <row r="302" spans="3:14" ht="42">
      <c r="C302" s="9" t="s">
        <v>935</v>
      </c>
      <c r="D302" s="9" t="s">
        <v>936</v>
      </c>
      <c r="E302" s="9" t="s">
        <v>937</v>
      </c>
      <c r="F302" s="9" t="s">
        <v>938</v>
      </c>
      <c r="G302" s="9" t="s">
        <v>939</v>
      </c>
      <c r="H302" s="9" t="s">
        <v>940</v>
      </c>
      <c r="I302" s="66"/>
    </row>
    <row r="303" spans="3:14" ht="13">
      <c r="C303" s="157"/>
      <c r="D303" s="158"/>
      <c r="E303" s="158"/>
      <c r="F303" s="4"/>
      <c r="G303" s="4"/>
      <c r="H303" s="4"/>
      <c r="I303" s="66"/>
    </row>
    <row r="304" spans="3:14" ht="13">
      <c r="C304" s="157"/>
      <c r="D304" s="158"/>
      <c r="E304" s="158"/>
      <c r="F304" s="159"/>
      <c r="G304" s="159"/>
      <c r="H304" s="159"/>
      <c r="I304" s="66"/>
    </row>
    <row r="305" spans="3:9" ht="13">
      <c r="C305" s="157"/>
      <c r="D305" s="158"/>
      <c r="E305" s="158"/>
      <c r="F305" s="4"/>
      <c r="G305" s="4"/>
      <c r="H305" s="4"/>
      <c r="I305" s="66"/>
    </row>
    <row r="306" spans="3:9" ht="13">
      <c r="C306" s="157"/>
      <c r="D306" s="158"/>
      <c r="E306" s="158"/>
      <c r="F306" s="4"/>
      <c r="G306" s="4"/>
      <c r="H306" s="4"/>
      <c r="I306" s="66"/>
    </row>
    <row r="307" spans="3:9" ht="13">
      <c r="C307" s="157"/>
      <c r="D307" s="158"/>
      <c r="E307" s="158"/>
      <c r="F307" s="4"/>
      <c r="G307" s="4"/>
      <c r="H307" s="4"/>
      <c r="I307" s="66"/>
    </row>
    <row r="308" spans="3:9" ht="13">
      <c r="C308" s="157"/>
      <c r="D308" s="158"/>
      <c r="E308" s="158"/>
      <c r="F308" s="4"/>
      <c r="G308" s="4"/>
      <c r="H308" s="4"/>
      <c r="I308" s="66"/>
    </row>
    <row r="309" spans="3:9" ht="13">
      <c r="C309" s="157"/>
      <c r="D309" s="158"/>
      <c r="E309" s="158"/>
      <c r="F309" s="4"/>
      <c r="G309" s="4"/>
      <c r="H309" s="4"/>
      <c r="I309" s="128" t="s">
        <v>1230</v>
      </c>
    </row>
    <row r="310" spans="3:9" ht="13">
      <c r="C310" s="66"/>
      <c r="D310" s="66"/>
      <c r="E310" s="66"/>
      <c r="F310" s="66"/>
      <c r="G310" s="155">
        <f>SUM(G303:G309)</f>
        <v>0</v>
      </c>
      <c r="H310" s="155">
        <f>SUM(H303:H309)</f>
        <v>0</v>
      </c>
      <c r="I310" s="66"/>
    </row>
    <row r="311" spans="3:9" ht="13">
      <c r="C311" s="66"/>
      <c r="D311" s="66"/>
      <c r="E311" s="66"/>
      <c r="F311" s="66"/>
      <c r="G311" s="66"/>
      <c r="H311" s="66"/>
      <c r="I311" s="66"/>
    </row>
    <row r="312" spans="3:9" ht="13">
      <c r="C312" s="71" t="s">
        <v>876</v>
      </c>
      <c r="D312" s="130"/>
      <c r="E312" s="130"/>
      <c r="F312" s="130"/>
      <c r="G312" s="130"/>
      <c r="H312" s="130"/>
      <c r="I312" s="119"/>
    </row>
    <row r="313" spans="3:9">
      <c r="C313" s="1305"/>
      <c r="D313" s="1305"/>
      <c r="E313" s="1305"/>
      <c r="F313" s="1305"/>
      <c r="G313" s="1305"/>
      <c r="H313" s="1305"/>
      <c r="I313" s="1305"/>
    </row>
    <row r="314" spans="3:9" ht="13">
      <c r="C314" s="72" t="s">
        <v>929</v>
      </c>
      <c r="D314" s="72"/>
      <c r="E314" s="72"/>
      <c r="F314" s="72"/>
      <c r="G314" s="72"/>
      <c r="H314" s="72"/>
      <c r="I314" s="72"/>
    </row>
    <row r="315" spans="3:9">
      <c r="C315" s="1305"/>
      <c r="D315" s="1305"/>
      <c r="E315" s="1305"/>
      <c r="F315" s="1305"/>
      <c r="G315" s="1305"/>
      <c r="H315" s="1305"/>
      <c r="I315" s="1305"/>
    </row>
    <row r="316" spans="3:9" ht="42">
      <c r="C316" s="55" t="s">
        <v>878</v>
      </c>
      <c r="D316" s="74"/>
      <c r="E316" s="130"/>
      <c r="F316" s="130"/>
      <c r="G316" s="130"/>
      <c r="H316" s="130"/>
      <c r="I316" s="130"/>
    </row>
    <row r="317" spans="3:9" ht="14">
      <c r="C317" s="55" t="s">
        <v>879</v>
      </c>
      <c r="D317" s="74"/>
      <c r="E317" s="130"/>
      <c r="F317" s="130"/>
      <c r="G317" s="130"/>
      <c r="H317" s="130"/>
      <c r="I317" s="130"/>
    </row>
    <row r="318" spans="3:9" ht="14">
      <c r="C318" s="55" t="s">
        <v>424</v>
      </c>
      <c r="D318" s="74"/>
      <c r="E318" s="130"/>
      <c r="F318" s="130"/>
      <c r="G318" s="130"/>
      <c r="H318" s="130"/>
      <c r="I318" s="130"/>
    </row>
    <row r="319" spans="3:9" ht="28">
      <c r="C319" s="55" t="s">
        <v>915</v>
      </c>
      <c r="D319" s="74"/>
      <c r="E319" s="130"/>
      <c r="F319" s="130"/>
      <c r="G319" s="130"/>
      <c r="H319" s="130"/>
      <c r="I319" s="130"/>
    </row>
    <row r="320" spans="3:9" ht="13">
      <c r="C320" s="66"/>
      <c r="D320" s="66"/>
      <c r="E320" s="66"/>
      <c r="F320" s="66"/>
      <c r="G320" s="66"/>
      <c r="H320" s="66"/>
      <c r="I320" s="66"/>
    </row>
    <row r="326" spans="3:6" ht="14">
      <c r="C326" s="160"/>
      <c r="D326" s="160"/>
      <c r="E326" s="160"/>
      <c r="F326" s="160"/>
    </row>
    <row r="327" spans="3:6" ht="26">
      <c r="C327" s="161" t="s">
        <v>941</v>
      </c>
      <c r="D327" s="160"/>
      <c r="E327" s="160"/>
      <c r="F327" s="160"/>
    </row>
    <row r="328" spans="3:6" ht="14">
      <c r="C328" s="162" t="s">
        <v>640</v>
      </c>
      <c r="D328" s="160"/>
      <c r="E328" s="160"/>
      <c r="F328" s="160"/>
    </row>
    <row r="329" spans="3:6" ht="15">
      <c r="C329" s="1331" t="s">
        <v>942</v>
      </c>
      <c r="D329" s="1332"/>
      <c r="E329" s="160"/>
      <c r="F329" s="160"/>
    </row>
    <row r="330" spans="3:6" ht="15">
      <c r="C330" s="163" t="s">
        <v>943</v>
      </c>
      <c r="D330" s="164"/>
      <c r="E330" s="160"/>
      <c r="F330" s="160"/>
    </row>
    <row r="331" spans="3:6" ht="15">
      <c r="C331" s="160"/>
      <c r="D331" s="160"/>
      <c r="E331" s="165" t="s">
        <v>944</v>
      </c>
      <c r="F331" s="165" t="s">
        <v>445</v>
      </c>
    </row>
    <row r="332" spans="3:6" ht="135">
      <c r="C332" s="166" t="s">
        <v>1234</v>
      </c>
      <c r="D332" s="167"/>
      <c r="E332" s="168" t="s">
        <v>945</v>
      </c>
      <c r="F332" s="169"/>
    </row>
    <row r="333" spans="3:6" ht="15">
      <c r="C333" s="170" t="s">
        <v>946</v>
      </c>
      <c r="D333" s="171"/>
      <c r="E333" s="172" t="s">
        <v>947</v>
      </c>
      <c r="F333" s="173"/>
    </row>
    <row r="334" spans="3:6" ht="15">
      <c r="C334" s="170" t="s">
        <v>948</v>
      </c>
      <c r="D334" s="174"/>
      <c r="E334" s="172" t="s">
        <v>949</v>
      </c>
      <c r="F334" s="175"/>
    </row>
    <row r="335" spans="3:6" ht="15">
      <c r="C335" s="176" t="s">
        <v>1235</v>
      </c>
      <c r="D335" s="177"/>
      <c r="E335" s="172" t="s">
        <v>950</v>
      </c>
      <c r="F335" s="175"/>
    </row>
    <row r="336" spans="3:6" ht="105">
      <c r="C336" s="178" t="s">
        <v>1236</v>
      </c>
      <c r="D336" s="179"/>
      <c r="E336" s="180" t="s">
        <v>951</v>
      </c>
      <c r="F336" s="173"/>
    </row>
    <row r="337" spans="3:6" ht="90">
      <c r="C337" s="178" t="s">
        <v>1237</v>
      </c>
      <c r="D337" s="179"/>
      <c r="E337" s="172" t="s">
        <v>952</v>
      </c>
      <c r="F337" s="173"/>
    </row>
    <row r="338" spans="3:6" ht="14">
      <c r="C338" s="1333" t="s">
        <v>1238</v>
      </c>
      <c r="D338" s="1333"/>
      <c r="E338" s="1333"/>
      <c r="F338" s="1334"/>
    </row>
    <row r="339" spans="3:6" ht="15">
      <c r="C339" s="171"/>
      <c r="D339" s="181" t="s">
        <v>953</v>
      </c>
      <c r="E339" s="182" t="s">
        <v>954</v>
      </c>
      <c r="F339" s="183"/>
    </row>
    <row r="340" spans="3:6" ht="15">
      <c r="C340" s="184"/>
      <c r="D340" s="181" t="s">
        <v>955</v>
      </c>
      <c r="E340" s="185" t="s">
        <v>956</v>
      </c>
      <c r="F340" s="186"/>
    </row>
    <row r="341" spans="3:6" ht="15">
      <c r="C341" s="171"/>
      <c r="D341" s="174" t="s">
        <v>1239</v>
      </c>
      <c r="E341" s="185" t="s">
        <v>957</v>
      </c>
      <c r="F341" s="175"/>
    </row>
    <row r="342" spans="3:6" ht="15">
      <c r="C342" s="171"/>
      <c r="D342" s="171" t="s">
        <v>958</v>
      </c>
      <c r="E342" s="182" t="s">
        <v>954</v>
      </c>
      <c r="F342" s="175"/>
    </row>
    <row r="343" spans="3:6" ht="15">
      <c r="C343" s="171"/>
      <c r="D343" s="177" t="s">
        <v>959</v>
      </c>
      <c r="E343" s="185" t="s">
        <v>956</v>
      </c>
      <c r="F343" s="175"/>
    </row>
    <row r="344" spans="3:6" ht="15">
      <c r="C344" s="171"/>
      <c r="D344" s="174" t="s">
        <v>1239</v>
      </c>
      <c r="E344" s="185" t="s">
        <v>957</v>
      </c>
      <c r="F344" s="175"/>
    </row>
    <row r="345" spans="3:6" ht="15">
      <c r="C345" s="171"/>
      <c r="D345" s="174" t="s">
        <v>960</v>
      </c>
      <c r="E345" s="182" t="s">
        <v>954</v>
      </c>
      <c r="F345" s="175"/>
    </row>
    <row r="346" spans="3:6" ht="15">
      <c r="C346" s="171"/>
      <c r="D346" s="174" t="s">
        <v>961</v>
      </c>
      <c r="E346" s="182" t="s">
        <v>954</v>
      </c>
      <c r="F346" s="175"/>
    </row>
    <row r="347" spans="3:6" ht="15">
      <c r="C347" s="171"/>
      <c r="D347" s="174" t="s">
        <v>962</v>
      </c>
      <c r="E347" s="185" t="s">
        <v>956</v>
      </c>
      <c r="F347" s="175"/>
    </row>
    <row r="348" spans="3:6" ht="14">
      <c r="C348" s="171"/>
      <c r="D348" s="171"/>
      <c r="E348" s="171"/>
      <c r="F348" s="171"/>
    </row>
    <row r="349" spans="3:6" ht="14">
      <c r="C349" s="187"/>
      <c r="D349" s="188" t="s">
        <v>963</v>
      </c>
      <c r="E349" s="187"/>
      <c r="F349" s="189"/>
    </row>
    <row r="350" spans="3:6" ht="15">
      <c r="C350" s="190"/>
      <c r="D350" s="191" t="s">
        <v>964</v>
      </c>
      <c r="E350" s="192" t="s">
        <v>956</v>
      </c>
      <c r="F350" s="169"/>
    </row>
    <row r="351" spans="3:6" ht="15">
      <c r="C351" s="190"/>
      <c r="D351" s="191" t="s">
        <v>965</v>
      </c>
      <c r="E351" s="192" t="s">
        <v>966</v>
      </c>
      <c r="F351" s="169"/>
    </row>
    <row r="352" spans="3:6" ht="15">
      <c r="C352" s="39"/>
      <c r="D352" s="167" t="s">
        <v>967</v>
      </c>
      <c r="E352" s="168" t="s">
        <v>954</v>
      </c>
      <c r="F352" s="169"/>
    </row>
    <row r="353" spans="3:6" ht="15">
      <c r="C353" s="39"/>
      <c r="D353" s="167" t="s">
        <v>968</v>
      </c>
      <c r="E353" s="168" t="s">
        <v>956</v>
      </c>
      <c r="F353" s="169"/>
    </row>
    <row r="354" spans="3:6" ht="15">
      <c r="C354" s="160"/>
      <c r="D354" s="167" t="s">
        <v>969</v>
      </c>
      <c r="E354" s="168" t="s">
        <v>950</v>
      </c>
      <c r="F354" s="169"/>
    </row>
    <row r="355" spans="3:6" ht="14">
      <c r="C355" s="193"/>
      <c r="D355" s="194" t="s">
        <v>1240</v>
      </c>
      <c r="E355" s="194"/>
      <c r="F355" s="169"/>
    </row>
    <row r="356" spans="3:6" ht="15">
      <c r="C356" s="195" t="s">
        <v>970</v>
      </c>
      <c r="D356" s="167" t="s">
        <v>971</v>
      </c>
      <c r="E356" s="192" t="s">
        <v>956</v>
      </c>
      <c r="F356" s="169"/>
    </row>
    <row r="357" spans="3:6" ht="15">
      <c r="C357" s="39"/>
      <c r="D357" s="167" t="s">
        <v>972</v>
      </c>
      <c r="E357" s="196" t="s">
        <v>956</v>
      </c>
      <c r="F357" s="169"/>
    </row>
    <row r="358" spans="3:6" ht="15">
      <c r="C358" s="39"/>
      <c r="D358" s="167" t="s">
        <v>863</v>
      </c>
      <c r="E358" s="196" t="s">
        <v>956</v>
      </c>
      <c r="F358" s="169"/>
    </row>
    <row r="359" spans="3:6" ht="15">
      <c r="C359" s="191"/>
      <c r="D359" s="167" t="s">
        <v>973</v>
      </c>
      <c r="E359" s="192" t="s">
        <v>956</v>
      </c>
      <c r="F359" s="169"/>
    </row>
    <row r="360" spans="3:6" ht="14">
      <c r="C360" s="190" t="s">
        <v>974</v>
      </c>
      <c r="D360" s="39"/>
      <c r="E360" s="197"/>
      <c r="F360" s="160"/>
    </row>
    <row r="361" spans="3:6" ht="14">
      <c r="C361" s="1269" t="s">
        <v>975</v>
      </c>
      <c r="D361" s="1269"/>
      <c r="E361" s="1269"/>
      <c r="F361" s="198"/>
    </row>
    <row r="362" spans="3:6" ht="14">
      <c r="C362" s="1269"/>
      <c r="D362" s="1269"/>
      <c r="E362" s="1269"/>
      <c r="F362" s="198"/>
    </row>
    <row r="363" spans="3:6" ht="15">
      <c r="C363" s="199"/>
      <c r="D363" s="199" t="s">
        <v>424</v>
      </c>
      <c r="E363" s="192" t="s">
        <v>976</v>
      </c>
      <c r="F363" s="160"/>
    </row>
    <row r="364" spans="3:6" ht="15">
      <c r="C364" s="199"/>
      <c r="D364" s="199" t="s">
        <v>977</v>
      </c>
      <c r="E364" s="192" t="s">
        <v>956</v>
      </c>
      <c r="F364" s="160"/>
    </row>
    <row r="365" spans="3:6" ht="15">
      <c r="C365" s="160"/>
      <c r="D365" s="160" t="s">
        <v>972</v>
      </c>
      <c r="E365" s="192" t="s">
        <v>956</v>
      </c>
      <c r="F365" s="160"/>
    </row>
    <row r="366" spans="3:6" ht="15">
      <c r="C366" s="160"/>
      <c r="D366" s="160" t="s">
        <v>978</v>
      </c>
      <c r="E366" s="192" t="s">
        <v>956</v>
      </c>
      <c r="F366" s="160"/>
    </row>
    <row r="367" spans="3:6" ht="14">
      <c r="C367" s="160"/>
      <c r="D367" s="160"/>
      <c r="E367" s="160"/>
      <c r="F367" s="160"/>
    </row>
    <row r="368" spans="3:6" ht="14">
      <c r="C368" s="160"/>
      <c r="D368" s="160"/>
      <c r="E368" s="160"/>
      <c r="F368" s="198"/>
    </row>
    <row r="369" spans="1:11" ht="15" thickBot="1">
      <c r="C369" s="160"/>
      <c r="D369" s="160"/>
      <c r="E369" s="160"/>
      <c r="F369" s="198"/>
    </row>
    <row r="370" spans="1:11" ht="14">
      <c r="A370" s="200"/>
      <c r="B370" s="201"/>
      <c r="C370" s="201"/>
      <c r="D370" s="201"/>
      <c r="E370" s="201"/>
      <c r="F370" s="201"/>
      <c r="G370" s="202"/>
      <c r="H370" s="201"/>
      <c r="I370" s="201"/>
      <c r="J370" s="201"/>
      <c r="K370" s="203"/>
    </row>
    <row r="371" spans="1:11" ht="26">
      <c r="A371" s="204" t="s">
        <v>1241</v>
      </c>
      <c r="B371" s="205"/>
      <c r="C371" s="205"/>
      <c r="D371" s="160"/>
      <c r="E371" s="165"/>
      <c r="F371" s="160"/>
      <c r="G371" s="198"/>
      <c r="H371" s="160"/>
      <c r="I371" s="160"/>
      <c r="J371" s="160"/>
      <c r="K371" s="206"/>
    </row>
    <row r="372" spans="1:11" ht="26">
      <c r="A372" s="207"/>
      <c r="B372" s="205"/>
      <c r="C372" s="205"/>
      <c r="D372" s="160"/>
      <c r="E372" s="165"/>
      <c r="F372" s="160"/>
      <c r="G372" s="198"/>
      <c r="H372" s="160"/>
      <c r="I372" s="160"/>
      <c r="J372" s="160"/>
      <c r="K372" s="206"/>
    </row>
    <row r="373" spans="1:11" ht="15">
      <c r="A373" s="1270" t="s">
        <v>1242</v>
      </c>
      <c r="B373" s="1271"/>
      <c r="C373" s="1271"/>
      <c r="D373" s="1271"/>
      <c r="E373" s="1271"/>
      <c r="F373" s="1271"/>
      <c r="G373" s="1271"/>
      <c r="H373" s="1271"/>
      <c r="I373" s="1271"/>
      <c r="J373" s="1271"/>
      <c r="K373" s="1272"/>
    </row>
    <row r="374" spans="1:11" ht="15">
      <c r="A374" s="208" t="s">
        <v>1243</v>
      </c>
      <c r="B374" s="209"/>
      <c r="C374" s="165" t="s">
        <v>979</v>
      </c>
      <c r="D374" s="165"/>
      <c r="E374" s="165"/>
      <c r="F374" s="165"/>
      <c r="G374" s="165" t="s">
        <v>979</v>
      </c>
      <c r="H374" s="165"/>
      <c r="I374" s="165" t="s">
        <v>979</v>
      </c>
      <c r="J374" s="165"/>
      <c r="K374" s="210" t="s">
        <v>979</v>
      </c>
    </row>
    <row r="375" spans="1:11" ht="14">
      <c r="A375" s="211" t="s">
        <v>980</v>
      </c>
      <c r="B375" s="212"/>
      <c r="C375" s="212"/>
      <c r="D375" s="212"/>
      <c r="E375" s="212"/>
      <c r="F375" s="212"/>
      <c r="G375" s="213"/>
      <c r="H375" s="212"/>
      <c r="I375" s="212"/>
      <c r="J375" s="212"/>
      <c r="K375" s="214"/>
    </row>
    <row r="376" spans="1:11" ht="14">
      <c r="A376" s="1273" t="s">
        <v>981</v>
      </c>
      <c r="B376" s="1274"/>
      <c r="C376" s="1275" t="s">
        <v>956</v>
      </c>
      <c r="D376" s="1276"/>
      <c r="E376" s="1277"/>
      <c r="F376" s="216"/>
      <c r="G376" s="216"/>
      <c r="H376" s="216"/>
      <c r="I376" s="216"/>
      <c r="J376" s="217"/>
      <c r="K376" s="218"/>
    </row>
    <row r="377" spans="1:11" ht="45">
      <c r="A377" s="219"/>
      <c r="B377" s="220" t="s">
        <v>982</v>
      </c>
      <c r="C377" s="1278" t="s">
        <v>954</v>
      </c>
      <c r="D377" s="1279"/>
      <c r="E377" s="1280"/>
      <c r="F377" s="216"/>
      <c r="G377" s="216"/>
      <c r="H377" s="216"/>
      <c r="I377" s="216"/>
      <c r="J377" s="217"/>
      <c r="K377" s="218"/>
    </row>
    <row r="378" spans="1:11" ht="45">
      <c r="A378" s="219"/>
      <c r="B378" s="221" t="s">
        <v>983</v>
      </c>
      <c r="C378" s="1281" t="s">
        <v>956</v>
      </c>
      <c r="D378" s="1282"/>
      <c r="E378" s="1283"/>
      <c r="F378" s="216"/>
      <c r="G378" s="216"/>
      <c r="H378" s="216"/>
      <c r="I378" s="216"/>
      <c r="J378" s="217"/>
      <c r="K378" s="218"/>
    </row>
    <row r="379" spans="1:11" ht="30">
      <c r="A379" s="219"/>
      <c r="B379" s="221" t="s">
        <v>984</v>
      </c>
      <c r="C379" s="225" t="s">
        <v>976</v>
      </c>
      <c r="D379" s="226"/>
      <c r="E379" s="227"/>
      <c r="F379" s="216"/>
      <c r="G379" s="216"/>
      <c r="H379" s="216"/>
      <c r="I379" s="216"/>
      <c r="J379" s="217"/>
      <c r="K379" s="218"/>
    </row>
    <row r="380" spans="1:11" ht="30">
      <c r="A380" s="219"/>
      <c r="B380" s="221" t="s">
        <v>985</v>
      </c>
      <c r="C380" s="225" t="s">
        <v>976</v>
      </c>
      <c r="D380" s="226"/>
      <c r="E380" s="227"/>
      <c r="F380" s="216"/>
      <c r="G380" s="216"/>
      <c r="H380" s="216"/>
      <c r="I380" s="216"/>
      <c r="J380" s="217"/>
      <c r="K380" s="218"/>
    </row>
    <row r="381" spans="1:11" ht="14">
      <c r="A381" s="1284" t="s">
        <v>986</v>
      </c>
      <c r="B381" s="1285"/>
      <c r="C381" s="1281" t="s">
        <v>976</v>
      </c>
      <c r="D381" s="1282"/>
      <c r="E381" s="1283"/>
      <c r="F381" s="216"/>
      <c r="G381" s="216"/>
      <c r="H381" s="216"/>
      <c r="I381" s="216"/>
      <c r="J381" s="217"/>
      <c r="K381" s="218"/>
    </row>
    <row r="382" spans="1:11" ht="15">
      <c r="A382" s="1245" t="s">
        <v>987</v>
      </c>
      <c r="B382" s="1246"/>
      <c r="C382" s="222" t="s">
        <v>988</v>
      </c>
      <c r="D382" s="223"/>
      <c r="E382" s="224"/>
      <c r="F382" s="217"/>
      <c r="G382" s="228"/>
      <c r="H382" s="229"/>
      <c r="I382" s="217"/>
      <c r="J382" s="217"/>
      <c r="K382" s="218"/>
    </row>
    <row r="383" spans="1:11" ht="14">
      <c r="A383" s="230" t="s">
        <v>447</v>
      </c>
      <c r="B383" s="231"/>
      <c r="C383" s="1275" t="s">
        <v>956</v>
      </c>
      <c r="D383" s="1276"/>
      <c r="E383" s="1277"/>
      <c r="F383" s="217"/>
      <c r="G383" s="228"/>
      <c r="H383" s="229"/>
      <c r="I383" s="217"/>
      <c r="J383" s="217"/>
      <c r="K383" s="218"/>
    </row>
    <row r="384" spans="1:11" ht="14">
      <c r="A384" s="230" t="s">
        <v>989</v>
      </c>
      <c r="B384" s="231"/>
      <c r="C384" s="1275" t="s">
        <v>956</v>
      </c>
      <c r="D384" s="1276"/>
      <c r="E384" s="1277"/>
      <c r="F384" s="217"/>
      <c r="G384" s="228"/>
      <c r="H384" s="229"/>
      <c r="I384" s="217"/>
      <c r="J384" s="217"/>
      <c r="K384" s="218"/>
    </row>
    <row r="385" spans="1:11" ht="14">
      <c r="A385" s="232" t="s">
        <v>990</v>
      </c>
      <c r="B385" s="233"/>
      <c r="C385" s="1281" t="s">
        <v>956</v>
      </c>
      <c r="D385" s="1282"/>
      <c r="E385" s="1283"/>
      <c r="F385" s="217"/>
      <c r="G385" s="228"/>
      <c r="H385" s="217"/>
      <c r="I385" s="217"/>
      <c r="J385" s="217"/>
      <c r="K385" s="218"/>
    </row>
    <row r="386" spans="1:11" ht="14">
      <c r="A386" s="232" t="s">
        <v>991</v>
      </c>
      <c r="B386" s="233"/>
      <c r="C386" s="1281" t="s">
        <v>956</v>
      </c>
      <c r="D386" s="1282"/>
      <c r="E386" s="1283"/>
      <c r="F386" s="217"/>
      <c r="G386" s="228"/>
      <c r="H386" s="217"/>
      <c r="I386" s="217"/>
      <c r="J386" s="217"/>
      <c r="K386" s="218"/>
    </row>
    <row r="387" spans="1:11" ht="14">
      <c r="A387" s="230" t="s">
        <v>992</v>
      </c>
      <c r="B387" s="233"/>
      <c r="C387" s="1281" t="s">
        <v>956</v>
      </c>
      <c r="D387" s="1282"/>
      <c r="E387" s="1283"/>
      <c r="F387" s="217"/>
      <c r="G387" s="228"/>
      <c r="H387" s="217"/>
      <c r="I387" s="217"/>
      <c r="J387" s="217"/>
      <c r="K387" s="218"/>
    </row>
    <row r="388" spans="1:11" ht="14">
      <c r="A388" s="234" t="s">
        <v>993</v>
      </c>
      <c r="B388" s="235"/>
      <c r="C388" s="235"/>
      <c r="D388" s="235"/>
      <c r="E388" s="235"/>
      <c r="F388" s="235"/>
      <c r="G388" s="235"/>
      <c r="H388" s="235"/>
      <c r="I388" s="235"/>
      <c r="J388" s="235"/>
      <c r="K388" s="236"/>
    </row>
    <row r="389" spans="1:11" ht="15">
      <c r="A389" s="237" t="s">
        <v>994</v>
      </c>
      <c r="B389" s="238"/>
      <c r="C389" s="239" t="s">
        <v>954</v>
      </c>
      <c r="D389" s="240" t="s">
        <v>995</v>
      </c>
      <c r="E389" s="241" t="s">
        <v>996</v>
      </c>
      <c r="F389" s="242" t="s">
        <v>997</v>
      </c>
      <c r="G389" s="243" t="s">
        <v>998</v>
      </c>
      <c r="H389" s="244"/>
      <c r="I389" s="245"/>
      <c r="J389" s="245"/>
      <c r="K389" s="246"/>
    </row>
    <row r="390" spans="1:11" ht="15">
      <c r="A390" s="237" t="s">
        <v>999</v>
      </c>
      <c r="B390" s="247"/>
      <c r="C390" s="239" t="s">
        <v>954</v>
      </c>
      <c r="D390" s="240" t="s">
        <v>1000</v>
      </c>
      <c r="E390" s="192" t="s">
        <v>996</v>
      </c>
      <c r="F390" s="242" t="s">
        <v>1001</v>
      </c>
      <c r="G390" s="215" t="s">
        <v>996</v>
      </c>
      <c r="H390" s="244"/>
      <c r="I390" s="245"/>
      <c r="J390" s="245"/>
      <c r="K390" s="246"/>
    </row>
    <row r="391" spans="1:11" ht="14">
      <c r="A391" s="248"/>
      <c r="B391" s="249"/>
      <c r="C391" s="249"/>
      <c r="D391" s="249"/>
      <c r="E391" s="249"/>
      <c r="F391" s="249"/>
      <c r="G391" s="249"/>
      <c r="H391" s="249"/>
      <c r="I391" s="249"/>
      <c r="J391" s="249"/>
      <c r="K391" s="250"/>
    </row>
    <row r="392" spans="1:11" ht="15">
      <c r="A392" s="1292" t="s">
        <v>1002</v>
      </c>
      <c r="B392" s="1300"/>
      <c r="C392" s="1294" t="s">
        <v>954</v>
      </c>
      <c r="D392" s="1286" t="s">
        <v>1003</v>
      </c>
      <c r="E392" s="1288" t="s">
        <v>996</v>
      </c>
      <c r="F392" s="1290" t="s">
        <v>1004</v>
      </c>
      <c r="G392" s="1288" t="s">
        <v>996</v>
      </c>
      <c r="H392" s="251" t="s">
        <v>1005</v>
      </c>
      <c r="I392" s="252" t="s">
        <v>956</v>
      </c>
      <c r="J392" s="253" t="s">
        <v>1244</v>
      </c>
      <c r="K392" s="254" t="s">
        <v>950</v>
      </c>
    </row>
    <row r="393" spans="1:11" ht="120">
      <c r="A393" s="1293"/>
      <c r="B393" s="1301"/>
      <c r="C393" s="1295"/>
      <c r="D393" s="1287"/>
      <c r="E393" s="1289"/>
      <c r="F393" s="1291"/>
      <c r="G393" s="1289"/>
      <c r="H393" s="256" t="s">
        <v>1245</v>
      </c>
      <c r="I393" s="257" t="s">
        <v>956</v>
      </c>
      <c r="J393" s="258" t="s">
        <v>1246</v>
      </c>
      <c r="K393" s="259" t="s">
        <v>950</v>
      </c>
    </row>
    <row r="394" spans="1:11" ht="15">
      <c r="A394" s="1292" t="s">
        <v>1006</v>
      </c>
      <c r="B394" s="260"/>
      <c r="C394" s="1294" t="s">
        <v>954</v>
      </c>
      <c r="D394" s="1286" t="s">
        <v>1007</v>
      </c>
      <c r="E394" s="1288" t="s">
        <v>996</v>
      </c>
      <c r="F394" s="1290" t="s">
        <v>1008</v>
      </c>
      <c r="G394" s="1299" t="s">
        <v>996</v>
      </c>
      <c r="H394" s="251" t="s">
        <v>1005</v>
      </c>
      <c r="I394" s="252" t="s">
        <v>956</v>
      </c>
      <c r="J394" s="253" t="s">
        <v>1244</v>
      </c>
      <c r="K394" s="254" t="s">
        <v>950</v>
      </c>
    </row>
    <row r="395" spans="1:11" ht="120">
      <c r="A395" s="1293"/>
      <c r="B395" s="261"/>
      <c r="C395" s="1295"/>
      <c r="D395" s="1296"/>
      <c r="E395" s="1297"/>
      <c r="F395" s="1298"/>
      <c r="G395" s="1299"/>
      <c r="H395" s="256" t="s">
        <v>1247</v>
      </c>
      <c r="I395" s="262" t="s">
        <v>956</v>
      </c>
      <c r="J395" s="258" t="s">
        <v>1246</v>
      </c>
      <c r="K395" s="254" t="s">
        <v>950</v>
      </c>
    </row>
    <row r="396" spans="1:11" ht="14">
      <c r="A396" s="263"/>
      <c r="B396" s="167"/>
      <c r="C396" s="264"/>
      <c r="D396" s="264"/>
      <c r="E396" s="264"/>
      <c r="F396" s="264"/>
      <c r="G396" s="264"/>
      <c r="H396" s="264"/>
      <c r="I396" s="264"/>
      <c r="J396" s="264"/>
      <c r="K396" s="265"/>
    </row>
    <row r="397" spans="1:11" ht="15">
      <c r="A397" s="266" t="s">
        <v>1009</v>
      </c>
      <c r="B397" s="267"/>
      <c r="C397" s="268"/>
      <c r="D397" s="268" t="s">
        <v>995</v>
      </c>
      <c r="E397" s="269" t="s">
        <v>996</v>
      </c>
      <c r="F397" s="270" t="s">
        <v>997</v>
      </c>
      <c r="G397" s="271" t="s">
        <v>998</v>
      </c>
      <c r="H397" s="264"/>
      <c r="I397" s="264"/>
      <c r="J397" s="264"/>
      <c r="K397" s="265"/>
    </row>
    <row r="398" spans="1:11" ht="15">
      <c r="A398" s="266" t="s">
        <v>1010</v>
      </c>
      <c r="B398" s="272"/>
      <c r="C398" s="268"/>
      <c r="D398" s="268" t="s">
        <v>1000</v>
      </c>
      <c r="E398" s="185" t="s">
        <v>996</v>
      </c>
      <c r="F398" s="270" t="s">
        <v>1001</v>
      </c>
      <c r="G398" s="273" t="s">
        <v>996</v>
      </c>
      <c r="H398" s="264"/>
      <c r="I398" s="264"/>
      <c r="J398" s="264"/>
      <c r="K398" s="265"/>
    </row>
    <row r="399" spans="1:11" ht="14">
      <c r="A399" s="263"/>
      <c r="B399" s="167"/>
      <c r="C399" s="274"/>
      <c r="D399" s="274"/>
      <c r="E399" s="264"/>
      <c r="F399" s="264"/>
      <c r="G399" s="264"/>
      <c r="H399" s="264"/>
      <c r="I399" s="264"/>
      <c r="J399" s="264"/>
      <c r="K399" s="265"/>
    </row>
    <row r="400" spans="1:11" ht="15">
      <c r="A400" s="275" t="s">
        <v>1011</v>
      </c>
      <c r="B400" s="276"/>
      <c r="C400" s="255" t="s">
        <v>954</v>
      </c>
      <c r="D400" s="277" t="s">
        <v>1012</v>
      </c>
      <c r="E400" s="278" t="s">
        <v>956</v>
      </c>
      <c r="F400" s="279"/>
      <c r="G400" s="279"/>
      <c r="H400" s="279"/>
      <c r="I400" s="279"/>
      <c r="J400" s="279"/>
      <c r="K400" s="280"/>
    </row>
    <row r="401" spans="1:11" ht="14">
      <c r="A401" s="237"/>
      <c r="B401" s="281"/>
      <c r="C401" s="281"/>
      <c r="D401" s="281"/>
      <c r="E401" s="281"/>
      <c r="F401" s="281"/>
      <c r="G401" s="281"/>
      <c r="H401" s="281"/>
      <c r="I401" s="281"/>
      <c r="J401" s="281"/>
      <c r="K401" s="282"/>
    </row>
    <row r="402" spans="1:11" ht="61" thickBot="1">
      <c r="A402" s="283" t="s">
        <v>1013</v>
      </c>
      <c r="B402" s="284"/>
      <c r="C402" s="285" t="s">
        <v>976</v>
      </c>
      <c r="D402" s="286" t="s">
        <v>1014</v>
      </c>
      <c r="E402" s="287"/>
      <c r="F402" s="287"/>
      <c r="G402" s="287"/>
      <c r="H402" s="287"/>
      <c r="I402" s="287"/>
      <c r="J402" s="287"/>
      <c r="K402" s="288"/>
    </row>
    <row r="403" spans="1:11" ht="14">
      <c r="A403" s="289"/>
      <c r="B403" s="289"/>
      <c r="C403" s="289"/>
      <c r="D403" s="1263"/>
      <c r="E403" s="1263"/>
      <c r="F403" s="290"/>
      <c r="G403" s="291"/>
      <c r="H403" s="290"/>
      <c r="I403" s="290"/>
      <c r="J403" s="290"/>
      <c r="K403" s="292"/>
    </row>
    <row r="404" spans="1:11" ht="14">
      <c r="A404" s="293"/>
      <c r="B404" s="293"/>
      <c r="C404" s="293"/>
      <c r="D404" s="1263"/>
      <c r="E404" s="1263"/>
      <c r="F404" s="290"/>
      <c r="G404" s="291"/>
      <c r="H404" s="290"/>
      <c r="I404" s="290"/>
      <c r="J404" s="290"/>
      <c r="K404" s="292"/>
    </row>
    <row r="405" spans="1:11" ht="16" thickBot="1">
      <c r="A405" s="283" t="s">
        <v>1015</v>
      </c>
      <c r="B405" s="284"/>
      <c r="C405" s="285"/>
      <c r="D405" s="294" t="s">
        <v>956</v>
      </c>
      <c r="E405" s="295"/>
      <c r="F405" s="295"/>
      <c r="G405" s="295"/>
      <c r="H405" s="295"/>
      <c r="I405" s="295"/>
      <c r="J405" s="295"/>
      <c r="K405" s="296"/>
    </row>
    <row r="406" spans="1:11" ht="14">
      <c r="A406" s="289"/>
      <c r="B406" s="289"/>
      <c r="C406" s="289"/>
      <c r="D406" s="1263"/>
      <c r="E406" s="1263"/>
      <c r="F406" s="290"/>
      <c r="G406" s="291"/>
      <c r="H406" s="290"/>
      <c r="I406" s="290"/>
      <c r="J406" s="290"/>
      <c r="K406" s="292"/>
    </row>
    <row r="407" spans="1:11" ht="14">
      <c r="A407" s="190" t="s">
        <v>974</v>
      </c>
      <c r="B407" s="39"/>
      <c r="C407" s="197"/>
      <c r="D407" s="1268"/>
      <c r="E407" s="1268"/>
      <c r="F407" s="297"/>
      <c r="G407" s="291"/>
      <c r="H407" s="297"/>
      <c r="I407" s="297"/>
      <c r="J407" s="297"/>
      <c r="K407" s="292"/>
    </row>
    <row r="408" spans="1:11" ht="14">
      <c r="A408" s="1269" t="s">
        <v>975</v>
      </c>
      <c r="B408" s="1269"/>
      <c r="C408" s="1269"/>
      <c r="D408" s="1268"/>
      <c r="E408" s="1268"/>
      <c r="F408" s="290"/>
      <c r="G408" s="291"/>
      <c r="H408" s="290"/>
      <c r="I408" s="290"/>
      <c r="J408" s="290"/>
      <c r="K408" s="292"/>
    </row>
    <row r="409" spans="1:11" ht="14">
      <c r="A409" s="1269"/>
      <c r="B409" s="1269"/>
      <c r="C409" s="1269"/>
      <c r="D409" s="1268"/>
      <c r="E409" s="1268"/>
      <c r="F409" s="290"/>
      <c r="G409" s="291"/>
      <c r="H409" s="290"/>
      <c r="I409" s="290"/>
      <c r="J409" s="290"/>
      <c r="K409" s="292"/>
    </row>
    <row r="410" spans="1:11" ht="30">
      <c r="A410" s="199"/>
      <c r="B410" s="199" t="s">
        <v>424</v>
      </c>
      <c r="C410" s="192" t="s">
        <v>976</v>
      </c>
      <c r="D410" s="1268"/>
      <c r="E410" s="1268"/>
      <c r="F410" s="297"/>
      <c r="G410" s="291"/>
      <c r="H410" s="297"/>
      <c r="I410" s="297"/>
      <c r="J410" s="297"/>
      <c r="K410" s="292"/>
    </row>
    <row r="411" spans="1:11" ht="15">
      <c r="A411" s="199"/>
      <c r="B411" s="199" t="s">
        <v>977</v>
      </c>
      <c r="C411" s="192" t="s">
        <v>956</v>
      </c>
      <c r="D411" s="1263"/>
      <c r="E411" s="1263"/>
      <c r="F411" s="290"/>
      <c r="G411" s="291"/>
      <c r="H411" s="290"/>
      <c r="I411" s="290"/>
      <c r="J411" s="290"/>
      <c r="K411" s="292"/>
    </row>
    <row r="412" spans="1:11" ht="15">
      <c r="A412" s="160"/>
      <c r="B412" s="160" t="s">
        <v>972</v>
      </c>
      <c r="C412" s="192" t="s">
        <v>956</v>
      </c>
      <c r="D412" s="297"/>
      <c r="E412" s="297"/>
      <c r="F412" s="297"/>
      <c r="G412" s="292"/>
      <c r="H412" s="297"/>
      <c r="I412" s="297"/>
      <c r="J412" s="297"/>
      <c r="K412" s="292"/>
    </row>
    <row r="413" spans="1:11" ht="15">
      <c r="A413" s="160"/>
      <c r="B413" s="160" t="s">
        <v>978</v>
      </c>
      <c r="C413" s="192" t="s">
        <v>956</v>
      </c>
      <c r="D413" s="292"/>
      <c r="E413" s="292"/>
      <c r="F413" s="292"/>
      <c r="G413" s="292"/>
      <c r="H413" s="292"/>
      <c r="I413" s="292"/>
      <c r="J413" s="292"/>
      <c r="K413" s="292"/>
    </row>
    <row r="414" spans="1:11" ht="15">
      <c r="A414" s="160"/>
      <c r="B414" s="160"/>
      <c r="C414" s="160"/>
      <c r="D414" s="1264"/>
      <c r="E414" s="1265"/>
      <c r="F414" s="292"/>
      <c r="G414" s="292"/>
      <c r="H414" s="292"/>
      <c r="I414" s="292"/>
      <c r="J414" s="292"/>
      <c r="K414" s="292"/>
    </row>
    <row r="415" spans="1:11" ht="15">
      <c r="A415" s="1266" t="s">
        <v>1248</v>
      </c>
      <c r="B415" s="1267"/>
      <c r="C415" s="196" t="s">
        <v>956</v>
      </c>
      <c r="D415" s="1268"/>
      <c r="E415" s="1268"/>
      <c r="F415" s="290"/>
      <c r="G415" s="291"/>
      <c r="H415" s="290"/>
      <c r="I415" s="290"/>
      <c r="J415" s="290"/>
      <c r="K415" s="292"/>
    </row>
    <row r="416" spans="1:11" ht="15">
      <c r="A416" s="160"/>
      <c r="B416" s="160"/>
      <c r="C416" s="196" t="s">
        <v>956</v>
      </c>
      <c r="D416" s="290"/>
      <c r="E416" s="290"/>
      <c r="F416" s="290"/>
      <c r="G416" s="291"/>
      <c r="H416" s="290"/>
      <c r="I416" s="290"/>
      <c r="J416" s="290"/>
      <c r="K416" s="292"/>
    </row>
    <row r="417" spans="1:14" ht="14">
      <c r="A417" s="292"/>
      <c r="B417" s="292"/>
      <c r="C417" s="292"/>
      <c r="D417" s="290"/>
      <c r="E417" s="290"/>
      <c r="F417" s="290"/>
      <c r="G417" s="291"/>
      <c r="H417" s="290"/>
      <c r="I417" s="290"/>
      <c r="J417" s="290"/>
      <c r="K417" s="292"/>
    </row>
    <row r="418" spans="1:14" ht="14">
      <c r="A418" s="298"/>
      <c r="B418" s="298"/>
      <c r="C418" s="298"/>
      <c r="D418" s="1268"/>
      <c r="E418" s="1268"/>
      <c r="F418" s="290"/>
      <c r="G418" s="291"/>
      <c r="H418" s="290"/>
      <c r="I418" s="290"/>
      <c r="J418" s="290"/>
      <c r="K418" s="292"/>
    </row>
    <row r="419" spans="1:14" ht="14">
      <c r="A419" s="298"/>
      <c r="B419" s="298"/>
      <c r="C419" s="298"/>
      <c r="D419" s="1268"/>
      <c r="E419" s="1268"/>
      <c r="F419" s="290"/>
      <c r="G419" s="291"/>
      <c r="H419" s="290"/>
      <c r="I419" s="290"/>
      <c r="J419" s="290"/>
      <c r="K419" s="292"/>
    </row>
    <row r="423" spans="1:14" ht="25">
      <c r="B423" s="1259" t="s">
        <v>837</v>
      </c>
      <c r="C423" s="1259"/>
      <c r="D423" s="1259"/>
      <c r="E423" s="1259"/>
      <c r="F423" s="1259"/>
      <c r="G423" s="1259"/>
      <c r="H423" s="1259"/>
      <c r="I423" s="1259"/>
      <c r="J423" s="1259"/>
      <c r="K423" s="1259"/>
      <c r="L423" s="1259"/>
      <c r="M423" s="1259"/>
      <c r="N423" s="299"/>
    </row>
    <row r="424" spans="1:14" ht="25">
      <c r="B424" s="1256" t="s">
        <v>1016</v>
      </c>
      <c r="C424" s="1256"/>
      <c r="D424" s="1256"/>
      <c r="E424" s="1256"/>
      <c r="F424" s="1256"/>
      <c r="G424" s="1256"/>
      <c r="H424" s="1256"/>
      <c r="I424" s="1256"/>
      <c r="J424" s="1256"/>
      <c r="K424" s="1256"/>
      <c r="L424" s="1256"/>
      <c r="M424" s="1256"/>
      <c r="N424" s="300"/>
    </row>
    <row r="425" spans="1:14" ht="15">
      <c r="B425" s="300"/>
      <c r="C425" s="300"/>
      <c r="D425" s="300"/>
      <c r="E425" s="300"/>
      <c r="F425" s="300"/>
      <c r="G425" s="300"/>
      <c r="H425" s="300"/>
      <c r="I425" s="300"/>
      <c r="J425" s="300"/>
      <c r="K425" s="300"/>
      <c r="L425" s="300"/>
      <c r="M425" s="300"/>
      <c r="N425" s="300"/>
    </row>
    <row r="426" spans="1:14" ht="15">
      <c r="B426" s="300"/>
      <c r="C426" s="300"/>
      <c r="D426" s="300"/>
      <c r="E426" s="300"/>
      <c r="F426" s="300"/>
      <c r="G426" s="300"/>
      <c r="H426" s="300"/>
      <c r="I426" s="300"/>
      <c r="J426" s="300"/>
      <c r="K426" s="300"/>
      <c r="L426" s="300"/>
      <c r="M426" s="300"/>
      <c r="N426" s="300"/>
    </row>
    <row r="427" spans="1:14" ht="42">
      <c r="B427" s="5" t="s">
        <v>1017</v>
      </c>
      <c r="C427" s="5" t="s">
        <v>1018</v>
      </c>
      <c r="D427" s="5" t="s">
        <v>1019</v>
      </c>
      <c r="E427" s="5" t="s">
        <v>1020</v>
      </c>
      <c r="F427" s="5" t="s">
        <v>1021</v>
      </c>
      <c r="G427" s="5" t="s">
        <v>1022</v>
      </c>
      <c r="H427" s="5" t="s">
        <v>370</v>
      </c>
      <c r="I427" s="5" t="s">
        <v>1023</v>
      </c>
      <c r="J427" s="5" t="s">
        <v>1024</v>
      </c>
      <c r="K427" s="5" t="s">
        <v>1025</v>
      </c>
      <c r="L427" s="5" t="s">
        <v>1026</v>
      </c>
      <c r="M427" s="5" t="s">
        <v>44</v>
      </c>
      <c r="N427" s="301"/>
    </row>
    <row r="428" spans="1:14" ht="15">
      <c r="B428" s="302"/>
      <c r="C428" s="302"/>
      <c r="D428" s="302"/>
      <c r="E428" s="302"/>
      <c r="F428" s="302"/>
      <c r="G428" s="302"/>
      <c r="H428" s="302"/>
      <c r="I428" s="302"/>
      <c r="J428" s="7"/>
      <c r="K428" s="302"/>
      <c r="L428" s="302"/>
      <c r="M428" s="7"/>
      <c r="N428" s="300"/>
    </row>
    <row r="429" spans="1:14" ht="15">
      <c r="B429" s="302"/>
      <c r="C429" s="302"/>
      <c r="D429" s="302"/>
      <c r="E429" s="302"/>
      <c r="F429" s="302"/>
      <c r="G429" s="302"/>
      <c r="H429" s="302"/>
      <c r="I429" s="302"/>
      <c r="J429" s="7"/>
      <c r="K429" s="302"/>
      <c r="L429" s="302"/>
      <c r="M429" s="7"/>
      <c r="N429" s="300"/>
    </row>
    <row r="430" spans="1:14" ht="15">
      <c r="B430" s="302"/>
      <c r="C430" s="302"/>
      <c r="D430" s="302"/>
      <c r="E430" s="302"/>
      <c r="F430" s="302"/>
      <c r="G430" s="302"/>
      <c r="H430" s="302"/>
      <c r="I430" s="302"/>
      <c r="J430" s="7"/>
      <c r="K430" s="302"/>
      <c r="L430" s="302"/>
      <c r="M430" s="7"/>
      <c r="N430" s="300"/>
    </row>
    <row r="431" spans="1:14" ht="15">
      <c r="B431" s="302"/>
      <c r="C431" s="302"/>
      <c r="D431" s="302"/>
      <c r="E431" s="302"/>
      <c r="F431" s="302"/>
      <c r="G431" s="302"/>
      <c r="H431" s="302"/>
      <c r="I431" s="302"/>
      <c r="J431" s="7"/>
      <c r="K431" s="302"/>
      <c r="L431" s="302"/>
      <c r="M431" s="7"/>
      <c r="N431" s="300"/>
    </row>
    <row r="432" spans="1:14" ht="15">
      <c r="B432" s="302"/>
      <c r="C432" s="302"/>
      <c r="D432" s="302"/>
      <c r="E432" s="302"/>
      <c r="F432" s="302"/>
      <c r="G432" s="302"/>
      <c r="H432" s="302"/>
      <c r="I432" s="302"/>
      <c r="J432" s="7"/>
      <c r="K432" s="302"/>
      <c r="L432" s="302"/>
      <c r="M432" s="7"/>
      <c r="N432" s="300"/>
    </row>
    <row r="433" spans="2:14" ht="15">
      <c r="B433" s="302"/>
      <c r="C433" s="302"/>
      <c r="D433" s="302"/>
      <c r="E433" s="302"/>
      <c r="F433" s="302"/>
      <c r="G433" s="302"/>
      <c r="H433" s="302"/>
      <c r="I433" s="302"/>
      <c r="J433" s="7"/>
      <c r="K433" s="302"/>
      <c r="L433" s="302"/>
      <c r="M433" s="7"/>
      <c r="N433" s="300"/>
    </row>
    <row r="434" spans="2:14" ht="15">
      <c r="B434" s="302"/>
      <c r="C434" s="302"/>
      <c r="D434" s="302"/>
      <c r="E434" s="302"/>
      <c r="F434" s="302"/>
      <c r="G434" s="302"/>
      <c r="H434" s="302"/>
      <c r="I434" s="302"/>
      <c r="J434" s="7"/>
      <c r="K434" s="302"/>
      <c r="L434" s="302"/>
      <c r="M434" s="7"/>
      <c r="N434" s="300"/>
    </row>
    <row r="435" spans="2:14" ht="15">
      <c r="B435" s="302"/>
      <c r="C435" s="302"/>
      <c r="D435" s="302"/>
      <c r="E435" s="302"/>
      <c r="F435" s="302"/>
      <c r="G435" s="302"/>
      <c r="H435" s="302"/>
      <c r="I435" s="302"/>
      <c r="J435" s="7"/>
      <c r="K435" s="302"/>
      <c r="L435" s="302"/>
      <c r="M435" s="7"/>
      <c r="N435" s="300"/>
    </row>
    <row r="436" spans="2:14" ht="13">
      <c r="B436" s="303"/>
      <c r="C436" s="303"/>
      <c r="D436" s="303"/>
      <c r="E436" s="303"/>
      <c r="F436" s="303"/>
      <c r="G436" s="303"/>
      <c r="H436" s="303"/>
      <c r="I436" s="303"/>
      <c r="J436" s="303"/>
      <c r="K436" s="303"/>
      <c r="L436" s="303"/>
      <c r="M436" s="303"/>
      <c r="N436" s="128" t="s">
        <v>1230</v>
      </c>
    </row>
    <row r="437" spans="2:14" ht="15">
      <c r="B437" s="300"/>
      <c r="C437" s="300"/>
      <c r="D437" s="300"/>
      <c r="E437" s="300"/>
      <c r="F437" s="300"/>
      <c r="G437" s="300"/>
      <c r="H437" s="300"/>
      <c r="I437" s="300"/>
      <c r="J437" s="300"/>
      <c r="K437" s="300"/>
      <c r="L437" s="300"/>
      <c r="M437" s="300"/>
      <c r="N437" s="300"/>
    </row>
    <row r="438" spans="2:14" ht="15">
      <c r="B438" s="304" t="s">
        <v>876</v>
      </c>
      <c r="C438" s="305"/>
      <c r="D438" s="305"/>
      <c r="E438" s="305"/>
      <c r="F438" s="305"/>
      <c r="G438" s="305"/>
      <c r="H438" s="306"/>
      <c r="I438" s="300"/>
      <c r="J438" s="300"/>
      <c r="K438" s="300"/>
      <c r="L438" s="300"/>
      <c r="M438" s="300"/>
      <c r="N438" s="300"/>
    </row>
    <row r="439" spans="2:14" ht="15">
      <c r="B439" s="1258"/>
      <c r="C439" s="1258"/>
      <c r="D439" s="1258"/>
      <c r="E439" s="1258"/>
      <c r="F439" s="1258"/>
      <c r="G439" s="1258"/>
      <c r="H439" s="1258"/>
      <c r="I439" s="300"/>
      <c r="J439" s="300"/>
      <c r="K439" s="300"/>
      <c r="L439" s="300"/>
      <c r="M439" s="300"/>
      <c r="N439" s="300"/>
    </row>
    <row r="440" spans="2:14" ht="15">
      <c r="B440" s="307" t="s">
        <v>929</v>
      </c>
      <c r="C440" s="307"/>
      <c r="D440" s="307"/>
      <c r="E440" s="307"/>
      <c r="F440" s="307"/>
      <c r="G440" s="307"/>
      <c r="H440" s="307"/>
      <c r="I440" s="300"/>
      <c r="J440" s="300"/>
      <c r="K440" s="300"/>
      <c r="L440" s="300"/>
      <c r="M440" s="300"/>
      <c r="N440" s="300"/>
    </row>
    <row r="441" spans="2:14" ht="15">
      <c r="B441" s="1258"/>
      <c r="C441" s="1258"/>
      <c r="D441" s="1258"/>
      <c r="E441" s="1258"/>
      <c r="F441" s="1258"/>
      <c r="G441" s="1258"/>
      <c r="H441" s="1258"/>
      <c r="I441" s="300"/>
      <c r="J441" s="300"/>
      <c r="K441" s="300"/>
      <c r="L441" s="300"/>
      <c r="M441" s="300"/>
      <c r="N441" s="300"/>
    </row>
    <row r="442" spans="2:14" ht="42">
      <c r="B442" s="55" t="s">
        <v>878</v>
      </c>
      <c r="C442" s="69"/>
      <c r="D442" s="305"/>
      <c r="E442" s="305"/>
      <c r="F442" s="305"/>
      <c r="G442" s="305"/>
      <c r="H442" s="305"/>
      <c r="I442" s="300"/>
      <c r="J442" s="300"/>
      <c r="K442" s="300"/>
      <c r="L442" s="300"/>
      <c r="M442" s="300"/>
      <c r="N442" s="300"/>
    </row>
    <row r="443" spans="2:14" ht="15">
      <c r="B443" s="55" t="s">
        <v>879</v>
      </c>
      <c r="C443" s="69"/>
      <c r="D443" s="305"/>
      <c r="E443" s="305"/>
      <c r="F443" s="305"/>
      <c r="G443" s="305"/>
      <c r="H443" s="305"/>
      <c r="I443" s="300"/>
      <c r="J443" s="300"/>
      <c r="K443" s="300"/>
      <c r="L443" s="300"/>
      <c r="M443" s="300"/>
      <c r="N443" s="300"/>
    </row>
    <row r="444" spans="2:14" ht="15">
      <c r="B444" s="55" t="s">
        <v>424</v>
      </c>
      <c r="C444" s="73"/>
      <c r="D444" s="305"/>
      <c r="E444" s="305"/>
      <c r="F444" s="305"/>
      <c r="G444" s="305"/>
      <c r="H444" s="305"/>
      <c r="I444" s="300"/>
      <c r="J444" s="300"/>
      <c r="K444" s="300"/>
      <c r="L444" s="300"/>
      <c r="M444" s="300"/>
      <c r="N444" s="300"/>
    </row>
    <row r="445" spans="2:14" ht="28">
      <c r="B445" s="55" t="s">
        <v>915</v>
      </c>
      <c r="C445" s="69"/>
      <c r="D445" s="305"/>
      <c r="E445" s="305"/>
      <c r="F445" s="305"/>
      <c r="G445" s="305"/>
      <c r="H445" s="305"/>
      <c r="I445" s="300"/>
      <c r="J445" s="300"/>
      <c r="K445" s="300"/>
      <c r="L445" s="300"/>
      <c r="M445" s="300"/>
      <c r="N445" s="300"/>
    </row>
    <row r="453" spans="2:10" ht="25">
      <c r="B453" s="1259" t="s">
        <v>838</v>
      </c>
      <c r="C453" s="1259"/>
      <c r="D453" s="1259"/>
      <c r="E453" s="1259"/>
      <c r="F453" s="1259"/>
      <c r="G453" s="1259"/>
      <c r="H453" s="299"/>
      <c r="I453" s="299"/>
      <c r="J453" s="299"/>
    </row>
    <row r="454" spans="2:10" ht="25">
      <c r="B454" s="1256" t="s">
        <v>1016</v>
      </c>
      <c r="C454" s="1256"/>
      <c r="D454" s="1256"/>
      <c r="E454" s="1256"/>
      <c r="F454" s="1256"/>
      <c r="G454" s="1256"/>
      <c r="H454" s="300"/>
      <c r="I454" s="300"/>
      <c r="J454" s="300"/>
    </row>
    <row r="455" spans="2:10" ht="15">
      <c r="B455" s="300"/>
      <c r="C455" s="300"/>
      <c r="D455" s="300"/>
      <c r="E455" s="300"/>
      <c r="F455" s="300"/>
      <c r="G455" s="300"/>
      <c r="H455" s="300"/>
      <c r="I455" s="300"/>
      <c r="J455" s="300"/>
    </row>
    <row r="456" spans="2:10" ht="15">
      <c r="B456" s="308"/>
      <c r="C456" s="308"/>
      <c r="D456" s="308"/>
      <c r="E456" s="308"/>
      <c r="F456" s="308"/>
      <c r="G456" s="308"/>
      <c r="H456" s="300"/>
      <c r="I456" s="300"/>
      <c r="J456" s="300"/>
    </row>
    <row r="457" spans="2:10" ht="16">
      <c r="B457" s="1162" t="s">
        <v>2144</v>
      </c>
      <c r="C457" s="1162"/>
      <c r="D457" s="1157" t="s">
        <v>186</v>
      </c>
      <c r="E457" s="1157" t="s">
        <v>51</v>
      </c>
      <c r="F457" s="1157" t="s">
        <v>446</v>
      </c>
      <c r="G457" s="1158" t="s">
        <v>447</v>
      </c>
      <c r="H457" s="1158"/>
      <c r="I457" s="1159" t="s">
        <v>448</v>
      </c>
      <c r="J457" s="1160"/>
    </row>
    <row r="458" spans="2:10" ht="16">
      <c r="B458" s="1162"/>
      <c r="C458" s="1162"/>
      <c r="D458" s="1157"/>
      <c r="E458" s="1157"/>
      <c r="F458" s="1157"/>
      <c r="G458" s="12" t="s">
        <v>243</v>
      </c>
      <c r="H458" s="12" t="s">
        <v>449</v>
      </c>
      <c r="I458" s="12" t="s">
        <v>243</v>
      </c>
      <c r="J458" s="12" t="s">
        <v>449</v>
      </c>
    </row>
    <row r="459" spans="2:10" ht="34">
      <c r="B459" s="1162"/>
      <c r="C459" s="1162"/>
      <c r="D459" s="1162" t="s">
        <v>187</v>
      </c>
      <c r="E459" s="1138" t="s">
        <v>188</v>
      </c>
      <c r="F459" s="13" t="s">
        <v>189</v>
      </c>
      <c r="G459" s="14"/>
      <c r="H459" s="14"/>
      <c r="I459" s="14"/>
      <c r="J459" s="14"/>
    </row>
    <row r="460" spans="2:10" ht="68">
      <c r="B460" s="1162"/>
      <c r="C460" s="1162"/>
      <c r="D460" s="1162"/>
      <c r="E460" s="1138"/>
      <c r="F460" s="13" t="s">
        <v>450</v>
      </c>
      <c r="G460" s="14"/>
      <c r="H460" s="14"/>
      <c r="I460" s="14"/>
      <c r="J460" s="14"/>
    </row>
    <row r="461" spans="2:10" ht="85">
      <c r="B461" s="1162"/>
      <c r="C461" s="1162"/>
      <c r="D461" s="1162"/>
      <c r="E461" s="1138"/>
      <c r="F461" s="13" t="s">
        <v>451</v>
      </c>
      <c r="G461" s="14"/>
      <c r="H461" s="14"/>
      <c r="I461" s="14"/>
      <c r="J461" s="14"/>
    </row>
    <row r="462" spans="2:10" ht="51">
      <c r="B462" s="1162"/>
      <c r="C462" s="1162"/>
      <c r="D462" s="1162"/>
      <c r="E462" s="1138"/>
      <c r="F462" s="13" t="s">
        <v>452</v>
      </c>
      <c r="G462" s="14"/>
      <c r="H462" s="14"/>
      <c r="I462" s="14"/>
      <c r="J462" s="14"/>
    </row>
    <row r="463" spans="2:10" ht="34">
      <c r="B463" s="1162"/>
      <c r="C463" s="1162"/>
      <c r="D463" s="1162" t="s">
        <v>193</v>
      </c>
      <c r="E463" s="1138" t="s">
        <v>456</v>
      </c>
      <c r="F463" s="13" t="s">
        <v>189</v>
      </c>
      <c r="G463" s="14"/>
      <c r="H463" s="14"/>
      <c r="I463" s="14"/>
      <c r="J463" s="14"/>
    </row>
    <row r="464" spans="2:10" ht="68">
      <c r="B464" s="1162"/>
      <c r="C464" s="1162"/>
      <c r="D464" s="1162"/>
      <c r="E464" s="1138"/>
      <c r="F464" s="13" t="s">
        <v>450</v>
      </c>
      <c r="G464" s="14"/>
      <c r="H464" s="14"/>
      <c r="I464" s="14"/>
      <c r="J464" s="14"/>
    </row>
    <row r="465" spans="2:10" ht="85">
      <c r="B465" s="1162"/>
      <c r="C465" s="1162"/>
      <c r="D465" s="1162"/>
      <c r="E465" s="1138"/>
      <c r="F465" s="13" t="s">
        <v>451</v>
      </c>
      <c r="G465" s="14"/>
      <c r="H465" s="14"/>
      <c r="I465" s="14"/>
      <c r="J465" s="14"/>
    </row>
    <row r="466" spans="2:10" ht="51">
      <c r="B466" s="1162"/>
      <c r="C466" s="1162"/>
      <c r="D466" s="1162"/>
      <c r="E466" s="1138"/>
      <c r="F466" s="13" t="s">
        <v>452</v>
      </c>
      <c r="G466" s="14"/>
      <c r="H466" s="14"/>
      <c r="I466" s="14"/>
      <c r="J466" s="14"/>
    </row>
    <row r="467" spans="2:10" ht="34">
      <c r="B467" s="1162"/>
      <c r="C467" s="1162"/>
      <c r="D467" s="1162" t="s">
        <v>195</v>
      </c>
      <c r="E467" s="1138" t="s">
        <v>188</v>
      </c>
      <c r="F467" s="13" t="s">
        <v>189</v>
      </c>
      <c r="G467" s="14"/>
      <c r="H467" s="14"/>
      <c r="I467" s="14"/>
      <c r="J467" s="14"/>
    </row>
    <row r="468" spans="2:10" ht="68">
      <c r="B468" s="1162"/>
      <c r="C468" s="1162"/>
      <c r="D468" s="1162"/>
      <c r="E468" s="1138"/>
      <c r="F468" s="13" t="s">
        <v>450</v>
      </c>
      <c r="G468" s="14"/>
      <c r="H468" s="14"/>
      <c r="I468" s="14"/>
      <c r="J468" s="14"/>
    </row>
    <row r="469" spans="2:10" ht="85">
      <c r="B469" s="1162"/>
      <c r="C469" s="1162"/>
      <c r="D469" s="1162"/>
      <c r="E469" s="1138"/>
      <c r="F469" s="13" t="s">
        <v>451</v>
      </c>
      <c r="G469" s="14"/>
      <c r="H469" s="14"/>
      <c r="I469" s="14"/>
      <c r="J469" s="14"/>
    </row>
    <row r="470" spans="2:10" ht="51">
      <c r="B470" s="1162"/>
      <c r="C470" s="1162"/>
      <c r="D470" s="1162"/>
      <c r="E470" s="1138"/>
      <c r="F470" s="13" t="s">
        <v>452</v>
      </c>
      <c r="G470" s="14"/>
      <c r="H470" s="14"/>
      <c r="I470" s="14"/>
      <c r="J470" s="14"/>
    </row>
    <row r="471" spans="2:10" ht="34">
      <c r="B471" s="1162"/>
      <c r="C471" s="1162"/>
      <c r="D471" s="1162" t="s">
        <v>195</v>
      </c>
      <c r="E471" s="1138" t="s">
        <v>456</v>
      </c>
      <c r="F471" s="13" t="s">
        <v>189</v>
      </c>
      <c r="G471" s="14"/>
      <c r="H471" s="14"/>
      <c r="I471" s="14"/>
      <c r="J471" s="14"/>
    </row>
    <row r="472" spans="2:10" ht="68">
      <c r="B472" s="1162"/>
      <c r="C472" s="1162"/>
      <c r="D472" s="1162"/>
      <c r="E472" s="1138"/>
      <c r="F472" s="13" t="s">
        <v>450</v>
      </c>
      <c r="G472" s="14"/>
      <c r="H472" s="14"/>
      <c r="I472" s="14"/>
      <c r="J472" s="14"/>
    </row>
    <row r="473" spans="2:10" ht="85">
      <c r="B473" s="1162"/>
      <c r="C473" s="1162"/>
      <c r="D473" s="1162"/>
      <c r="E473" s="1138"/>
      <c r="F473" s="13" t="s">
        <v>451</v>
      </c>
      <c r="G473" s="14"/>
      <c r="H473" s="14"/>
      <c r="I473" s="14"/>
      <c r="J473" s="14"/>
    </row>
    <row r="474" spans="2:10" ht="51">
      <c r="B474" s="1162"/>
      <c r="C474" s="1162"/>
      <c r="D474" s="1162"/>
      <c r="E474" s="1138"/>
      <c r="F474" s="13" t="s">
        <v>452</v>
      </c>
      <c r="G474" s="14"/>
      <c r="H474" s="14"/>
      <c r="I474" s="14"/>
      <c r="J474" s="14"/>
    </row>
    <row r="475" spans="2:10" ht="15">
      <c r="B475" s="300"/>
      <c r="C475" s="300"/>
      <c r="D475" s="300"/>
      <c r="E475" s="300"/>
      <c r="F475" s="300"/>
      <c r="G475" s="300"/>
      <c r="H475" s="300"/>
      <c r="I475" s="300"/>
      <c r="J475" s="300"/>
    </row>
    <row r="476" spans="2:10" ht="15">
      <c r="B476" s="304" t="s">
        <v>876</v>
      </c>
      <c r="C476" s="305"/>
      <c r="D476" s="305"/>
      <c r="E476" s="305"/>
      <c r="F476" s="305"/>
      <c r="G476" s="305"/>
      <c r="H476" s="306"/>
      <c r="I476" s="306"/>
      <c r="J476" s="300"/>
    </row>
    <row r="477" spans="2:10" ht="15">
      <c r="B477" s="1258"/>
      <c r="C477" s="1258"/>
      <c r="D477" s="1258"/>
      <c r="E477" s="1258"/>
      <c r="F477" s="1258"/>
      <c r="G477" s="1258"/>
      <c r="H477" s="1258"/>
      <c r="I477" s="305"/>
      <c r="J477" s="300"/>
    </row>
    <row r="478" spans="2:10" ht="15">
      <c r="B478" s="307" t="s">
        <v>929</v>
      </c>
      <c r="C478" s="307"/>
      <c r="D478" s="307"/>
      <c r="E478" s="307"/>
      <c r="F478" s="307"/>
      <c r="G478" s="307"/>
      <c r="H478" s="307"/>
      <c r="I478" s="307"/>
      <c r="J478" s="300"/>
    </row>
    <row r="479" spans="2:10" ht="15">
      <c r="B479" s="1258"/>
      <c r="C479" s="1258"/>
      <c r="D479" s="1258"/>
      <c r="E479" s="1258"/>
      <c r="F479" s="1258"/>
      <c r="G479" s="1258"/>
      <c r="H479" s="1258"/>
      <c r="I479" s="305"/>
      <c r="J479" s="300"/>
    </row>
    <row r="480" spans="2:10" ht="42">
      <c r="B480" s="55" t="s">
        <v>878</v>
      </c>
      <c r="C480" s="69"/>
      <c r="D480" s="305"/>
      <c r="E480" s="305"/>
      <c r="F480" s="305"/>
      <c r="G480" s="305"/>
      <c r="H480" s="305"/>
      <c r="I480" s="305"/>
      <c r="J480" s="300"/>
    </row>
    <row r="481" spans="2:12" ht="15">
      <c r="B481" s="55" t="s">
        <v>879</v>
      </c>
      <c r="C481" s="69"/>
      <c r="D481" s="305"/>
      <c r="E481" s="305"/>
      <c r="F481" s="305"/>
      <c r="G481" s="305"/>
      <c r="H481" s="305"/>
      <c r="I481" s="305"/>
      <c r="J481" s="300"/>
    </row>
    <row r="482" spans="2:12" ht="15">
      <c r="B482" s="55" t="s">
        <v>424</v>
      </c>
      <c r="C482" s="73"/>
      <c r="D482" s="305"/>
      <c r="E482" s="305"/>
      <c r="F482" s="305"/>
      <c r="G482" s="305"/>
      <c r="H482" s="305"/>
      <c r="I482" s="305"/>
      <c r="J482" s="300"/>
    </row>
    <row r="483" spans="2:12" ht="28">
      <c r="B483" s="55" t="s">
        <v>915</v>
      </c>
      <c r="C483" s="69"/>
      <c r="D483" s="305"/>
      <c r="E483" s="305"/>
      <c r="F483" s="305"/>
      <c r="G483" s="305"/>
      <c r="H483" s="305"/>
      <c r="I483" s="305"/>
      <c r="J483" s="300"/>
    </row>
    <row r="486" spans="2:12" ht="25">
      <c r="C486" s="1259" t="s">
        <v>1027</v>
      </c>
      <c r="D486" s="1259"/>
      <c r="E486" s="1259"/>
      <c r="F486" s="1259"/>
      <c r="G486" s="1259"/>
      <c r="H486" s="1259"/>
      <c r="I486" s="1259"/>
      <c r="J486" s="1259"/>
      <c r="K486" s="1259"/>
      <c r="L486" s="66"/>
    </row>
    <row r="487" spans="2:12" ht="25">
      <c r="C487" s="1256" t="s">
        <v>1028</v>
      </c>
      <c r="D487" s="1256"/>
      <c r="E487" s="1256"/>
      <c r="F487" s="1256"/>
      <c r="G487" s="1256"/>
      <c r="H487" s="1256"/>
      <c r="I487" s="1256"/>
      <c r="J487" s="1256"/>
      <c r="K487" s="1256"/>
      <c r="L487" s="66"/>
    </row>
    <row r="488" spans="2:12" ht="13">
      <c r="C488" s="67"/>
      <c r="D488" s="156"/>
      <c r="E488" s="156"/>
      <c r="F488" s="156"/>
      <c r="G488" s="156"/>
      <c r="H488" s="156"/>
      <c r="I488" s="156"/>
      <c r="J488" s="66"/>
      <c r="K488" s="66"/>
      <c r="L488" s="66"/>
    </row>
    <row r="489" spans="2:12" ht="13">
      <c r="C489" s="66"/>
      <c r="D489" s="66"/>
      <c r="E489" s="66"/>
      <c r="F489" s="66"/>
      <c r="G489" s="66"/>
      <c r="H489" s="66"/>
      <c r="I489" s="66"/>
      <c r="J489" s="66"/>
      <c r="K489" s="66"/>
      <c r="L489" s="66"/>
    </row>
    <row r="490" spans="2:12" ht="13">
      <c r="C490" s="156"/>
      <c r="D490" s="67"/>
      <c r="E490" s="67"/>
      <c r="F490" s="1260" t="s">
        <v>1029</v>
      </c>
      <c r="G490" s="1260"/>
      <c r="H490" s="1260"/>
      <c r="I490" s="1260"/>
      <c r="J490" s="1261" t="s">
        <v>1030</v>
      </c>
      <c r="K490" s="1262"/>
      <c r="L490" s="67"/>
    </row>
    <row r="491" spans="2:12" ht="98">
      <c r="C491" s="8" t="s">
        <v>1031</v>
      </c>
      <c r="D491" s="5" t="s">
        <v>1032</v>
      </c>
      <c r="E491" s="18" t="s">
        <v>2143</v>
      </c>
      <c r="F491" s="5" t="s">
        <v>1033</v>
      </c>
      <c r="G491" s="5" t="s">
        <v>1034</v>
      </c>
      <c r="H491" s="5" t="s">
        <v>1035</v>
      </c>
      <c r="I491" s="310" t="s">
        <v>1249</v>
      </c>
      <c r="J491" s="311" t="s">
        <v>1250</v>
      </c>
      <c r="K491" s="5" t="s">
        <v>1036</v>
      </c>
      <c r="L491" s="66"/>
    </row>
    <row r="492" spans="2:12" ht="13">
      <c r="C492" s="6"/>
      <c r="D492" s="6"/>
      <c r="E492" s="6"/>
      <c r="F492" s="312"/>
      <c r="G492" s="312"/>
      <c r="H492" s="312"/>
      <c r="I492" s="312"/>
      <c r="J492" s="312"/>
      <c r="K492" s="312"/>
      <c r="L492" s="66"/>
    </row>
    <row r="493" spans="2:12" ht="13">
      <c r="C493" s="6"/>
      <c r="D493" s="6"/>
      <c r="E493" s="6"/>
      <c r="F493" s="6"/>
      <c r="G493" s="6"/>
      <c r="H493" s="6"/>
      <c r="I493" s="6"/>
      <c r="J493" s="6"/>
      <c r="K493" s="6"/>
      <c r="L493" s="66"/>
    </row>
    <row r="494" spans="2:12" ht="13">
      <c r="C494" s="6"/>
      <c r="D494" s="6"/>
      <c r="E494" s="6"/>
      <c r="F494" s="6"/>
      <c r="G494" s="6"/>
      <c r="H494" s="6"/>
      <c r="I494" s="6"/>
      <c r="J494" s="6"/>
      <c r="K494" s="6"/>
      <c r="L494" s="66"/>
    </row>
    <row r="495" spans="2:12" ht="13">
      <c r="C495" s="6"/>
      <c r="D495" s="6"/>
      <c r="E495" s="6"/>
      <c r="F495" s="6"/>
      <c r="G495" s="6"/>
      <c r="H495" s="6"/>
      <c r="I495" s="6"/>
      <c r="J495" s="6"/>
      <c r="K495" s="6"/>
      <c r="L495" s="66"/>
    </row>
    <row r="496" spans="2:12" ht="13">
      <c r="C496" s="6"/>
      <c r="D496" s="6"/>
      <c r="E496" s="6"/>
      <c r="F496" s="6"/>
      <c r="G496" s="6"/>
      <c r="H496" s="6"/>
      <c r="I496" s="6"/>
      <c r="J496" s="6"/>
      <c r="K496" s="6"/>
      <c r="L496" s="66"/>
    </row>
    <row r="497" spans="3:12" ht="13">
      <c r="C497" s="6"/>
      <c r="D497" s="6"/>
      <c r="E497" s="6"/>
      <c r="F497" s="6"/>
      <c r="G497" s="6"/>
      <c r="H497" s="6"/>
      <c r="I497" s="6"/>
      <c r="J497" s="6"/>
      <c r="K497" s="6"/>
      <c r="L497" s="128" t="s">
        <v>1230</v>
      </c>
    </row>
    <row r="498" spans="3:12" ht="13">
      <c r="C498" s="313"/>
      <c r="D498" s="66"/>
      <c r="E498" s="66"/>
      <c r="F498" s="66"/>
      <c r="G498" s="66"/>
      <c r="H498" s="66"/>
      <c r="I498" s="66"/>
      <c r="J498" s="66"/>
      <c r="K498" s="66"/>
      <c r="L498" s="66"/>
    </row>
    <row r="499" spans="3:12" ht="13">
      <c r="C499" s="304" t="s">
        <v>876</v>
      </c>
      <c r="D499" s="305"/>
      <c r="E499" s="305"/>
      <c r="F499" s="305"/>
      <c r="G499" s="305"/>
      <c r="H499" s="305"/>
      <c r="I499" s="306"/>
      <c r="J499" s="66"/>
      <c r="K499" s="66"/>
      <c r="L499" s="66"/>
    </row>
    <row r="500" spans="3:12" ht="13">
      <c r="C500" s="1258"/>
      <c r="D500" s="1258"/>
      <c r="E500" s="1258"/>
      <c r="F500" s="1258"/>
      <c r="G500" s="1258"/>
      <c r="H500" s="1258"/>
      <c r="I500" s="1258"/>
      <c r="J500" s="66"/>
      <c r="K500" s="66"/>
      <c r="L500" s="66"/>
    </row>
    <row r="501" spans="3:12" ht="13">
      <c r="C501" s="307" t="s">
        <v>929</v>
      </c>
      <c r="D501" s="307"/>
      <c r="E501" s="307"/>
      <c r="F501" s="307"/>
      <c r="G501" s="307"/>
      <c r="H501" s="307"/>
      <c r="I501" s="307"/>
      <c r="J501" s="66"/>
      <c r="K501" s="66"/>
      <c r="L501" s="66"/>
    </row>
    <row r="502" spans="3:12" ht="13">
      <c r="C502" s="1258"/>
      <c r="D502" s="1258"/>
      <c r="E502" s="1258"/>
      <c r="F502" s="1258"/>
      <c r="G502" s="1258"/>
      <c r="H502" s="1258"/>
      <c r="I502" s="1258"/>
      <c r="J502" s="66"/>
      <c r="K502" s="66"/>
      <c r="L502" s="66"/>
    </row>
    <row r="503" spans="3:12" ht="42">
      <c r="C503" s="55" t="s">
        <v>878</v>
      </c>
      <c r="D503" s="74"/>
      <c r="E503" s="305"/>
      <c r="F503" s="305"/>
      <c r="G503" s="305"/>
      <c r="H503" s="305"/>
      <c r="I503" s="305"/>
      <c r="J503" s="66"/>
      <c r="K503" s="66"/>
      <c r="L503" s="66"/>
    </row>
    <row r="504" spans="3:12" ht="14">
      <c r="C504" s="55" t="s">
        <v>879</v>
      </c>
      <c r="D504" s="74"/>
      <c r="E504" s="305"/>
      <c r="F504" s="305"/>
      <c r="G504" s="305"/>
      <c r="H504" s="305"/>
      <c r="I504" s="305"/>
      <c r="J504" s="66"/>
      <c r="K504" s="66"/>
      <c r="L504" s="66"/>
    </row>
    <row r="505" spans="3:12" ht="14">
      <c r="C505" s="55" t="s">
        <v>424</v>
      </c>
      <c r="D505" s="74"/>
      <c r="E505" s="305"/>
      <c r="F505" s="305"/>
      <c r="G505" s="305"/>
      <c r="H505" s="305"/>
      <c r="I505" s="305"/>
      <c r="J505" s="66"/>
      <c r="K505" s="66"/>
      <c r="L505" s="66"/>
    </row>
    <row r="506" spans="3:12" ht="28">
      <c r="C506" s="55" t="s">
        <v>915</v>
      </c>
      <c r="D506" s="74"/>
      <c r="E506" s="305"/>
      <c r="F506" s="305"/>
      <c r="G506" s="305"/>
      <c r="H506" s="305"/>
      <c r="I506" s="305"/>
      <c r="J506" s="66"/>
      <c r="K506" s="66"/>
      <c r="L506" s="66"/>
    </row>
    <row r="513" spans="2:12" ht="18">
      <c r="B513" s="1335" t="s">
        <v>2068</v>
      </c>
      <c r="C513" s="1335"/>
      <c r="D513" s="1335"/>
      <c r="E513" s="1335"/>
      <c r="F513" s="1335"/>
      <c r="G513" s="1335"/>
      <c r="H513" s="1335"/>
      <c r="I513" s="1335"/>
      <c r="J513" s="1335"/>
      <c r="K513" s="1335"/>
      <c r="L513" s="1335"/>
    </row>
    <row r="514" spans="2:12" ht="14.5" customHeight="1">
      <c r="B514" s="1336" t="s">
        <v>2069</v>
      </c>
      <c r="C514" s="1336"/>
      <c r="D514" s="1336"/>
      <c r="E514" s="1336"/>
      <c r="F514" s="1336"/>
      <c r="G514" s="1336"/>
      <c r="H514" s="1336"/>
      <c r="I514" s="1336"/>
      <c r="J514" s="1336"/>
      <c r="K514" s="1336"/>
      <c r="L514" s="1336"/>
    </row>
    <row r="515" spans="2:12" ht="13">
      <c r="B515" s="66"/>
      <c r="C515" s="67"/>
      <c r="D515" s="67"/>
      <c r="E515" s="156"/>
      <c r="F515" s="156"/>
      <c r="G515" s="156"/>
      <c r="H515" s="156"/>
      <c r="I515" s="66"/>
      <c r="J515" s="66"/>
      <c r="K515" s="66"/>
      <c r="L515" s="66"/>
    </row>
    <row r="516" spans="2:12" ht="42">
      <c r="B516" s="628"/>
      <c r="C516" s="628" t="s">
        <v>341</v>
      </c>
      <c r="D516" s="628" t="s">
        <v>2070</v>
      </c>
      <c r="E516" s="314" t="s">
        <v>2071</v>
      </c>
      <c r="F516" s="314" t="s">
        <v>2072</v>
      </c>
      <c r="G516" s="314" t="s">
        <v>2073</v>
      </c>
      <c r="H516" s="314" t="s">
        <v>2074</v>
      </c>
      <c r="I516" s="314" t="s">
        <v>2075</v>
      </c>
      <c r="J516" s="314" t="s">
        <v>2076</v>
      </c>
      <c r="K516" s="314" t="s">
        <v>2077</v>
      </c>
      <c r="L516" s="314" t="s">
        <v>2078</v>
      </c>
    </row>
    <row r="517" spans="2:12" ht="13">
      <c r="B517" s="315"/>
      <c r="C517" s="706" t="s">
        <v>322</v>
      </c>
      <c r="D517" s="706" t="s">
        <v>2079</v>
      </c>
      <c r="E517" s="706"/>
      <c r="F517" s="706"/>
      <c r="G517" s="706"/>
      <c r="H517" s="706"/>
      <c r="I517" s="706"/>
      <c r="J517" s="706"/>
      <c r="K517" s="706"/>
      <c r="L517" s="706"/>
    </row>
    <row r="518" spans="2:12" ht="13">
      <c r="B518" s="316"/>
      <c r="C518" s="707" t="s">
        <v>323</v>
      </c>
      <c r="D518" s="706" t="s">
        <v>2079</v>
      </c>
      <c r="E518" s="706"/>
      <c r="F518" s="706"/>
      <c r="G518" s="706"/>
      <c r="H518" s="706"/>
      <c r="I518" s="706"/>
      <c r="J518" s="706"/>
      <c r="K518" s="706"/>
      <c r="L518" s="706"/>
    </row>
    <row r="519" spans="2:12" ht="13">
      <c r="B519" s="316"/>
      <c r="C519" s="707" t="s">
        <v>324</v>
      </c>
      <c r="D519" s="706" t="s">
        <v>2079</v>
      </c>
      <c r="E519" s="706"/>
      <c r="F519" s="706"/>
      <c r="G519" s="706"/>
      <c r="H519" s="706"/>
      <c r="I519" s="706"/>
      <c r="J519" s="706"/>
      <c r="K519" s="706"/>
      <c r="L519" s="706"/>
    </row>
    <row r="520" spans="2:12" ht="13">
      <c r="B520" s="316"/>
      <c r="C520" s="707" t="s">
        <v>354</v>
      </c>
      <c r="D520" s="706" t="s">
        <v>2079</v>
      </c>
      <c r="E520" s="706"/>
      <c r="F520" s="706"/>
      <c r="G520" s="706"/>
      <c r="H520" s="706"/>
      <c r="I520" s="706"/>
      <c r="J520" s="706"/>
      <c r="K520" s="706"/>
      <c r="L520" s="706"/>
    </row>
    <row r="521" spans="2:12" ht="13">
      <c r="B521" s="316"/>
      <c r="C521" s="707" t="s">
        <v>135</v>
      </c>
      <c r="D521" s="706" t="s">
        <v>2079</v>
      </c>
      <c r="E521" s="706"/>
      <c r="F521" s="706"/>
      <c r="G521" s="706"/>
      <c r="H521" s="706"/>
      <c r="I521" s="706"/>
      <c r="J521" s="706"/>
      <c r="K521" s="706"/>
      <c r="L521" s="706"/>
    </row>
    <row r="522" spans="2:12" ht="13">
      <c r="B522" s="316"/>
      <c r="C522" s="707" t="s">
        <v>99</v>
      </c>
      <c r="D522" s="706" t="s">
        <v>2079</v>
      </c>
      <c r="E522" s="706"/>
      <c r="F522" s="706"/>
      <c r="G522" s="706"/>
      <c r="H522" s="706"/>
      <c r="I522" s="706"/>
      <c r="J522" s="706"/>
      <c r="K522" s="706"/>
      <c r="L522" s="706"/>
    </row>
    <row r="523" spans="2:12" ht="13">
      <c r="B523" s="316"/>
      <c r="C523" s="707" t="s">
        <v>326</v>
      </c>
      <c r="D523" s="706" t="s">
        <v>2079</v>
      </c>
      <c r="E523" s="706"/>
      <c r="F523" s="706"/>
      <c r="G523" s="706"/>
      <c r="H523" s="706"/>
      <c r="I523" s="706"/>
      <c r="J523" s="706"/>
      <c r="K523" s="706"/>
      <c r="L523" s="706"/>
    </row>
    <row r="524" spans="2:12" ht="13">
      <c r="B524" s="316"/>
      <c r="C524" s="707" t="s">
        <v>327</v>
      </c>
      <c r="D524" s="706" t="s">
        <v>2079</v>
      </c>
      <c r="E524" s="706"/>
      <c r="F524" s="706"/>
      <c r="G524" s="706"/>
      <c r="H524" s="706"/>
      <c r="I524" s="706"/>
      <c r="J524" s="706"/>
      <c r="K524" s="706"/>
      <c r="L524" s="706"/>
    </row>
    <row r="525" spans="2:12" ht="13">
      <c r="B525" s="316"/>
      <c r="C525" s="707" t="s">
        <v>120</v>
      </c>
      <c r="D525" s="706" t="s">
        <v>2079</v>
      </c>
      <c r="E525" s="706"/>
      <c r="F525" s="706"/>
      <c r="G525" s="706"/>
      <c r="H525" s="706"/>
      <c r="I525" s="706"/>
      <c r="J525" s="706"/>
      <c r="K525" s="706"/>
      <c r="L525" s="706"/>
    </row>
    <row r="526" spans="2:12" ht="13">
      <c r="B526" s="316"/>
      <c r="C526" s="707" t="s">
        <v>131</v>
      </c>
      <c r="D526" s="706" t="s">
        <v>2079</v>
      </c>
      <c r="E526" s="706"/>
      <c r="F526" s="706"/>
      <c r="G526" s="706"/>
      <c r="H526" s="706"/>
      <c r="I526" s="706"/>
      <c r="J526" s="706"/>
      <c r="K526" s="706"/>
      <c r="L526" s="706"/>
    </row>
    <row r="527" spans="2:12" ht="13">
      <c r="B527" s="316"/>
      <c r="C527" s="708" t="s">
        <v>117</v>
      </c>
      <c r="D527" s="706" t="s">
        <v>2079</v>
      </c>
      <c r="E527" s="706"/>
      <c r="F527" s="706"/>
      <c r="G527" s="706"/>
      <c r="H527" s="706"/>
      <c r="I527" s="706"/>
      <c r="J527" s="706"/>
      <c r="K527" s="706"/>
      <c r="L527" s="706"/>
    </row>
    <row r="528" spans="2:12" ht="13">
      <c r="B528" s="316"/>
      <c r="C528" s="706" t="s">
        <v>120</v>
      </c>
      <c r="D528" s="706" t="s">
        <v>2080</v>
      </c>
      <c r="E528" s="706"/>
      <c r="F528" s="706"/>
      <c r="G528" s="706"/>
      <c r="H528" s="706"/>
      <c r="I528" s="706"/>
      <c r="J528" s="706"/>
      <c r="K528" s="706"/>
      <c r="L528" s="706"/>
    </row>
    <row r="529" spans="1:14" ht="13">
      <c r="B529" s="316"/>
      <c r="C529" s="708" t="s">
        <v>131</v>
      </c>
      <c r="D529" s="706" t="s">
        <v>2080</v>
      </c>
      <c r="E529" s="706"/>
      <c r="F529" s="706"/>
      <c r="G529" s="706"/>
      <c r="H529" s="706"/>
      <c r="I529" s="706"/>
      <c r="J529" s="706"/>
      <c r="K529" s="706"/>
      <c r="L529" s="706"/>
    </row>
    <row r="530" spans="1:14" ht="13">
      <c r="B530" s="316"/>
      <c r="C530" s="709" t="s">
        <v>120</v>
      </c>
      <c r="D530" s="706" t="s">
        <v>1114</v>
      </c>
      <c r="E530" s="706"/>
      <c r="F530" s="706"/>
      <c r="G530" s="706"/>
      <c r="H530" s="706"/>
      <c r="I530" s="706"/>
      <c r="J530" s="706"/>
      <c r="K530" s="706"/>
      <c r="L530" s="706"/>
    </row>
    <row r="531" spans="1:14" ht="13">
      <c r="B531" s="316"/>
      <c r="C531" s="709" t="s">
        <v>310</v>
      </c>
      <c r="D531" s="706"/>
      <c r="E531" s="706"/>
      <c r="F531" s="706"/>
      <c r="G531" s="706"/>
      <c r="H531" s="706"/>
      <c r="I531" s="706"/>
      <c r="J531" s="706"/>
      <c r="K531" s="706"/>
      <c r="L531" s="706"/>
    </row>
    <row r="532" spans="1:14" ht="13">
      <c r="B532" s="66"/>
      <c r="C532" s="67"/>
      <c r="D532" s="67"/>
      <c r="E532" s="156"/>
      <c r="F532" s="156"/>
      <c r="G532" s="156"/>
      <c r="H532" s="156"/>
      <c r="I532" s="66"/>
      <c r="J532" s="66"/>
      <c r="K532" s="66"/>
      <c r="L532" s="66"/>
    </row>
    <row r="533" spans="1:14" ht="13">
      <c r="B533" s="710" t="s">
        <v>876</v>
      </c>
      <c r="C533" s="711"/>
      <c r="D533" s="711"/>
      <c r="E533" s="711"/>
      <c r="F533" s="711"/>
      <c r="G533" s="711"/>
      <c r="H533" s="711"/>
      <c r="I533" s="66"/>
      <c r="J533" s="66"/>
      <c r="K533" s="66"/>
      <c r="L533" s="66"/>
    </row>
    <row r="534" spans="1:14" ht="13">
      <c r="B534" s="1247"/>
      <c r="C534" s="1247"/>
      <c r="D534" s="1247"/>
      <c r="E534" s="1247"/>
      <c r="F534" s="1247"/>
      <c r="G534" s="1247"/>
      <c r="H534" s="711"/>
      <c r="I534" s="66"/>
      <c r="J534" s="66"/>
      <c r="K534" s="66"/>
      <c r="L534" s="66"/>
    </row>
    <row r="535" spans="1:14" ht="13">
      <c r="B535" s="712" t="s">
        <v>929</v>
      </c>
      <c r="C535" s="712"/>
      <c r="D535" s="712"/>
      <c r="E535" s="712"/>
      <c r="F535" s="712"/>
      <c r="G535" s="712"/>
      <c r="H535" s="712"/>
      <c r="I535" s="66"/>
      <c r="J535" s="66"/>
      <c r="K535" s="66"/>
      <c r="L535" s="66"/>
    </row>
    <row r="536" spans="1:14" ht="13">
      <c r="B536" s="1247"/>
      <c r="C536" s="1247"/>
      <c r="D536" s="1247"/>
      <c r="E536" s="1247"/>
      <c r="F536" s="1247"/>
      <c r="G536" s="1247"/>
      <c r="H536" s="711"/>
      <c r="I536" s="66"/>
      <c r="J536" s="66"/>
      <c r="K536" s="66"/>
      <c r="L536" s="66"/>
    </row>
    <row r="537" spans="1:14" ht="42">
      <c r="B537" s="66"/>
      <c r="C537" s="55" t="s">
        <v>878</v>
      </c>
      <c r="D537" s="55"/>
      <c r="E537" s="74"/>
      <c r="F537" s="711"/>
      <c r="G537" s="711"/>
      <c r="H537" s="711"/>
      <c r="I537" s="66"/>
      <c r="J537" s="66"/>
      <c r="K537" s="66"/>
      <c r="L537" s="66"/>
    </row>
    <row r="538" spans="1:14" ht="14">
      <c r="B538" s="66"/>
      <c r="C538" s="55" t="s">
        <v>879</v>
      </c>
      <c r="D538" s="55"/>
      <c r="E538" s="74"/>
      <c r="F538" s="711"/>
      <c r="G538" s="711"/>
      <c r="H538" s="711"/>
      <c r="I538" s="66"/>
      <c r="J538" s="66"/>
      <c r="K538" s="66"/>
      <c r="L538" s="66"/>
    </row>
    <row r="539" spans="1:14" ht="14">
      <c r="B539" s="66"/>
      <c r="C539" s="55" t="s">
        <v>424</v>
      </c>
      <c r="D539" s="55"/>
      <c r="E539" s="74"/>
      <c r="F539" s="711"/>
      <c r="G539" s="711"/>
      <c r="H539" s="711"/>
      <c r="I539" s="66"/>
      <c r="J539" s="66"/>
      <c r="K539" s="66"/>
      <c r="L539" s="66"/>
    </row>
    <row r="540" spans="1:14" ht="28">
      <c r="B540" s="66"/>
      <c r="C540" s="55" t="s">
        <v>915</v>
      </c>
      <c r="D540" s="55"/>
      <c r="E540" s="74"/>
      <c r="F540" s="711"/>
      <c r="G540" s="711"/>
      <c r="H540" s="711"/>
      <c r="I540" s="66"/>
      <c r="J540" s="66"/>
      <c r="K540" s="66"/>
      <c r="L540" s="66"/>
    </row>
    <row r="543" spans="1:14" ht="25">
      <c r="A543" s="1259" t="s">
        <v>1982</v>
      </c>
      <c r="B543" s="1259"/>
      <c r="C543" s="1259"/>
      <c r="D543" s="1259"/>
      <c r="E543" s="1259"/>
      <c r="F543" s="1259"/>
      <c r="G543" s="1259"/>
      <c r="H543" s="1259"/>
      <c r="I543" s="1259"/>
      <c r="J543" s="67"/>
      <c r="K543" s="67"/>
      <c r="L543" s="67"/>
      <c r="M543" s="67"/>
      <c r="N543" s="67"/>
    </row>
    <row r="544" spans="1:14" ht="25.75" customHeight="1">
      <c r="A544" s="1256" t="s">
        <v>1037</v>
      </c>
      <c r="B544" s="1256"/>
      <c r="C544" s="1256"/>
      <c r="D544" s="1256"/>
      <c r="E544" s="1256"/>
      <c r="F544" s="1256"/>
      <c r="G544" s="1256"/>
      <c r="H544" s="1256"/>
      <c r="I544" s="1256"/>
      <c r="J544" s="67"/>
      <c r="K544" s="67"/>
      <c r="L544" s="67"/>
      <c r="M544" s="67"/>
      <c r="N544" s="67"/>
    </row>
    <row r="545" spans="1:14" ht="13">
      <c r="A545" s="67"/>
      <c r="B545" s="67"/>
      <c r="C545" s="67"/>
      <c r="D545" s="67"/>
      <c r="E545" s="67"/>
      <c r="F545" s="67"/>
      <c r="G545" s="67"/>
      <c r="H545" s="67"/>
      <c r="I545" s="67"/>
      <c r="J545" s="67"/>
      <c r="K545" s="67"/>
      <c r="L545" s="67"/>
      <c r="M545" s="67"/>
      <c r="N545" s="67"/>
    </row>
    <row r="546" spans="1:14" ht="16">
      <c r="A546" s="346" t="s">
        <v>1106</v>
      </c>
      <c r="B546" s="67"/>
      <c r="C546" s="67"/>
      <c r="D546" s="67"/>
      <c r="E546" s="67"/>
      <c r="F546" s="67"/>
      <c r="G546" s="67"/>
      <c r="H546" s="67"/>
      <c r="I546" s="67"/>
      <c r="J546" s="67"/>
      <c r="K546" s="67"/>
      <c r="L546" s="67"/>
      <c r="M546" s="67"/>
      <c r="N546" s="67"/>
    </row>
    <row r="547" spans="1:14" ht="26.5" customHeight="1">
      <c r="A547" s="629" t="s">
        <v>1107</v>
      </c>
      <c r="B547" s="631" t="s">
        <v>57</v>
      </c>
      <c r="C547" s="1252" t="s">
        <v>1984</v>
      </c>
      <c r="D547" s="1252"/>
      <c r="E547" s="1252"/>
      <c r="F547" s="1252"/>
      <c r="G547" s="1252"/>
      <c r="H547" s="1252"/>
      <c r="I547" s="1337"/>
      <c r="J547" s="1252" t="s">
        <v>1983</v>
      </c>
      <c r="K547" s="67"/>
      <c r="L547" s="67"/>
      <c r="M547" s="67"/>
      <c r="N547" s="67"/>
    </row>
    <row r="548" spans="1:14" ht="26">
      <c r="A548" s="630"/>
      <c r="B548" s="632"/>
      <c r="C548" s="347" t="s">
        <v>1108</v>
      </c>
      <c r="D548" s="347" t="s">
        <v>1109</v>
      </c>
      <c r="E548" s="347" t="s">
        <v>1110</v>
      </c>
      <c r="F548" s="347" t="s">
        <v>2081</v>
      </c>
      <c r="G548" s="347" t="s">
        <v>2082</v>
      </c>
      <c r="H548" s="347" t="s">
        <v>1111</v>
      </c>
      <c r="I548" s="348" t="s">
        <v>1112</v>
      </c>
      <c r="J548" s="1253"/>
      <c r="K548" s="67"/>
      <c r="L548" s="67"/>
      <c r="M548" s="67"/>
      <c r="N548" s="67"/>
    </row>
    <row r="549" spans="1:14" ht="13">
      <c r="A549" s="706" t="s">
        <v>322</v>
      </c>
      <c r="B549" s="713" t="s">
        <v>76</v>
      </c>
      <c r="C549" s="713"/>
      <c r="D549" s="713"/>
      <c r="E549" s="713"/>
      <c r="F549" s="713"/>
      <c r="G549" s="713"/>
      <c r="H549" s="713"/>
      <c r="I549" s="714"/>
      <c r="J549" s="715">
        <f t="shared" ref="J549:J559" si="4">SUM(C549:I549)</f>
        <v>0</v>
      </c>
      <c r="K549" s="67"/>
      <c r="L549" s="67"/>
      <c r="M549" s="67"/>
      <c r="N549" s="67"/>
    </row>
    <row r="550" spans="1:14" ht="13">
      <c r="A550" s="707" t="s">
        <v>323</v>
      </c>
      <c r="B550" s="716" t="s">
        <v>76</v>
      </c>
      <c r="C550" s="716"/>
      <c r="D550" s="716"/>
      <c r="E550" s="716"/>
      <c r="F550" s="716"/>
      <c r="G550" s="716"/>
      <c r="H550" s="716"/>
      <c r="I550" s="717"/>
      <c r="J550" s="718">
        <f t="shared" si="4"/>
        <v>0</v>
      </c>
      <c r="K550" s="67"/>
      <c r="L550" s="67"/>
      <c r="M550" s="67"/>
      <c r="N550" s="67"/>
    </row>
    <row r="551" spans="1:14" ht="16">
      <c r="A551" s="707" t="s">
        <v>324</v>
      </c>
      <c r="B551" s="716" t="s">
        <v>76</v>
      </c>
      <c r="C551" s="716"/>
      <c r="D551" s="716"/>
      <c r="E551" s="716"/>
      <c r="F551" s="716"/>
      <c r="G551" s="716"/>
      <c r="H551" s="716"/>
      <c r="I551" s="717"/>
      <c r="J551" s="718">
        <f t="shared" si="4"/>
        <v>0</v>
      </c>
      <c r="K551" s="719"/>
      <c r="L551" s="67"/>
      <c r="M551" s="719"/>
      <c r="N551" s="67"/>
    </row>
    <row r="552" spans="1:14" ht="13">
      <c r="A552" s="707" t="s">
        <v>354</v>
      </c>
      <c r="B552" s="716" t="s">
        <v>1256</v>
      </c>
      <c r="C552" s="716"/>
      <c r="D552" s="716"/>
      <c r="E552" s="716"/>
      <c r="F552" s="716"/>
      <c r="G552" s="716"/>
      <c r="H552" s="716"/>
      <c r="I552" s="717"/>
      <c r="J552" s="718">
        <f t="shared" si="4"/>
        <v>0</v>
      </c>
      <c r="K552" s="67"/>
      <c r="L552" s="67"/>
      <c r="M552" s="67"/>
      <c r="N552" s="67"/>
    </row>
    <row r="553" spans="1:14" ht="13">
      <c r="A553" s="707" t="s">
        <v>135</v>
      </c>
      <c r="B553" s="716" t="s">
        <v>1257</v>
      </c>
      <c r="C553" s="716"/>
      <c r="D553" s="716"/>
      <c r="E553" s="716"/>
      <c r="F553" s="716"/>
      <c r="G553" s="716"/>
      <c r="H553" s="716"/>
      <c r="I553" s="717"/>
      <c r="J553" s="718">
        <f t="shared" si="4"/>
        <v>0</v>
      </c>
      <c r="K553" s="67"/>
      <c r="L553" s="67"/>
      <c r="M553" s="67"/>
      <c r="N553" s="67"/>
    </row>
    <row r="554" spans="1:14" ht="13">
      <c r="A554" s="707" t="s">
        <v>99</v>
      </c>
      <c r="B554" s="716" t="s">
        <v>1258</v>
      </c>
      <c r="C554" s="716"/>
      <c r="D554" s="716"/>
      <c r="E554" s="716"/>
      <c r="F554" s="716"/>
      <c r="G554" s="716"/>
      <c r="H554" s="716"/>
      <c r="I554" s="717"/>
      <c r="J554" s="718">
        <f t="shared" si="4"/>
        <v>0</v>
      </c>
      <c r="K554" s="67"/>
      <c r="L554" s="67"/>
      <c r="M554" s="67"/>
      <c r="N554" s="67"/>
    </row>
    <row r="555" spans="1:14" ht="13">
      <c r="A555" s="707" t="s">
        <v>326</v>
      </c>
      <c r="B555" s="716" t="s">
        <v>1258</v>
      </c>
      <c r="C555" s="716"/>
      <c r="D555" s="716"/>
      <c r="E555" s="716"/>
      <c r="F555" s="716"/>
      <c r="G555" s="716"/>
      <c r="H555" s="716"/>
      <c r="I555" s="717"/>
      <c r="J555" s="718">
        <f t="shared" si="4"/>
        <v>0</v>
      </c>
      <c r="K555" s="67"/>
      <c r="L555" s="67"/>
      <c r="M555" s="67"/>
      <c r="N555" s="67"/>
    </row>
    <row r="556" spans="1:14" ht="16">
      <c r="A556" s="707" t="s">
        <v>327</v>
      </c>
      <c r="B556" s="716" t="s">
        <v>1258</v>
      </c>
      <c r="C556" s="716"/>
      <c r="D556" s="716"/>
      <c r="E556" s="716"/>
      <c r="F556" s="716"/>
      <c r="G556" s="716"/>
      <c r="H556" s="716"/>
      <c r="I556" s="717"/>
      <c r="J556" s="718">
        <f t="shared" si="4"/>
        <v>0</v>
      </c>
      <c r="K556" s="67"/>
      <c r="L556" s="720"/>
      <c r="M556" s="720"/>
      <c r="N556" s="67"/>
    </row>
    <row r="557" spans="1:14" ht="13">
      <c r="A557" s="707" t="s">
        <v>120</v>
      </c>
      <c r="B557" s="716" t="s">
        <v>1258</v>
      </c>
      <c r="C557" s="716"/>
      <c r="D557" s="716"/>
      <c r="E557" s="716"/>
      <c r="F557" s="716"/>
      <c r="G557" s="716"/>
      <c r="H557" s="716"/>
      <c r="I557" s="717"/>
      <c r="J557" s="718">
        <f t="shared" si="4"/>
        <v>0</v>
      </c>
      <c r="K557" s="67"/>
      <c r="L557" s="67"/>
      <c r="M557" s="67"/>
      <c r="N557" s="67"/>
    </row>
    <row r="558" spans="1:14" ht="13">
      <c r="A558" s="707" t="s">
        <v>131</v>
      </c>
      <c r="B558" s="716" t="s">
        <v>1259</v>
      </c>
      <c r="C558" s="716"/>
      <c r="D558" s="716"/>
      <c r="E558" s="716"/>
      <c r="F558" s="716"/>
      <c r="G558" s="716"/>
      <c r="H558" s="716"/>
      <c r="I558" s="717"/>
      <c r="J558" s="718">
        <f t="shared" si="4"/>
        <v>0</v>
      </c>
      <c r="K558" s="67"/>
      <c r="L558" s="67"/>
      <c r="M558" s="67"/>
      <c r="N558" s="67"/>
    </row>
    <row r="559" spans="1:14" ht="13">
      <c r="A559" s="708" t="s">
        <v>117</v>
      </c>
      <c r="B559" s="721" t="s">
        <v>13</v>
      </c>
      <c r="C559" s="721"/>
      <c r="D559" s="721"/>
      <c r="E559" s="721"/>
      <c r="F559" s="721"/>
      <c r="G559" s="721"/>
      <c r="H559" s="721"/>
      <c r="I559" s="722"/>
      <c r="J559" s="723">
        <f t="shared" si="4"/>
        <v>0</v>
      </c>
      <c r="K559" s="67"/>
      <c r="L559" s="67"/>
      <c r="M559" s="67"/>
      <c r="N559" s="67"/>
    </row>
    <row r="560" spans="1:14" ht="24">
      <c r="A560" s="724" t="s">
        <v>1260</v>
      </c>
      <c r="B560" s="725"/>
      <c r="C560" s="725"/>
      <c r="D560" s="725"/>
      <c r="E560" s="725"/>
      <c r="F560" s="725"/>
      <c r="G560" s="725"/>
      <c r="H560" s="725"/>
      <c r="I560" s="726"/>
      <c r="J560" s="727" t="s">
        <v>1230</v>
      </c>
      <c r="K560" s="67"/>
      <c r="L560" s="67"/>
      <c r="M560" s="67"/>
      <c r="N560" s="67"/>
    </row>
    <row r="561" spans="1:14" ht="13">
      <c r="A561" s="728" t="s">
        <v>2083</v>
      </c>
      <c r="B561" s="729"/>
      <c r="C561" s="730">
        <f t="shared" ref="C561:I561" si="5">SUM(C549:C559)</f>
        <v>0</v>
      </c>
      <c r="D561" s="730">
        <f t="shared" si="5"/>
        <v>0</v>
      </c>
      <c r="E561" s="730">
        <f t="shared" si="5"/>
        <v>0</v>
      </c>
      <c r="F561" s="730"/>
      <c r="G561" s="730">
        <f t="shared" si="5"/>
        <v>0</v>
      </c>
      <c r="H561" s="730">
        <f t="shared" si="5"/>
        <v>0</v>
      </c>
      <c r="I561" s="730">
        <f t="shared" si="5"/>
        <v>0</v>
      </c>
      <c r="J561" s="731"/>
      <c r="K561" s="67"/>
      <c r="L561" s="67"/>
      <c r="M561" s="67"/>
      <c r="N561" s="67"/>
    </row>
    <row r="562" spans="1:14" ht="26">
      <c r="A562" s="632" t="s">
        <v>2084</v>
      </c>
      <c r="B562" s="630" t="s">
        <v>341</v>
      </c>
      <c r="C562" s="347" t="s">
        <v>1108</v>
      </c>
      <c r="D562" s="347" t="s">
        <v>1109</v>
      </c>
      <c r="E562" s="347" t="s">
        <v>1110</v>
      </c>
      <c r="F562" s="347" t="s">
        <v>2081</v>
      </c>
      <c r="G562" s="347" t="s">
        <v>2082</v>
      </c>
      <c r="H562" s="347" t="s">
        <v>1111</v>
      </c>
      <c r="I562" s="732"/>
      <c r="J562" s="67"/>
      <c r="K562" s="67"/>
      <c r="L562" s="67"/>
      <c r="M562" s="67"/>
      <c r="N562" s="67"/>
    </row>
    <row r="563" spans="1:14" ht="13">
      <c r="A563" s="733" t="s">
        <v>2085</v>
      </c>
      <c r="B563" s="349"/>
      <c r="C563" s="349"/>
      <c r="D563" s="349"/>
      <c r="E563" s="349"/>
      <c r="F563" s="349"/>
      <c r="G563" s="349"/>
      <c r="H563" s="349"/>
      <c r="I563" s="732"/>
      <c r="J563" s="731"/>
      <c r="K563" s="67"/>
      <c r="L563" s="67"/>
      <c r="M563" s="67"/>
      <c r="N563" s="67"/>
    </row>
    <row r="564" spans="1:14" ht="13">
      <c r="A564" s="733" t="s">
        <v>2086</v>
      </c>
      <c r="B564" s="350"/>
      <c r="C564" s="350"/>
      <c r="D564" s="350"/>
      <c r="E564" s="350"/>
      <c r="F564" s="350"/>
      <c r="G564" s="350"/>
      <c r="H564" s="350"/>
      <c r="I564" s="732"/>
      <c r="J564" s="731"/>
      <c r="K564" s="67"/>
      <c r="L564" s="67"/>
      <c r="M564" s="67"/>
      <c r="N564" s="67"/>
    </row>
    <row r="565" spans="1:14" ht="13">
      <c r="A565" s="733" t="s">
        <v>2087</v>
      </c>
      <c r="B565" s="350"/>
      <c r="C565" s="350"/>
      <c r="D565" s="350"/>
      <c r="E565" s="350"/>
      <c r="F565" s="350"/>
      <c r="G565" s="350"/>
      <c r="H565" s="350"/>
      <c r="I565" s="732"/>
      <c r="J565" s="731"/>
      <c r="K565" s="67"/>
      <c r="L565" s="67"/>
      <c r="M565" s="67"/>
      <c r="N565" s="67"/>
    </row>
    <row r="566" spans="1:14" ht="13">
      <c r="A566" s="728" t="s">
        <v>2088</v>
      </c>
      <c r="B566" s="729"/>
      <c r="C566" s="730">
        <f>SUM(C563:C565)</f>
        <v>0</v>
      </c>
      <c r="D566" s="730">
        <f t="shared" ref="D566:H566" si="6">SUM(D563:D565)</f>
        <v>0</v>
      </c>
      <c r="E566" s="730">
        <f t="shared" si="6"/>
        <v>0</v>
      </c>
      <c r="F566" s="730"/>
      <c r="G566" s="730">
        <f t="shared" si="6"/>
        <v>0</v>
      </c>
      <c r="H566" s="730">
        <f t="shared" si="6"/>
        <v>0</v>
      </c>
      <c r="I566" s="732"/>
      <c r="J566" s="67"/>
      <c r="K566" s="67"/>
      <c r="L566" s="67"/>
      <c r="M566" s="67"/>
      <c r="N566" s="67"/>
    </row>
    <row r="567" spans="1:14" ht="13">
      <c r="A567" s="728" t="s">
        <v>2089</v>
      </c>
      <c r="B567" s="729"/>
      <c r="C567" s="730">
        <f>+C561-C566</f>
        <v>0</v>
      </c>
      <c r="D567" s="730">
        <f t="shared" ref="D567:H567" si="7">+D561-D566</f>
        <v>0</v>
      </c>
      <c r="E567" s="730">
        <f t="shared" si="7"/>
        <v>0</v>
      </c>
      <c r="F567" s="730"/>
      <c r="G567" s="730">
        <f t="shared" si="7"/>
        <v>0</v>
      </c>
      <c r="H567" s="730">
        <f t="shared" si="7"/>
        <v>0</v>
      </c>
      <c r="I567" s="734"/>
      <c r="J567" s="67"/>
      <c r="K567" s="67"/>
      <c r="L567" s="67"/>
      <c r="M567" s="67"/>
      <c r="N567" s="67"/>
    </row>
    <row r="568" spans="1:14" ht="13">
      <c r="A568" s="735"/>
      <c r="B568" s="735"/>
      <c r="C568" s="735"/>
      <c r="D568" s="735"/>
      <c r="E568" s="735"/>
      <c r="F568" s="735"/>
      <c r="G568" s="735"/>
      <c r="H568" s="735"/>
      <c r="I568" s="735"/>
      <c r="J568" s="67"/>
      <c r="K568" s="67"/>
      <c r="L568" s="67"/>
      <c r="M568" s="67"/>
      <c r="N568" s="67"/>
    </row>
    <row r="569" spans="1:14" ht="13">
      <c r="A569" s="735"/>
      <c r="B569" s="735"/>
      <c r="C569" s="735"/>
      <c r="D569" s="735"/>
      <c r="E569" s="735"/>
      <c r="F569" s="735"/>
      <c r="G569" s="735"/>
      <c r="H569" s="735"/>
      <c r="I569" s="735"/>
      <c r="J569" s="67"/>
      <c r="K569" s="67"/>
      <c r="L569" s="67"/>
      <c r="M569" s="67"/>
      <c r="N569" s="67"/>
    </row>
    <row r="570" spans="1:14" ht="16">
      <c r="A570" s="346" t="s">
        <v>1113</v>
      </c>
      <c r="B570" s="67"/>
      <c r="C570" s="67"/>
      <c r="D570" s="67"/>
      <c r="E570" s="67"/>
      <c r="F570" s="67"/>
      <c r="G570" s="67"/>
      <c r="H570" s="67"/>
      <c r="I570" s="67"/>
      <c r="J570" s="67"/>
      <c r="K570" s="67"/>
      <c r="L570" s="67"/>
      <c r="M570" s="67"/>
      <c r="N570" s="67"/>
    </row>
    <row r="571" spans="1:14" ht="14.5" customHeight="1">
      <c r="A571" s="1248" t="s">
        <v>1107</v>
      </c>
      <c r="B571" s="1250" t="s">
        <v>57</v>
      </c>
      <c r="C571" s="1252" t="s">
        <v>1986</v>
      </c>
      <c r="D571" s="1252"/>
      <c r="E571" s="1252"/>
      <c r="F571" s="1252"/>
      <c r="G571" s="1252"/>
      <c r="H571" s="1252"/>
      <c r="I571" s="1337"/>
      <c r="J571" s="1252" t="s">
        <v>1985</v>
      </c>
      <c r="K571" s="67"/>
      <c r="L571" s="67"/>
      <c r="M571" s="67"/>
      <c r="N571" s="67"/>
    </row>
    <row r="572" spans="1:14" ht="26">
      <c r="A572" s="1249"/>
      <c r="B572" s="1251"/>
      <c r="C572" s="347" t="s">
        <v>1108</v>
      </c>
      <c r="D572" s="347" t="s">
        <v>1109</v>
      </c>
      <c r="E572" s="347" t="s">
        <v>1110</v>
      </c>
      <c r="F572" s="347" t="s">
        <v>2081</v>
      </c>
      <c r="G572" s="347" t="s">
        <v>2082</v>
      </c>
      <c r="H572" s="347" t="s">
        <v>1111</v>
      </c>
      <c r="I572" s="348" t="s">
        <v>1112</v>
      </c>
      <c r="J572" s="1253"/>
      <c r="K572" s="67"/>
      <c r="L572" s="67"/>
      <c r="M572" s="67"/>
      <c r="N572" s="67"/>
    </row>
    <row r="573" spans="1:14" ht="13">
      <c r="A573" s="706" t="s">
        <v>120</v>
      </c>
      <c r="B573" s="713" t="s">
        <v>1258</v>
      </c>
      <c r="C573" s="713"/>
      <c r="D573" s="713"/>
      <c r="E573" s="713"/>
      <c r="F573" s="713"/>
      <c r="G573" s="713"/>
      <c r="H573" s="713"/>
      <c r="I573" s="714"/>
      <c r="J573" s="715">
        <f>SUM(C573:I573)</f>
        <v>0</v>
      </c>
      <c r="K573" s="67"/>
      <c r="L573" s="67"/>
      <c r="M573" s="67"/>
      <c r="N573" s="67"/>
    </row>
    <row r="574" spans="1:14" ht="13">
      <c r="A574" s="708" t="s">
        <v>131</v>
      </c>
      <c r="B574" s="721" t="s">
        <v>1259</v>
      </c>
      <c r="C574" s="721"/>
      <c r="D574" s="721"/>
      <c r="E574" s="721"/>
      <c r="F574" s="721"/>
      <c r="G574" s="721"/>
      <c r="H574" s="721"/>
      <c r="I574" s="722"/>
      <c r="J574" s="723">
        <f>SUM(C574:I574)</f>
        <v>0</v>
      </c>
      <c r="K574" s="67"/>
      <c r="L574" s="67"/>
      <c r="M574" s="67"/>
      <c r="N574" s="67"/>
    </row>
    <row r="575" spans="1:14" ht="13">
      <c r="A575" s="724" t="s">
        <v>1261</v>
      </c>
      <c r="B575" s="725"/>
      <c r="C575" s="725"/>
      <c r="D575" s="725"/>
      <c r="E575" s="725"/>
      <c r="F575" s="725"/>
      <c r="G575" s="725"/>
      <c r="H575" s="725"/>
      <c r="I575" s="726"/>
      <c r="J575" s="736"/>
      <c r="K575" s="67"/>
      <c r="L575" s="67"/>
      <c r="M575" s="67"/>
      <c r="N575" s="67"/>
    </row>
    <row r="576" spans="1:14" ht="13">
      <c r="A576" s="728" t="s">
        <v>2090</v>
      </c>
      <c r="B576" s="729"/>
      <c r="C576" s="730">
        <f>SUM(C573:C574)</f>
        <v>0</v>
      </c>
      <c r="D576" s="730">
        <f>SUM(D573:D574)</f>
        <v>0</v>
      </c>
      <c r="E576" s="730"/>
      <c r="F576" s="730"/>
      <c r="G576" s="730">
        <f>SUM(G573:G574)</f>
        <v>0</v>
      </c>
      <c r="H576" s="730">
        <f>SUM(H573:H574)</f>
        <v>0</v>
      </c>
      <c r="I576" s="734">
        <f>SUM(I573:I574)</f>
        <v>0</v>
      </c>
      <c r="J576" s="730">
        <f>SUM(J573:J574)</f>
        <v>0</v>
      </c>
      <c r="K576" s="67"/>
      <c r="L576" s="67"/>
      <c r="M576" s="67"/>
      <c r="N576" s="67"/>
    </row>
    <row r="577" spans="1:14" ht="26">
      <c r="A577" s="632" t="s">
        <v>2084</v>
      </c>
      <c r="B577" s="630" t="s">
        <v>341</v>
      </c>
      <c r="C577" s="347" t="s">
        <v>1108</v>
      </c>
      <c r="D577" s="347" t="s">
        <v>1109</v>
      </c>
      <c r="E577" s="347" t="s">
        <v>1110</v>
      </c>
      <c r="F577" s="347" t="s">
        <v>2081</v>
      </c>
      <c r="G577" s="347" t="s">
        <v>2082</v>
      </c>
      <c r="H577" s="347" t="s">
        <v>1111</v>
      </c>
      <c r="I577" s="732"/>
      <c r="J577" s="731"/>
      <c r="K577" s="67"/>
      <c r="L577" s="67"/>
      <c r="M577" s="67"/>
      <c r="N577" s="67"/>
    </row>
    <row r="578" spans="1:14" ht="13">
      <c r="A578" s="733" t="s">
        <v>2085</v>
      </c>
      <c r="B578" s="349"/>
      <c r="C578" s="349"/>
      <c r="D578" s="349"/>
      <c r="E578" s="349"/>
      <c r="F578" s="349"/>
      <c r="G578" s="349"/>
      <c r="H578" s="349"/>
      <c r="I578" s="732"/>
      <c r="J578" s="731"/>
      <c r="K578" s="67"/>
      <c r="L578" s="67"/>
      <c r="M578" s="67"/>
      <c r="N578" s="67"/>
    </row>
    <row r="579" spans="1:14" ht="13">
      <c r="A579" s="733" t="s">
        <v>2086</v>
      </c>
      <c r="B579" s="350"/>
      <c r="C579" s="350"/>
      <c r="D579" s="350"/>
      <c r="E579" s="350"/>
      <c r="F579" s="350"/>
      <c r="G579" s="350"/>
      <c r="H579" s="350"/>
      <c r="I579" s="732"/>
      <c r="J579" s="731"/>
      <c r="K579" s="67"/>
      <c r="L579" s="67"/>
      <c r="M579" s="67"/>
      <c r="N579" s="67"/>
    </row>
    <row r="580" spans="1:14" ht="13">
      <c r="A580" s="733" t="s">
        <v>2087</v>
      </c>
      <c r="B580" s="350"/>
      <c r="C580" s="350"/>
      <c r="D580" s="350"/>
      <c r="E580" s="350"/>
      <c r="F580" s="350"/>
      <c r="G580" s="350"/>
      <c r="H580" s="350"/>
      <c r="I580" s="732"/>
      <c r="J580" s="731"/>
      <c r="K580" s="67"/>
      <c r="L580" s="67"/>
      <c r="M580" s="67"/>
      <c r="N580" s="67"/>
    </row>
    <row r="581" spans="1:14" ht="13">
      <c r="A581" s="728" t="s">
        <v>2088</v>
      </c>
      <c r="B581" s="729"/>
      <c r="C581" s="730">
        <f>SUM(C578:C580)</f>
        <v>0</v>
      </c>
      <c r="D581" s="730">
        <f t="shared" ref="D581:H581" si="8">SUM(D578:D580)</f>
        <v>0</v>
      </c>
      <c r="E581" s="730">
        <f t="shared" si="8"/>
        <v>0</v>
      </c>
      <c r="F581" s="730"/>
      <c r="G581" s="730">
        <f t="shared" si="8"/>
        <v>0</v>
      </c>
      <c r="H581" s="730">
        <f t="shared" si="8"/>
        <v>0</v>
      </c>
      <c r="I581" s="732"/>
      <c r="J581" s="67"/>
      <c r="K581" s="67"/>
      <c r="L581" s="67"/>
      <c r="M581" s="67"/>
      <c r="N581" s="67"/>
    </row>
    <row r="582" spans="1:14" ht="13">
      <c r="A582" s="728" t="s">
        <v>2089</v>
      </c>
      <c r="B582" s="729"/>
      <c r="C582" s="730">
        <f>+C576-C581</f>
        <v>0</v>
      </c>
      <c r="D582" s="730">
        <f t="shared" ref="D582:H582" si="9">+D576-D581</f>
        <v>0</v>
      </c>
      <c r="E582" s="730">
        <f t="shared" si="9"/>
        <v>0</v>
      </c>
      <c r="F582" s="730"/>
      <c r="G582" s="730">
        <f t="shared" si="9"/>
        <v>0</v>
      </c>
      <c r="H582" s="730">
        <f t="shared" si="9"/>
        <v>0</v>
      </c>
      <c r="I582" s="734"/>
      <c r="J582" s="67"/>
      <c r="K582" s="67"/>
      <c r="L582" s="67"/>
      <c r="M582" s="67"/>
      <c r="N582" s="67"/>
    </row>
    <row r="583" spans="1:14" ht="13">
      <c r="A583" s="735"/>
      <c r="B583" s="735"/>
      <c r="C583" s="735"/>
      <c r="D583" s="737"/>
      <c r="E583" s="737"/>
      <c r="F583" s="737"/>
      <c r="G583" s="737"/>
      <c r="H583" s="737"/>
      <c r="I583" s="737"/>
      <c r="J583" s="67"/>
      <c r="K583" s="67"/>
      <c r="L583" s="67"/>
      <c r="M583" s="67"/>
      <c r="N583" s="67"/>
    </row>
    <row r="584" spans="1:14" ht="16">
      <c r="A584" s="346" t="s">
        <v>1114</v>
      </c>
      <c r="B584" s="67"/>
      <c r="C584" s="67"/>
      <c r="D584" s="67"/>
      <c r="E584" s="67"/>
      <c r="F584" s="67"/>
      <c r="G584" s="67"/>
      <c r="H584" s="67"/>
      <c r="I584" s="67"/>
      <c r="J584" s="67"/>
      <c r="K584" s="67"/>
      <c r="L584" s="67"/>
      <c r="M584" s="67"/>
      <c r="N584" s="67"/>
    </row>
    <row r="585" spans="1:14" ht="14.5" customHeight="1">
      <c r="A585" s="1338" t="s">
        <v>1107</v>
      </c>
      <c r="B585" s="1326" t="s">
        <v>57</v>
      </c>
      <c r="C585" s="1254" t="s">
        <v>1988</v>
      </c>
      <c r="D585" s="1255"/>
      <c r="E585" s="1255"/>
      <c r="F585" s="1255"/>
      <c r="G585" s="1255"/>
      <c r="H585" s="1255"/>
      <c r="I585" s="1340"/>
      <c r="J585" s="1341" t="s">
        <v>1987</v>
      </c>
      <c r="K585" s="67"/>
      <c r="L585" s="67"/>
      <c r="M585" s="67"/>
      <c r="N585" s="67"/>
    </row>
    <row r="586" spans="1:14" ht="26">
      <c r="A586" s="1339"/>
      <c r="B586" s="1327"/>
      <c r="C586" s="347" t="s">
        <v>1108</v>
      </c>
      <c r="D586" s="347" t="s">
        <v>1109</v>
      </c>
      <c r="E586" s="347" t="s">
        <v>1110</v>
      </c>
      <c r="F586" s="347" t="s">
        <v>2081</v>
      </c>
      <c r="G586" s="347" t="s">
        <v>2082</v>
      </c>
      <c r="H586" s="347" t="s">
        <v>1111</v>
      </c>
      <c r="I586" s="348" t="s">
        <v>1112</v>
      </c>
      <c r="J586" s="1342"/>
      <c r="K586" s="67"/>
      <c r="L586" s="67"/>
      <c r="M586" s="67"/>
      <c r="N586" s="67"/>
    </row>
    <row r="587" spans="1:14" ht="13">
      <c r="A587" s="709" t="s">
        <v>120</v>
      </c>
      <c r="B587" s="738" t="s">
        <v>1258</v>
      </c>
      <c r="C587" s="738"/>
      <c r="D587" s="738"/>
      <c r="E587" s="738"/>
      <c r="F587" s="738"/>
      <c r="G587" s="738"/>
      <c r="H587" s="738"/>
      <c r="I587" s="739"/>
      <c r="J587" s="740">
        <f>SUM(C587:I587)</f>
        <v>0</v>
      </c>
      <c r="K587" s="67"/>
      <c r="L587" s="67"/>
      <c r="M587" s="67"/>
      <c r="N587" s="67"/>
    </row>
    <row r="588" spans="1:14" ht="13">
      <c r="A588" s="741" t="s">
        <v>1261</v>
      </c>
      <c r="B588" s="742"/>
      <c r="C588" s="742"/>
      <c r="D588" s="742"/>
      <c r="E588" s="742"/>
      <c r="F588" s="742"/>
      <c r="G588" s="742"/>
      <c r="H588" s="742"/>
      <c r="I588" s="743"/>
      <c r="J588" s="744"/>
      <c r="K588" s="67"/>
      <c r="L588" s="67"/>
      <c r="M588" s="67"/>
      <c r="N588" s="67"/>
    </row>
    <row r="589" spans="1:14" ht="13">
      <c r="A589" s="728" t="s">
        <v>185</v>
      </c>
      <c r="B589" s="729"/>
      <c r="C589" s="730">
        <f>SUM(C587:C587)</f>
        <v>0</v>
      </c>
      <c r="D589" s="730">
        <f>SUM(D587:D587)</f>
        <v>0</v>
      </c>
      <c r="E589" s="730"/>
      <c r="F589" s="730"/>
      <c r="G589" s="730">
        <f>SUM(G587:G587)</f>
        <v>0</v>
      </c>
      <c r="H589" s="730">
        <f>SUM(H587:H587)</f>
        <v>0</v>
      </c>
      <c r="I589" s="734">
        <f>SUM(I587:I587)</f>
        <v>0</v>
      </c>
      <c r="J589" s="730">
        <f>SUM(J587:J587)</f>
        <v>0</v>
      </c>
      <c r="K589" s="67"/>
      <c r="L589" s="67"/>
      <c r="M589" s="67"/>
      <c r="N589" s="67"/>
    </row>
    <row r="590" spans="1:14" ht="26">
      <c r="A590" s="632" t="s">
        <v>2084</v>
      </c>
      <c r="B590" s="630" t="s">
        <v>341</v>
      </c>
      <c r="C590" s="347" t="s">
        <v>1108</v>
      </c>
      <c r="D590" s="347" t="s">
        <v>1109</v>
      </c>
      <c r="E590" s="347" t="s">
        <v>1110</v>
      </c>
      <c r="F590" s="347" t="s">
        <v>2081</v>
      </c>
      <c r="G590" s="347" t="s">
        <v>2082</v>
      </c>
      <c r="H590" s="347" t="s">
        <v>1111</v>
      </c>
      <c r="I590" s="732"/>
      <c r="J590" s="731"/>
      <c r="K590" s="67"/>
      <c r="L590" s="67"/>
      <c r="M590" s="67"/>
      <c r="N590" s="67"/>
    </row>
    <row r="591" spans="1:14" ht="13">
      <c r="A591" s="733" t="s">
        <v>2085</v>
      </c>
      <c r="B591" s="349"/>
      <c r="C591" s="349"/>
      <c r="D591" s="349"/>
      <c r="E591" s="349"/>
      <c r="F591" s="349"/>
      <c r="G591" s="349"/>
      <c r="H591" s="349"/>
      <c r="I591" s="732"/>
      <c r="J591" s="731"/>
      <c r="K591" s="67"/>
      <c r="L591" s="67"/>
      <c r="M591" s="67"/>
      <c r="N591" s="67"/>
    </row>
    <row r="592" spans="1:14" ht="13">
      <c r="A592" s="733" t="s">
        <v>2086</v>
      </c>
      <c r="B592" s="350"/>
      <c r="C592" s="350"/>
      <c r="D592" s="350"/>
      <c r="E592" s="350"/>
      <c r="F592" s="350"/>
      <c r="G592" s="350"/>
      <c r="H592" s="350"/>
      <c r="I592" s="732"/>
      <c r="J592" s="731"/>
      <c r="K592" s="67"/>
      <c r="L592" s="67"/>
      <c r="M592" s="67"/>
      <c r="N592" s="67"/>
    </row>
    <row r="593" spans="1:14" ht="13">
      <c r="A593" s="733" t="s">
        <v>2087</v>
      </c>
      <c r="B593" s="350"/>
      <c r="C593" s="350"/>
      <c r="D593" s="350"/>
      <c r="E593" s="350"/>
      <c r="F593" s="350"/>
      <c r="G593" s="350"/>
      <c r="H593" s="350"/>
      <c r="I593" s="732"/>
      <c r="J593" s="731"/>
      <c r="K593" s="67"/>
      <c r="L593" s="67"/>
      <c r="M593" s="67"/>
      <c r="N593" s="67"/>
    </row>
    <row r="594" spans="1:14" ht="13">
      <c r="A594" s="728" t="s">
        <v>2088</v>
      </c>
      <c r="B594" s="729"/>
      <c r="C594" s="730">
        <f>SUM(C591:C593)</f>
        <v>0</v>
      </c>
      <c r="D594" s="730">
        <f t="shared" ref="D594:H594" si="10">SUM(D591:D593)</f>
        <v>0</v>
      </c>
      <c r="E594" s="730">
        <f t="shared" si="10"/>
        <v>0</v>
      </c>
      <c r="F594" s="730"/>
      <c r="G594" s="730">
        <f t="shared" si="10"/>
        <v>0</v>
      </c>
      <c r="H594" s="730">
        <f t="shared" si="10"/>
        <v>0</v>
      </c>
      <c r="I594" s="732"/>
      <c r="J594" s="67"/>
      <c r="K594" s="67"/>
      <c r="L594" s="67"/>
      <c r="M594" s="67"/>
      <c r="N594" s="67"/>
    </row>
    <row r="595" spans="1:14" ht="13">
      <c r="A595" s="728" t="s">
        <v>2089</v>
      </c>
      <c r="B595" s="729"/>
      <c r="C595" s="730">
        <f>+C589-C594</f>
        <v>0</v>
      </c>
      <c r="D595" s="730">
        <f t="shared" ref="D595:H595" si="11">+D589-D594</f>
        <v>0</v>
      </c>
      <c r="E595" s="730">
        <f t="shared" si="11"/>
        <v>0</v>
      </c>
      <c r="F595" s="730"/>
      <c r="G595" s="730">
        <f t="shared" si="11"/>
        <v>0</v>
      </c>
      <c r="H595" s="730">
        <f t="shared" si="11"/>
        <v>0</v>
      </c>
      <c r="I595" s="734"/>
      <c r="J595" s="67"/>
      <c r="K595" s="67"/>
      <c r="L595" s="67"/>
      <c r="M595" s="67"/>
      <c r="N595" s="67"/>
    </row>
    <row r="596" spans="1:14" ht="16">
      <c r="A596" s="346"/>
      <c r="B596" s="67"/>
      <c r="C596" s="67"/>
      <c r="D596" s="67"/>
      <c r="E596" s="67"/>
      <c r="F596" s="67"/>
      <c r="G596" s="67"/>
      <c r="H596" s="67"/>
      <c r="I596" s="67"/>
      <c r="J596" s="67"/>
      <c r="K596" s="67"/>
      <c r="L596" s="67"/>
      <c r="M596" s="67"/>
      <c r="N596" s="67"/>
    </row>
    <row r="597" spans="1:14" ht="13">
      <c r="A597" s="67"/>
      <c r="B597" s="67"/>
      <c r="C597" s="67"/>
      <c r="D597" s="67"/>
      <c r="E597" s="67"/>
      <c r="F597" s="67"/>
      <c r="G597" s="67"/>
      <c r="H597" s="67"/>
      <c r="I597" s="67"/>
      <c r="J597" s="67"/>
      <c r="K597" s="67"/>
      <c r="L597" s="67"/>
      <c r="M597" s="67"/>
      <c r="N597" s="67"/>
    </row>
    <row r="598" spans="1:14" ht="13">
      <c r="A598" s="710" t="s">
        <v>876</v>
      </c>
      <c r="B598" s="711"/>
      <c r="C598" s="711"/>
      <c r="D598" s="711"/>
      <c r="E598" s="711"/>
      <c r="F598" s="711"/>
      <c r="G598" s="711"/>
      <c r="H598" s="67"/>
      <c r="I598" s="67"/>
      <c r="J598" s="67"/>
      <c r="K598" s="67"/>
      <c r="L598" s="67"/>
      <c r="M598" s="67"/>
      <c r="N598" s="67"/>
    </row>
    <row r="599" spans="1:14" ht="13">
      <c r="A599" s="1247"/>
      <c r="B599" s="1247"/>
      <c r="C599" s="1247"/>
      <c r="D599" s="1247"/>
      <c r="E599" s="1247"/>
      <c r="F599" s="1247"/>
      <c r="G599" s="1247"/>
      <c r="H599" s="67"/>
      <c r="I599" s="67"/>
      <c r="J599" s="67"/>
      <c r="K599" s="67"/>
      <c r="L599" s="67"/>
      <c r="M599" s="67"/>
      <c r="N599" s="67"/>
    </row>
    <row r="600" spans="1:14" ht="13">
      <c r="A600" s="712" t="s">
        <v>929</v>
      </c>
      <c r="B600" s="712"/>
      <c r="C600" s="712"/>
      <c r="D600" s="712"/>
      <c r="E600" s="712"/>
      <c r="F600" s="712"/>
      <c r="G600" s="712"/>
      <c r="H600" s="67"/>
      <c r="I600" s="67"/>
      <c r="J600" s="67"/>
      <c r="K600" s="67"/>
      <c r="L600" s="67"/>
      <c r="M600" s="67"/>
      <c r="N600" s="67"/>
    </row>
    <row r="601" spans="1:14" ht="13">
      <c r="A601" s="1247"/>
      <c r="B601" s="1247"/>
      <c r="C601" s="1247"/>
      <c r="D601" s="1247"/>
      <c r="E601" s="1247"/>
      <c r="F601" s="1247"/>
      <c r="G601" s="1247"/>
      <c r="H601" s="67"/>
      <c r="I601" s="67"/>
      <c r="J601" s="67"/>
      <c r="K601" s="67"/>
      <c r="L601" s="67"/>
      <c r="M601" s="67"/>
      <c r="N601" s="67"/>
    </row>
    <row r="602" spans="1:14" ht="42">
      <c r="A602" s="55" t="s">
        <v>878</v>
      </c>
      <c r="B602" s="74"/>
      <c r="C602" s="711"/>
      <c r="D602" s="711"/>
      <c r="E602" s="711"/>
      <c r="F602" s="711"/>
      <c r="G602" s="711"/>
      <c r="H602" s="67"/>
      <c r="I602" s="67"/>
      <c r="J602" s="67"/>
      <c r="K602" s="67"/>
      <c r="L602" s="67"/>
      <c r="M602" s="67"/>
      <c r="N602" s="67"/>
    </row>
    <row r="603" spans="1:14" ht="14">
      <c r="A603" s="55" t="s">
        <v>879</v>
      </c>
      <c r="B603" s="74"/>
      <c r="C603" s="711"/>
      <c r="D603" s="711"/>
      <c r="E603" s="711"/>
      <c r="F603" s="711"/>
      <c r="G603" s="711"/>
      <c r="H603" s="67"/>
      <c r="I603" s="67"/>
      <c r="J603" s="67"/>
      <c r="K603" s="67"/>
      <c r="L603" s="67"/>
      <c r="M603" s="67"/>
      <c r="N603" s="67"/>
    </row>
    <row r="604" spans="1:14" ht="14">
      <c r="A604" s="55" t="s">
        <v>424</v>
      </c>
      <c r="B604" s="74"/>
      <c r="C604" s="711"/>
      <c r="D604" s="711"/>
      <c r="E604" s="711"/>
      <c r="F604" s="711"/>
      <c r="G604" s="711"/>
      <c r="H604" s="67"/>
      <c r="I604" s="67"/>
      <c r="J604" s="67"/>
      <c r="K604" s="67"/>
      <c r="L604" s="67"/>
      <c r="M604" s="67"/>
      <c r="N604" s="67"/>
    </row>
    <row r="605" spans="1:14" ht="28">
      <c r="A605" s="55" t="s">
        <v>915</v>
      </c>
      <c r="B605" s="74"/>
      <c r="C605" s="711"/>
      <c r="D605" s="711"/>
      <c r="E605" s="711"/>
      <c r="F605" s="711"/>
      <c r="G605" s="711"/>
      <c r="H605" s="67"/>
      <c r="I605" s="67"/>
      <c r="J605" s="67"/>
      <c r="K605" s="67"/>
      <c r="L605" s="67"/>
      <c r="M605" s="67"/>
      <c r="N605" s="67"/>
    </row>
    <row r="608" spans="1:14" ht="25">
      <c r="B608" s="1259" t="s">
        <v>2091</v>
      </c>
      <c r="C608" s="1259"/>
      <c r="D608" s="1259"/>
      <c r="E608" s="1259"/>
      <c r="F608" s="1259"/>
      <c r="G608" s="1259"/>
      <c r="H608" s="1259"/>
      <c r="I608" s="1259"/>
      <c r="J608" s="1259"/>
      <c r="K608" s="1259"/>
    </row>
    <row r="609" spans="2:11" ht="25">
      <c r="B609" s="1256" t="s">
        <v>1037</v>
      </c>
      <c r="C609" s="1256"/>
      <c r="D609" s="1256"/>
      <c r="E609" s="1256"/>
      <c r="F609" s="1256"/>
      <c r="G609" s="1256"/>
      <c r="H609" s="1256"/>
      <c r="I609" s="1256"/>
      <c r="J609" s="1256"/>
      <c r="K609" s="1256"/>
    </row>
    <row r="610" spans="2:11" ht="15">
      <c r="B610" s="67"/>
      <c r="C610" s="67"/>
      <c r="D610" s="67"/>
      <c r="E610" s="67"/>
      <c r="F610" s="67"/>
      <c r="G610" s="67"/>
      <c r="H610" s="67"/>
      <c r="I610" s="67"/>
      <c r="J610"/>
      <c r="K610"/>
    </row>
    <row r="611" spans="2:11" ht="16">
      <c r="B611" s="346" t="s">
        <v>1106</v>
      </c>
      <c r="C611" s="67"/>
      <c r="D611" s="67"/>
      <c r="E611" s="67"/>
      <c r="F611" s="67"/>
      <c r="G611" s="67"/>
      <c r="H611" s="67"/>
      <c r="I611" s="67"/>
      <c r="J611"/>
      <c r="K611"/>
    </row>
    <row r="612" spans="2:11" ht="13">
      <c r="B612" s="629" t="s">
        <v>1107</v>
      </c>
      <c r="C612" s="631" t="s">
        <v>57</v>
      </c>
      <c r="D612" s="1252" t="s">
        <v>2092</v>
      </c>
      <c r="E612" s="1252"/>
      <c r="F612" s="1252"/>
      <c r="G612" s="1252"/>
      <c r="H612" s="1252" t="s">
        <v>2093</v>
      </c>
      <c r="I612" s="1252" t="s">
        <v>2094</v>
      </c>
      <c r="J612" s="1252" t="s">
        <v>2095</v>
      </c>
      <c r="K612" s="1252" t="s">
        <v>2096</v>
      </c>
    </row>
    <row r="613" spans="2:11" ht="13">
      <c r="B613" s="630"/>
      <c r="C613" s="632"/>
      <c r="D613" s="347" t="s">
        <v>2097</v>
      </c>
      <c r="E613" s="347" t="s">
        <v>2098</v>
      </c>
      <c r="F613" s="347" t="s">
        <v>41</v>
      </c>
      <c r="G613" s="347" t="s">
        <v>2099</v>
      </c>
      <c r="H613" s="1253"/>
      <c r="I613" s="1253"/>
      <c r="J613" s="1253"/>
      <c r="K613" s="1253"/>
    </row>
    <row r="614" spans="2:11">
      <c r="B614" s="706" t="s">
        <v>322</v>
      </c>
      <c r="C614" s="713" t="s">
        <v>76</v>
      </c>
      <c r="D614" s="713"/>
      <c r="E614" s="713"/>
      <c r="F614" s="713"/>
      <c r="G614" s="713"/>
      <c r="H614" s="745">
        <f t="shared" ref="H614:H624" si="12">SUM(D614:G614)</f>
        <v>0</v>
      </c>
      <c r="I614" s="745">
        <f t="shared" ref="I614:I624" si="13">SUM(K614:N614)</f>
        <v>0</v>
      </c>
      <c r="J614" s="745"/>
      <c r="K614" s="745"/>
    </row>
    <row r="615" spans="2:11">
      <c r="B615" s="707" t="s">
        <v>323</v>
      </c>
      <c r="C615" s="716" t="s">
        <v>76</v>
      </c>
      <c r="D615" s="716"/>
      <c r="E615" s="716"/>
      <c r="F615" s="716"/>
      <c r="G615" s="716"/>
      <c r="H615" s="745">
        <f t="shared" si="12"/>
        <v>0</v>
      </c>
      <c r="I615" s="746">
        <f t="shared" si="13"/>
        <v>0</v>
      </c>
      <c r="J615" s="746"/>
      <c r="K615" s="746"/>
    </row>
    <row r="616" spans="2:11">
      <c r="B616" s="707" t="s">
        <v>324</v>
      </c>
      <c r="C616" s="716" t="s">
        <v>76</v>
      </c>
      <c r="D616" s="716"/>
      <c r="E616" s="716"/>
      <c r="F616" s="716"/>
      <c r="G616" s="716"/>
      <c r="H616" s="745">
        <f t="shared" si="12"/>
        <v>0</v>
      </c>
      <c r="I616" s="746">
        <f t="shared" si="13"/>
        <v>0</v>
      </c>
      <c r="J616" s="746"/>
      <c r="K616" s="746"/>
    </row>
    <row r="617" spans="2:11">
      <c r="B617" s="707" t="s">
        <v>354</v>
      </c>
      <c r="C617" s="716" t="s">
        <v>1256</v>
      </c>
      <c r="D617" s="716"/>
      <c r="E617" s="716"/>
      <c r="F617" s="716"/>
      <c r="G617" s="716"/>
      <c r="H617" s="745">
        <f t="shared" si="12"/>
        <v>0</v>
      </c>
      <c r="I617" s="746">
        <f t="shared" si="13"/>
        <v>0</v>
      </c>
      <c r="J617" s="746"/>
      <c r="K617" s="746"/>
    </row>
    <row r="618" spans="2:11">
      <c r="B618" s="707" t="s">
        <v>135</v>
      </c>
      <c r="C618" s="716" t="s">
        <v>1257</v>
      </c>
      <c r="D618" s="716"/>
      <c r="E618" s="716"/>
      <c r="F618" s="716"/>
      <c r="G618" s="716"/>
      <c r="H618" s="745">
        <f t="shared" si="12"/>
        <v>0</v>
      </c>
      <c r="I618" s="746">
        <f t="shared" si="13"/>
        <v>0</v>
      </c>
      <c r="J618" s="746"/>
      <c r="K618" s="746"/>
    </row>
    <row r="619" spans="2:11">
      <c r="B619" s="707" t="s">
        <v>99</v>
      </c>
      <c r="C619" s="716" t="s">
        <v>1258</v>
      </c>
      <c r="D619" s="716"/>
      <c r="E619" s="716"/>
      <c r="F619" s="716"/>
      <c r="G619" s="716"/>
      <c r="H619" s="745">
        <f t="shared" si="12"/>
        <v>0</v>
      </c>
      <c r="I619" s="746">
        <f t="shared" si="13"/>
        <v>0</v>
      </c>
      <c r="J619" s="746"/>
      <c r="K619" s="746"/>
    </row>
    <row r="620" spans="2:11">
      <c r="B620" s="707" t="s">
        <v>326</v>
      </c>
      <c r="C620" s="716" t="s">
        <v>1258</v>
      </c>
      <c r="D620" s="716"/>
      <c r="E620" s="716"/>
      <c r="F620" s="716"/>
      <c r="G620" s="716"/>
      <c r="H620" s="745">
        <f t="shared" si="12"/>
        <v>0</v>
      </c>
      <c r="I620" s="746">
        <f t="shared" si="13"/>
        <v>0</v>
      </c>
      <c r="J620" s="746"/>
      <c r="K620" s="746"/>
    </row>
    <row r="621" spans="2:11">
      <c r="B621" s="707" t="s">
        <v>327</v>
      </c>
      <c r="C621" s="716" t="s">
        <v>1258</v>
      </c>
      <c r="D621" s="716"/>
      <c r="E621" s="716"/>
      <c r="F621" s="716"/>
      <c r="G621" s="716"/>
      <c r="H621" s="745">
        <f t="shared" si="12"/>
        <v>0</v>
      </c>
      <c r="I621" s="746">
        <f t="shared" si="13"/>
        <v>0</v>
      </c>
      <c r="J621" s="746"/>
      <c r="K621" s="746"/>
    </row>
    <row r="622" spans="2:11">
      <c r="B622" s="707" t="s">
        <v>120</v>
      </c>
      <c r="C622" s="716" t="s">
        <v>1258</v>
      </c>
      <c r="D622" s="716"/>
      <c r="E622" s="716"/>
      <c r="F622" s="716"/>
      <c r="G622" s="716"/>
      <c r="H622" s="745">
        <f t="shared" si="12"/>
        <v>0</v>
      </c>
      <c r="I622" s="746">
        <f t="shared" si="13"/>
        <v>0</v>
      </c>
      <c r="J622" s="746"/>
      <c r="K622" s="746"/>
    </row>
    <row r="623" spans="2:11">
      <c r="B623" s="707" t="s">
        <v>131</v>
      </c>
      <c r="C623" s="716" t="s">
        <v>1259</v>
      </c>
      <c r="D623" s="716"/>
      <c r="E623" s="716"/>
      <c r="F623" s="716"/>
      <c r="G623" s="716"/>
      <c r="H623" s="745">
        <f t="shared" si="12"/>
        <v>0</v>
      </c>
      <c r="I623" s="746">
        <f t="shared" si="13"/>
        <v>0</v>
      </c>
      <c r="J623" s="746"/>
      <c r="K623" s="746"/>
    </row>
    <row r="624" spans="2:11">
      <c r="B624" s="708" t="s">
        <v>117</v>
      </c>
      <c r="C624" s="721" t="s">
        <v>13</v>
      </c>
      <c r="D624" s="721"/>
      <c r="E624" s="721"/>
      <c r="F624" s="721"/>
      <c r="G624" s="721"/>
      <c r="H624" s="745">
        <f t="shared" si="12"/>
        <v>0</v>
      </c>
      <c r="I624" s="747">
        <f t="shared" si="13"/>
        <v>0</v>
      </c>
      <c r="J624" s="747"/>
      <c r="K624" s="747"/>
    </row>
    <row r="625" spans="2:11">
      <c r="B625" s="724" t="s">
        <v>1260</v>
      </c>
      <c r="C625" s="725"/>
      <c r="D625" s="725"/>
      <c r="E625" s="725"/>
      <c r="F625" s="725"/>
      <c r="G625" s="725"/>
      <c r="H625" s="748"/>
      <c r="I625" s="748"/>
      <c r="J625" s="748"/>
      <c r="K625" s="748"/>
    </row>
    <row r="626" spans="2:11">
      <c r="B626" s="351" t="s">
        <v>185</v>
      </c>
      <c r="C626" s="352"/>
      <c r="D626" s="749">
        <f t="shared" ref="D626:K626" si="14">SUM(D614:D624)</f>
        <v>0</v>
      </c>
      <c r="E626" s="749">
        <f t="shared" si="14"/>
        <v>0</v>
      </c>
      <c r="F626" s="749">
        <f t="shared" si="14"/>
        <v>0</v>
      </c>
      <c r="G626" s="749">
        <f t="shared" si="14"/>
        <v>0</v>
      </c>
      <c r="H626" s="749">
        <f t="shared" si="14"/>
        <v>0</v>
      </c>
      <c r="I626" s="749">
        <f t="shared" si="14"/>
        <v>0</v>
      </c>
      <c r="J626" s="749">
        <f t="shared" si="14"/>
        <v>0</v>
      </c>
      <c r="K626" s="749">
        <f t="shared" si="14"/>
        <v>0</v>
      </c>
    </row>
    <row r="627" spans="2:11" ht="15">
      <c r="B627"/>
      <c r="C627"/>
      <c r="D627"/>
      <c r="E627"/>
      <c r="F627"/>
      <c r="G627"/>
      <c r="H627"/>
      <c r="I627"/>
      <c r="J627"/>
      <c r="K627"/>
    </row>
    <row r="628" spans="2:11" ht="15">
      <c r="B628"/>
      <c r="C628"/>
      <c r="D628"/>
      <c r="E628"/>
      <c r="F628"/>
      <c r="G628"/>
      <c r="H628"/>
      <c r="I628"/>
      <c r="J628"/>
      <c r="K628"/>
    </row>
    <row r="629" spans="2:11" ht="15">
      <c r="B629"/>
      <c r="C629"/>
      <c r="D629"/>
      <c r="E629"/>
      <c r="F629"/>
      <c r="G629"/>
      <c r="H629"/>
      <c r="I629"/>
      <c r="J629"/>
      <c r="K629"/>
    </row>
    <row r="630" spans="2:11" ht="16">
      <c r="B630" s="346" t="s">
        <v>1115</v>
      </c>
      <c r="C630" s="67"/>
      <c r="D630"/>
      <c r="E630"/>
      <c r="F630"/>
      <c r="G630"/>
      <c r="H630"/>
      <c r="I630"/>
      <c r="J630"/>
      <c r="K630"/>
    </row>
    <row r="631" spans="2:11">
      <c r="B631" s="1248" t="s">
        <v>1107</v>
      </c>
      <c r="C631" s="1250" t="s">
        <v>57</v>
      </c>
      <c r="D631" s="1252" t="s">
        <v>2092</v>
      </c>
      <c r="E631" s="1252"/>
      <c r="F631" s="1252"/>
      <c r="G631" s="1252"/>
      <c r="H631" s="1252" t="s">
        <v>2093</v>
      </c>
      <c r="I631" s="1252" t="s">
        <v>2094</v>
      </c>
      <c r="J631" s="1252" t="s">
        <v>2095</v>
      </c>
      <c r="K631" s="1252" t="s">
        <v>2096</v>
      </c>
    </row>
    <row r="632" spans="2:11" ht="13">
      <c r="B632" s="1249"/>
      <c r="C632" s="1251"/>
      <c r="D632" s="347" t="s">
        <v>2097</v>
      </c>
      <c r="E632" s="347" t="s">
        <v>2098</v>
      </c>
      <c r="F632" s="347" t="s">
        <v>41</v>
      </c>
      <c r="G632" s="347" t="s">
        <v>2099</v>
      </c>
      <c r="H632" s="1253"/>
      <c r="I632" s="1253"/>
      <c r="J632" s="1253"/>
      <c r="K632" s="1253"/>
    </row>
    <row r="633" spans="2:11" ht="15">
      <c r="B633" s="706" t="s">
        <v>120</v>
      </c>
      <c r="C633" s="713" t="s">
        <v>1258</v>
      </c>
      <c r="D633"/>
      <c r="E633"/>
      <c r="F633"/>
      <c r="G633"/>
      <c r="H633"/>
      <c r="I633"/>
      <c r="J633"/>
      <c r="K633"/>
    </row>
    <row r="634" spans="2:11" ht="15">
      <c r="B634" s="708" t="s">
        <v>131</v>
      </c>
      <c r="C634" s="721" t="s">
        <v>1259</v>
      </c>
      <c r="D634"/>
      <c r="E634"/>
      <c r="F634"/>
      <c r="G634"/>
      <c r="H634"/>
      <c r="I634"/>
      <c r="J634"/>
      <c r="K634"/>
    </row>
    <row r="635" spans="2:11">
      <c r="B635" s="351" t="s">
        <v>185</v>
      </c>
      <c r="C635" s="352"/>
      <c r="D635" s="749">
        <f t="shared" ref="D635:K635" si="15">SUM(D633:D634)</f>
        <v>0</v>
      </c>
      <c r="E635" s="749">
        <f t="shared" si="15"/>
        <v>0</v>
      </c>
      <c r="F635" s="749">
        <f t="shared" si="15"/>
        <v>0</v>
      </c>
      <c r="G635" s="749">
        <f t="shared" si="15"/>
        <v>0</v>
      </c>
      <c r="H635" s="749">
        <f t="shared" si="15"/>
        <v>0</v>
      </c>
      <c r="I635" s="749">
        <f t="shared" si="15"/>
        <v>0</v>
      </c>
      <c r="J635" s="749">
        <f t="shared" si="15"/>
        <v>0</v>
      </c>
      <c r="K635" s="749">
        <f t="shared" si="15"/>
        <v>0</v>
      </c>
    </row>
    <row r="636" spans="2:11" ht="15">
      <c r="B636" s="67"/>
      <c r="C636" s="67"/>
      <c r="D636"/>
      <c r="E636"/>
      <c r="F636"/>
      <c r="G636"/>
      <c r="H636"/>
      <c r="I636"/>
      <c r="J636"/>
      <c r="K636"/>
    </row>
    <row r="637" spans="2:11" ht="15">
      <c r="B637" s="67"/>
      <c r="C637" s="67"/>
      <c r="D637"/>
      <c r="E637"/>
      <c r="F637"/>
      <c r="G637"/>
      <c r="H637"/>
      <c r="I637"/>
      <c r="J637"/>
      <c r="K637"/>
    </row>
    <row r="638" spans="2:11" ht="16">
      <c r="B638" s="346" t="s">
        <v>1114</v>
      </c>
      <c r="C638" s="67"/>
      <c r="D638"/>
      <c r="E638"/>
      <c r="F638"/>
      <c r="G638"/>
      <c r="H638"/>
      <c r="I638"/>
      <c r="J638"/>
      <c r="K638"/>
    </row>
    <row r="639" spans="2:11">
      <c r="B639" s="1248" t="s">
        <v>1107</v>
      </c>
      <c r="C639" s="1250" t="s">
        <v>57</v>
      </c>
      <c r="D639" s="1252" t="s">
        <v>2092</v>
      </c>
      <c r="E639" s="1252"/>
      <c r="F639" s="1252"/>
      <c r="G639" s="1252"/>
      <c r="H639" s="1252" t="s">
        <v>2093</v>
      </c>
      <c r="I639" s="1252" t="s">
        <v>2094</v>
      </c>
      <c r="J639" s="1252" t="s">
        <v>2095</v>
      </c>
      <c r="K639" s="1252" t="s">
        <v>2096</v>
      </c>
    </row>
    <row r="640" spans="2:11" ht="13">
      <c r="B640" s="1249"/>
      <c r="C640" s="1251"/>
      <c r="D640" s="347" t="s">
        <v>2097</v>
      </c>
      <c r="E640" s="347" t="s">
        <v>2098</v>
      </c>
      <c r="F640" s="347" t="s">
        <v>41</v>
      </c>
      <c r="G640" s="347" t="s">
        <v>2099</v>
      </c>
      <c r="H640" s="1253"/>
      <c r="I640" s="1253"/>
      <c r="J640" s="1253"/>
      <c r="K640" s="1253"/>
    </row>
    <row r="641" spans="2:11" ht="15">
      <c r="B641" s="709" t="s">
        <v>120</v>
      </c>
      <c r="C641" s="738" t="s">
        <v>1258</v>
      </c>
      <c r="D641"/>
      <c r="E641"/>
      <c r="F641"/>
      <c r="G641"/>
      <c r="H641"/>
      <c r="I641"/>
      <c r="J641"/>
      <c r="K641"/>
    </row>
    <row r="642" spans="2:11">
      <c r="B642" s="351" t="s">
        <v>185</v>
      </c>
      <c r="C642" s="352"/>
      <c r="D642" s="749">
        <f t="shared" ref="D642:K642" si="16">SUM(D641)</f>
        <v>0</v>
      </c>
      <c r="E642" s="749">
        <f t="shared" si="16"/>
        <v>0</v>
      </c>
      <c r="F642" s="749">
        <f t="shared" si="16"/>
        <v>0</v>
      </c>
      <c r="G642" s="749">
        <f t="shared" si="16"/>
        <v>0</v>
      </c>
      <c r="H642" s="749">
        <f t="shared" si="16"/>
        <v>0</v>
      </c>
      <c r="I642" s="749">
        <f t="shared" si="16"/>
        <v>0</v>
      </c>
      <c r="J642" s="749">
        <f t="shared" si="16"/>
        <v>0</v>
      </c>
      <c r="K642" s="749">
        <f t="shared" si="16"/>
        <v>0</v>
      </c>
    </row>
    <row r="643" spans="2:11" ht="15">
      <c r="B643"/>
      <c r="C643"/>
      <c r="D643"/>
      <c r="E643"/>
      <c r="F643"/>
      <c r="G643"/>
      <c r="H643"/>
      <c r="I643"/>
      <c r="J643"/>
      <c r="K643"/>
    </row>
    <row r="644" spans="2:11" ht="15">
      <c r="B644"/>
      <c r="C644"/>
      <c r="D644"/>
      <c r="E644"/>
      <c r="F644"/>
      <c r="G644"/>
      <c r="H644"/>
      <c r="I644"/>
      <c r="J644"/>
      <c r="K644"/>
    </row>
    <row r="645" spans="2:11" ht="15">
      <c r="B645"/>
      <c r="C645"/>
      <c r="D645"/>
      <c r="E645"/>
      <c r="F645"/>
      <c r="G645"/>
      <c r="H645"/>
      <c r="I645"/>
      <c r="J645"/>
      <c r="K645"/>
    </row>
    <row r="646" spans="2:11" ht="15">
      <c r="B646"/>
      <c r="C646"/>
      <c r="D646"/>
      <c r="E646"/>
      <c r="F646"/>
      <c r="G646"/>
      <c r="H646"/>
      <c r="I646"/>
      <c r="J646"/>
      <c r="K646"/>
    </row>
    <row r="647" spans="2:11" ht="15">
      <c r="B647"/>
      <c r="C647"/>
      <c r="D647"/>
      <c r="E647"/>
      <c r="F647"/>
      <c r="G647"/>
      <c r="H647"/>
      <c r="I647"/>
      <c r="J647"/>
      <c r="K647"/>
    </row>
    <row r="648" spans="2:11" ht="15">
      <c r="B648" s="710" t="s">
        <v>876</v>
      </c>
      <c r="C648" s="711"/>
      <c r="D648" s="711"/>
      <c r="E648" s="711"/>
      <c r="F648"/>
      <c r="G648"/>
      <c r="H648"/>
      <c r="I648"/>
      <c r="J648"/>
      <c r="K648"/>
    </row>
    <row r="649" spans="2:11" ht="15">
      <c r="B649" s="1247"/>
      <c r="C649" s="1247"/>
      <c r="D649" s="1247"/>
      <c r="E649" s="1247"/>
      <c r="F649"/>
      <c r="G649"/>
      <c r="H649"/>
      <c r="I649"/>
      <c r="J649"/>
      <c r="K649"/>
    </row>
    <row r="650" spans="2:11" ht="15">
      <c r="B650" s="712" t="s">
        <v>929</v>
      </c>
      <c r="C650" s="712"/>
      <c r="D650" s="712"/>
      <c r="E650" s="712"/>
      <c r="F650"/>
      <c r="G650"/>
      <c r="H650"/>
      <c r="I650"/>
      <c r="J650"/>
      <c r="K650"/>
    </row>
    <row r="651" spans="2:11" ht="15">
      <c r="B651" s="1247"/>
      <c r="C651" s="1247"/>
      <c r="D651" s="1247"/>
      <c r="E651" s="1247"/>
      <c r="F651"/>
      <c r="G651"/>
      <c r="H651"/>
      <c r="I651"/>
      <c r="J651"/>
      <c r="K651"/>
    </row>
    <row r="652" spans="2:11" ht="42">
      <c r="B652" s="55" t="s">
        <v>878</v>
      </c>
      <c r="C652" s="74"/>
      <c r="D652" s="711"/>
      <c r="E652" s="711"/>
      <c r="F652"/>
      <c r="G652"/>
      <c r="H652"/>
      <c r="I652"/>
      <c r="J652"/>
      <c r="K652"/>
    </row>
    <row r="653" spans="2:11" ht="15">
      <c r="B653" s="55" t="s">
        <v>879</v>
      </c>
      <c r="C653" s="74"/>
      <c r="D653" s="711"/>
      <c r="E653" s="711"/>
      <c r="F653"/>
      <c r="G653"/>
      <c r="H653"/>
      <c r="I653"/>
      <c r="J653"/>
      <c r="K653"/>
    </row>
    <row r="654" spans="2:11" ht="15">
      <c r="B654" s="55" t="s">
        <v>424</v>
      </c>
      <c r="C654" s="74"/>
      <c r="D654" s="711"/>
      <c r="E654" s="711"/>
      <c r="F654"/>
      <c r="G654"/>
      <c r="H654"/>
      <c r="I654"/>
      <c r="J654"/>
      <c r="K654"/>
    </row>
    <row r="660" spans="2:12" ht="25">
      <c r="B660" s="1259" t="s">
        <v>2100</v>
      </c>
      <c r="C660" s="1259"/>
      <c r="D660" s="1259"/>
      <c r="E660" s="1259"/>
      <c r="F660" s="1259"/>
      <c r="G660" s="67"/>
      <c r="H660" s="67"/>
      <c r="I660" s="67"/>
      <c r="J660" s="67"/>
      <c r="K660" s="67"/>
      <c r="L660" s="67"/>
    </row>
    <row r="661" spans="2:12" ht="25">
      <c r="B661" s="1256" t="s">
        <v>1037</v>
      </c>
      <c r="C661" s="1256"/>
      <c r="D661" s="1256"/>
      <c r="E661" s="1256"/>
      <c r="F661" s="1256"/>
      <c r="G661" s="67"/>
      <c r="H661" s="67"/>
      <c r="I661" s="67"/>
      <c r="J661" s="67"/>
      <c r="K661" s="67"/>
      <c r="L661" s="67"/>
    </row>
    <row r="662" spans="2:12" ht="13">
      <c r="B662" s="67"/>
      <c r="C662" s="67"/>
      <c r="D662" s="67"/>
      <c r="E662" s="67"/>
      <c r="F662" s="67"/>
      <c r="G662" s="67"/>
      <c r="H662" s="67"/>
      <c r="I662" s="67"/>
      <c r="J662" s="67"/>
      <c r="K662" s="67"/>
      <c r="L662" s="67"/>
    </row>
    <row r="663" spans="2:12" ht="16">
      <c r="B663" s="346" t="s">
        <v>1106</v>
      </c>
      <c r="C663" s="67"/>
      <c r="D663" s="67"/>
      <c r="E663" s="67"/>
      <c r="F663" s="67"/>
      <c r="G663" s="67"/>
      <c r="H663" s="67"/>
      <c r="I663" s="67"/>
      <c r="J663" s="67"/>
      <c r="K663" s="67"/>
      <c r="L663" s="67"/>
    </row>
    <row r="664" spans="2:12" ht="13">
      <c r="B664" s="1248" t="s">
        <v>1107</v>
      </c>
      <c r="C664" s="1250" t="s">
        <v>57</v>
      </c>
      <c r="D664" s="1252" t="s">
        <v>2101</v>
      </c>
      <c r="E664" s="1254" t="s">
        <v>2102</v>
      </c>
      <c r="F664" s="1255"/>
      <c r="G664" s="67"/>
      <c r="H664" s="67"/>
      <c r="I664" s="67"/>
      <c r="J664" s="67"/>
      <c r="K664" s="67"/>
      <c r="L664" s="67"/>
    </row>
    <row r="665" spans="2:12" ht="26">
      <c r="B665" s="1249"/>
      <c r="C665" s="1251"/>
      <c r="D665" s="1253"/>
      <c r="E665" s="347" t="s">
        <v>1262</v>
      </c>
      <c r="F665" s="347" t="s">
        <v>1111</v>
      </c>
      <c r="G665" s="67"/>
      <c r="H665" s="67"/>
      <c r="I665" s="67"/>
      <c r="J665" s="67"/>
      <c r="K665" s="67"/>
      <c r="L665" s="67"/>
    </row>
    <row r="666" spans="2:12" ht="13">
      <c r="B666" s="706" t="s">
        <v>322</v>
      </c>
      <c r="C666" s="713" t="s">
        <v>76</v>
      </c>
      <c r="D666" s="715">
        <f t="shared" ref="D666:D676" si="17">SUM(E666:F666)</f>
        <v>0</v>
      </c>
      <c r="E666" s="713"/>
      <c r="F666" s="713"/>
      <c r="G666" s="67"/>
      <c r="H666" s="67"/>
      <c r="I666" s="67"/>
      <c r="J666" s="67"/>
      <c r="K666" s="67"/>
      <c r="L666" s="67"/>
    </row>
    <row r="667" spans="2:12" ht="13">
      <c r="B667" s="707" t="s">
        <v>323</v>
      </c>
      <c r="C667" s="716" t="s">
        <v>76</v>
      </c>
      <c r="D667" s="718">
        <f t="shared" si="17"/>
        <v>0</v>
      </c>
      <c r="E667" s="716"/>
      <c r="F667" s="716"/>
      <c r="G667" s="67"/>
      <c r="H667" s="67"/>
      <c r="I667" s="67"/>
      <c r="J667" s="67"/>
      <c r="K667" s="67"/>
      <c r="L667" s="67"/>
    </row>
    <row r="668" spans="2:12" ht="13">
      <c r="B668" s="707" t="s">
        <v>324</v>
      </c>
      <c r="C668" s="716" t="s">
        <v>76</v>
      </c>
      <c r="D668" s="718">
        <f t="shared" si="17"/>
        <v>0</v>
      </c>
      <c r="E668" s="716"/>
      <c r="F668" s="716"/>
      <c r="G668" s="67"/>
      <c r="H668" s="67"/>
      <c r="I668" s="67"/>
      <c r="J668" s="67"/>
      <c r="K668" s="67"/>
      <c r="L668" s="67"/>
    </row>
    <row r="669" spans="2:12" ht="13">
      <c r="B669" s="707" t="s">
        <v>354</v>
      </c>
      <c r="C669" s="716" t="s">
        <v>1256</v>
      </c>
      <c r="D669" s="718">
        <f t="shared" si="17"/>
        <v>0</v>
      </c>
      <c r="E669" s="716"/>
      <c r="F669" s="716"/>
      <c r="G669" s="67"/>
      <c r="H669" s="67"/>
      <c r="I669" s="67"/>
      <c r="J669" s="67"/>
      <c r="K669" s="67"/>
      <c r="L669" s="67"/>
    </row>
    <row r="670" spans="2:12" ht="13">
      <c r="B670" s="707" t="s">
        <v>135</v>
      </c>
      <c r="C670" s="716" t="s">
        <v>1257</v>
      </c>
      <c r="D670" s="718">
        <f t="shared" si="17"/>
        <v>0</v>
      </c>
      <c r="E670" s="716"/>
      <c r="F670" s="716"/>
      <c r="G670" s="67"/>
      <c r="H670" s="67"/>
      <c r="I670" s="67"/>
      <c r="J670" s="67"/>
      <c r="K670" s="67"/>
      <c r="L670" s="67"/>
    </row>
    <row r="671" spans="2:12" ht="13">
      <c r="B671" s="707" t="s">
        <v>99</v>
      </c>
      <c r="C671" s="716" t="s">
        <v>1258</v>
      </c>
      <c r="D671" s="718">
        <f t="shared" si="17"/>
        <v>0</v>
      </c>
      <c r="E671" s="716"/>
      <c r="F671" s="716"/>
      <c r="G671" s="67"/>
      <c r="H671" s="67"/>
      <c r="I671" s="67"/>
      <c r="J671" s="67"/>
      <c r="K671" s="67"/>
      <c r="L671" s="67"/>
    </row>
    <row r="672" spans="2:12" ht="13">
      <c r="B672" s="707" t="s">
        <v>326</v>
      </c>
      <c r="C672" s="716" t="s">
        <v>1258</v>
      </c>
      <c r="D672" s="718">
        <f t="shared" si="17"/>
        <v>0</v>
      </c>
      <c r="E672" s="716"/>
      <c r="F672" s="716"/>
      <c r="G672" s="67"/>
      <c r="H672" s="67"/>
      <c r="I672" s="67"/>
      <c r="J672" s="67"/>
      <c r="K672" s="67"/>
      <c r="L672" s="67"/>
    </row>
    <row r="673" spans="2:12" ht="13">
      <c r="B673" s="707" t="s">
        <v>327</v>
      </c>
      <c r="C673" s="716" t="s">
        <v>1258</v>
      </c>
      <c r="D673" s="718">
        <f t="shared" si="17"/>
        <v>0</v>
      </c>
      <c r="E673" s="716"/>
      <c r="F673" s="716"/>
      <c r="G673" s="67"/>
      <c r="H673" s="67"/>
      <c r="I673" s="67"/>
      <c r="J673" s="67"/>
      <c r="K673" s="67"/>
      <c r="L673" s="67"/>
    </row>
    <row r="674" spans="2:12" ht="13">
      <c r="B674" s="707" t="s">
        <v>120</v>
      </c>
      <c r="C674" s="716" t="s">
        <v>1258</v>
      </c>
      <c r="D674" s="718">
        <f t="shared" si="17"/>
        <v>0</v>
      </c>
      <c r="E674" s="716"/>
      <c r="F674" s="716"/>
      <c r="G674" s="67"/>
      <c r="H674" s="67"/>
      <c r="I674" s="67"/>
      <c r="J674" s="67"/>
      <c r="K674" s="67"/>
      <c r="L674" s="67"/>
    </row>
    <row r="675" spans="2:12" ht="13">
      <c r="B675" s="707" t="s">
        <v>131</v>
      </c>
      <c r="C675" s="716" t="s">
        <v>1259</v>
      </c>
      <c r="D675" s="718">
        <f t="shared" si="17"/>
        <v>0</v>
      </c>
      <c r="E675" s="716"/>
      <c r="F675" s="716"/>
      <c r="G675" s="67"/>
      <c r="H675" s="67"/>
      <c r="I675" s="67"/>
      <c r="J675" s="67"/>
      <c r="K675" s="67"/>
      <c r="L675" s="67"/>
    </row>
    <row r="676" spans="2:12" ht="13">
      <c r="B676" s="708" t="s">
        <v>117</v>
      </c>
      <c r="C676" s="721" t="s">
        <v>13</v>
      </c>
      <c r="D676" s="723">
        <f t="shared" si="17"/>
        <v>0</v>
      </c>
      <c r="E676" s="721"/>
      <c r="F676" s="721"/>
      <c r="G676" s="67"/>
      <c r="H676" s="67"/>
      <c r="I676" s="67"/>
      <c r="J676" s="67"/>
      <c r="K676" s="67"/>
      <c r="L676" s="67"/>
    </row>
    <row r="677" spans="2:12" ht="13">
      <c r="B677" s="351" t="s">
        <v>185</v>
      </c>
      <c r="C677" s="352"/>
      <c r="D677" s="749">
        <f>SUM(D666:D676)</f>
        <v>0</v>
      </c>
      <c r="E677" s="749">
        <f t="shared" ref="E677:F677" si="18">SUM(E666:E676)</f>
        <v>0</v>
      </c>
      <c r="F677" s="749">
        <f t="shared" si="18"/>
        <v>0</v>
      </c>
      <c r="G677" s="731" t="s">
        <v>1230</v>
      </c>
      <c r="H677" s="67"/>
      <c r="I677" s="67"/>
      <c r="J677" s="67"/>
      <c r="K677" s="67"/>
      <c r="L677" s="67"/>
    </row>
    <row r="678" spans="2:12" ht="13">
      <c r="B678" s="67"/>
      <c r="C678" s="67"/>
      <c r="D678" s="67"/>
      <c r="E678" s="67"/>
      <c r="F678" s="67"/>
      <c r="G678" s="67"/>
      <c r="H678" s="67"/>
      <c r="I678" s="67"/>
      <c r="J678" s="67"/>
      <c r="K678" s="67"/>
      <c r="L678" s="67"/>
    </row>
    <row r="679" spans="2:12" ht="13">
      <c r="B679" s="67"/>
      <c r="C679" s="67"/>
      <c r="D679" s="67"/>
      <c r="E679" s="67"/>
      <c r="F679" s="67"/>
      <c r="G679" s="67"/>
      <c r="H679" s="67"/>
      <c r="I679" s="67"/>
      <c r="J679" s="67"/>
      <c r="K679" s="67"/>
      <c r="L679" s="67"/>
    </row>
    <row r="680" spans="2:12" ht="16">
      <c r="B680" s="346" t="s">
        <v>1115</v>
      </c>
      <c r="C680" s="67"/>
      <c r="D680" s="67"/>
      <c r="E680" s="67"/>
      <c r="F680" s="67"/>
      <c r="G680" s="67"/>
      <c r="H680" s="67"/>
      <c r="I680" s="67"/>
      <c r="J680" s="67"/>
      <c r="K680" s="67"/>
      <c r="L680" s="67"/>
    </row>
    <row r="681" spans="2:12" ht="13">
      <c r="B681" s="1248" t="s">
        <v>1107</v>
      </c>
      <c r="C681" s="1250" t="s">
        <v>57</v>
      </c>
      <c r="D681" s="1252" t="s">
        <v>2103</v>
      </c>
      <c r="E681" s="1254" t="s">
        <v>2104</v>
      </c>
      <c r="F681" s="1255"/>
      <c r="G681" s="67"/>
      <c r="H681" s="67"/>
      <c r="I681" s="67"/>
      <c r="J681" s="67"/>
      <c r="K681" s="67"/>
      <c r="L681" s="67"/>
    </row>
    <row r="682" spans="2:12" ht="26">
      <c r="B682" s="1249"/>
      <c r="C682" s="1251"/>
      <c r="D682" s="1253"/>
      <c r="E682" s="347" t="s">
        <v>1262</v>
      </c>
      <c r="F682" s="347" t="s">
        <v>1111</v>
      </c>
      <c r="G682" s="67"/>
      <c r="H682" s="67"/>
      <c r="I682" s="67"/>
      <c r="J682" s="67"/>
      <c r="K682" s="67"/>
      <c r="L682" s="67"/>
    </row>
    <row r="683" spans="2:12" ht="13">
      <c r="B683" s="706" t="s">
        <v>120</v>
      </c>
      <c r="C683" s="713" t="s">
        <v>1258</v>
      </c>
      <c r="D683" s="715">
        <f>SUM(E683:F683)</f>
        <v>0</v>
      </c>
      <c r="E683" s="713"/>
      <c r="F683" s="713"/>
      <c r="G683" s="67"/>
      <c r="H683" s="67"/>
      <c r="I683" s="67"/>
      <c r="J683" s="67"/>
      <c r="K683" s="67"/>
      <c r="L683" s="67"/>
    </row>
    <row r="684" spans="2:12" ht="13">
      <c r="B684" s="708" t="s">
        <v>131</v>
      </c>
      <c r="C684" s="721" t="s">
        <v>1259</v>
      </c>
      <c r="D684" s="723">
        <f>SUM(E684:F684)</f>
        <v>0</v>
      </c>
      <c r="E684" s="721"/>
      <c r="F684" s="721"/>
      <c r="G684" s="67"/>
      <c r="H684" s="67"/>
      <c r="I684" s="67"/>
      <c r="J684" s="67"/>
      <c r="K684" s="67"/>
      <c r="L684" s="67"/>
    </row>
    <row r="685" spans="2:12" ht="13">
      <c r="B685" s="351" t="s">
        <v>185</v>
      </c>
      <c r="C685" s="352"/>
      <c r="D685" s="749">
        <f>SUM(D683:D684)</f>
        <v>0</v>
      </c>
      <c r="E685" s="749"/>
      <c r="F685" s="749">
        <f>SUM(F683:F684)</f>
        <v>0</v>
      </c>
      <c r="G685" s="731" t="s">
        <v>1230</v>
      </c>
      <c r="H685" s="67"/>
      <c r="I685" s="67"/>
      <c r="J685" s="67"/>
      <c r="K685" s="67"/>
      <c r="L685" s="67"/>
    </row>
    <row r="686" spans="2:12" ht="13">
      <c r="B686" s="67"/>
      <c r="C686" s="67"/>
      <c r="D686" s="67"/>
      <c r="E686" s="67"/>
      <c r="F686" s="67"/>
      <c r="G686" s="67"/>
      <c r="H686" s="67"/>
      <c r="I686" s="67"/>
      <c r="J686" s="67"/>
      <c r="K686" s="67"/>
      <c r="L686" s="67"/>
    </row>
    <row r="687" spans="2:12" ht="13">
      <c r="B687" s="67"/>
      <c r="C687" s="67"/>
      <c r="D687" s="67"/>
      <c r="E687" s="67"/>
      <c r="F687" s="67"/>
      <c r="G687" s="67"/>
      <c r="H687" s="67"/>
      <c r="I687" s="67"/>
      <c r="J687" s="67"/>
      <c r="K687" s="67"/>
      <c r="L687" s="67"/>
    </row>
    <row r="688" spans="2:12" ht="16">
      <c r="B688" s="346" t="s">
        <v>1114</v>
      </c>
      <c r="C688" s="67"/>
      <c r="D688" s="67"/>
      <c r="E688" s="67"/>
      <c r="F688" s="67"/>
      <c r="G688" s="67"/>
      <c r="H688" s="67"/>
      <c r="I688" s="67"/>
      <c r="J688" s="67"/>
      <c r="K688" s="67"/>
      <c r="L688" s="67"/>
    </row>
    <row r="689" spans="2:12" ht="13">
      <c r="B689" s="1248" t="s">
        <v>1107</v>
      </c>
      <c r="C689" s="1250" t="s">
        <v>57</v>
      </c>
      <c r="D689" s="1252" t="s">
        <v>2105</v>
      </c>
      <c r="E689" s="1254" t="s">
        <v>2106</v>
      </c>
      <c r="F689" s="1255"/>
      <c r="G689" s="67"/>
      <c r="H689" s="67"/>
      <c r="I689" s="67"/>
      <c r="J689" s="67"/>
      <c r="K689" s="67"/>
      <c r="L689" s="67"/>
    </row>
    <row r="690" spans="2:12" ht="26">
      <c r="B690" s="1249"/>
      <c r="C690" s="1251"/>
      <c r="D690" s="1253"/>
      <c r="E690" s="347" t="s">
        <v>1263</v>
      </c>
      <c r="F690" s="347" t="s">
        <v>1111</v>
      </c>
      <c r="G690" s="67"/>
      <c r="H690" s="67"/>
      <c r="I690" s="67"/>
      <c r="J690" s="67"/>
      <c r="K690" s="67"/>
      <c r="L690" s="67"/>
    </row>
    <row r="691" spans="2:12" ht="13">
      <c r="B691" s="353" t="s">
        <v>120</v>
      </c>
      <c r="C691" s="354" t="s">
        <v>1258</v>
      </c>
      <c r="D691" s="750">
        <f>SUM(E691:F691)</f>
        <v>0</v>
      </c>
      <c r="E691" s="354"/>
      <c r="F691" s="354"/>
      <c r="G691" s="67"/>
      <c r="H691" s="67"/>
      <c r="I691" s="67"/>
      <c r="J691" s="67"/>
      <c r="K691" s="67"/>
      <c r="L691" s="67"/>
    </row>
    <row r="692" spans="2:12" ht="13">
      <c r="B692" s="351" t="s">
        <v>185</v>
      </c>
      <c r="C692" s="352"/>
      <c r="D692" s="749">
        <f>SUM(D691:D691)</f>
        <v>0</v>
      </c>
      <c r="E692" s="749"/>
      <c r="F692" s="749">
        <f>SUM(F691:F691)</f>
        <v>0</v>
      </c>
      <c r="G692" s="731" t="s">
        <v>1230</v>
      </c>
      <c r="H692" s="67"/>
      <c r="I692" s="67"/>
      <c r="J692" s="67"/>
      <c r="K692" s="67"/>
      <c r="L692" s="67"/>
    </row>
    <row r="693" spans="2:12" ht="13">
      <c r="B693" s="67"/>
      <c r="C693" s="67"/>
      <c r="D693" s="67"/>
      <c r="E693" s="67"/>
      <c r="F693" s="67"/>
      <c r="G693" s="67"/>
      <c r="H693" s="67"/>
      <c r="I693" s="67"/>
      <c r="J693" s="67"/>
      <c r="K693" s="67"/>
      <c r="L693" s="67"/>
    </row>
    <row r="694" spans="2:12" ht="13">
      <c r="B694" s="67"/>
      <c r="C694" s="67"/>
      <c r="D694" s="67"/>
      <c r="E694" s="67"/>
      <c r="F694" s="67"/>
      <c r="G694" s="67"/>
      <c r="H694" s="67"/>
      <c r="I694" s="67"/>
      <c r="J694" s="67"/>
      <c r="K694" s="67"/>
      <c r="L694" s="67"/>
    </row>
    <row r="695" spans="2:12" ht="13">
      <c r="B695" s="710" t="s">
        <v>876</v>
      </c>
      <c r="C695" s="711"/>
      <c r="D695" s="711"/>
      <c r="E695" s="711"/>
      <c r="F695" s="67"/>
      <c r="G695" s="67"/>
      <c r="H695" s="67"/>
      <c r="I695" s="67"/>
      <c r="J695" s="67"/>
      <c r="K695" s="67"/>
      <c r="L695" s="67"/>
    </row>
    <row r="696" spans="2:12" ht="13">
      <c r="B696" s="1247"/>
      <c r="C696" s="1247"/>
      <c r="D696" s="1247"/>
      <c r="E696" s="1247"/>
      <c r="F696" s="67"/>
      <c r="G696" s="67"/>
      <c r="H696" s="67"/>
      <c r="I696" s="67"/>
      <c r="J696" s="67"/>
      <c r="K696" s="67"/>
      <c r="L696" s="67"/>
    </row>
    <row r="697" spans="2:12" ht="13">
      <c r="B697" s="712" t="s">
        <v>929</v>
      </c>
      <c r="C697" s="712"/>
      <c r="D697" s="712"/>
      <c r="E697" s="712"/>
      <c r="F697" s="67"/>
      <c r="G697" s="67"/>
      <c r="H697" s="67"/>
      <c r="I697" s="67"/>
      <c r="J697" s="67"/>
      <c r="K697" s="67"/>
      <c r="L697" s="67"/>
    </row>
    <row r="698" spans="2:12" ht="13">
      <c r="B698" s="1247"/>
      <c r="C698" s="1247"/>
      <c r="D698" s="1247"/>
      <c r="E698" s="1247"/>
      <c r="F698" s="67"/>
      <c r="G698" s="67"/>
      <c r="H698" s="67"/>
      <c r="I698" s="67"/>
      <c r="J698" s="67"/>
      <c r="K698" s="67"/>
      <c r="L698" s="67"/>
    </row>
    <row r="699" spans="2:12" ht="42">
      <c r="B699" s="55" t="s">
        <v>878</v>
      </c>
      <c r="C699" s="74"/>
      <c r="D699" s="711"/>
      <c r="E699" s="711"/>
      <c r="F699" s="67"/>
      <c r="G699" s="67"/>
      <c r="H699" s="67"/>
      <c r="I699" s="67"/>
      <c r="J699" s="67"/>
      <c r="K699" s="67"/>
      <c r="L699" s="67"/>
    </row>
    <row r="700" spans="2:12" ht="14">
      <c r="B700" s="55" t="s">
        <v>879</v>
      </c>
      <c r="C700" s="74"/>
      <c r="D700" s="711"/>
      <c r="E700" s="711"/>
      <c r="F700" s="67"/>
      <c r="G700" s="67"/>
      <c r="H700" s="67"/>
      <c r="I700" s="67"/>
      <c r="J700" s="67"/>
      <c r="K700" s="67"/>
      <c r="L700" s="67"/>
    </row>
    <row r="701" spans="2:12" ht="14">
      <c r="B701" s="55" t="s">
        <v>424</v>
      </c>
      <c r="C701" s="74"/>
      <c r="D701" s="711"/>
      <c r="E701" s="711"/>
      <c r="F701" s="67"/>
      <c r="G701" s="67"/>
      <c r="H701" s="67"/>
      <c r="I701" s="67"/>
      <c r="J701" s="67"/>
      <c r="K701" s="67"/>
      <c r="L701" s="67"/>
    </row>
    <row r="702" spans="2:12" ht="28">
      <c r="B702" s="55" t="s">
        <v>915</v>
      </c>
      <c r="C702" s="74"/>
      <c r="D702" s="711"/>
      <c r="E702" s="711"/>
      <c r="F702" s="67"/>
      <c r="G702" s="67"/>
      <c r="H702" s="67"/>
      <c r="I702" s="67"/>
      <c r="J702" s="67"/>
      <c r="K702" s="67"/>
      <c r="L702" s="67"/>
    </row>
    <row r="706" spans="2:24" ht="25">
      <c r="B706" s="299" t="s">
        <v>1083</v>
      </c>
      <c r="C706" s="299"/>
      <c r="D706" s="299"/>
      <c r="E706" s="299"/>
      <c r="F706" s="299"/>
      <c r="G706" s="299"/>
      <c r="H706" s="299"/>
      <c r="I706" s="299"/>
      <c r="J706" s="299"/>
      <c r="K706" s="299"/>
      <c r="L706" s="299"/>
      <c r="M706" s="299"/>
      <c r="N706" s="299"/>
      <c r="O706" s="299"/>
      <c r="P706" s="299"/>
      <c r="Q706" s="299"/>
      <c r="R706" s="299"/>
      <c r="S706" s="299"/>
      <c r="T706" s="299"/>
      <c r="U706" s="299"/>
      <c r="V706" s="299"/>
      <c r="W706" s="334"/>
      <c r="X706" s="334"/>
    </row>
    <row r="707" spans="2:24" ht="25">
      <c r="B707" s="1256" t="s">
        <v>1037</v>
      </c>
      <c r="C707" s="1256"/>
      <c r="D707" s="1256"/>
      <c r="E707" s="1256"/>
      <c r="F707" s="1256"/>
      <c r="G707" s="332"/>
      <c r="H707" s="332"/>
      <c r="I707" s="332"/>
      <c r="J707" s="332"/>
      <c r="K707" s="332"/>
      <c r="L707" s="332"/>
      <c r="M707" s="332"/>
      <c r="N707" s="332"/>
      <c r="O707" s="332"/>
      <c r="P707" s="332"/>
      <c r="Q707" s="332"/>
      <c r="R707" s="332"/>
      <c r="S707" s="332"/>
      <c r="T707" s="332"/>
      <c r="U707" s="332"/>
      <c r="V707" s="332"/>
      <c r="W707" s="334"/>
      <c r="X707" s="334"/>
    </row>
    <row r="708" spans="2:24" ht="13">
      <c r="B708" s="333"/>
      <c r="C708" s="333"/>
      <c r="D708" s="333"/>
      <c r="E708" s="333"/>
      <c r="F708" s="333"/>
      <c r="G708" s="334"/>
      <c r="H708" s="334"/>
      <c r="I708" s="334"/>
      <c r="J708" s="334"/>
      <c r="K708" s="334"/>
      <c r="L708" s="334"/>
      <c r="M708" s="334"/>
      <c r="N708" s="334"/>
      <c r="O708" s="334"/>
      <c r="P708" s="334"/>
      <c r="Q708" s="334"/>
      <c r="R708" s="334"/>
      <c r="S708" s="334"/>
      <c r="T708" s="334"/>
      <c r="U708" s="334"/>
      <c r="V708" s="334"/>
      <c r="W708" s="334"/>
      <c r="X708" s="334"/>
    </row>
    <row r="709" spans="2:24" ht="13">
      <c r="B709" s="333"/>
      <c r="C709" s="333"/>
      <c r="D709" s="333"/>
      <c r="E709" s="333"/>
      <c r="F709" s="333"/>
      <c r="G709" s="334"/>
      <c r="H709" s="334"/>
      <c r="I709" s="334"/>
      <c r="J709" s="334"/>
      <c r="K709" s="334"/>
      <c r="L709" s="334"/>
      <c r="M709" s="334"/>
      <c r="N709" s="334"/>
      <c r="O709" s="334"/>
      <c r="P709" s="334"/>
      <c r="Q709" s="334"/>
      <c r="R709" s="334"/>
      <c r="S709" s="334"/>
      <c r="T709" s="334"/>
      <c r="U709" s="334"/>
      <c r="V709" s="334"/>
      <c r="W709" s="334"/>
      <c r="X709" s="334"/>
    </row>
    <row r="710" spans="2:24" ht="13">
      <c r="B710" s="1257" t="s">
        <v>1084</v>
      </c>
      <c r="C710" s="1257"/>
      <c r="D710" s="1257"/>
      <c r="E710" s="1257"/>
      <c r="F710" s="1257"/>
      <c r="G710" s="1343" t="s">
        <v>1092</v>
      </c>
      <c r="H710" s="1343"/>
      <c r="I710" s="1343"/>
      <c r="J710" s="1343"/>
      <c r="K710" s="1343" t="s">
        <v>1093</v>
      </c>
      <c r="L710" s="1343"/>
      <c r="M710" s="1343"/>
      <c r="N710" s="1343"/>
      <c r="O710" s="1343"/>
      <c r="P710" s="1343"/>
      <c r="Q710" s="1343"/>
      <c r="R710" s="1343"/>
      <c r="S710" s="1343"/>
      <c r="T710" s="1343"/>
      <c r="U710" s="1260" t="s">
        <v>1252</v>
      </c>
      <c r="V710" s="1260"/>
      <c r="W710" s="334"/>
      <c r="X710" s="334"/>
    </row>
    <row r="711" spans="2:24" ht="28">
      <c r="B711" s="1344" t="s">
        <v>1085</v>
      </c>
      <c r="C711" s="1344"/>
      <c r="D711" s="1344"/>
      <c r="E711" s="1344" t="s">
        <v>1086</v>
      </c>
      <c r="F711" s="1344"/>
      <c r="G711" s="335" t="s">
        <v>1085</v>
      </c>
      <c r="H711" s="1344" t="s">
        <v>1086</v>
      </c>
      <c r="I711" s="1344"/>
      <c r="J711" s="1344"/>
      <c r="K711" s="1344" t="s">
        <v>1085</v>
      </c>
      <c r="L711" s="1344"/>
      <c r="M711" s="1344"/>
      <c r="N711" s="1344"/>
      <c r="O711" s="1344"/>
      <c r="P711" s="1344" t="s">
        <v>1086</v>
      </c>
      <c r="Q711" s="1344"/>
      <c r="R711" s="1344"/>
      <c r="S711" s="1344"/>
      <c r="T711" s="1344"/>
      <c r="U711" s="1344" t="s">
        <v>1085</v>
      </c>
      <c r="V711" s="1344"/>
      <c r="W711" s="334"/>
      <c r="X711" s="334"/>
    </row>
    <row r="712" spans="2:24" ht="112">
      <c r="B712" s="5" t="s">
        <v>1087</v>
      </c>
      <c r="C712" s="5" t="s">
        <v>1088</v>
      </c>
      <c r="D712" s="5" t="s">
        <v>1089</v>
      </c>
      <c r="E712" s="5" t="s">
        <v>1090</v>
      </c>
      <c r="F712" s="5" t="s">
        <v>1091</v>
      </c>
      <c r="G712" s="5" t="s">
        <v>1094</v>
      </c>
      <c r="H712" s="5" t="s">
        <v>1095</v>
      </c>
      <c r="I712" s="5" t="s">
        <v>1096</v>
      </c>
      <c r="J712" s="5" t="s">
        <v>1097</v>
      </c>
      <c r="K712" s="5" t="s">
        <v>2107</v>
      </c>
      <c r="L712" s="5" t="s">
        <v>1098</v>
      </c>
      <c r="M712" s="5" t="s">
        <v>1099</v>
      </c>
      <c r="N712" s="5" t="s">
        <v>1100</v>
      </c>
      <c r="O712" s="5" t="s">
        <v>1101</v>
      </c>
      <c r="P712" s="5" t="s">
        <v>1102</v>
      </c>
      <c r="Q712" s="5" t="s">
        <v>1103</v>
      </c>
      <c r="R712" s="5" t="s">
        <v>1104</v>
      </c>
      <c r="S712" s="5" t="s">
        <v>1105</v>
      </c>
      <c r="T712" s="5" t="s">
        <v>1253</v>
      </c>
      <c r="U712" s="5" t="s">
        <v>1254</v>
      </c>
      <c r="V712" s="5" t="s">
        <v>1255</v>
      </c>
      <c r="W712" s="334"/>
      <c r="X712" s="334"/>
    </row>
    <row r="713" spans="2:24" ht="13">
      <c r="B713" s="336" t="s">
        <v>13</v>
      </c>
      <c r="C713" s="336"/>
      <c r="D713" s="337"/>
      <c r="E713" s="336"/>
      <c r="F713" s="338"/>
      <c r="G713" s="336"/>
      <c r="H713" s="339"/>
      <c r="I713" s="336"/>
      <c r="J713" s="336"/>
      <c r="K713" s="340"/>
      <c r="L713" s="341"/>
      <c r="M713" s="341"/>
      <c r="N713" s="336"/>
      <c r="O713" s="336"/>
      <c r="P713" s="342"/>
      <c r="Q713" s="336"/>
      <c r="R713" s="337"/>
      <c r="S713" s="336"/>
      <c r="T713" s="336"/>
      <c r="U713" s="338"/>
      <c r="V713" s="336"/>
      <c r="W713" s="334"/>
      <c r="X713" s="334"/>
    </row>
    <row r="714" spans="2:24" ht="13">
      <c r="B714" s="336" t="s">
        <v>13</v>
      </c>
      <c r="C714" s="336"/>
      <c r="D714" s="337"/>
      <c r="E714" s="336"/>
      <c r="F714" s="338"/>
      <c r="G714" s="336"/>
      <c r="H714" s="339"/>
      <c r="I714" s="336"/>
      <c r="J714" s="336"/>
      <c r="K714" s="340"/>
      <c r="L714" s="341"/>
      <c r="M714" s="341"/>
      <c r="N714" s="336"/>
      <c r="O714" s="336"/>
      <c r="P714" s="341"/>
      <c r="Q714" s="336"/>
      <c r="R714" s="337"/>
      <c r="S714" s="336"/>
      <c r="T714" s="336"/>
      <c r="U714" s="338"/>
      <c r="V714" s="336"/>
      <c r="W714" s="334"/>
      <c r="X714" s="334"/>
    </row>
    <row r="715" spans="2:24" ht="13">
      <c r="B715" s="336" t="s">
        <v>13</v>
      </c>
      <c r="C715" s="336"/>
      <c r="D715" s="336"/>
      <c r="E715" s="336"/>
      <c r="F715" s="336"/>
      <c r="G715" s="336"/>
      <c r="H715" s="336"/>
      <c r="I715" s="336"/>
      <c r="J715" s="336"/>
      <c r="K715" s="340"/>
      <c r="L715" s="343"/>
      <c r="M715" s="336"/>
      <c r="N715" s="336"/>
      <c r="O715" s="336"/>
      <c r="P715" s="336"/>
      <c r="Q715" s="336"/>
      <c r="R715" s="336"/>
      <c r="S715" s="336"/>
      <c r="T715" s="336"/>
      <c r="U715" s="336"/>
      <c r="V715" s="336"/>
      <c r="W715" s="334"/>
      <c r="X715" s="334"/>
    </row>
    <row r="716" spans="2:24" ht="13">
      <c r="B716" s="336" t="s">
        <v>13</v>
      </c>
      <c r="C716" s="336"/>
      <c r="D716" s="336"/>
      <c r="E716" s="336"/>
      <c r="F716" s="336"/>
      <c r="G716" s="336"/>
      <c r="H716" s="336"/>
      <c r="I716" s="336"/>
      <c r="J716" s="336"/>
      <c r="K716" s="340"/>
      <c r="L716" s="343"/>
      <c r="M716" s="336"/>
      <c r="N716" s="336"/>
      <c r="O716" s="336"/>
      <c r="P716" s="336"/>
      <c r="Q716" s="336"/>
      <c r="R716" s="336"/>
      <c r="S716" s="336"/>
      <c r="T716" s="336"/>
      <c r="U716" s="336"/>
      <c r="V716" s="336"/>
      <c r="W716" s="334"/>
      <c r="X716" s="334"/>
    </row>
    <row r="717" spans="2:24" ht="13">
      <c r="B717" s="336" t="s">
        <v>13</v>
      </c>
      <c r="C717" s="336"/>
      <c r="D717" s="336"/>
      <c r="E717" s="336"/>
      <c r="F717" s="336"/>
      <c r="G717" s="336"/>
      <c r="H717" s="336"/>
      <c r="I717" s="336"/>
      <c r="J717" s="336"/>
      <c r="K717" s="340"/>
      <c r="L717" s="343"/>
      <c r="M717" s="336"/>
      <c r="N717" s="336"/>
      <c r="O717" s="336"/>
      <c r="P717" s="336"/>
      <c r="Q717" s="336"/>
      <c r="R717" s="336"/>
      <c r="S717" s="336"/>
      <c r="T717" s="336"/>
      <c r="U717" s="336"/>
      <c r="V717" s="336"/>
      <c r="W717" s="128" t="s">
        <v>1230</v>
      </c>
      <c r="X717" s="334"/>
    </row>
    <row r="718" spans="2:24" ht="13">
      <c r="B718" s="333"/>
      <c r="C718" s="333"/>
      <c r="D718" s="344"/>
      <c r="E718" s="345" t="s">
        <v>890</v>
      </c>
      <c r="F718" s="345" t="s">
        <v>315</v>
      </c>
      <c r="G718" s="334"/>
      <c r="H718" s="345" t="s">
        <v>430</v>
      </c>
      <c r="I718" s="334"/>
      <c r="J718" s="334"/>
      <c r="K718" s="334"/>
      <c r="L718" s="334"/>
      <c r="M718" s="334"/>
      <c r="N718" s="334"/>
      <c r="O718" s="334"/>
      <c r="P718" s="334"/>
      <c r="Q718" s="334"/>
      <c r="R718" s="334"/>
      <c r="S718" s="334"/>
      <c r="T718" s="334"/>
      <c r="U718" s="334"/>
      <c r="V718" s="334"/>
      <c r="W718" s="334"/>
      <c r="X718" s="334"/>
    </row>
    <row r="719" spans="2:24" ht="13">
      <c r="B719" s="304" t="s">
        <v>876</v>
      </c>
      <c r="C719" s="305"/>
      <c r="D719" s="305"/>
      <c r="E719" s="305"/>
      <c r="F719" s="305"/>
      <c r="G719" s="305"/>
      <c r="H719" s="305"/>
      <c r="I719" s="334"/>
      <c r="J719" s="334"/>
      <c r="K719" s="334"/>
      <c r="L719" s="334"/>
      <c r="M719" s="334"/>
      <c r="N719" s="334"/>
      <c r="O719" s="334"/>
      <c r="P719" s="334"/>
      <c r="Q719" s="334"/>
      <c r="R719" s="334"/>
      <c r="S719" s="334"/>
      <c r="T719" s="334"/>
      <c r="U719" s="334"/>
      <c r="V719" s="334"/>
      <c r="W719" s="334"/>
      <c r="X719" s="334"/>
    </row>
    <row r="720" spans="2:24" ht="13">
      <c r="B720" s="1258"/>
      <c r="C720" s="1258"/>
      <c r="D720" s="1258"/>
      <c r="E720" s="1258"/>
      <c r="F720" s="1258"/>
      <c r="G720" s="1258"/>
      <c r="H720" s="1258"/>
      <c r="I720" s="334"/>
      <c r="J720" s="334"/>
      <c r="K720" s="334"/>
      <c r="L720" s="334"/>
      <c r="M720" s="334"/>
      <c r="N720" s="334"/>
      <c r="O720" s="334"/>
      <c r="P720" s="334"/>
      <c r="Q720" s="334"/>
      <c r="R720" s="334"/>
      <c r="S720" s="334"/>
      <c r="T720" s="334"/>
      <c r="U720" s="334"/>
      <c r="V720" s="334"/>
      <c r="W720" s="334"/>
      <c r="X720" s="334"/>
    </row>
    <row r="721" spans="2:24" ht="13">
      <c r="B721" s="307" t="s">
        <v>929</v>
      </c>
      <c r="C721" s="307"/>
      <c r="D721" s="307"/>
      <c r="E721" s="307"/>
      <c r="F721" s="307"/>
      <c r="G721" s="307"/>
      <c r="H721" s="307"/>
      <c r="I721" s="334"/>
      <c r="J721" s="334"/>
      <c r="K721" s="334"/>
      <c r="L721" s="334"/>
      <c r="M721" s="334"/>
      <c r="N721" s="334"/>
      <c r="O721" s="334"/>
      <c r="P721" s="334"/>
      <c r="Q721" s="334"/>
      <c r="R721" s="334"/>
      <c r="S721" s="334"/>
      <c r="T721" s="334"/>
      <c r="U721" s="334"/>
      <c r="V721" s="334"/>
      <c r="W721" s="334"/>
      <c r="X721" s="334"/>
    </row>
    <row r="722" spans="2:24" ht="13">
      <c r="B722" s="1258"/>
      <c r="C722" s="1258"/>
      <c r="D722" s="1258"/>
      <c r="E722" s="1258"/>
      <c r="F722" s="1258"/>
      <c r="G722" s="1258"/>
      <c r="H722" s="1258"/>
      <c r="I722" s="334"/>
      <c r="J722" s="334"/>
      <c r="K722" s="334"/>
      <c r="L722" s="334"/>
      <c r="M722" s="334"/>
      <c r="N722" s="334"/>
      <c r="O722" s="334"/>
      <c r="P722" s="334"/>
      <c r="Q722" s="334"/>
      <c r="R722" s="334"/>
      <c r="S722" s="334"/>
      <c r="T722" s="334"/>
      <c r="U722" s="334"/>
      <c r="V722" s="334"/>
      <c r="W722" s="334"/>
      <c r="X722" s="334"/>
    </row>
    <row r="723" spans="2:24" ht="42">
      <c r="B723" s="55" t="s">
        <v>878</v>
      </c>
      <c r="C723" s="74"/>
      <c r="D723" s="305"/>
      <c r="E723" s="305"/>
      <c r="F723" s="305"/>
      <c r="G723" s="305"/>
      <c r="H723" s="305"/>
      <c r="I723" s="334"/>
      <c r="J723" s="334"/>
      <c r="K723" s="334"/>
      <c r="L723" s="334"/>
      <c r="M723" s="334"/>
      <c r="N723" s="334"/>
      <c r="O723" s="334"/>
      <c r="P723" s="334"/>
      <c r="Q723" s="334"/>
      <c r="R723" s="334"/>
      <c r="S723" s="334"/>
      <c r="T723" s="334"/>
      <c r="U723" s="334"/>
      <c r="V723" s="334"/>
      <c r="W723" s="334"/>
      <c r="X723" s="334"/>
    </row>
    <row r="724" spans="2:24" ht="14">
      <c r="B724" s="55" t="s">
        <v>879</v>
      </c>
      <c r="C724" s="74"/>
      <c r="D724" s="305"/>
      <c r="E724" s="305"/>
      <c r="F724" s="305"/>
      <c r="G724" s="305"/>
      <c r="H724" s="305"/>
      <c r="I724" s="334"/>
      <c r="J724" s="334"/>
      <c r="K724" s="334"/>
      <c r="L724" s="334"/>
      <c r="M724" s="334"/>
      <c r="N724" s="334"/>
      <c r="O724" s="334"/>
      <c r="P724" s="334"/>
      <c r="Q724" s="334"/>
      <c r="R724" s="334"/>
      <c r="S724" s="334"/>
      <c r="T724" s="334"/>
      <c r="U724" s="334"/>
      <c r="V724" s="334"/>
      <c r="W724" s="334"/>
      <c r="X724" s="334"/>
    </row>
    <row r="725" spans="2:24" ht="14">
      <c r="B725" s="55" t="s">
        <v>424</v>
      </c>
      <c r="C725" s="74"/>
      <c r="D725" s="305"/>
      <c r="E725" s="305"/>
      <c r="F725" s="305"/>
      <c r="G725" s="305"/>
      <c r="H725" s="305"/>
      <c r="I725" s="334"/>
      <c r="J725" s="334"/>
      <c r="K725" s="334"/>
      <c r="L725" s="334"/>
      <c r="M725" s="334"/>
      <c r="N725" s="334"/>
      <c r="O725" s="334"/>
      <c r="P725" s="334"/>
      <c r="Q725" s="334"/>
      <c r="R725" s="334"/>
      <c r="S725" s="334"/>
      <c r="T725" s="334"/>
      <c r="U725" s="334"/>
      <c r="V725" s="334"/>
      <c r="W725" s="334"/>
      <c r="X725" s="334"/>
    </row>
    <row r="726" spans="2:24" ht="28">
      <c r="B726" s="55" t="s">
        <v>915</v>
      </c>
      <c r="C726" s="74"/>
      <c r="D726" s="305"/>
      <c r="E726" s="305"/>
      <c r="F726" s="305"/>
      <c r="G726" s="305"/>
      <c r="H726" s="305"/>
      <c r="I726" s="334"/>
      <c r="J726" s="334"/>
      <c r="K726" s="334"/>
      <c r="L726" s="334"/>
      <c r="M726" s="334"/>
      <c r="N726" s="334"/>
      <c r="O726" s="334"/>
      <c r="P726" s="334"/>
      <c r="Q726" s="334"/>
      <c r="R726" s="334"/>
      <c r="S726" s="334"/>
      <c r="T726" s="334"/>
      <c r="U726" s="334"/>
      <c r="V726" s="334"/>
      <c r="W726" s="334"/>
      <c r="X726" s="334"/>
    </row>
    <row r="727" spans="2:24" ht="13">
      <c r="B727" s="334"/>
      <c r="C727" s="334"/>
      <c r="D727" s="334"/>
      <c r="E727" s="334"/>
      <c r="F727" s="334"/>
      <c r="G727" s="334"/>
      <c r="H727" s="334"/>
      <c r="I727" s="334"/>
      <c r="J727" s="334"/>
      <c r="K727" s="334"/>
      <c r="L727" s="334"/>
      <c r="M727" s="334"/>
      <c r="N727" s="334"/>
      <c r="O727" s="334"/>
      <c r="P727" s="334"/>
      <c r="Q727" s="334"/>
      <c r="R727" s="334"/>
      <c r="S727" s="334"/>
      <c r="T727" s="334"/>
      <c r="U727" s="334"/>
      <c r="V727" s="334"/>
      <c r="W727" s="334"/>
      <c r="X727" s="334"/>
    </row>
    <row r="728" spans="2:24" ht="13">
      <c r="B728" s="334"/>
      <c r="C728" s="334"/>
      <c r="D728" s="334"/>
      <c r="E728" s="334"/>
      <c r="F728" s="334"/>
      <c r="G728" s="334"/>
      <c r="H728" s="334"/>
      <c r="I728" s="334"/>
      <c r="J728" s="334"/>
      <c r="K728" s="334"/>
      <c r="L728" s="334"/>
      <c r="M728" s="334"/>
      <c r="N728" s="334"/>
      <c r="O728" s="334"/>
      <c r="P728" s="334"/>
      <c r="Q728" s="334"/>
      <c r="R728" s="334"/>
      <c r="S728" s="334"/>
      <c r="T728" s="334"/>
      <c r="U728" s="334"/>
      <c r="V728" s="334"/>
      <c r="W728" s="334"/>
      <c r="X728" s="334"/>
    </row>
    <row r="732" spans="2:24" ht="25">
      <c r="B732" s="1259" t="s">
        <v>641</v>
      </c>
      <c r="C732" s="1259"/>
      <c r="D732" s="1259"/>
      <c r="E732" s="1259"/>
      <c r="F732" s="1259"/>
      <c r="G732" s="1259"/>
      <c r="H732" s="1259"/>
      <c r="I732" s="1259"/>
      <c r="J732" s="1259"/>
      <c r="K732" s="1259"/>
      <c r="L732" s="66"/>
      <c r="M732" s="66"/>
      <c r="N732" s="66"/>
      <c r="O732" s="66"/>
      <c r="P732" s="66"/>
      <c r="Q732" s="66"/>
      <c r="R732" s="66"/>
    </row>
    <row r="733" spans="2:24" ht="25">
      <c r="B733" s="1256" t="s">
        <v>1016</v>
      </c>
      <c r="C733" s="1256"/>
      <c r="D733" s="1256"/>
      <c r="E733" s="1256"/>
      <c r="F733" s="1256"/>
      <c r="G733" s="1256"/>
      <c r="H733" s="1256"/>
      <c r="I733" s="1256"/>
      <c r="J733" s="1256"/>
      <c r="K733" s="1256"/>
      <c r="L733" s="66"/>
      <c r="M733" s="66"/>
      <c r="N733" s="66"/>
      <c r="O733" s="66"/>
      <c r="P733" s="66"/>
      <c r="Q733" s="66"/>
      <c r="R733" s="66"/>
    </row>
    <row r="734" spans="2:24" ht="13">
      <c r="B734" s="66"/>
      <c r="C734" s="66"/>
      <c r="D734" s="66"/>
      <c r="E734" s="66"/>
      <c r="F734" s="66"/>
      <c r="G734" s="66"/>
      <c r="H734" s="66"/>
      <c r="I734" s="66"/>
      <c r="J734" s="66"/>
      <c r="K734" s="66"/>
      <c r="L734" s="66"/>
      <c r="M734" s="66"/>
      <c r="N734" s="66"/>
      <c r="O734" s="66"/>
      <c r="P734" s="66"/>
      <c r="Q734" s="66"/>
      <c r="R734" s="66"/>
    </row>
    <row r="735" spans="2:24" ht="13">
      <c r="B735" s="317"/>
      <c r="C735" s="317"/>
      <c r="D735" s="66"/>
      <c r="E735" s="66"/>
      <c r="F735" s="66"/>
      <c r="G735" s="66"/>
      <c r="H735" s="66"/>
      <c r="I735" s="66"/>
      <c r="J735" s="66"/>
      <c r="K735" s="66"/>
      <c r="L735" s="66"/>
      <c r="M735" s="66"/>
      <c r="N735" s="66"/>
      <c r="O735" s="66"/>
      <c r="P735" s="66"/>
      <c r="Q735" s="66"/>
      <c r="R735" s="66"/>
    </row>
    <row r="736" spans="2:24" ht="13">
      <c r="B736" s="1345" t="s">
        <v>432</v>
      </c>
      <c r="C736" s="1345" t="s">
        <v>433</v>
      </c>
      <c r="D736" s="1345" t="s">
        <v>434</v>
      </c>
      <c r="E736" s="1346" t="s">
        <v>409</v>
      </c>
      <c r="F736" s="1347"/>
      <c r="G736" s="1348"/>
      <c r="H736" s="1346" t="s">
        <v>635</v>
      </c>
      <c r="I736" s="1347"/>
      <c r="J736" s="1348"/>
      <c r="K736" s="1345" t="s">
        <v>1038</v>
      </c>
      <c r="L736" s="319"/>
      <c r="M736" s="319"/>
      <c r="N736" s="319"/>
      <c r="O736" s="319"/>
      <c r="P736" s="319"/>
      <c r="Q736" s="319"/>
      <c r="R736" s="319"/>
    </row>
    <row r="737" spans="2:18" ht="56">
      <c r="B737" s="1345"/>
      <c r="C737" s="1345"/>
      <c r="D737" s="1345"/>
      <c r="E737" s="5" t="s">
        <v>424</v>
      </c>
      <c r="F737" s="5" t="s">
        <v>435</v>
      </c>
      <c r="G737" s="5" t="s">
        <v>436</v>
      </c>
      <c r="H737" s="5" t="s">
        <v>425</v>
      </c>
      <c r="I737" s="5" t="s">
        <v>1461</v>
      </c>
      <c r="J737" s="5" t="s">
        <v>436</v>
      </c>
      <c r="K737" s="1345"/>
      <c r="L737" s="319"/>
      <c r="M737" s="319"/>
      <c r="N737" s="319"/>
      <c r="O737" s="319"/>
      <c r="P737" s="319"/>
      <c r="Q737" s="319"/>
      <c r="R737" s="319"/>
    </row>
    <row r="738" spans="2:18" ht="13">
      <c r="B738" s="6"/>
      <c r="C738" s="6"/>
      <c r="D738" s="6"/>
      <c r="E738" s="6"/>
      <c r="F738" s="16"/>
      <c r="G738" s="16"/>
      <c r="H738" s="6"/>
      <c r="I738" s="6"/>
      <c r="J738" s="6"/>
      <c r="K738" s="6"/>
      <c r="L738" s="66"/>
      <c r="M738" s="66"/>
      <c r="N738" s="66"/>
      <c r="O738" s="66"/>
      <c r="P738" s="66"/>
      <c r="Q738" s="66"/>
      <c r="R738" s="66"/>
    </row>
    <row r="739" spans="2:18" ht="13">
      <c r="B739" s="6"/>
      <c r="C739" s="6"/>
      <c r="D739" s="6"/>
      <c r="E739" s="6"/>
      <c r="F739" s="16"/>
      <c r="G739" s="16"/>
      <c r="H739" s="6"/>
      <c r="I739" s="15"/>
      <c r="J739" s="15"/>
      <c r="K739" s="15"/>
      <c r="L739" s="66"/>
      <c r="M739" s="66"/>
      <c r="N739" s="66"/>
      <c r="O739" s="66"/>
      <c r="P739" s="66"/>
      <c r="Q739" s="66"/>
      <c r="R739" s="66"/>
    </row>
    <row r="740" spans="2:18" ht="13">
      <c r="B740" s="6"/>
      <c r="C740" s="6"/>
      <c r="D740" s="6"/>
      <c r="E740" s="6"/>
      <c r="F740" s="16"/>
      <c r="G740" s="16"/>
      <c r="H740" s="6"/>
      <c r="I740" s="15"/>
      <c r="J740" s="15"/>
      <c r="K740" s="15"/>
      <c r="L740" s="66"/>
      <c r="M740" s="66"/>
      <c r="N740" s="66"/>
      <c r="O740" s="66"/>
      <c r="P740" s="66"/>
      <c r="Q740" s="66"/>
      <c r="R740" s="66"/>
    </row>
    <row r="741" spans="2:18" ht="13">
      <c r="B741" s="6"/>
      <c r="C741" s="6"/>
      <c r="D741" s="6"/>
      <c r="E741" s="6"/>
      <c r="F741" s="16"/>
      <c r="G741" s="16"/>
      <c r="H741" s="6"/>
      <c r="I741" s="15"/>
      <c r="J741" s="15"/>
      <c r="K741" s="15"/>
      <c r="L741" s="66"/>
      <c r="M741" s="66"/>
      <c r="N741" s="66"/>
      <c r="O741" s="66"/>
      <c r="P741" s="66"/>
      <c r="Q741" s="66"/>
      <c r="R741" s="66"/>
    </row>
    <row r="742" spans="2:18" ht="13">
      <c r="B742" s="6"/>
      <c r="C742" s="6"/>
      <c r="D742" s="6"/>
      <c r="E742" s="6"/>
      <c r="F742" s="16"/>
      <c r="G742" s="16"/>
      <c r="H742" s="6"/>
      <c r="I742" s="15"/>
      <c r="J742" s="15"/>
      <c r="K742" s="15"/>
      <c r="L742" s="66"/>
      <c r="M742" s="66"/>
      <c r="N742" s="66"/>
      <c r="O742" s="66"/>
      <c r="P742" s="66"/>
      <c r="Q742" s="66"/>
      <c r="R742" s="66"/>
    </row>
    <row r="743" spans="2:18" ht="13">
      <c r="B743" s="6"/>
      <c r="C743" s="6"/>
      <c r="D743" s="6"/>
      <c r="E743" s="6"/>
      <c r="F743" s="16"/>
      <c r="G743" s="16"/>
      <c r="H743" s="6"/>
      <c r="I743" s="15"/>
      <c r="J743" s="15"/>
      <c r="K743" s="15"/>
      <c r="L743" s="128" t="s">
        <v>1230</v>
      </c>
      <c r="M743" s="66"/>
      <c r="N743" s="66"/>
      <c r="O743" s="66"/>
      <c r="P743" s="66"/>
      <c r="Q743" s="66"/>
      <c r="R743" s="66"/>
    </row>
    <row r="744" spans="2:18" ht="13">
      <c r="B744" s="8" t="s">
        <v>185</v>
      </c>
      <c r="C744" s="8"/>
      <c r="D744" s="8"/>
      <c r="E744" s="8">
        <f>SUM(E738:E743)</f>
        <v>0</v>
      </c>
      <c r="F744" s="8"/>
      <c r="G744" s="8"/>
      <c r="H744" s="8"/>
      <c r="I744" s="8">
        <f>SUM(I738:I743)</f>
        <v>0</v>
      </c>
      <c r="J744" s="8"/>
      <c r="K744" s="318"/>
      <c r="L744" s="66"/>
      <c r="M744" s="66"/>
      <c r="N744" s="66"/>
      <c r="O744" s="66"/>
      <c r="P744" s="66"/>
      <c r="Q744" s="66"/>
      <c r="R744" s="66"/>
    </row>
    <row r="745" spans="2:18" ht="13">
      <c r="B745" s="11"/>
      <c r="C745" s="11"/>
      <c r="D745" s="66"/>
      <c r="E745" s="66"/>
      <c r="F745" s="66"/>
      <c r="G745" s="66"/>
      <c r="H745" s="66"/>
      <c r="I745" s="66"/>
      <c r="J745" s="66"/>
      <c r="K745" s="66"/>
      <c r="L745" s="66"/>
      <c r="M745" s="66"/>
      <c r="N745" s="66"/>
      <c r="O745" s="66"/>
      <c r="P745" s="66"/>
      <c r="Q745" s="66"/>
      <c r="R745" s="66"/>
    </row>
    <row r="746" spans="2:18" ht="13">
      <c r="B746" s="304" t="s">
        <v>876</v>
      </c>
      <c r="C746" s="304"/>
      <c r="D746" s="305"/>
      <c r="E746" s="305"/>
      <c r="F746" s="305"/>
      <c r="G746" s="305"/>
      <c r="H746" s="305"/>
      <c r="I746" s="306"/>
      <c r="J746" s="66"/>
      <c r="K746" s="66"/>
      <c r="L746" s="66"/>
      <c r="M746" s="66"/>
      <c r="N746" s="66"/>
      <c r="O746" s="66"/>
      <c r="P746" s="66"/>
      <c r="Q746" s="66"/>
      <c r="R746" s="66"/>
    </row>
    <row r="747" spans="2:18" ht="13">
      <c r="B747" s="1258"/>
      <c r="C747" s="1258"/>
      <c r="D747" s="1258"/>
      <c r="E747" s="1258"/>
      <c r="F747" s="1258"/>
      <c r="G747" s="1258"/>
      <c r="H747" s="1258"/>
      <c r="I747" s="1258"/>
      <c r="J747" s="66"/>
      <c r="K747" s="66"/>
      <c r="L747" s="66"/>
      <c r="M747" s="66"/>
      <c r="N747" s="66"/>
      <c r="O747" s="66"/>
      <c r="P747" s="66"/>
      <c r="Q747" s="66"/>
      <c r="R747" s="66"/>
    </row>
    <row r="748" spans="2:18" ht="13">
      <c r="B748" s="307" t="s">
        <v>929</v>
      </c>
      <c r="C748" s="307"/>
      <c r="D748" s="307"/>
      <c r="E748" s="307"/>
      <c r="F748" s="307"/>
      <c r="G748" s="307"/>
      <c r="H748" s="307"/>
      <c r="I748" s="307"/>
      <c r="J748" s="66"/>
      <c r="K748" s="66"/>
      <c r="L748" s="66"/>
      <c r="M748" s="66"/>
      <c r="N748" s="66"/>
      <c r="O748" s="66"/>
      <c r="P748" s="66"/>
      <c r="Q748" s="66"/>
      <c r="R748" s="66"/>
    </row>
    <row r="749" spans="2:18" ht="13">
      <c r="B749" s="1258"/>
      <c r="C749" s="1258"/>
      <c r="D749" s="1258"/>
      <c r="E749" s="1258"/>
      <c r="F749" s="1258"/>
      <c r="G749" s="1258"/>
      <c r="H749" s="1258"/>
      <c r="I749" s="1258"/>
      <c r="J749" s="66"/>
      <c r="K749" s="66"/>
      <c r="L749" s="66"/>
      <c r="M749" s="66"/>
      <c r="N749" s="66"/>
      <c r="O749" s="66"/>
      <c r="P749" s="66"/>
      <c r="Q749" s="66"/>
      <c r="R749" s="66"/>
    </row>
    <row r="750" spans="2:18" ht="42">
      <c r="B750" s="55" t="s">
        <v>878</v>
      </c>
      <c r="C750" s="55"/>
      <c r="D750" s="74"/>
      <c r="E750" s="305"/>
      <c r="F750" s="305"/>
      <c r="G750" s="305"/>
      <c r="H750" s="305"/>
      <c r="I750" s="305"/>
      <c r="J750" s="66"/>
      <c r="K750" s="66"/>
      <c r="L750" s="66"/>
      <c r="M750" s="66"/>
      <c r="N750" s="66"/>
      <c r="O750" s="66"/>
      <c r="P750" s="66"/>
      <c r="Q750" s="66"/>
      <c r="R750" s="66"/>
    </row>
    <row r="751" spans="2:18" ht="14">
      <c r="B751" s="55" t="s">
        <v>879</v>
      </c>
      <c r="C751" s="55"/>
      <c r="D751" s="74"/>
      <c r="E751" s="305"/>
      <c r="F751" s="305"/>
      <c r="G751" s="305"/>
      <c r="H751" s="305"/>
      <c r="I751" s="305"/>
      <c r="J751" s="66"/>
      <c r="K751" s="66"/>
      <c r="L751" s="66"/>
      <c r="M751" s="66"/>
      <c r="N751" s="66"/>
      <c r="O751" s="66"/>
      <c r="P751" s="66"/>
      <c r="Q751" s="66"/>
      <c r="R751" s="66"/>
    </row>
    <row r="752" spans="2:18" ht="14">
      <c r="B752" s="55" t="s">
        <v>424</v>
      </c>
      <c r="C752" s="55"/>
      <c r="D752" s="74"/>
      <c r="E752" s="305"/>
      <c r="F752" s="305"/>
      <c r="G752" s="305"/>
      <c r="H752" s="305"/>
      <c r="I752" s="305"/>
      <c r="J752" s="66"/>
      <c r="K752" s="66"/>
      <c r="L752" s="66"/>
      <c r="M752" s="66"/>
      <c r="N752" s="66"/>
      <c r="O752" s="66"/>
      <c r="P752" s="66"/>
      <c r="Q752" s="66"/>
      <c r="R752" s="66"/>
    </row>
    <row r="753" spans="2:18" ht="28">
      <c r="B753" s="55" t="s">
        <v>915</v>
      </c>
      <c r="C753" s="55"/>
      <c r="D753" s="74"/>
      <c r="E753" s="305"/>
      <c r="F753" s="305"/>
      <c r="G753" s="305"/>
      <c r="H753" s="305"/>
      <c r="I753" s="305"/>
      <c r="J753" s="66"/>
      <c r="K753" s="66"/>
      <c r="L753" s="66"/>
      <c r="M753" s="66"/>
      <c r="N753" s="66"/>
      <c r="O753" s="66"/>
      <c r="P753" s="66"/>
      <c r="Q753" s="66"/>
      <c r="R753" s="66"/>
    </row>
    <row r="754" spans="2:18" ht="13">
      <c r="B754" s="66"/>
      <c r="C754" s="66"/>
      <c r="D754" s="66"/>
      <c r="E754" s="66"/>
      <c r="F754" s="66"/>
      <c r="G754" s="66"/>
      <c r="H754" s="66"/>
      <c r="I754" s="66"/>
      <c r="J754" s="66"/>
      <c r="K754" s="66"/>
      <c r="L754" s="66"/>
      <c r="M754" s="66"/>
      <c r="N754" s="66"/>
      <c r="O754" s="66"/>
      <c r="P754" s="66"/>
      <c r="Q754" s="66"/>
      <c r="R754" s="66"/>
    </row>
    <row r="757" spans="2:18" ht="25">
      <c r="B757" s="1259" t="s">
        <v>1039</v>
      </c>
      <c r="C757" s="1259"/>
      <c r="D757" s="1259"/>
      <c r="E757" s="1259"/>
      <c r="F757" s="1259"/>
      <c r="G757" s="1259"/>
      <c r="H757" s="1259"/>
      <c r="I757" s="1259"/>
      <c r="J757" s="66"/>
      <c r="K757" s="66"/>
      <c r="L757" s="66"/>
      <c r="M757" s="66"/>
      <c r="N757" s="66"/>
    </row>
    <row r="758" spans="2:18" ht="25">
      <c r="B758" s="1256" t="s">
        <v>1016</v>
      </c>
      <c r="C758" s="1256"/>
      <c r="D758" s="1256"/>
      <c r="E758" s="1256"/>
      <c r="F758" s="1256"/>
      <c r="G758" s="1256"/>
      <c r="H758" s="1256"/>
      <c r="I758" s="1256"/>
      <c r="J758" s="66"/>
      <c r="K758" s="66"/>
      <c r="L758" s="66"/>
      <c r="M758" s="66"/>
      <c r="N758" s="66"/>
    </row>
    <row r="759" spans="2:18" ht="13">
      <c r="B759" s="66"/>
      <c r="C759" s="66"/>
      <c r="D759" s="66"/>
      <c r="E759" s="66"/>
      <c r="F759" s="66"/>
      <c r="G759" s="66"/>
      <c r="H759" s="66"/>
      <c r="I759" s="66"/>
      <c r="J759" s="66"/>
      <c r="K759" s="66"/>
      <c r="L759" s="66"/>
      <c r="M759" s="66"/>
      <c r="N759" s="66"/>
    </row>
    <row r="760" spans="2:18" ht="13">
      <c r="B760" s="317"/>
      <c r="C760" s="66"/>
      <c r="D760" s="66"/>
      <c r="E760" s="66"/>
      <c r="F760" s="66"/>
      <c r="G760" s="66"/>
      <c r="H760" s="66"/>
      <c r="I760" s="66"/>
      <c r="J760" s="66"/>
      <c r="K760" s="66"/>
      <c r="L760" s="66"/>
      <c r="M760" s="66"/>
      <c r="N760" s="66"/>
    </row>
    <row r="761" spans="2:18" ht="13">
      <c r="B761" s="1345" t="s">
        <v>432</v>
      </c>
      <c r="C761" s="1345" t="s">
        <v>434</v>
      </c>
      <c r="D761" s="1346" t="s">
        <v>409</v>
      </c>
      <c r="E761" s="1347"/>
      <c r="F761" s="1348"/>
      <c r="G761" s="1346" t="s">
        <v>635</v>
      </c>
      <c r="H761" s="1347"/>
      <c r="I761" s="1348"/>
      <c r="J761" s="319"/>
      <c r="K761" s="319"/>
      <c r="L761" s="319"/>
      <c r="M761" s="319"/>
      <c r="N761" s="319"/>
    </row>
    <row r="762" spans="2:18" ht="28">
      <c r="B762" s="1345"/>
      <c r="C762" s="1345"/>
      <c r="D762" s="5" t="s">
        <v>424</v>
      </c>
      <c r="E762" s="5" t="s">
        <v>435</v>
      </c>
      <c r="F762" s="5" t="s">
        <v>436</v>
      </c>
      <c r="G762" s="5" t="s">
        <v>425</v>
      </c>
      <c r="H762" s="5" t="s">
        <v>1461</v>
      </c>
      <c r="I762" s="5" t="s">
        <v>436</v>
      </c>
      <c r="J762" s="319"/>
      <c r="K762" s="319"/>
      <c r="L762" s="319"/>
      <c r="M762" s="319"/>
      <c r="N762" s="319"/>
    </row>
    <row r="763" spans="2:18" ht="13">
      <c r="B763" s="6"/>
      <c r="C763" s="6"/>
      <c r="D763" s="16"/>
      <c r="E763" s="751"/>
      <c r="F763" s="19"/>
      <c r="G763" s="6"/>
      <c r="H763" s="6"/>
      <c r="I763" s="6"/>
      <c r="J763" s="66"/>
      <c r="K763" s="66"/>
      <c r="L763" s="66"/>
      <c r="M763" s="66"/>
      <c r="N763" s="66"/>
    </row>
    <row r="764" spans="2:18" ht="13">
      <c r="B764" s="6"/>
      <c r="C764" s="6"/>
      <c r="D764" s="16"/>
      <c r="E764" s="751"/>
      <c r="F764" s="19"/>
      <c r="G764" s="6"/>
      <c r="H764" s="15"/>
      <c r="I764" s="15"/>
      <c r="J764" s="66"/>
      <c r="K764" s="66"/>
      <c r="L764" s="66"/>
      <c r="M764" s="66"/>
      <c r="N764" s="66"/>
    </row>
    <row r="765" spans="2:18" ht="13">
      <c r="B765" s="6"/>
      <c r="C765" s="6"/>
      <c r="D765" s="16"/>
      <c r="E765" s="20"/>
      <c r="F765" s="19"/>
      <c r="G765" s="6"/>
      <c r="H765" s="15"/>
      <c r="I765" s="15"/>
      <c r="J765" s="66"/>
      <c r="K765" s="66"/>
      <c r="L765" s="66"/>
      <c r="M765" s="66"/>
      <c r="N765" s="66"/>
    </row>
    <row r="766" spans="2:18" ht="13">
      <c r="B766" s="6"/>
      <c r="C766" s="6"/>
      <c r="D766" s="6"/>
      <c r="E766" s="20"/>
      <c r="F766" s="16"/>
      <c r="G766" s="6"/>
      <c r="H766" s="15"/>
      <c r="I766" s="15"/>
      <c r="J766" s="66"/>
      <c r="K766" s="66"/>
      <c r="L766" s="66"/>
      <c r="M766" s="66"/>
      <c r="N766" s="66"/>
    </row>
    <row r="767" spans="2:18" ht="13">
      <c r="B767" s="6"/>
      <c r="C767" s="6"/>
      <c r="D767" s="6"/>
      <c r="E767" s="20"/>
      <c r="F767" s="16"/>
      <c r="G767" s="6"/>
      <c r="H767" s="15"/>
      <c r="I767" s="15"/>
      <c r="J767" s="66"/>
      <c r="K767" s="66"/>
      <c r="L767" s="66"/>
      <c r="M767" s="66"/>
      <c r="N767" s="66"/>
    </row>
    <row r="768" spans="2:18" ht="13">
      <c r="B768" s="6"/>
      <c r="C768" s="6"/>
      <c r="D768" s="6"/>
      <c r="E768" s="16"/>
      <c r="F768" s="16"/>
      <c r="G768" s="6"/>
      <c r="H768" s="15"/>
      <c r="I768" s="15"/>
      <c r="J768" s="128" t="s">
        <v>1230</v>
      </c>
      <c r="K768" s="66"/>
      <c r="L768" s="66"/>
      <c r="M768" s="66"/>
      <c r="N768" s="66"/>
    </row>
    <row r="769" spans="2:14" ht="13">
      <c r="B769" s="8" t="s">
        <v>185</v>
      </c>
      <c r="C769" s="8"/>
      <c r="D769" s="8"/>
      <c r="E769" s="752">
        <f>SUM(E763:E768)</f>
        <v>0</v>
      </c>
      <c r="F769" s="8"/>
      <c r="G769" s="8"/>
      <c r="H769" s="8">
        <f>SUM(H763:H768)</f>
        <v>0</v>
      </c>
      <c r="I769" s="8"/>
      <c r="J769" s="66"/>
      <c r="K769" s="66"/>
      <c r="L769" s="66"/>
      <c r="M769" s="66"/>
      <c r="N769" s="66"/>
    </row>
    <row r="770" spans="2:14" ht="13">
      <c r="B770" s="11"/>
      <c r="C770" s="66"/>
      <c r="D770" s="66"/>
      <c r="E770" s="66"/>
      <c r="F770" s="66"/>
      <c r="G770" s="66"/>
      <c r="H770" s="66"/>
      <c r="I770" s="66"/>
      <c r="J770" s="66"/>
      <c r="K770" s="66"/>
      <c r="L770" s="66"/>
      <c r="M770" s="66"/>
      <c r="N770" s="66"/>
    </row>
    <row r="771" spans="2:14" ht="13">
      <c r="B771" s="304" t="s">
        <v>876</v>
      </c>
      <c r="C771" s="305"/>
      <c r="D771" s="305"/>
      <c r="E771" s="305"/>
      <c r="F771" s="305"/>
      <c r="G771" s="305"/>
      <c r="H771" s="306"/>
      <c r="I771" s="66"/>
      <c r="J771" s="66"/>
      <c r="K771" s="66"/>
      <c r="L771" s="66"/>
      <c r="M771" s="66"/>
      <c r="N771" s="66"/>
    </row>
    <row r="772" spans="2:14" ht="13">
      <c r="B772" s="1258"/>
      <c r="C772" s="1258"/>
      <c r="D772" s="1258"/>
      <c r="E772" s="1258"/>
      <c r="F772" s="1258"/>
      <c r="G772" s="1258"/>
      <c r="H772" s="1258"/>
      <c r="I772" s="66"/>
      <c r="J772" s="66"/>
      <c r="K772" s="66"/>
      <c r="L772" s="66"/>
      <c r="M772" s="66"/>
      <c r="N772" s="66"/>
    </row>
    <row r="773" spans="2:14" ht="13">
      <c r="B773" s="307" t="s">
        <v>929</v>
      </c>
      <c r="C773" s="307"/>
      <c r="D773" s="307"/>
      <c r="E773" s="307"/>
      <c r="F773" s="307"/>
      <c r="G773" s="307"/>
      <c r="H773" s="307"/>
      <c r="I773" s="66"/>
      <c r="J773" s="66"/>
      <c r="K773" s="66"/>
      <c r="L773" s="66"/>
      <c r="M773" s="66"/>
      <c r="N773" s="66"/>
    </row>
    <row r="774" spans="2:14" ht="13">
      <c r="B774" s="1258"/>
      <c r="C774" s="1258"/>
      <c r="D774" s="1258"/>
      <c r="E774" s="1258"/>
      <c r="F774" s="1258"/>
      <c r="G774" s="1258"/>
      <c r="H774" s="1258"/>
      <c r="I774" s="66"/>
      <c r="J774" s="66"/>
      <c r="K774" s="66"/>
      <c r="L774" s="66"/>
      <c r="M774" s="66"/>
      <c r="N774" s="66"/>
    </row>
    <row r="775" spans="2:14" ht="42">
      <c r="B775" s="55" t="s">
        <v>878</v>
      </c>
      <c r="C775" s="69"/>
      <c r="D775" s="305"/>
      <c r="E775" s="305"/>
      <c r="F775" s="305"/>
      <c r="G775" s="305"/>
      <c r="H775" s="305"/>
      <c r="I775" s="66"/>
      <c r="J775" s="66"/>
      <c r="K775" s="66"/>
      <c r="L775" s="66"/>
      <c r="M775" s="66"/>
      <c r="N775" s="66"/>
    </row>
    <row r="776" spans="2:14" ht="14">
      <c r="B776" s="55" t="s">
        <v>879</v>
      </c>
      <c r="C776" s="69"/>
      <c r="D776" s="305"/>
      <c r="E776" s="305"/>
      <c r="F776" s="305"/>
      <c r="G776" s="305"/>
      <c r="H776" s="305"/>
      <c r="I776" s="66"/>
      <c r="J776" s="66"/>
      <c r="K776" s="66"/>
      <c r="L776" s="66"/>
      <c r="M776" s="66"/>
      <c r="N776" s="66"/>
    </row>
    <row r="777" spans="2:14" ht="14">
      <c r="B777" s="55" t="s">
        <v>424</v>
      </c>
      <c r="C777" s="74"/>
      <c r="D777" s="305"/>
      <c r="E777" s="305"/>
      <c r="F777" s="305"/>
      <c r="G777" s="305"/>
      <c r="H777" s="305"/>
      <c r="I777" s="66"/>
      <c r="J777" s="66"/>
      <c r="K777" s="66"/>
      <c r="L777" s="66"/>
      <c r="M777" s="66"/>
      <c r="N777" s="66"/>
    </row>
    <row r="778" spans="2:14" ht="28">
      <c r="B778" s="55" t="s">
        <v>915</v>
      </c>
      <c r="C778" s="74"/>
      <c r="D778" s="305"/>
      <c r="E778" s="305"/>
      <c r="F778" s="305"/>
      <c r="G778" s="305"/>
      <c r="H778" s="305"/>
      <c r="I778" s="66"/>
      <c r="J778" s="66"/>
      <c r="K778" s="66"/>
      <c r="L778" s="66"/>
      <c r="M778" s="66"/>
      <c r="N778" s="66"/>
    </row>
    <row r="779" spans="2:14" ht="13">
      <c r="B779" s="66"/>
      <c r="C779" s="66"/>
      <c r="D779" s="66"/>
      <c r="E779" s="66"/>
      <c r="F779" s="66"/>
      <c r="G779" s="66"/>
      <c r="H779" s="66"/>
      <c r="I779" s="66"/>
      <c r="J779" s="66"/>
      <c r="K779" s="753"/>
      <c r="L779" s="753"/>
      <c r="M779" s="753"/>
      <c r="N779" s="753"/>
    </row>
    <row r="783" spans="2:14" ht="25">
      <c r="B783" s="1259" t="s">
        <v>845</v>
      </c>
      <c r="C783" s="1259"/>
      <c r="D783" s="1259"/>
      <c r="E783" s="1259"/>
      <c r="F783" s="1259"/>
      <c r="G783" s="1259"/>
      <c r="H783" s="1259"/>
      <c r="I783" s="1259"/>
      <c r="J783" s="66"/>
      <c r="K783" s="66"/>
      <c r="L783" s="66"/>
    </row>
    <row r="784" spans="2:14" ht="25">
      <c r="B784" s="1256" t="s">
        <v>1037</v>
      </c>
      <c r="C784" s="1256"/>
      <c r="D784" s="1256"/>
      <c r="E784" s="1256"/>
      <c r="F784" s="1256"/>
      <c r="G784" s="1256"/>
      <c r="H784" s="1256"/>
      <c r="I784" s="1256"/>
      <c r="J784" s="66"/>
      <c r="K784" s="66"/>
      <c r="L784" s="66"/>
    </row>
    <row r="785" spans="2:12" ht="13">
      <c r="B785" s="66"/>
      <c r="C785" s="66"/>
      <c r="D785" s="66"/>
      <c r="E785" s="66"/>
      <c r="F785" s="66"/>
      <c r="G785" s="66"/>
      <c r="H785" s="66"/>
      <c r="I785" s="66"/>
      <c r="J785" s="66"/>
      <c r="K785" s="66"/>
      <c r="L785" s="66"/>
    </row>
    <row r="786" spans="2:12" ht="13">
      <c r="B786" s="317"/>
      <c r="C786" s="66"/>
      <c r="D786" s="66"/>
      <c r="E786" s="66"/>
      <c r="F786" s="66"/>
      <c r="G786" s="66"/>
      <c r="H786" s="66"/>
      <c r="I786" s="66"/>
      <c r="J786" s="66"/>
      <c r="K786" s="66"/>
      <c r="L786" s="66"/>
    </row>
    <row r="787" spans="2:12" ht="13">
      <c r="B787" s="1345" t="s">
        <v>432</v>
      </c>
      <c r="C787" s="1345" t="s">
        <v>434</v>
      </c>
      <c r="D787" s="1346" t="s">
        <v>409</v>
      </c>
      <c r="E787" s="1347"/>
      <c r="F787" s="1348"/>
      <c r="G787" s="1346" t="s">
        <v>635</v>
      </c>
      <c r="H787" s="1347"/>
      <c r="I787" s="1348"/>
      <c r="J787" s="319"/>
      <c r="K787" s="319"/>
      <c r="L787" s="319"/>
    </row>
    <row r="788" spans="2:12" ht="28">
      <c r="B788" s="1345"/>
      <c r="C788" s="1345"/>
      <c r="D788" s="5" t="s">
        <v>424</v>
      </c>
      <c r="E788" s="5" t="s">
        <v>435</v>
      </c>
      <c r="F788" s="5" t="s">
        <v>436</v>
      </c>
      <c r="G788" s="5" t="s">
        <v>425</v>
      </c>
      <c r="H788" s="5" t="s">
        <v>1461</v>
      </c>
      <c r="I788" s="5" t="s">
        <v>436</v>
      </c>
      <c r="J788" s="319"/>
      <c r="K788" s="319"/>
      <c r="L788" s="319"/>
    </row>
    <row r="789" spans="2:12" ht="13">
      <c r="B789" s="6"/>
      <c r="C789" s="6"/>
      <c r="D789" s="6"/>
      <c r="E789" s="16"/>
      <c r="F789" s="16"/>
      <c r="G789" s="6"/>
      <c r="H789" s="6"/>
      <c r="I789" s="6"/>
      <c r="J789" s="66"/>
      <c r="K789" s="66"/>
      <c r="L789" s="66"/>
    </row>
    <row r="790" spans="2:12" ht="13">
      <c r="B790" s="6"/>
      <c r="C790" s="6"/>
      <c r="D790" s="6"/>
      <c r="E790" s="16"/>
      <c r="F790" s="16"/>
      <c r="G790" s="6"/>
      <c r="H790" s="15"/>
      <c r="I790" s="15"/>
      <c r="J790" s="66"/>
      <c r="K790" s="66"/>
      <c r="L790" s="66"/>
    </row>
    <row r="791" spans="2:12" ht="13">
      <c r="B791" s="6"/>
      <c r="C791" s="6"/>
      <c r="D791" s="6"/>
      <c r="E791" s="16"/>
      <c r="F791" s="16"/>
      <c r="G791" s="6"/>
      <c r="H791" s="15"/>
      <c r="I791" s="15"/>
      <c r="J791" s="66"/>
      <c r="K791" s="66"/>
      <c r="L791" s="66"/>
    </row>
    <row r="792" spans="2:12" ht="13">
      <c r="B792" s="6"/>
      <c r="C792" s="6"/>
      <c r="D792" s="6"/>
      <c r="E792" s="16"/>
      <c r="F792" s="16"/>
      <c r="G792" s="6"/>
      <c r="H792" s="15"/>
      <c r="I792" s="15"/>
      <c r="J792" s="66"/>
      <c r="K792" s="66"/>
      <c r="L792" s="66"/>
    </row>
    <row r="793" spans="2:12" ht="13">
      <c r="B793" s="6"/>
      <c r="C793" s="6"/>
      <c r="D793" s="6"/>
      <c r="E793" s="16"/>
      <c r="F793" s="16"/>
      <c r="G793" s="6"/>
      <c r="H793" s="15"/>
      <c r="I793" s="15"/>
      <c r="J793" s="66"/>
      <c r="K793" s="66"/>
      <c r="L793" s="66"/>
    </row>
    <row r="794" spans="2:12" ht="13">
      <c r="B794" s="6"/>
      <c r="C794" s="6"/>
      <c r="D794" s="6"/>
      <c r="E794" s="16"/>
      <c r="F794" s="16"/>
      <c r="G794" s="6"/>
      <c r="H794" s="15"/>
      <c r="I794" s="15"/>
      <c r="J794" s="754" t="s">
        <v>1230</v>
      </c>
      <c r="K794" s="66"/>
      <c r="L794" s="66"/>
    </row>
    <row r="795" spans="2:12" ht="13">
      <c r="B795" s="8" t="s">
        <v>185</v>
      </c>
      <c r="C795" s="8"/>
      <c r="D795" s="8">
        <f>SUM(D789:D794)</f>
        <v>0</v>
      </c>
      <c r="E795" s="8"/>
      <c r="F795" s="8"/>
      <c r="G795" s="8"/>
      <c r="H795" s="8">
        <f>SUM(H789:H794)</f>
        <v>0</v>
      </c>
      <c r="I795" s="8"/>
      <c r="J795" s="66"/>
      <c r="K795" s="66"/>
      <c r="L795" s="66"/>
    </row>
    <row r="796" spans="2:12" ht="13">
      <c r="B796" s="11"/>
      <c r="C796" s="66"/>
      <c r="D796" s="66"/>
      <c r="E796" s="66"/>
      <c r="F796" s="66"/>
      <c r="G796" s="66"/>
      <c r="H796" s="66"/>
      <c r="I796" s="66"/>
      <c r="J796" s="66"/>
      <c r="K796" s="66"/>
      <c r="L796" s="66"/>
    </row>
    <row r="797" spans="2:12" ht="13">
      <c r="B797" s="755" t="s">
        <v>876</v>
      </c>
      <c r="C797" s="756"/>
      <c r="D797" s="756"/>
      <c r="E797" s="756"/>
      <c r="F797" s="756"/>
      <c r="G797" s="756"/>
      <c r="H797" s="306"/>
      <c r="I797" s="66"/>
      <c r="J797" s="66"/>
      <c r="K797" s="66"/>
      <c r="L797" s="66"/>
    </row>
    <row r="798" spans="2:12" ht="13">
      <c r="B798" s="1349"/>
      <c r="C798" s="1349"/>
      <c r="D798" s="1349"/>
      <c r="E798" s="1349"/>
      <c r="F798" s="1349"/>
      <c r="G798" s="1349"/>
      <c r="H798" s="1349"/>
      <c r="I798" s="66"/>
      <c r="J798" s="66"/>
      <c r="K798" s="66"/>
      <c r="L798" s="66"/>
    </row>
    <row r="799" spans="2:12" ht="13">
      <c r="B799" s="757" t="s">
        <v>929</v>
      </c>
      <c r="C799" s="757"/>
      <c r="D799" s="757"/>
      <c r="E799" s="757"/>
      <c r="F799" s="757"/>
      <c r="G799" s="757"/>
      <c r="H799" s="757"/>
      <c r="I799" s="66"/>
      <c r="J799" s="66"/>
      <c r="K799" s="66"/>
      <c r="L799" s="66"/>
    </row>
    <row r="800" spans="2:12" ht="13">
      <c r="B800" s="1349"/>
      <c r="C800" s="1349"/>
      <c r="D800" s="1349"/>
      <c r="E800" s="1349"/>
      <c r="F800" s="1349"/>
      <c r="G800" s="1349"/>
      <c r="H800" s="1349"/>
      <c r="I800" s="66"/>
      <c r="J800" s="66"/>
      <c r="K800" s="66"/>
      <c r="L800" s="66"/>
    </row>
    <row r="801" spans="2:14" ht="42">
      <c r="B801" s="55" t="s">
        <v>878</v>
      </c>
      <c r="C801" s="74"/>
      <c r="D801" s="756"/>
      <c r="E801" s="756"/>
      <c r="F801" s="756"/>
      <c r="G801" s="756"/>
      <c r="H801" s="756"/>
      <c r="I801" s="66"/>
      <c r="J801" s="66"/>
      <c r="K801" s="66"/>
      <c r="L801" s="66"/>
    </row>
    <row r="802" spans="2:14" ht="14">
      <c r="B802" s="55" t="s">
        <v>879</v>
      </c>
      <c r="C802" s="74"/>
      <c r="D802" s="756"/>
      <c r="E802" s="756"/>
      <c r="F802" s="756"/>
      <c r="G802" s="756"/>
      <c r="H802" s="756"/>
      <c r="I802" s="66"/>
      <c r="J802" s="66"/>
      <c r="K802" s="66"/>
      <c r="L802" s="66"/>
    </row>
    <row r="803" spans="2:14" ht="14">
      <c r="B803" s="55" t="s">
        <v>424</v>
      </c>
      <c r="C803" s="74"/>
      <c r="D803" s="756"/>
      <c r="E803" s="756"/>
      <c r="F803" s="756"/>
      <c r="G803" s="756"/>
      <c r="H803" s="756"/>
      <c r="I803" s="66"/>
      <c r="J803" s="66"/>
      <c r="K803" s="66"/>
      <c r="L803" s="66"/>
    </row>
    <row r="804" spans="2:14" ht="28">
      <c r="B804" s="55" t="s">
        <v>915</v>
      </c>
      <c r="C804" s="74"/>
      <c r="D804" s="756"/>
      <c r="E804" s="756"/>
      <c r="F804" s="756"/>
      <c r="G804" s="756"/>
      <c r="H804" s="756"/>
      <c r="I804" s="66"/>
      <c r="J804" s="66"/>
      <c r="K804" s="66"/>
      <c r="L804" s="66"/>
    </row>
    <row r="805" spans="2:14" ht="13">
      <c r="B805" s="66"/>
      <c r="C805" s="66"/>
      <c r="D805" s="66"/>
      <c r="E805" s="66"/>
      <c r="F805" s="66"/>
      <c r="G805" s="66"/>
      <c r="H805" s="66"/>
      <c r="I805" s="66"/>
      <c r="J805" s="66"/>
      <c r="K805" s="66"/>
      <c r="L805" s="66"/>
    </row>
    <row r="809" spans="2:14" ht="25">
      <c r="B809" s="1259" t="s">
        <v>2108</v>
      </c>
      <c r="C809" s="1259"/>
      <c r="D809" s="1259"/>
      <c r="E809" s="1259"/>
      <c r="F809" s="1259"/>
      <c r="G809" s="1259"/>
      <c r="H809" s="1259"/>
      <c r="I809" s="1259"/>
      <c r="J809" s="1259"/>
      <c r="K809" s="1259"/>
      <c r="L809"/>
      <c r="M809"/>
      <c r="N809"/>
    </row>
    <row r="810" spans="2:14" ht="25">
      <c r="B810" s="1256" t="s">
        <v>1037</v>
      </c>
      <c r="C810" s="1256"/>
      <c r="D810" s="1256"/>
      <c r="E810" s="1256"/>
      <c r="F810" s="1256"/>
      <c r="G810" s="1256"/>
      <c r="H810" s="1256"/>
      <c r="I810" s="1256"/>
      <c r="J810" s="1256"/>
      <c r="K810" s="1256"/>
      <c r="L810"/>
      <c r="M810"/>
      <c r="N810"/>
    </row>
    <row r="811" spans="2:14" ht="15">
      <c r="B811"/>
      <c r="C811"/>
      <c r="D811"/>
      <c r="E811"/>
      <c r="F811"/>
      <c r="G811"/>
      <c r="H811"/>
      <c r="I811"/>
      <c r="J811"/>
      <c r="K811"/>
      <c r="L811"/>
      <c r="M811"/>
      <c r="N811"/>
    </row>
    <row r="812" spans="2:14" ht="15">
      <c r="B812"/>
      <c r="C812"/>
      <c r="D812"/>
      <c r="E812"/>
      <c r="F812"/>
      <c r="G812"/>
      <c r="H812"/>
      <c r="I812"/>
      <c r="J812"/>
      <c r="K812"/>
      <c r="L812"/>
      <c r="M812"/>
      <c r="N812"/>
    </row>
    <row r="813" spans="2:14" ht="15">
      <c r="B813"/>
      <c r="C813"/>
      <c r="D813"/>
      <c r="E813"/>
      <c r="F813"/>
      <c r="G813"/>
      <c r="H813"/>
      <c r="I813"/>
      <c r="J813"/>
      <c r="K813"/>
      <c r="L813"/>
      <c r="M813"/>
      <c r="N813"/>
    </row>
    <row r="814" spans="2:14" ht="42">
      <c r="B814" s="314" t="s">
        <v>2109</v>
      </c>
      <c r="C814" s="314" t="s">
        <v>2110</v>
      </c>
      <c r="D814" s="1350" t="s">
        <v>2111</v>
      </c>
      <c r="E814" s="1350"/>
      <c r="F814" s="1350"/>
      <c r="G814" s="1350"/>
      <c r="H814" s="1350"/>
      <c r="I814" s="1350"/>
      <c r="J814" s="1350"/>
      <c r="K814" s="1350"/>
      <c r="L814"/>
      <c r="M814"/>
      <c r="N814"/>
    </row>
    <row r="815" spans="2:14" ht="15">
      <c r="B815" s="758"/>
      <c r="C815" s="758"/>
      <c r="D815" s="1244"/>
      <c r="E815" s="1244"/>
      <c r="F815" s="1244"/>
      <c r="G815" s="1244"/>
      <c r="H815" s="1244"/>
      <c r="I815" s="1244"/>
      <c r="J815" s="1244"/>
      <c r="K815" s="1244"/>
      <c r="L815"/>
      <c r="M815"/>
      <c r="N815"/>
    </row>
    <row r="816" spans="2:14" ht="15">
      <c r="B816" s="758"/>
      <c r="C816" s="758"/>
      <c r="D816" s="1244"/>
      <c r="E816" s="1244"/>
      <c r="F816" s="1244"/>
      <c r="G816" s="1244"/>
      <c r="H816" s="1244"/>
      <c r="I816" s="1244"/>
      <c r="J816" s="1244"/>
      <c r="K816" s="1244"/>
      <c r="L816"/>
      <c r="M816"/>
      <c r="N816"/>
    </row>
    <row r="817" spans="2:14" ht="15">
      <c r="B817" s="758"/>
      <c r="C817" s="758"/>
      <c r="D817" s="1244"/>
      <c r="E817" s="1244"/>
      <c r="F817" s="1244"/>
      <c r="G817" s="1244"/>
      <c r="H817" s="1244"/>
      <c r="I817" s="1244"/>
      <c r="J817" s="1244"/>
      <c r="K817" s="1244"/>
      <c r="L817"/>
      <c r="M817"/>
      <c r="N817"/>
    </row>
    <row r="818" spans="2:14" ht="15">
      <c r="B818" s="758"/>
      <c r="C818" s="758"/>
      <c r="D818" s="1244"/>
      <c r="E818" s="1244"/>
      <c r="F818" s="1244"/>
      <c r="G818" s="1244"/>
      <c r="H818" s="1244"/>
      <c r="I818" s="1244"/>
      <c r="J818" s="1244"/>
      <c r="K818" s="1244"/>
      <c r="L818"/>
      <c r="M818"/>
      <c r="N818"/>
    </row>
    <row r="819" spans="2:14" ht="15">
      <c r="B819" s="758"/>
      <c r="C819" s="758"/>
      <c r="D819" s="1244"/>
      <c r="E819" s="1244"/>
      <c r="F819" s="1244"/>
      <c r="G819" s="1244"/>
      <c r="H819" s="1244"/>
      <c r="I819" s="1244"/>
      <c r="J819" s="1244"/>
      <c r="K819" s="1244"/>
      <c r="L819"/>
      <c r="M819"/>
      <c r="N819"/>
    </row>
    <row r="820" spans="2:14" ht="15">
      <c r="B820" s="758"/>
      <c r="C820" s="758"/>
      <c r="D820" s="1244"/>
      <c r="E820" s="1244"/>
      <c r="F820" s="1244"/>
      <c r="G820" s="1244"/>
      <c r="H820" s="1244"/>
      <c r="I820" s="1244"/>
      <c r="J820" s="1244"/>
      <c r="K820" s="1244"/>
      <c r="L820"/>
      <c r="M820"/>
      <c r="N820"/>
    </row>
    <row r="821" spans="2:14" ht="15">
      <c r="B821" s="758"/>
      <c r="C821" s="758"/>
      <c r="D821" s="1244"/>
      <c r="E821" s="1244"/>
      <c r="F821" s="1244"/>
      <c r="G821" s="1244"/>
      <c r="H821" s="1244"/>
      <c r="I821" s="1244"/>
      <c r="J821" s="1244"/>
      <c r="K821" s="1244"/>
      <c r="L821"/>
      <c r="M821"/>
      <c r="N821"/>
    </row>
    <row r="822" spans="2:14" ht="15">
      <c r="B822" s="758"/>
      <c r="C822" s="758"/>
      <c r="D822" s="1244"/>
      <c r="E822" s="1244"/>
      <c r="F822" s="1244"/>
      <c r="G822" s="1244"/>
      <c r="H822" s="1244"/>
      <c r="I822" s="1244"/>
      <c r="J822" s="1244"/>
      <c r="K822" s="1244"/>
      <c r="L822"/>
      <c r="M822"/>
      <c r="N822"/>
    </row>
    <row r="823" spans="2:14" ht="15">
      <c r="B823" s="758"/>
      <c r="C823" s="758"/>
      <c r="D823" s="1244"/>
      <c r="E823" s="1244"/>
      <c r="F823" s="1244"/>
      <c r="G823" s="1244"/>
      <c r="H823" s="1244"/>
      <c r="I823" s="1244"/>
      <c r="J823" s="1244"/>
      <c r="K823" s="1244"/>
      <c r="L823"/>
      <c r="M823"/>
      <c r="N823"/>
    </row>
    <row r="824" spans="2:14" ht="15">
      <c r="B824" s="758"/>
      <c r="C824" s="758"/>
      <c r="D824" s="1244"/>
      <c r="E824" s="1244"/>
      <c r="F824" s="1244"/>
      <c r="G824" s="1244"/>
      <c r="H824" s="1244"/>
      <c r="I824" s="1244"/>
      <c r="J824" s="1244"/>
      <c r="K824" s="1244"/>
      <c r="L824"/>
      <c r="M824"/>
      <c r="N824"/>
    </row>
    <row r="825" spans="2:14" ht="15">
      <c r="B825" s="758"/>
      <c r="C825" s="758"/>
      <c r="D825" s="1244"/>
      <c r="E825" s="1244"/>
      <c r="F825" s="1244"/>
      <c r="G825" s="1244"/>
      <c r="H825" s="1244"/>
      <c r="I825" s="1244"/>
      <c r="J825" s="1244"/>
      <c r="K825" s="1244"/>
      <c r="L825"/>
      <c r="M825"/>
      <c r="N825"/>
    </row>
    <row r="826" spans="2:14" ht="15">
      <c r="B826" s="758"/>
      <c r="C826" s="758"/>
      <c r="D826" s="1244"/>
      <c r="E826" s="1244"/>
      <c r="F826" s="1244"/>
      <c r="G826" s="1244"/>
      <c r="H826" s="1244"/>
      <c r="I826" s="1244"/>
      <c r="J826" s="1244"/>
      <c r="K826" s="1244"/>
      <c r="L826"/>
      <c r="M826"/>
      <c r="N826"/>
    </row>
    <row r="827" spans="2:14" ht="15">
      <c r="B827" s="758"/>
      <c r="C827" s="758"/>
      <c r="D827" s="1244"/>
      <c r="E827" s="1244"/>
      <c r="F827" s="1244"/>
      <c r="G827" s="1244"/>
      <c r="H827" s="1244"/>
      <c r="I827" s="1244"/>
      <c r="J827" s="1244"/>
      <c r="K827" s="1244"/>
      <c r="L827"/>
      <c r="M827"/>
      <c r="N827"/>
    </row>
    <row r="828" spans="2:14" ht="15">
      <c r="B828" s="758"/>
      <c r="C828" s="758"/>
      <c r="D828" s="1244"/>
      <c r="E828" s="1244"/>
      <c r="F828" s="1244"/>
      <c r="G828" s="1244"/>
      <c r="H828" s="1244"/>
      <c r="I828" s="1244"/>
      <c r="J828" s="1244"/>
      <c r="K828" s="1244"/>
      <c r="L828"/>
      <c r="M828"/>
      <c r="N828"/>
    </row>
    <row r="829" spans="2:14" ht="15">
      <c r="B829" s="759" t="s">
        <v>185</v>
      </c>
      <c r="C829" s="759">
        <f>SUM(C815:C828)</f>
        <v>0</v>
      </c>
      <c r="D829" s="1353"/>
      <c r="E829" s="1354"/>
      <c r="F829" s="1354"/>
      <c r="G829" s="1354"/>
      <c r="H829" s="1354"/>
      <c r="I829" s="1354"/>
      <c r="J829" s="1354"/>
      <c r="K829" s="1355"/>
      <c r="L829"/>
      <c r="M829"/>
      <c r="N829"/>
    </row>
    <row r="830" spans="2:14" ht="15">
      <c r="B830"/>
      <c r="C830"/>
      <c r="D830"/>
      <c r="E830"/>
      <c r="F830"/>
      <c r="G830"/>
      <c r="H830"/>
      <c r="I830"/>
      <c r="J830"/>
      <c r="K830"/>
      <c r="L830"/>
      <c r="M830"/>
      <c r="N830"/>
    </row>
    <row r="831" spans="2:14" ht="15">
      <c r="B831"/>
      <c r="C831"/>
      <c r="D831"/>
      <c r="E831"/>
      <c r="F831"/>
      <c r="G831"/>
      <c r="H831"/>
      <c r="I831"/>
      <c r="J831"/>
      <c r="K831"/>
      <c r="L831"/>
      <c r="M831"/>
      <c r="N831"/>
    </row>
    <row r="832" spans="2:14" ht="15">
      <c r="B832"/>
      <c r="C832"/>
      <c r="D832"/>
      <c r="E832"/>
      <c r="F832"/>
      <c r="G832"/>
      <c r="H832"/>
      <c r="I832"/>
      <c r="J832"/>
      <c r="K832"/>
      <c r="L832"/>
      <c r="M832"/>
      <c r="N832"/>
    </row>
    <row r="833" spans="2:14" ht="15">
      <c r="B833"/>
      <c r="C833"/>
      <c r="D833"/>
      <c r="E833"/>
      <c r="F833"/>
      <c r="G833"/>
      <c r="H833"/>
      <c r="I833"/>
      <c r="J833"/>
      <c r="K833"/>
      <c r="L833"/>
      <c r="M833"/>
      <c r="N833"/>
    </row>
    <row r="834" spans="2:14" ht="15">
      <c r="B834"/>
      <c r="C834"/>
      <c r="D834"/>
      <c r="E834"/>
      <c r="F834"/>
      <c r="G834"/>
      <c r="H834"/>
      <c r="I834"/>
      <c r="J834"/>
      <c r="K834"/>
      <c r="L834"/>
      <c r="M834"/>
      <c r="N834"/>
    </row>
    <row r="835" spans="2:14" ht="15">
      <c r="B835" s="710" t="s">
        <v>876</v>
      </c>
      <c r="C835" s="711"/>
      <c r="D835"/>
      <c r="E835"/>
      <c r="F835"/>
      <c r="G835"/>
      <c r="H835"/>
      <c r="I835"/>
      <c r="J835"/>
      <c r="K835"/>
      <c r="L835"/>
      <c r="M835"/>
      <c r="N835"/>
    </row>
    <row r="836" spans="2:14" ht="15">
      <c r="B836"/>
      <c r="C836"/>
      <c r="D836"/>
      <c r="E836"/>
      <c r="F836"/>
      <c r="G836"/>
      <c r="H836"/>
      <c r="I836"/>
      <c r="J836"/>
      <c r="K836"/>
      <c r="L836"/>
      <c r="M836"/>
      <c r="N836"/>
    </row>
    <row r="837" spans="2:14" ht="15">
      <c r="B837" s="307" t="s">
        <v>929</v>
      </c>
      <c r="C837"/>
      <c r="D837"/>
      <c r="E837"/>
      <c r="F837"/>
      <c r="G837"/>
      <c r="H837"/>
      <c r="I837"/>
      <c r="J837"/>
      <c r="K837"/>
      <c r="L837"/>
      <c r="M837"/>
      <c r="N837"/>
    </row>
    <row r="838" spans="2:14" ht="15">
      <c r="B838"/>
      <c r="C838"/>
      <c r="D838"/>
      <c r="E838"/>
      <c r="F838"/>
      <c r="G838"/>
      <c r="H838"/>
      <c r="I838"/>
      <c r="J838"/>
      <c r="K838"/>
      <c r="L838"/>
      <c r="M838"/>
      <c r="N838"/>
    </row>
    <row r="839" spans="2:14" ht="42">
      <c r="B839" s="55" t="s">
        <v>878</v>
      </c>
      <c r="C839" s="74"/>
      <c r="D839"/>
      <c r="E839"/>
      <c r="F839"/>
      <c r="G839"/>
      <c r="H839"/>
      <c r="I839"/>
      <c r="J839"/>
      <c r="K839"/>
      <c r="L839"/>
      <c r="M839"/>
      <c r="N839"/>
    </row>
    <row r="840" spans="2:14" ht="15">
      <c r="B840" s="55" t="s">
        <v>879</v>
      </c>
      <c r="C840" s="74"/>
      <c r="D840"/>
      <c r="E840"/>
      <c r="F840"/>
      <c r="G840"/>
      <c r="H840"/>
      <c r="I840"/>
      <c r="J840"/>
      <c r="K840"/>
      <c r="L840"/>
      <c r="M840"/>
      <c r="N840"/>
    </row>
    <row r="841" spans="2:14" ht="15">
      <c r="B841" s="55" t="s">
        <v>424</v>
      </c>
      <c r="C841" s="74"/>
      <c r="D841"/>
      <c r="E841"/>
      <c r="F841"/>
      <c r="G841"/>
      <c r="H841"/>
      <c r="I841"/>
      <c r="J841"/>
      <c r="K841"/>
      <c r="L841"/>
      <c r="M841"/>
      <c r="N841"/>
    </row>
    <row r="842" spans="2:14" ht="28">
      <c r="B842" s="55" t="s">
        <v>915</v>
      </c>
      <c r="C842" s="74"/>
      <c r="D842"/>
      <c r="E842"/>
      <c r="F842"/>
      <c r="G842"/>
      <c r="H842"/>
      <c r="I842"/>
      <c r="J842"/>
      <c r="K842"/>
      <c r="L842"/>
      <c r="M842"/>
      <c r="N842"/>
    </row>
    <row r="843" spans="2:14" ht="15">
      <c r="B843"/>
      <c r="C843"/>
      <c r="D843"/>
      <c r="E843"/>
      <c r="F843"/>
      <c r="G843"/>
      <c r="H843"/>
      <c r="I843"/>
      <c r="J843"/>
      <c r="K843"/>
      <c r="L843"/>
      <c r="M843"/>
      <c r="N843"/>
    </row>
    <row r="846" spans="2:14" ht="25">
      <c r="B846" s="1259" t="s">
        <v>2108</v>
      </c>
      <c r="C846" s="1259"/>
      <c r="D846" s="1259"/>
      <c r="E846" s="1259"/>
      <c r="F846" s="1259"/>
      <c r="G846" s="1259"/>
      <c r="H846" s="1259"/>
      <c r="I846" s="1259"/>
      <c r="J846" s="1259"/>
      <c r="K846" s="1259"/>
      <c r="L846" s="1259"/>
      <c r="M846"/>
    </row>
    <row r="847" spans="2:14" ht="25">
      <c r="B847" s="1256" t="s">
        <v>2112</v>
      </c>
      <c r="C847" s="1256"/>
      <c r="D847" s="1256"/>
      <c r="E847" s="1256"/>
      <c r="F847" s="1256"/>
      <c r="G847" s="1256"/>
      <c r="H847" s="1256"/>
      <c r="I847" s="1256"/>
      <c r="J847" s="1256"/>
      <c r="K847" s="1256"/>
      <c r="L847" s="1256"/>
      <c r="M847"/>
    </row>
    <row r="848" spans="2:14" ht="15">
      <c r="B848"/>
      <c r="C848"/>
      <c r="D848"/>
      <c r="E848"/>
      <c r="F848"/>
      <c r="G848"/>
      <c r="H848"/>
      <c r="I848"/>
      <c r="J848"/>
      <c r="K848"/>
      <c r="L848"/>
      <c r="M848"/>
    </row>
    <row r="849" spans="2:13" ht="15">
      <c r="B849"/>
      <c r="C849"/>
      <c r="D849"/>
      <c r="E849"/>
      <c r="F849"/>
      <c r="G849"/>
      <c r="H849"/>
      <c r="I849"/>
      <c r="J849"/>
      <c r="K849"/>
      <c r="L849"/>
      <c r="M849"/>
    </row>
    <row r="850" spans="2:13" ht="15">
      <c r="B850"/>
      <c r="C850"/>
      <c r="D850"/>
      <c r="E850"/>
      <c r="F850"/>
      <c r="G850"/>
      <c r="H850"/>
      <c r="I850"/>
      <c r="J850"/>
      <c r="K850"/>
      <c r="L850"/>
      <c r="M850"/>
    </row>
    <row r="851" spans="2:13" ht="42">
      <c r="B851" s="314" t="s">
        <v>2109</v>
      </c>
      <c r="C851" s="314" t="s">
        <v>2110</v>
      </c>
      <c r="D851" s="314" t="s">
        <v>2113</v>
      </c>
      <c r="E851" s="314" t="s">
        <v>2114</v>
      </c>
      <c r="F851" s="314" t="s">
        <v>2115</v>
      </c>
      <c r="G851" s="314" t="s">
        <v>2116</v>
      </c>
      <c r="H851" s="314" t="s">
        <v>2117</v>
      </c>
      <c r="I851" s="314" t="s">
        <v>2118</v>
      </c>
      <c r="J851"/>
      <c r="K851"/>
      <c r="L851"/>
      <c r="M851"/>
    </row>
    <row r="852" spans="2:13" ht="15">
      <c r="B852" s="758"/>
      <c r="C852" s="758"/>
      <c r="D852" s="758"/>
      <c r="E852" s="758"/>
      <c r="F852" s="758"/>
      <c r="G852" s="758"/>
      <c r="H852" s="758"/>
      <c r="I852" s="758"/>
      <c r="J852"/>
      <c r="K852"/>
      <c r="L852"/>
      <c r="M852"/>
    </row>
    <row r="853" spans="2:13" ht="15">
      <c r="B853" s="758"/>
      <c r="C853" s="758"/>
      <c r="D853" s="758"/>
      <c r="E853" s="758"/>
      <c r="F853" s="758"/>
      <c r="G853" s="758"/>
      <c r="H853" s="758"/>
      <c r="I853" s="758"/>
      <c r="J853"/>
      <c r="K853"/>
      <c r="L853"/>
      <c r="M853"/>
    </row>
    <row r="854" spans="2:13" ht="15">
      <c r="B854" s="758"/>
      <c r="C854" s="758"/>
      <c r="D854" s="758"/>
      <c r="E854" s="758"/>
      <c r="F854" s="758"/>
      <c r="G854" s="758"/>
      <c r="H854" s="758"/>
      <c r="I854" s="758"/>
      <c r="J854"/>
      <c r="K854"/>
      <c r="L854"/>
      <c r="M854"/>
    </row>
    <row r="855" spans="2:13" ht="15">
      <c r="B855" s="758"/>
      <c r="C855" s="758"/>
      <c r="D855" s="758"/>
      <c r="E855" s="758"/>
      <c r="F855" s="758"/>
      <c r="G855" s="758"/>
      <c r="H855" s="758"/>
      <c r="I855" s="758"/>
      <c r="J855"/>
      <c r="K855"/>
      <c r="L855"/>
      <c r="M855"/>
    </row>
    <row r="856" spans="2:13" ht="15">
      <c r="B856" s="758"/>
      <c r="C856" s="758"/>
      <c r="D856" s="758"/>
      <c r="E856" s="758"/>
      <c r="F856" s="758"/>
      <c r="G856" s="758"/>
      <c r="H856" s="758"/>
      <c r="I856" s="758"/>
      <c r="J856"/>
      <c r="K856"/>
      <c r="L856"/>
      <c r="M856"/>
    </row>
    <row r="857" spans="2:13" ht="15">
      <c r="B857" s="758"/>
      <c r="C857" s="758"/>
      <c r="D857" s="758"/>
      <c r="E857" s="758"/>
      <c r="F857" s="758"/>
      <c r="G857" s="758"/>
      <c r="H857" s="758"/>
      <c r="I857" s="758"/>
      <c r="J857"/>
      <c r="K857"/>
      <c r="L857"/>
      <c r="M857"/>
    </row>
    <row r="858" spans="2:13" ht="15">
      <c r="B858" s="758"/>
      <c r="C858" s="758"/>
      <c r="D858" s="758"/>
      <c r="E858" s="758"/>
      <c r="F858" s="758"/>
      <c r="G858" s="758"/>
      <c r="H858" s="758"/>
      <c r="I858" s="758"/>
      <c r="J858"/>
      <c r="K858"/>
      <c r="L858"/>
      <c r="M858"/>
    </row>
    <row r="859" spans="2:13" ht="15">
      <c r="B859" s="758"/>
      <c r="C859" s="758"/>
      <c r="D859" s="758"/>
      <c r="E859" s="758"/>
      <c r="F859" s="758"/>
      <c r="G859" s="758"/>
      <c r="H859" s="758"/>
      <c r="I859" s="758"/>
      <c r="J859"/>
      <c r="K859"/>
      <c r="L859"/>
      <c r="M859"/>
    </row>
    <row r="860" spans="2:13" ht="15">
      <c r="B860" s="758"/>
      <c r="C860" s="758"/>
      <c r="D860" s="758"/>
      <c r="E860" s="758"/>
      <c r="F860" s="758"/>
      <c r="G860" s="758"/>
      <c r="H860" s="758"/>
      <c r="I860" s="758"/>
      <c r="J860"/>
      <c r="K860"/>
      <c r="L860"/>
      <c r="M860"/>
    </row>
    <row r="861" spans="2:13" ht="15">
      <c r="B861" s="758"/>
      <c r="C861" s="758"/>
      <c r="D861" s="758"/>
      <c r="E861" s="758"/>
      <c r="F861" s="758"/>
      <c r="G861" s="758"/>
      <c r="H861" s="758"/>
      <c r="I861" s="758"/>
      <c r="J861"/>
      <c r="K861"/>
      <c r="L861"/>
      <c r="M861"/>
    </row>
    <row r="862" spans="2:13" ht="15">
      <c r="B862" s="758"/>
      <c r="C862" s="758"/>
      <c r="D862" s="758"/>
      <c r="E862" s="758"/>
      <c r="F862" s="758"/>
      <c r="G862" s="758"/>
      <c r="H862" s="758"/>
      <c r="I862" s="758"/>
      <c r="J862"/>
      <c r="K862"/>
      <c r="L862"/>
      <c r="M862"/>
    </row>
    <row r="863" spans="2:13" ht="15">
      <c r="B863" s="758"/>
      <c r="C863" s="758"/>
      <c r="D863" s="758"/>
      <c r="E863" s="758"/>
      <c r="F863" s="758"/>
      <c r="G863" s="758"/>
      <c r="H863" s="758"/>
      <c r="I863" s="758"/>
      <c r="J863"/>
      <c r="K863"/>
      <c r="L863"/>
      <c r="M863"/>
    </row>
    <row r="864" spans="2:13" ht="15">
      <c r="B864" s="758"/>
      <c r="C864" s="758"/>
      <c r="D864" s="758"/>
      <c r="E864" s="758"/>
      <c r="F864" s="758"/>
      <c r="G864" s="758"/>
      <c r="H864" s="758"/>
      <c r="I864" s="758"/>
      <c r="J864"/>
      <c r="K864"/>
      <c r="L864"/>
      <c r="M864"/>
    </row>
    <row r="865" spans="2:13" ht="15">
      <c r="B865" s="758"/>
      <c r="C865" s="758"/>
      <c r="D865" s="758"/>
      <c r="E865" s="758"/>
      <c r="F865" s="758"/>
      <c r="G865" s="758"/>
      <c r="H865" s="758"/>
      <c r="I865" s="758"/>
      <c r="J865"/>
      <c r="K865"/>
      <c r="L865"/>
      <c r="M865"/>
    </row>
    <row r="866" spans="2:13" ht="15">
      <c r="B866" s="759" t="s">
        <v>185</v>
      </c>
      <c r="C866" s="759">
        <f>SUM(C852:C865)</f>
        <v>0</v>
      </c>
      <c r="D866" s="759">
        <f>SUM(D852:D865)</f>
        <v>0</v>
      </c>
      <c r="E866" s="759"/>
      <c r="F866" s="759"/>
      <c r="G866" s="759"/>
      <c r="H866" s="759">
        <f>SUM(H852:H865)</f>
        <v>0</v>
      </c>
      <c r="I866" s="759"/>
      <c r="J866"/>
      <c r="K866"/>
      <c r="L866"/>
      <c r="M866"/>
    </row>
    <row r="867" spans="2:13" ht="15">
      <c r="B867"/>
      <c r="C867"/>
      <c r="D867"/>
      <c r="E867"/>
      <c r="F867"/>
      <c r="G867"/>
      <c r="H867"/>
      <c r="I867"/>
      <c r="J867"/>
      <c r="K867"/>
      <c r="L867"/>
      <c r="M867"/>
    </row>
    <row r="868" spans="2:13" ht="15">
      <c r="B868"/>
      <c r="C868"/>
      <c r="D868"/>
      <c r="E868"/>
      <c r="F868"/>
      <c r="G868"/>
      <c r="H868"/>
      <c r="I868"/>
      <c r="J868"/>
      <c r="K868"/>
      <c r="L868"/>
      <c r="M868"/>
    </row>
    <row r="869" spans="2:13" ht="15">
      <c r="B869"/>
      <c r="C869"/>
      <c r="D869"/>
      <c r="E869"/>
      <c r="F869"/>
      <c r="G869"/>
      <c r="H869"/>
      <c r="I869"/>
      <c r="J869"/>
      <c r="K869"/>
      <c r="L869"/>
      <c r="M869"/>
    </row>
    <row r="870" spans="2:13" ht="15">
      <c r="B870"/>
      <c r="C870"/>
      <c r="D870"/>
      <c r="E870"/>
      <c r="F870"/>
      <c r="G870"/>
      <c r="H870"/>
      <c r="I870"/>
      <c r="J870"/>
      <c r="K870"/>
      <c r="L870"/>
      <c r="M870"/>
    </row>
    <row r="871" spans="2:13" ht="15">
      <c r="B871"/>
      <c r="C871"/>
      <c r="D871"/>
      <c r="E871"/>
      <c r="F871"/>
      <c r="G871"/>
      <c r="H871"/>
      <c r="I871"/>
      <c r="J871"/>
      <c r="K871"/>
      <c r="L871"/>
      <c r="M871"/>
    </row>
    <row r="872" spans="2:13" ht="15">
      <c r="B872" s="710" t="s">
        <v>876</v>
      </c>
      <c r="C872" s="711"/>
      <c r="D872"/>
      <c r="E872"/>
      <c r="F872"/>
      <c r="G872"/>
      <c r="H872"/>
      <c r="I872"/>
      <c r="J872"/>
      <c r="K872"/>
      <c r="L872"/>
      <c r="M872"/>
    </row>
    <row r="873" spans="2:13" ht="15">
      <c r="B873"/>
      <c r="C873"/>
      <c r="D873"/>
      <c r="E873"/>
      <c r="F873"/>
      <c r="G873"/>
      <c r="H873"/>
      <c r="I873"/>
      <c r="J873"/>
      <c r="K873"/>
      <c r="L873"/>
      <c r="M873"/>
    </row>
    <row r="874" spans="2:13" ht="15">
      <c r="B874" s="307" t="s">
        <v>929</v>
      </c>
      <c r="C874"/>
      <c r="D874"/>
      <c r="E874"/>
      <c r="F874"/>
      <c r="G874"/>
      <c r="H874"/>
      <c r="I874"/>
      <c r="J874"/>
      <c r="K874"/>
      <c r="L874"/>
      <c r="M874"/>
    </row>
    <row r="875" spans="2:13" ht="15">
      <c r="B875"/>
      <c r="C875"/>
      <c r="D875"/>
      <c r="E875"/>
      <c r="F875"/>
      <c r="G875"/>
      <c r="H875"/>
      <c r="I875"/>
      <c r="J875"/>
      <c r="K875"/>
      <c r="L875"/>
      <c r="M875"/>
    </row>
    <row r="876" spans="2:13" ht="42">
      <c r="B876" s="55" t="s">
        <v>878</v>
      </c>
      <c r="C876" s="74"/>
      <c r="D876"/>
      <c r="E876"/>
      <c r="F876"/>
      <c r="G876"/>
      <c r="H876"/>
      <c r="I876"/>
      <c r="J876"/>
      <c r="K876"/>
      <c r="L876"/>
      <c r="M876"/>
    </row>
    <row r="877" spans="2:13" ht="15">
      <c r="B877" s="55" t="s">
        <v>879</v>
      </c>
      <c r="C877" s="74"/>
      <c r="D877"/>
      <c r="E877"/>
      <c r="F877"/>
      <c r="G877"/>
      <c r="H877"/>
      <c r="I877"/>
      <c r="J877"/>
      <c r="K877"/>
      <c r="L877"/>
      <c r="M877"/>
    </row>
    <row r="878" spans="2:13" ht="15">
      <c r="B878" s="55" t="s">
        <v>424</v>
      </c>
      <c r="C878" s="74"/>
      <c r="D878"/>
      <c r="E878"/>
      <c r="F878"/>
      <c r="G878"/>
      <c r="H878"/>
      <c r="I878"/>
      <c r="J878"/>
      <c r="K878"/>
      <c r="L878"/>
      <c r="M878"/>
    </row>
    <row r="879" spans="2:13" ht="28">
      <c r="B879" s="55" t="s">
        <v>915</v>
      </c>
      <c r="C879" s="74"/>
      <c r="D879"/>
      <c r="E879"/>
      <c r="F879"/>
      <c r="G879"/>
      <c r="H879"/>
      <c r="I879"/>
      <c r="J879"/>
      <c r="K879"/>
      <c r="L879"/>
      <c r="M879"/>
    </row>
    <row r="880" spans="2:13" ht="15">
      <c r="B880"/>
      <c r="C880"/>
      <c r="D880"/>
      <c r="E880"/>
      <c r="F880"/>
      <c r="G880"/>
      <c r="H880"/>
      <c r="I880"/>
      <c r="J880"/>
      <c r="K880"/>
      <c r="L880"/>
      <c r="M880"/>
    </row>
    <row r="881" spans="2:13" ht="15">
      <c r="B881"/>
      <c r="C881"/>
      <c r="D881"/>
      <c r="E881"/>
      <c r="F881"/>
      <c r="G881"/>
      <c r="H881"/>
      <c r="I881"/>
      <c r="J881"/>
      <c r="K881"/>
      <c r="L881"/>
      <c r="M881"/>
    </row>
    <row r="882" spans="2:13" ht="15">
      <c r="B882"/>
      <c r="C882"/>
      <c r="D882"/>
      <c r="E882"/>
      <c r="F882"/>
      <c r="G882"/>
      <c r="H882"/>
      <c r="I882"/>
      <c r="J882"/>
      <c r="K882"/>
      <c r="L882"/>
      <c r="M882"/>
    </row>
    <row r="885" spans="2:13" ht="25">
      <c r="B885" s="1259" t="s">
        <v>1040</v>
      </c>
      <c r="C885" s="1259"/>
      <c r="D885" s="1259"/>
      <c r="E885" s="1259"/>
      <c r="F885" s="1259"/>
      <c r="G885" s="1259"/>
      <c r="H885" s="1259"/>
      <c r="I885" s="1259"/>
      <c r="J885" s="1259"/>
      <c r="K885" s="66"/>
    </row>
    <row r="886" spans="2:13" ht="25">
      <c r="B886" s="1256" t="s">
        <v>1041</v>
      </c>
      <c r="C886" s="1256"/>
      <c r="D886" s="1256"/>
      <c r="E886" s="1256"/>
      <c r="F886" s="1256"/>
      <c r="G886" s="1256"/>
      <c r="H886" s="1256"/>
      <c r="I886" s="1256"/>
      <c r="J886" s="1256"/>
      <c r="K886" s="66"/>
    </row>
    <row r="887" spans="2:13" ht="13">
      <c r="B887" s="66"/>
      <c r="C887" s="66"/>
      <c r="D887" s="67"/>
      <c r="E887" s="67"/>
      <c r="F887" s="156"/>
      <c r="G887" s="156"/>
      <c r="H887" s="156"/>
      <c r="I887" s="156"/>
      <c r="J887" s="66"/>
      <c r="K887" s="66"/>
    </row>
    <row r="888" spans="2:13" ht="13">
      <c r="B888" s="66"/>
      <c r="C888" s="66"/>
      <c r="D888" s="66"/>
      <c r="E888" s="66"/>
      <c r="F888" s="66"/>
      <c r="G888" s="66"/>
      <c r="H888" s="66"/>
      <c r="I888" s="66"/>
      <c r="J888" s="66"/>
      <c r="K888" s="66"/>
    </row>
    <row r="889" spans="2:13" ht="13">
      <c r="B889" s="1345" t="s">
        <v>1042</v>
      </c>
      <c r="C889" s="1345" t="s">
        <v>1043</v>
      </c>
      <c r="D889" s="1345" t="s">
        <v>1044</v>
      </c>
      <c r="E889" s="1345" t="s">
        <v>264</v>
      </c>
      <c r="F889" s="1345" t="s">
        <v>1045</v>
      </c>
      <c r="G889" s="1345" t="s">
        <v>1046</v>
      </c>
      <c r="H889" s="1345" t="s">
        <v>1047</v>
      </c>
      <c r="I889" s="1345"/>
      <c r="J889" s="1351" t="s">
        <v>1048</v>
      </c>
      <c r="K889" s="1352"/>
    </row>
    <row r="890" spans="2:13" ht="14">
      <c r="B890" s="1345"/>
      <c r="C890" s="1345"/>
      <c r="D890" s="1345"/>
      <c r="E890" s="1345"/>
      <c r="F890" s="1345"/>
      <c r="G890" s="1345"/>
      <c r="H890" s="5" t="s">
        <v>1049</v>
      </c>
      <c r="I890" s="309" t="s">
        <v>1050</v>
      </c>
      <c r="J890" s="1351"/>
      <c r="K890" s="1352"/>
    </row>
    <row r="891" spans="2:13" ht="13">
      <c r="B891" s="16"/>
      <c r="C891" s="16"/>
      <c r="D891" s="16"/>
      <c r="E891" s="16"/>
      <c r="F891" s="6"/>
      <c r="G891" s="6"/>
      <c r="H891" s="6"/>
      <c r="I891" s="16"/>
      <c r="J891" s="320"/>
      <c r="K891" s="66"/>
    </row>
    <row r="892" spans="2:13" ht="13">
      <c r="B892" s="16"/>
      <c r="C892" s="16"/>
      <c r="D892" s="16"/>
      <c r="E892" s="16"/>
      <c r="F892" s="6"/>
      <c r="G892" s="6"/>
      <c r="H892" s="6"/>
      <c r="I892" s="16"/>
      <c r="J892" s="321"/>
      <c r="K892" s="66"/>
    </row>
    <row r="893" spans="2:13" ht="13">
      <c r="B893" s="16"/>
      <c r="C893" s="16"/>
      <c r="D893" s="16"/>
      <c r="E893" s="16"/>
      <c r="F893" s="6"/>
      <c r="G893" s="6"/>
      <c r="H893" s="6"/>
      <c r="I893" s="16"/>
      <c r="J893" s="321"/>
      <c r="K893" s="66"/>
    </row>
    <row r="894" spans="2:13" ht="13">
      <c r="B894" s="16"/>
      <c r="C894" s="16"/>
      <c r="D894" s="16"/>
      <c r="E894" s="16"/>
      <c r="F894" s="6"/>
      <c r="G894" s="6"/>
      <c r="H894" s="6"/>
      <c r="I894" s="16"/>
      <c r="J894" s="321"/>
      <c r="K894" s="66"/>
    </row>
    <row r="895" spans="2:13" ht="13">
      <c r="B895" s="16"/>
      <c r="C895" s="16"/>
      <c r="D895" s="16"/>
      <c r="E895" s="16"/>
      <c r="F895" s="6"/>
      <c r="G895" s="6"/>
      <c r="H895" s="6"/>
      <c r="I895" s="16"/>
      <c r="J895" s="321"/>
      <c r="K895" s="66"/>
    </row>
    <row r="896" spans="2:13" ht="13">
      <c r="B896" s="16"/>
      <c r="C896" s="16"/>
      <c r="D896" s="16"/>
      <c r="E896" s="16"/>
      <c r="F896" s="6"/>
      <c r="G896" s="6"/>
      <c r="H896" s="6"/>
      <c r="I896" s="16"/>
      <c r="J896" s="321"/>
      <c r="K896" s="128" t="s">
        <v>1230</v>
      </c>
    </row>
    <row r="897" spans="2:11" ht="13">
      <c r="B897" s="66"/>
      <c r="C897" s="66"/>
      <c r="D897" s="70"/>
      <c r="E897" s="70"/>
      <c r="F897" s="66"/>
      <c r="G897" s="66"/>
      <c r="H897" s="66"/>
      <c r="I897" s="66"/>
      <c r="J897" s="66"/>
      <c r="K897" s="66"/>
    </row>
    <row r="898" spans="2:11" ht="13">
      <c r="B898" s="304" t="s">
        <v>876</v>
      </c>
      <c r="C898" s="304"/>
      <c r="D898" s="305"/>
      <c r="E898" s="305"/>
      <c r="F898" s="305"/>
      <c r="G898" s="305"/>
      <c r="H898" s="305"/>
      <c r="I898" s="305"/>
      <c r="J898" s="66"/>
      <c r="K898" s="66"/>
    </row>
    <row r="899" spans="2:11" ht="13">
      <c r="B899" s="1258"/>
      <c r="C899" s="1258"/>
      <c r="D899" s="1258"/>
      <c r="E899" s="1258"/>
      <c r="F899" s="1258"/>
      <c r="G899" s="1258"/>
      <c r="H899" s="1258"/>
      <c r="I899" s="1258"/>
      <c r="J899" s="66"/>
      <c r="K899" s="66"/>
    </row>
    <row r="900" spans="2:11" ht="13">
      <c r="B900" s="307" t="s">
        <v>929</v>
      </c>
      <c r="C900" s="307"/>
      <c r="D900" s="307"/>
      <c r="E900" s="307"/>
      <c r="F900" s="307"/>
      <c r="G900" s="307"/>
      <c r="H900" s="307"/>
      <c r="I900" s="307"/>
      <c r="J900" s="66"/>
      <c r="K900" s="66"/>
    </row>
    <row r="901" spans="2:11" ht="13">
      <c r="B901" s="1258"/>
      <c r="C901" s="1258"/>
      <c r="D901" s="1258"/>
      <c r="E901" s="1258"/>
      <c r="F901" s="1258"/>
      <c r="G901" s="1258"/>
      <c r="H901" s="1258"/>
      <c r="I901" s="1258"/>
      <c r="J901" s="66"/>
      <c r="K901" s="66"/>
    </row>
    <row r="902" spans="2:11" ht="42">
      <c r="B902" s="55" t="s">
        <v>878</v>
      </c>
      <c r="C902" s="1356"/>
      <c r="D902" s="1325"/>
      <c r="E902" s="66"/>
      <c r="F902" s="305"/>
      <c r="G902" s="305"/>
      <c r="H902" s="305"/>
      <c r="I902" s="305"/>
      <c r="J902" s="66"/>
      <c r="K902" s="66"/>
    </row>
    <row r="903" spans="2:11" ht="14">
      <c r="B903" s="55" t="s">
        <v>879</v>
      </c>
      <c r="C903" s="1356"/>
      <c r="D903" s="1325"/>
      <c r="E903" s="66"/>
      <c r="F903" s="305"/>
      <c r="G903" s="305"/>
      <c r="H903" s="305"/>
      <c r="I903" s="305"/>
      <c r="J903" s="66"/>
      <c r="K903" s="66"/>
    </row>
    <row r="904" spans="2:11" ht="14">
      <c r="B904" s="55" t="s">
        <v>424</v>
      </c>
      <c r="C904" s="1356"/>
      <c r="D904" s="1325"/>
      <c r="E904" s="66"/>
      <c r="F904" s="305"/>
      <c r="G904" s="305"/>
      <c r="H904" s="305"/>
      <c r="I904" s="305"/>
      <c r="J904" s="66"/>
      <c r="K904" s="66"/>
    </row>
    <row r="905" spans="2:11" ht="28">
      <c r="B905" s="55" t="s">
        <v>915</v>
      </c>
      <c r="C905" s="1356"/>
      <c r="D905" s="1325"/>
      <c r="E905" s="66"/>
      <c r="F905" s="305"/>
      <c r="G905" s="305"/>
      <c r="H905" s="305"/>
      <c r="I905" s="305"/>
      <c r="J905" s="66"/>
      <c r="K905" s="66"/>
    </row>
    <row r="906" spans="2:11" ht="13">
      <c r="B906" s="66"/>
      <c r="C906" s="66"/>
      <c r="D906" s="66"/>
      <c r="E906" s="66"/>
      <c r="F906" s="66"/>
      <c r="G906" s="66"/>
      <c r="H906" s="66"/>
      <c r="I906" s="66"/>
      <c r="J906" s="66"/>
      <c r="K906" s="66"/>
    </row>
    <row r="907" spans="2:11" ht="13">
      <c r="B907" s="66"/>
      <c r="C907" s="66"/>
      <c r="D907" s="66"/>
      <c r="E907" s="66"/>
      <c r="F907" s="66"/>
      <c r="G907" s="66"/>
      <c r="H907" s="66"/>
      <c r="I907" s="66"/>
      <c r="J907" s="66"/>
      <c r="K907" s="66"/>
    </row>
    <row r="910" spans="2:11" ht="25">
      <c r="B910" s="1259" t="s">
        <v>1051</v>
      </c>
      <c r="C910" s="1259"/>
      <c r="D910" s="1259"/>
      <c r="E910" s="1259"/>
      <c r="F910" s="1259"/>
      <c r="G910" s="1259"/>
      <c r="H910" s="66"/>
      <c r="I910" s="66"/>
      <c r="J910" s="66"/>
      <c r="K910" s="66"/>
    </row>
    <row r="911" spans="2:11" ht="25">
      <c r="B911" s="1256" t="s">
        <v>881</v>
      </c>
      <c r="C911" s="1256"/>
      <c r="D911" s="1256"/>
      <c r="E911" s="1256"/>
      <c r="F911" s="1256"/>
      <c r="G911" s="1256"/>
      <c r="H911" s="66"/>
      <c r="I911" s="66"/>
      <c r="J911" s="66"/>
      <c r="K911" s="66"/>
    </row>
    <row r="912" spans="2:11" ht="13">
      <c r="B912" s="66"/>
      <c r="C912" s="66"/>
      <c r="D912" s="66"/>
      <c r="E912" s="66"/>
      <c r="F912" s="66"/>
      <c r="G912" s="66"/>
      <c r="H912" s="66"/>
      <c r="I912" s="66"/>
      <c r="J912" s="66"/>
      <c r="K912" s="66"/>
    </row>
    <row r="913" spans="2:11" ht="13">
      <c r="B913" s="317"/>
      <c r="C913" s="66"/>
      <c r="D913" s="66"/>
      <c r="E913" s="66"/>
      <c r="F913" s="66"/>
      <c r="G913" s="66"/>
      <c r="H913" s="66"/>
      <c r="I913" s="66"/>
      <c r="J913" s="66"/>
      <c r="K913" s="66"/>
    </row>
    <row r="914" spans="2:11" ht="13">
      <c r="B914" s="1345" t="s">
        <v>1052</v>
      </c>
      <c r="C914" s="1345" t="s">
        <v>1053</v>
      </c>
      <c r="D914" s="1345" t="s">
        <v>1054</v>
      </c>
      <c r="E914" s="1345"/>
      <c r="F914" s="1345"/>
      <c r="G914" s="1345" t="s">
        <v>1055</v>
      </c>
      <c r="H914" s="66"/>
      <c r="I914" s="66"/>
      <c r="J914" s="66"/>
      <c r="K914" s="66"/>
    </row>
    <row r="915" spans="2:11" ht="84">
      <c r="B915" s="1345"/>
      <c r="C915" s="1345"/>
      <c r="D915" s="5" t="s">
        <v>1056</v>
      </c>
      <c r="E915" s="5" t="s">
        <v>2119</v>
      </c>
      <c r="F915" s="5" t="s">
        <v>2120</v>
      </c>
      <c r="G915" s="1345"/>
      <c r="H915" s="66"/>
      <c r="I915" s="66"/>
      <c r="J915" s="66"/>
      <c r="K915" s="66"/>
    </row>
    <row r="916" spans="2:11" ht="13">
      <c r="B916" s="6"/>
      <c r="C916" s="6"/>
      <c r="D916" s="6"/>
      <c r="E916" s="6"/>
      <c r="F916" s="6"/>
      <c r="G916" s="6"/>
      <c r="H916" s="66"/>
      <c r="I916" s="66"/>
      <c r="J916" s="66"/>
      <c r="K916" s="66"/>
    </row>
    <row r="917" spans="2:11" ht="13">
      <c r="B917" s="6"/>
      <c r="C917" s="6"/>
      <c r="D917" s="6"/>
      <c r="E917" s="6"/>
      <c r="F917" s="6"/>
      <c r="G917" s="15"/>
      <c r="H917" s="66"/>
      <c r="I917" s="66"/>
      <c r="J917" s="66"/>
      <c r="K917" s="66"/>
    </row>
    <row r="918" spans="2:11" ht="13">
      <c r="B918" s="6"/>
      <c r="C918" s="6"/>
      <c r="D918" s="6"/>
      <c r="E918" s="6"/>
      <c r="F918" s="6"/>
      <c r="G918" s="15"/>
      <c r="H918" s="66"/>
      <c r="I918" s="66"/>
      <c r="J918" s="66"/>
      <c r="K918" s="66"/>
    </row>
    <row r="919" spans="2:11" ht="13">
      <c r="B919" s="6"/>
      <c r="C919" s="6"/>
      <c r="D919" s="6"/>
      <c r="E919" s="6"/>
      <c r="F919" s="6"/>
      <c r="G919" s="15"/>
      <c r="H919" s="66"/>
      <c r="I919" s="66"/>
      <c r="J919" s="66"/>
      <c r="K919" s="66"/>
    </row>
    <row r="920" spans="2:11" ht="13">
      <c r="B920" s="6"/>
      <c r="C920" s="6"/>
      <c r="D920" s="6"/>
      <c r="E920" s="6"/>
      <c r="F920" s="6"/>
      <c r="G920" s="15"/>
      <c r="H920" s="66"/>
      <c r="I920" s="66"/>
      <c r="J920" s="66"/>
      <c r="K920" s="66"/>
    </row>
    <row r="921" spans="2:11" ht="13">
      <c r="B921" s="6"/>
      <c r="C921" s="6"/>
      <c r="D921" s="6"/>
      <c r="E921" s="6"/>
      <c r="F921" s="6"/>
      <c r="G921" s="15"/>
      <c r="H921" s="128" t="s">
        <v>1230</v>
      </c>
      <c r="I921" s="66"/>
      <c r="J921" s="66"/>
      <c r="K921" s="66"/>
    </row>
    <row r="922" spans="2:11" ht="13">
      <c r="B922" s="8" t="s">
        <v>185</v>
      </c>
      <c r="C922" s="322"/>
      <c r="D922" s="8">
        <f>SUM(D916:D921)</f>
        <v>0</v>
      </c>
      <c r="E922" s="8">
        <f>SUM(E916:E921)</f>
        <v>0</v>
      </c>
      <c r="F922" s="8">
        <f>SUM(F916:F921)</f>
        <v>0</v>
      </c>
      <c r="G922" s="323"/>
      <c r="H922" s="66"/>
      <c r="I922" s="66"/>
      <c r="J922" s="66"/>
      <c r="K922" s="66"/>
    </row>
    <row r="923" spans="2:11" ht="13">
      <c r="B923" s="11"/>
      <c r="C923" s="66"/>
      <c r="D923" s="66"/>
      <c r="E923" s="66"/>
      <c r="F923" s="66"/>
      <c r="G923" s="66"/>
      <c r="H923" s="66"/>
      <c r="I923" s="66"/>
      <c r="J923" s="66"/>
      <c r="K923" s="66"/>
    </row>
    <row r="924" spans="2:11" ht="13">
      <c r="B924" s="304" t="s">
        <v>876</v>
      </c>
      <c r="C924" s="305"/>
      <c r="D924" s="305"/>
      <c r="E924" s="305"/>
      <c r="F924" s="305"/>
      <c r="G924" s="305"/>
      <c r="H924" s="305"/>
      <c r="I924" s="66"/>
      <c r="J924" s="66"/>
      <c r="K924" s="66"/>
    </row>
    <row r="925" spans="2:11" ht="13">
      <c r="B925" s="1258"/>
      <c r="C925" s="1258"/>
      <c r="D925" s="1258"/>
      <c r="E925" s="1258"/>
      <c r="F925" s="1258"/>
      <c r="G925" s="1258"/>
      <c r="H925" s="1258"/>
      <c r="I925" s="66"/>
      <c r="J925" s="66"/>
      <c r="K925" s="66"/>
    </row>
    <row r="926" spans="2:11" ht="13">
      <c r="B926" s="307" t="s">
        <v>929</v>
      </c>
      <c r="C926" s="307"/>
      <c r="D926" s="307"/>
      <c r="E926" s="307"/>
      <c r="F926" s="307"/>
      <c r="G926" s="307"/>
      <c r="H926" s="307"/>
      <c r="I926" s="66"/>
      <c r="J926" s="66"/>
      <c r="K926" s="66"/>
    </row>
    <row r="927" spans="2:11" ht="13">
      <c r="B927" s="1258"/>
      <c r="C927" s="1258"/>
      <c r="D927" s="1258"/>
      <c r="E927" s="1258"/>
      <c r="F927" s="1258"/>
      <c r="G927" s="1258"/>
      <c r="H927" s="1258"/>
      <c r="I927" s="66"/>
      <c r="J927" s="66"/>
      <c r="K927" s="66"/>
    </row>
    <row r="928" spans="2:11" ht="42">
      <c r="B928" s="55" t="s">
        <v>878</v>
      </c>
      <c r="C928" s="1356"/>
      <c r="D928" s="1325"/>
      <c r="E928" s="305"/>
      <c r="F928" s="305"/>
      <c r="G928" s="305"/>
      <c r="H928" s="305"/>
      <c r="I928" s="66"/>
      <c r="J928" s="66"/>
      <c r="K928" s="66"/>
    </row>
    <row r="929" spans="2:16" ht="14">
      <c r="B929" s="55" t="s">
        <v>879</v>
      </c>
      <c r="C929" s="1356"/>
      <c r="D929" s="1325"/>
      <c r="E929" s="305"/>
      <c r="F929" s="305"/>
      <c r="G929" s="305"/>
      <c r="H929" s="305"/>
      <c r="I929" s="66"/>
      <c r="J929" s="66"/>
      <c r="K929" s="66"/>
    </row>
    <row r="930" spans="2:16" ht="14">
      <c r="B930" s="55" t="s">
        <v>424</v>
      </c>
      <c r="C930" s="1356"/>
      <c r="D930" s="1325"/>
      <c r="E930" s="305"/>
      <c r="F930" s="305"/>
      <c r="G930" s="305"/>
      <c r="H930" s="305"/>
      <c r="I930" s="66"/>
      <c r="J930" s="66"/>
      <c r="K930" s="66"/>
    </row>
    <row r="931" spans="2:16" ht="28">
      <c r="B931" s="55" t="s">
        <v>915</v>
      </c>
      <c r="C931" s="1356"/>
      <c r="D931" s="1325"/>
      <c r="E931" s="305"/>
      <c r="F931" s="305"/>
      <c r="G931" s="305"/>
      <c r="H931" s="305"/>
      <c r="I931" s="66"/>
      <c r="J931" s="66"/>
      <c r="K931" s="66"/>
    </row>
    <row r="935" spans="2:16" ht="25">
      <c r="B935" s="1259" t="s">
        <v>1251</v>
      </c>
      <c r="C935" s="1259"/>
      <c r="D935" s="1259"/>
      <c r="E935" s="1259"/>
      <c r="F935" s="1259"/>
      <c r="G935" s="1259"/>
      <c r="H935" s="1259"/>
      <c r="I935" s="1259"/>
      <c r="J935" s="1259"/>
      <c r="K935" s="66"/>
      <c r="L935" s="66"/>
      <c r="M935" s="66"/>
      <c r="N935" s="66"/>
      <c r="O935" s="66"/>
      <c r="P935" s="66"/>
    </row>
    <row r="936" spans="2:16" ht="25">
      <c r="B936" s="1256" t="s">
        <v>881</v>
      </c>
      <c r="C936" s="1256"/>
      <c r="D936" s="1256"/>
      <c r="E936" s="1256"/>
      <c r="F936" s="1256"/>
      <c r="G936" s="1256"/>
      <c r="H936" s="1256"/>
      <c r="I936" s="1256"/>
      <c r="J936" s="1256"/>
      <c r="K936" s="66"/>
      <c r="L936" s="66"/>
      <c r="M936" s="66"/>
      <c r="N936" s="66"/>
      <c r="O936" s="66"/>
      <c r="P936" s="66"/>
    </row>
    <row r="937" spans="2:16" ht="13">
      <c r="B937" s="66"/>
      <c r="C937" s="66"/>
      <c r="D937" s="66"/>
      <c r="E937" s="66"/>
      <c r="F937" s="66"/>
      <c r="G937" s="66"/>
      <c r="H937" s="66"/>
      <c r="I937" s="66"/>
      <c r="J937" s="66"/>
      <c r="K937" s="66"/>
      <c r="L937" s="66"/>
      <c r="M937" s="66"/>
      <c r="N937" s="66"/>
      <c r="O937" s="66"/>
      <c r="P937" s="66"/>
    </row>
    <row r="938" spans="2:16" ht="13">
      <c r="B938" s="66"/>
      <c r="C938" s="66"/>
      <c r="D938" s="66"/>
      <c r="E938" s="66"/>
      <c r="F938" s="66"/>
      <c r="G938" s="66"/>
      <c r="H938" s="66"/>
      <c r="I938" s="66"/>
      <c r="J938" s="66"/>
      <c r="K938" s="66"/>
      <c r="L938" s="66"/>
      <c r="M938" s="66"/>
      <c r="N938" s="66"/>
      <c r="O938" s="66"/>
      <c r="P938" s="66"/>
    </row>
    <row r="939" spans="2:16" ht="13">
      <c r="B939" s="1345" t="s">
        <v>1057</v>
      </c>
      <c r="C939" s="1345" t="s">
        <v>1058</v>
      </c>
      <c r="D939" s="1357" t="s">
        <v>344</v>
      </c>
      <c r="E939" s="1345" t="s">
        <v>1059</v>
      </c>
      <c r="F939" s="1345"/>
      <c r="G939" s="1345"/>
      <c r="H939" s="1345"/>
      <c r="I939" s="1345"/>
      <c r="J939" s="1345" t="s">
        <v>1060</v>
      </c>
      <c r="K939" s="66"/>
      <c r="L939" s="66"/>
      <c r="M939" s="66"/>
      <c r="N939" s="66"/>
      <c r="O939" s="66"/>
      <c r="P939" s="66"/>
    </row>
    <row r="940" spans="2:16" ht="56">
      <c r="B940" s="1345"/>
      <c r="C940" s="1345"/>
      <c r="D940" s="1358"/>
      <c r="E940" s="5" t="s">
        <v>1061</v>
      </c>
      <c r="F940" s="5" t="s">
        <v>1062</v>
      </c>
      <c r="G940" s="5" t="s">
        <v>1063</v>
      </c>
      <c r="H940" s="5" t="s">
        <v>2121</v>
      </c>
      <c r="I940" s="5" t="s">
        <v>1064</v>
      </c>
      <c r="J940" s="1345"/>
      <c r="K940" s="66"/>
      <c r="L940" s="66"/>
      <c r="M940" s="66"/>
      <c r="N940" s="66"/>
      <c r="O940" s="66"/>
      <c r="P940" s="66"/>
    </row>
    <row r="941" spans="2:16" ht="13">
      <c r="B941" s="6"/>
      <c r="C941" s="6"/>
      <c r="D941" s="6"/>
      <c r="E941" s="6"/>
      <c r="F941" s="6"/>
      <c r="G941" s="6"/>
      <c r="H941" s="6"/>
      <c r="I941" s="6"/>
      <c r="J941" s="6"/>
      <c r="K941" s="66"/>
      <c r="L941" s="66"/>
      <c r="M941" s="66"/>
      <c r="N941" s="66"/>
      <c r="O941" s="66"/>
      <c r="P941" s="66"/>
    </row>
    <row r="942" spans="2:16" ht="13">
      <c r="B942" s="6"/>
      <c r="C942" s="6"/>
      <c r="D942" s="6"/>
      <c r="E942" s="6"/>
      <c r="F942" s="6"/>
      <c r="G942" s="6"/>
      <c r="H942" s="6"/>
      <c r="I942" s="6"/>
      <c r="J942" s="15"/>
      <c r="K942" s="66"/>
      <c r="L942" s="66"/>
      <c r="M942" s="66"/>
      <c r="N942" s="66"/>
      <c r="O942" s="66"/>
      <c r="P942" s="66"/>
    </row>
    <row r="943" spans="2:16" ht="13">
      <c r="B943" s="6"/>
      <c r="C943" s="6"/>
      <c r="D943" s="6"/>
      <c r="E943" s="6"/>
      <c r="F943" s="6"/>
      <c r="G943" s="6"/>
      <c r="H943" s="6"/>
      <c r="I943" s="6"/>
      <c r="J943" s="15"/>
      <c r="K943" s="66"/>
      <c r="L943" s="66"/>
      <c r="M943" s="66"/>
      <c r="N943" s="66"/>
      <c r="O943" s="66"/>
      <c r="P943" s="66"/>
    </row>
    <row r="944" spans="2:16" ht="13">
      <c r="B944" s="6"/>
      <c r="C944" s="6"/>
      <c r="D944" s="6"/>
      <c r="E944" s="6"/>
      <c r="F944" s="6"/>
      <c r="G944" s="6"/>
      <c r="H944" s="6"/>
      <c r="I944" s="6"/>
      <c r="J944" s="15"/>
      <c r="K944" s="66"/>
      <c r="L944" s="66"/>
      <c r="M944" s="66"/>
      <c r="N944" s="66"/>
      <c r="O944" s="66"/>
      <c r="P944" s="66"/>
    </row>
    <row r="945" spans="2:16" ht="13">
      <c r="B945" s="6"/>
      <c r="C945" s="6"/>
      <c r="D945" s="6"/>
      <c r="E945" s="6"/>
      <c r="F945" s="6"/>
      <c r="G945" s="6"/>
      <c r="H945" s="6"/>
      <c r="I945" s="6"/>
      <c r="J945" s="15"/>
      <c r="K945" s="66"/>
      <c r="L945" s="66"/>
      <c r="M945" s="66"/>
      <c r="N945" s="66"/>
      <c r="O945" s="66"/>
      <c r="P945" s="66"/>
    </row>
    <row r="946" spans="2:16" ht="13">
      <c r="B946" s="6"/>
      <c r="C946" s="6"/>
      <c r="D946" s="6"/>
      <c r="E946" s="6"/>
      <c r="F946" s="6"/>
      <c r="G946" s="6"/>
      <c r="H946" s="6"/>
      <c r="I946" s="6"/>
      <c r="J946" s="15"/>
      <c r="K946" s="128" t="s">
        <v>1230</v>
      </c>
      <c r="L946" s="66"/>
      <c r="M946" s="66"/>
      <c r="N946" s="66"/>
      <c r="O946" s="66"/>
      <c r="P946" s="66"/>
    </row>
    <row r="947" spans="2:16" ht="13">
      <c r="B947" s="8" t="s">
        <v>185</v>
      </c>
      <c r="C947" s="8">
        <f>SUM(C941:C946)</f>
        <v>0</v>
      </c>
      <c r="D947" s="8">
        <f>SUM(D941:D946)</f>
        <v>0</v>
      </c>
      <c r="E947" s="8"/>
      <c r="F947" s="8"/>
      <c r="G947" s="8"/>
      <c r="H947" s="8">
        <f>SUM(H941:H946)</f>
        <v>0</v>
      </c>
      <c r="I947" s="8">
        <f>SUM(I941:I946)</f>
        <v>0</v>
      </c>
      <c r="J947" s="318"/>
      <c r="K947" s="66"/>
      <c r="L947" s="66"/>
      <c r="M947" s="66"/>
      <c r="N947" s="66"/>
      <c r="O947" s="66"/>
      <c r="P947" s="66"/>
    </row>
    <row r="948" spans="2:16" ht="13">
      <c r="B948" s="11"/>
      <c r="C948" s="66"/>
      <c r="D948" s="66"/>
      <c r="E948" s="66"/>
      <c r="F948" s="66"/>
      <c r="G948" s="66"/>
      <c r="H948" s="66"/>
      <c r="I948" s="66"/>
      <c r="J948" s="66"/>
      <c r="K948" s="66"/>
      <c r="L948" s="66"/>
      <c r="M948" s="66"/>
      <c r="N948" s="66"/>
      <c r="O948" s="66"/>
      <c r="P948" s="66"/>
    </row>
    <row r="949" spans="2:16" ht="13">
      <c r="B949" s="304" t="s">
        <v>876</v>
      </c>
      <c r="C949" s="305"/>
      <c r="D949" s="305"/>
      <c r="E949" s="305"/>
      <c r="F949" s="305"/>
      <c r="G949" s="305"/>
      <c r="H949" s="305"/>
      <c r="I949" s="66"/>
      <c r="J949" s="66"/>
      <c r="K949" s="66"/>
      <c r="L949" s="66"/>
      <c r="M949" s="66"/>
      <c r="N949" s="66"/>
      <c r="O949" s="66"/>
      <c r="P949" s="66"/>
    </row>
    <row r="950" spans="2:16" ht="13">
      <c r="B950" s="1258"/>
      <c r="C950" s="1258"/>
      <c r="D950" s="1258"/>
      <c r="E950" s="1258"/>
      <c r="F950" s="1258"/>
      <c r="G950" s="1258"/>
      <c r="H950" s="1258"/>
      <c r="I950" s="66"/>
      <c r="J950" s="66"/>
      <c r="K950" s="66"/>
      <c r="L950" s="66"/>
      <c r="M950" s="66"/>
      <c r="N950" s="66"/>
      <c r="O950" s="66"/>
      <c r="P950" s="66"/>
    </row>
    <row r="951" spans="2:16" ht="13">
      <c r="B951" s="307" t="s">
        <v>929</v>
      </c>
      <c r="C951" s="307"/>
      <c r="D951" s="307"/>
      <c r="E951" s="307"/>
      <c r="F951" s="307"/>
      <c r="G951" s="307"/>
      <c r="H951" s="307"/>
      <c r="I951" s="66"/>
      <c r="J951" s="66"/>
      <c r="K951" s="66"/>
      <c r="L951" s="66"/>
      <c r="M951" s="66"/>
      <c r="N951" s="66"/>
      <c r="O951" s="66"/>
      <c r="P951" s="66"/>
    </row>
    <row r="952" spans="2:16" ht="13">
      <c r="B952" s="1258"/>
      <c r="C952" s="1258"/>
      <c r="D952" s="1258"/>
      <c r="E952" s="1258"/>
      <c r="F952" s="1258"/>
      <c r="G952" s="1258"/>
      <c r="H952" s="1258"/>
      <c r="I952" s="66"/>
      <c r="J952" s="66"/>
      <c r="K952" s="66"/>
      <c r="L952" s="66"/>
      <c r="M952" s="66"/>
      <c r="N952" s="66"/>
      <c r="O952" s="66"/>
      <c r="P952" s="66"/>
    </row>
    <row r="953" spans="2:16" ht="42">
      <c r="B953" s="55" t="s">
        <v>878</v>
      </c>
      <c r="C953" s="74"/>
      <c r="D953" s="66"/>
      <c r="E953" s="305"/>
      <c r="F953" s="305"/>
      <c r="G953" s="305"/>
      <c r="H953" s="305"/>
      <c r="I953" s="66"/>
      <c r="J953" s="66"/>
      <c r="K953" s="66"/>
      <c r="L953" s="66"/>
      <c r="M953" s="66"/>
      <c r="N953" s="66"/>
      <c r="O953" s="66"/>
      <c r="P953" s="66"/>
    </row>
    <row r="954" spans="2:16" ht="14">
      <c r="B954" s="55" t="s">
        <v>879</v>
      </c>
      <c r="C954" s="74"/>
      <c r="D954" s="66"/>
      <c r="E954" s="305"/>
      <c r="F954" s="305"/>
      <c r="G954" s="305"/>
      <c r="H954" s="305"/>
      <c r="I954" s="66"/>
      <c r="J954" s="66"/>
      <c r="K954" s="66"/>
      <c r="L954" s="66"/>
      <c r="M954" s="66"/>
      <c r="N954" s="66"/>
      <c r="O954" s="66"/>
      <c r="P954" s="66"/>
    </row>
    <row r="955" spans="2:16" ht="14">
      <c r="B955" s="55" t="s">
        <v>424</v>
      </c>
      <c r="C955" s="74"/>
      <c r="D955" s="66"/>
      <c r="E955" s="305"/>
      <c r="F955" s="305"/>
      <c r="G955" s="305"/>
      <c r="H955" s="305"/>
      <c r="I955" s="66"/>
      <c r="J955" s="66"/>
      <c r="K955" s="66"/>
      <c r="L955" s="66"/>
      <c r="M955" s="66"/>
      <c r="N955" s="66"/>
      <c r="O955" s="66"/>
      <c r="P955" s="66"/>
    </row>
    <row r="956" spans="2:16" ht="28">
      <c r="B956" s="55" t="s">
        <v>915</v>
      </c>
      <c r="C956" s="74"/>
      <c r="D956" s="66"/>
      <c r="E956" s="305"/>
      <c r="F956" s="305"/>
      <c r="G956" s="305"/>
      <c r="H956" s="305"/>
      <c r="I956" s="66"/>
      <c r="J956" s="66"/>
      <c r="K956" s="66"/>
      <c r="L956" s="66"/>
      <c r="M956" s="66"/>
      <c r="N956" s="66"/>
      <c r="O956" s="66"/>
      <c r="P956" s="66"/>
    </row>
    <row r="957" spans="2:16" ht="13">
      <c r="B957" s="66"/>
      <c r="C957" s="66"/>
      <c r="D957" s="66"/>
      <c r="E957" s="66"/>
      <c r="F957" s="66"/>
      <c r="G957" s="66"/>
      <c r="H957" s="66"/>
      <c r="I957" s="66"/>
      <c r="J957" s="66"/>
      <c r="K957" s="66"/>
      <c r="L957" s="66"/>
      <c r="M957" s="66"/>
      <c r="N957" s="66"/>
      <c r="O957" s="66"/>
      <c r="P957" s="66"/>
    </row>
    <row r="961" spans="2:8" ht="25">
      <c r="B961" s="1259" t="s">
        <v>1065</v>
      </c>
      <c r="C961" s="1259"/>
      <c r="D961" s="1259"/>
      <c r="E961" s="1259"/>
      <c r="F961" s="1259"/>
      <c r="G961" s="1259"/>
      <c r="H961" s="1259"/>
    </row>
    <row r="962" spans="2:8" ht="25">
      <c r="B962" s="1256" t="s">
        <v>1037</v>
      </c>
      <c r="C962" s="1256"/>
      <c r="D962" s="1256"/>
      <c r="E962" s="1256"/>
      <c r="F962" s="1256"/>
      <c r="G962" s="1256"/>
      <c r="H962" s="1256"/>
    </row>
    <row r="963" spans="2:8" ht="13">
      <c r="B963" s="67"/>
      <c r="C963" s="67"/>
      <c r="D963" s="67"/>
      <c r="E963" s="67"/>
      <c r="F963" s="67"/>
      <c r="G963" s="67"/>
      <c r="H963" s="67"/>
    </row>
    <row r="964" spans="2:8" ht="13">
      <c r="B964" s="324" t="s">
        <v>2122</v>
      </c>
      <c r="C964" s="325" t="s">
        <v>424</v>
      </c>
      <c r="D964" s="325" t="s">
        <v>1066</v>
      </c>
      <c r="E964" s="325" t="s">
        <v>890</v>
      </c>
      <c r="F964" s="325" t="s">
        <v>315</v>
      </c>
      <c r="G964" s="326"/>
      <c r="H964" s="325" t="s">
        <v>430</v>
      </c>
    </row>
    <row r="965" spans="2:8" ht="13">
      <c r="B965" s="327" t="s">
        <v>1067</v>
      </c>
      <c r="C965" s="328" t="s">
        <v>33</v>
      </c>
      <c r="D965" s="327"/>
      <c r="E965" s="327"/>
      <c r="F965" s="327"/>
      <c r="G965" s="67"/>
      <c r="H965" s="327"/>
    </row>
    <row r="966" spans="2:8" ht="13">
      <c r="B966" s="327" t="s">
        <v>1068</v>
      </c>
      <c r="C966" s="328" t="s">
        <v>33</v>
      </c>
      <c r="D966" s="327"/>
      <c r="E966" s="327"/>
      <c r="F966" s="327"/>
      <c r="G966" s="67"/>
      <c r="H966" s="327"/>
    </row>
    <row r="967" spans="2:8" ht="13">
      <c r="B967" s="327" t="s">
        <v>1069</v>
      </c>
      <c r="C967" s="328" t="s">
        <v>33</v>
      </c>
      <c r="D967" s="327"/>
      <c r="E967" s="327"/>
      <c r="F967" s="327"/>
      <c r="G967" s="67"/>
      <c r="H967" s="327"/>
    </row>
    <row r="968" spans="2:8" ht="13">
      <c r="B968" s="67"/>
      <c r="C968" s="67"/>
      <c r="D968" s="67"/>
      <c r="E968" s="67"/>
      <c r="F968" s="67"/>
      <c r="G968" s="67"/>
      <c r="H968" s="67"/>
    </row>
    <row r="969" spans="2:8" ht="13">
      <c r="B969" s="327" t="s">
        <v>1070</v>
      </c>
      <c r="C969" s="327"/>
      <c r="D969" s="327"/>
      <c r="E969" s="327"/>
      <c r="F969" s="327"/>
      <c r="G969" s="67"/>
      <c r="H969" s="329" t="s">
        <v>1071</v>
      </c>
    </row>
    <row r="970" spans="2:8" ht="13">
      <c r="B970" s="327" t="s">
        <v>1072</v>
      </c>
      <c r="C970" s="327"/>
      <c r="D970" s="327"/>
      <c r="E970" s="327"/>
      <c r="F970" s="327"/>
      <c r="G970" s="67"/>
      <c r="H970" s="329" t="s">
        <v>1071</v>
      </c>
    </row>
    <row r="971" spans="2:8" ht="13">
      <c r="B971" s="327" t="s">
        <v>1073</v>
      </c>
      <c r="C971" s="327"/>
      <c r="D971" s="327"/>
      <c r="E971" s="327"/>
      <c r="F971" s="327"/>
      <c r="G971" s="67"/>
      <c r="H971" s="329" t="s">
        <v>1071</v>
      </c>
    </row>
    <row r="972" spans="2:8" ht="13">
      <c r="B972" s="67"/>
      <c r="C972" s="67"/>
      <c r="D972" s="67"/>
      <c r="E972" s="67"/>
      <c r="F972" s="67"/>
      <c r="G972" s="67"/>
      <c r="H972" s="67"/>
    </row>
    <row r="973" spans="2:8" ht="13">
      <c r="B973" s="327" t="s">
        <v>1074</v>
      </c>
      <c r="C973" s="327"/>
      <c r="D973" s="327"/>
      <c r="E973" s="327"/>
      <c r="F973" s="327"/>
      <c r="G973" s="67"/>
      <c r="H973" s="327"/>
    </row>
    <row r="974" spans="2:8" ht="13">
      <c r="B974" s="327" t="s">
        <v>1074</v>
      </c>
      <c r="C974" s="327"/>
      <c r="D974" s="327"/>
      <c r="E974" s="327"/>
      <c r="F974" s="327"/>
      <c r="G974" s="67"/>
      <c r="H974" s="327"/>
    </row>
    <row r="975" spans="2:8" ht="13">
      <c r="B975" s="327" t="s">
        <v>1074</v>
      </c>
      <c r="C975" s="327"/>
      <c r="D975" s="327"/>
      <c r="E975" s="327"/>
      <c r="F975" s="327"/>
      <c r="G975" s="67"/>
      <c r="H975" s="327"/>
    </row>
    <row r="976" spans="2:8" ht="13">
      <c r="B976" s="327" t="s">
        <v>1074</v>
      </c>
      <c r="C976" s="327"/>
      <c r="D976" s="327"/>
      <c r="E976" s="327"/>
      <c r="F976" s="327"/>
      <c r="G976" s="67"/>
      <c r="H976" s="327"/>
    </row>
    <row r="977" spans="2:8" ht="13">
      <c r="B977" s="330" t="s">
        <v>1075</v>
      </c>
      <c r="C977" s="330"/>
      <c r="D977" s="330">
        <f>SUM(D973:D976)</f>
        <v>0</v>
      </c>
      <c r="E977" s="330">
        <f>SUM(E973:E976)</f>
        <v>0</v>
      </c>
      <c r="F977" s="330">
        <f>SUM(F973:F976)</f>
        <v>0</v>
      </c>
      <c r="G977" s="67"/>
      <c r="H977" s="327"/>
    </row>
    <row r="978" spans="2:8" ht="13">
      <c r="B978" s="330" t="s">
        <v>1076</v>
      </c>
      <c r="C978" s="327"/>
      <c r="D978" s="327"/>
      <c r="E978" s="327"/>
      <c r="F978" s="327"/>
      <c r="G978" s="67"/>
      <c r="H978" s="327"/>
    </row>
    <row r="979" spans="2:8" ht="13">
      <c r="B979" s="330" t="s">
        <v>1077</v>
      </c>
      <c r="C979" s="327"/>
      <c r="D979" s="327"/>
      <c r="E979" s="327"/>
      <c r="F979" s="327"/>
      <c r="G979" s="67"/>
      <c r="H979" s="327"/>
    </row>
    <row r="980" spans="2:8" ht="13">
      <c r="B980" s="67"/>
      <c r="C980" s="67"/>
      <c r="D980" s="67"/>
      <c r="E980" s="67"/>
      <c r="F980" s="67"/>
      <c r="G980" s="67"/>
      <c r="H980" s="67"/>
    </row>
    <row r="981" spans="2:8" ht="13">
      <c r="B981" s="327" t="s">
        <v>1078</v>
      </c>
      <c r="C981" s="327"/>
      <c r="D981" s="327"/>
      <c r="E981" s="327"/>
      <c r="F981" s="327"/>
      <c r="G981" s="67"/>
      <c r="H981" s="331"/>
    </row>
    <row r="982" spans="2:8" ht="13">
      <c r="B982" s="327" t="s">
        <v>1079</v>
      </c>
      <c r="C982" s="327"/>
      <c r="D982" s="327"/>
      <c r="E982" s="327"/>
      <c r="F982" s="327"/>
      <c r="G982" s="67"/>
      <c r="H982" s="331"/>
    </row>
    <row r="983" spans="2:8" ht="13">
      <c r="B983" s="327" t="s">
        <v>1080</v>
      </c>
      <c r="C983" s="327"/>
      <c r="D983" s="327"/>
      <c r="E983" s="327"/>
      <c r="F983" s="327"/>
      <c r="G983" s="67"/>
      <c r="H983" s="331"/>
    </row>
    <row r="984" spans="2:8" ht="13">
      <c r="B984" s="67"/>
      <c r="C984" s="67"/>
      <c r="D984" s="67"/>
      <c r="E984" s="67"/>
      <c r="F984" s="67"/>
      <c r="G984" s="67"/>
      <c r="H984" s="67"/>
    </row>
    <row r="985" spans="2:8" ht="13">
      <c r="B985" s="327" t="s">
        <v>1081</v>
      </c>
      <c r="C985" s="327"/>
      <c r="D985" s="328" t="s">
        <v>33</v>
      </c>
      <c r="E985" s="327"/>
      <c r="F985" s="327"/>
      <c r="G985" s="67"/>
      <c r="H985" s="329" t="s">
        <v>1071</v>
      </c>
    </row>
    <row r="986" spans="2:8" ht="13">
      <c r="B986" s="327" t="s">
        <v>1081</v>
      </c>
      <c r="C986" s="327"/>
      <c r="D986" s="328" t="s">
        <v>33</v>
      </c>
      <c r="E986" s="327"/>
      <c r="F986" s="327"/>
      <c r="G986" s="67"/>
      <c r="H986" s="329" t="s">
        <v>1071</v>
      </c>
    </row>
    <row r="987" spans="2:8" ht="13">
      <c r="B987" s="327" t="s">
        <v>1081</v>
      </c>
      <c r="C987" s="327"/>
      <c r="D987" s="328" t="s">
        <v>33</v>
      </c>
      <c r="E987" s="327"/>
      <c r="F987" s="327"/>
      <c r="G987" s="67"/>
      <c r="H987" s="329" t="s">
        <v>1071</v>
      </c>
    </row>
    <row r="988" spans="2:8" ht="13">
      <c r="B988" s="327" t="s">
        <v>1081</v>
      </c>
      <c r="C988" s="327"/>
      <c r="D988" s="328" t="s">
        <v>33</v>
      </c>
      <c r="E988" s="327"/>
      <c r="F988" s="327"/>
      <c r="G988" s="67"/>
      <c r="H988" s="329" t="s">
        <v>1071</v>
      </c>
    </row>
    <row r="989" spans="2:8" ht="13">
      <c r="B989" s="67"/>
      <c r="C989" s="67"/>
      <c r="D989" s="67"/>
      <c r="E989" s="67"/>
      <c r="F989" s="67"/>
      <c r="G989" s="67"/>
      <c r="H989" s="67"/>
    </row>
    <row r="990" spans="2:8" ht="13">
      <c r="B990" s="327" t="s">
        <v>1082</v>
      </c>
      <c r="C990" s="327"/>
      <c r="D990" s="327"/>
      <c r="E990" s="327"/>
      <c r="F990" s="327"/>
      <c r="G990" s="67"/>
      <c r="H990" s="331"/>
    </row>
    <row r="991" spans="2:8" ht="13">
      <c r="B991" s="67"/>
      <c r="C991" s="67"/>
      <c r="D991" s="67"/>
      <c r="E991" s="67"/>
      <c r="F991" s="67"/>
      <c r="G991" s="67"/>
      <c r="H991" s="67"/>
    </row>
    <row r="992" spans="2:8" ht="13">
      <c r="B992" s="304" t="s">
        <v>876</v>
      </c>
      <c r="C992" s="305"/>
      <c r="D992" s="305"/>
      <c r="E992" s="305"/>
      <c r="F992" s="305"/>
      <c r="G992" s="305"/>
      <c r="H992" s="305"/>
    </row>
    <row r="993" spans="2:10">
      <c r="B993" s="1258"/>
      <c r="C993" s="1258"/>
      <c r="D993" s="1258"/>
      <c r="E993" s="1258"/>
      <c r="F993" s="1258"/>
      <c r="G993" s="1258"/>
      <c r="H993" s="1258"/>
    </row>
    <row r="994" spans="2:10" ht="13">
      <c r="B994" s="1359" t="s">
        <v>929</v>
      </c>
      <c r="C994" s="1359"/>
      <c r="D994" s="1359"/>
      <c r="E994" s="1359"/>
      <c r="F994" s="1359"/>
      <c r="G994" s="1359"/>
      <c r="H994" s="1359"/>
    </row>
    <row r="995" spans="2:10">
      <c r="B995" s="1258"/>
      <c r="C995" s="1258"/>
      <c r="D995" s="1258"/>
      <c r="E995" s="1258"/>
      <c r="F995" s="1258"/>
      <c r="G995" s="1258"/>
      <c r="H995" s="1258"/>
    </row>
    <row r="996" spans="2:10" ht="42">
      <c r="B996" s="55" t="s">
        <v>878</v>
      </c>
      <c r="C996" s="1356"/>
      <c r="D996" s="1360"/>
      <c r="E996" s="1360"/>
      <c r="F996" s="1325"/>
      <c r="G996" s="305"/>
      <c r="H996" s="305"/>
    </row>
    <row r="997" spans="2:10" ht="14">
      <c r="B997" s="55" t="s">
        <v>879</v>
      </c>
      <c r="C997" s="1356"/>
      <c r="D997" s="1360"/>
      <c r="E997" s="1360"/>
      <c r="F997" s="1325"/>
      <c r="G997" s="305"/>
      <c r="H997" s="305"/>
    </row>
    <row r="998" spans="2:10" ht="14">
      <c r="B998" s="55" t="s">
        <v>424</v>
      </c>
      <c r="C998" s="1356"/>
      <c r="D998" s="1360"/>
      <c r="E998" s="1360"/>
      <c r="F998" s="1325"/>
      <c r="G998" s="305"/>
      <c r="H998" s="305"/>
    </row>
    <row r="999" spans="2:10" ht="28">
      <c r="B999" s="55" t="s">
        <v>915</v>
      </c>
      <c r="C999" s="1356"/>
      <c r="D999" s="1360"/>
      <c r="E999" s="1360"/>
      <c r="F999" s="1325"/>
      <c r="G999" s="305"/>
      <c r="H999" s="305"/>
    </row>
    <row r="1000" spans="2:10" ht="13">
      <c r="B1000" s="67"/>
      <c r="C1000" s="67"/>
      <c r="D1000" s="67"/>
      <c r="E1000" s="67"/>
      <c r="F1000" s="67"/>
      <c r="G1000" s="67"/>
      <c r="H1000" s="67"/>
    </row>
    <row r="1001" spans="2:10" ht="13">
      <c r="B1001" s="67"/>
      <c r="C1001" s="67"/>
      <c r="D1001" s="67"/>
      <c r="E1001" s="67"/>
      <c r="F1001" s="67"/>
      <c r="G1001" s="67"/>
      <c r="H1001" s="67"/>
    </row>
    <row r="1005" spans="2:10" ht="25">
      <c r="B1005" s="1259" t="s">
        <v>1116</v>
      </c>
      <c r="C1005" s="1259"/>
      <c r="D1005" s="1259"/>
      <c r="E1005" s="1259"/>
      <c r="F1005" s="1259"/>
      <c r="G1005" s="1259"/>
      <c r="H1005" s="299"/>
      <c r="I1005" s="67"/>
      <c r="J1005" s="67"/>
    </row>
    <row r="1006" spans="2:10" ht="25">
      <c r="B1006" s="1256" t="s">
        <v>1117</v>
      </c>
      <c r="C1006" s="1256"/>
      <c r="D1006" s="1256"/>
      <c r="E1006" s="1256"/>
      <c r="F1006" s="1256"/>
      <c r="G1006" s="1256"/>
      <c r="H1006" s="67"/>
      <c r="I1006" s="67"/>
      <c r="J1006" s="67"/>
    </row>
    <row r="1007" spans="2:10" ht="13">
      <c r="B1007" s="67"/>
      <c r="C1007" s="67"/>
      <c r="D1007" s="67"/>
      <c r="E1007" s="67"/>
      <c r="F1007" s="67"/>
      <c r="G1007" s="67"/>
      <c r="H1007" s="67"/>
      <c r="I1007" s="67"/>
      <c r="J1007" s="67"/>
    </row>
    <row r="1008" spans="2:10" ht="13">
      <c r="B1008" s="324" t="s">
        <v>2122</v>
      </c>
      <c r="C1008" s="325" t="s">
        <v>424</v>
      </c>
      <c r="D1008" s="325" t="s">
        <v>1118</v>
      </c>
      <c r="E1008" s="325" t="s">
        <v>1119</v>
      </c>
      <c r="F1008" s="67"/>
      <c r="G1008" s="325" t="s">
        <v>430</v>
      </c>
      <c r="H1008" s="67"/>
      <c r="I1008" s="67"/>
      <c r="J1008" s="67"/>
    </row>
    <row r="1009" spans="2:10" ht="13">
      <c r="B1009" s="67"/>
      <c r="C1009" s="67"/>
      <c r="D1009" s="67"/>
      <c r="E1009" s="67"/>
      <c r="F1009" s="67"/>
      <c r="G1009" s="67"/>
      <c r="H1009" s="67"/>
      <c r="I1009" s="67"/>
      <c r="J1009" s="67"/>
    </row>
    <row r="1010" spans="2:10" ht="13">
      <c r="B1010" s="355" t="s">
        <v>1120</v>
      </c>
      <c r="C1010" s="355"/>
      <c r="D1010" s="355"/>
      <c r="E1010" s="355"/>
      <c r="F1010" s="67"/>
      <c r="G1010" s="356"/>
      <c r="H1010" s="67"/>
      <c r="I1010" s="67"/>
      <c r="J1010" s="67"/>
    </row>
    <row r="1011" spans="2:10" ht="13">
      <c r="B1011" s="355" t="s">
        <v>1120</v>
      </c>
      <c r="C1011" s="355"/>
      <c r="D1011" s="355"/>
      <c r="E1011" s="355"/>
      <c r="F1011" s="67"/>
      <c r="G1011" s="356"/>
      <c r="H1011" s="67"/>
      <c r="I1011" s="67"/>
      <c r="J1011" s="67"/>
    </row>
    <row r="1012" spans="2:10" ht="13">
      <c r="B1012" s="355" t="s">
        <v>1120</v>
      </c>
      <c r="C1012" s="355"/>
      <c r="D1012" s="355"/>
      <c r="E1012" s="355"/>
      <c r="F1012" s="67"/>
      <c r="G1012" s="356"/>
      <c r="H1012" s="128" t="s">
        <v>1230</v>
      </c>
      <c r="I1012" s="67"/>
      <c r="J1012" s="67"/>
    </row>
    <row r="1013" spans="2:10" ht="13">
      <c r="B1013" s="357" t="s">
        <v>1121</v>
      </c>
      <c r="C1013" s="328"/>
      <c r="D1013" s="357">
        <f>SUM(D1007:D1012)</f>
        <v>0</v>
      </c>
      <c r="E1013" s="357">
        <f>SUM(E1007:E1012)</f>
        <v>0</v>
      </c>
      <c r="F1013" s="67"/>
      <c r="G1013" s="356"/>
      <c r="H1013" s="67"/>
      <c r="I1013" s="67"/>
      <c r="J1013" s="67"/>
    </row>
    <row r="1014" spans="2:10" ht="13">
      <c r="B1014" s="67"/>
      <c r="C1014" s="67"/>
      <c r="D1014" s="67"/>
      <c r="E1014" s="67"/>
      <c r="F1014" s="67"/>
      <c r="G1014" s="67"/>
      <c r="H1014" s="67"/>
      <c r="I1014" s="67"/>
      <c r="J1014" s="67"/>
    </row>
    <row r="1015" spans="2:10" ht="13">
      <c r="B1015" s="355" t="s">
        <v>1122</v>
      </c>
      <c r="C1015" s="355"/>
      <c r="D1015" s="355"/>
      <c r="E1015" s="355"/>
      <c r="F1015" s="67"/>
      <c r="G1015" s="356"/>
      <c r="H1015" s="67"/>
      <c r="I1015" s="67"/>
      <c r="J1015" s="67"/>
    </row>
    <row r="1016" spans="2:10" ht="13">
      <c r="B1016" s="355" t="s">
        <v>1122</v>
      </c>
      <c r="C1016" s="355"/>
      <c r="D1016" s="355"/>
      <c r="E1016" s="355"/>
      <c r="F1016" s="67"/>
      <c r="G1016" s="356"/>
      <c r="H1016" s="67"/>
      <c r="I1016" s="67"/>
      <c r="J1016" s="67"/>
    </row>
    <row r="1017" spans="2:10" ht="13">
      <c r="B1017" s="355" t="s">
        <v>1122</v>
      </c>
      <c r="C1017" s="355"/>
      <c r="D1017" s="355"/>
      <c r="E1017" s="355"/>
      <c r="F1017" s="67"/>
      <c r="G1017" s="356"/>
      <c r="H1017" s="128" t="s">
        <v>1230</v>
      </c>
      <c r="I1017" s="67"/>
      <c r="J1017" s="67"/>
    </row>
    <row r="1018" spans="2:10" ht="13">
      <c r="B1018" s="357" t="s">
        <v>1121</v>
      </c>
      <c r="C1018" s="328"/>
      <c r="D1018" s="357">
        <f>SUM(D1010:D1017)</f>
        <v>0</v>
      </c>
      <c r="E1018" s="357">
        <f>SUM(E1010:E1017)</f>
        <v>0</v>
      </c>
      <c r="F1018" s="67"/>
      <c r="G1018" s="356"/>
      <c r="H1018" s="67"/>
      <c r="I1018" s="67"/>
      <c r="J1018" s="67"/>
    </row>
    <row r="1019" spans="2:10" ht="13">
      <c r="B1019" s="67"/>
      <c r="C1019" s="67"/>
      <c r="D1019" s="67"/>
      <c r="E1019" s="67"/>
      <c r="F1019" s="67"/>
      <c r="G1019" s="67"/>
      <c r="H1019" s="67"/>
      <c r="I1019" s="67"/>
      <c r="J1019" s="67"/>
    </row>
    <row r="1020" spans="2:10" ht="13">
      <c r="B1020" s="355" t="s">
        <v>1123</v>
      </c>
      <c r="C1020" s="355"/>
      <c r="D1020" s="355"/>
      <c r="E1020" s="355"/>
      <c r="F1020" s="67"/>
      <c r="G1020" s="356"/>
      <c r="H1020" s="67"/>
      <c r="I1020" s="67"/>
      <c r="J1020" s="67"/>
    </row>
    <row r="1021" spans="2:10" ht="13">
      <c r="B1021" s="355" t="s">
        <v>1124</v>
      </c>
      <c r="C1021" s="355"/>
      <c r="D1021" s="355"/>
      <c r="E1021" s="355"/>
      <c r="F1021" s="67"/>
      <c r="G1021" s="356"/>
      <c r="H1021" s="67"/>
      <c r="I1021" s="67"/>
      <c r="J1021" s="67"/>
    </row>
    <row r="1022" spans="2:10" ht="13">
      <c r="B1022" s="355" t="s">
        <v>1125</v>
      </c>
      <c r="C1022" s="355"/>
      <c r="D1022" s="355"/>
      <c r="E1022" s="355"/>
      <c r="F1022" s="67"/>
      <c r="G1022" s="356"/>
      <c r="H1022" s="128" t="s">
        <v>1230</v>
      </c>
      <c r="I1022" s="67"/>
      <c r="J1022" s="67"/>
    </row>
    <row r="1023" spans="2:10" ht="13">
      <c r="B1023" s="357" t="s">
        <v>1126</v>
      </c>
      <c r="C1023" s="328"/>
      <c r="D1023" s="357">
        <f>SUM(D1020:D1022)</f>
        <v>0</v>
      </c>
      <c r="E1023" s="357">
        <f>SUM(E1020:E1022)</f>
        <v>0</v>
      </c>
      <c r="F1023" s="67"/>
      <c r="G1023" s="356"/>
      <c r="H1023" s="67"/>
      <c r="I1023" s="67"/>
      <c r="J1023" s="67"/>
    </row>
    <row r="1024" spans="2:10" ht="13">
      <c r="B1024" s="67"/>
      <c r="C1024" s="67"/>
      <c r="D1024" s="67"/>
      <c r="E1024" s="67"/>
      <c r="F1024" s="67"/>
      <c r="G1024" s="67"/>
      <c r="H1024" s="67"/>
      <c r="I1024" s="67"/>
      <c r="J1024" s="67"/>
    </row>
    <row r="1025" spans="2:10" ht="13">
      <c r="B1025" s="355" t="s">
        <v>1127</v>
      </c>
      <c r="C1025" s="355"/>
      <c r="D1025" s="355"/>
      <c r="E1025" s="355"/>
      <c r="F1025" s="67"/>
      <c r="G1025" s="356"/>
      <c r="H1025" s="67"/>
      <c r="I1025" s="67"/>
      <c r="J1025" s="67"/>
    </row>
    <row r="1026" spans="2:10" ht="13">
      <c r="B1026" s="355" t="s">
        <v>1127</v>
      </c>
      <c r="C1026" s="355"/>
      <c r="D1026" s="355"/>
      <c r="E1026" s="355"/>
      <c r="F1026" s="67"/>
      <c r="G1026" s="356"/>
      <c r="H1026" s="67"/>
      <c r="I1026" s="67"/>
      <c r="J1026" s="67"/>
    </row>
    <row r="1027" spans="2:10" ht="13">
      <c r="B1027" s="355" t="s">
        <v>1127</v>
      </c>
      <c r="C1027" s="355"/>
      <c r="D1027" s="355"/>
      <c r="E1027" s="355"/>
      <c r="F1027" s="67"/>
      <c r="G1027" s="356"/>
      <c r="H1027" s="128" t="s">
        <v>1230</v>
      </c>
      <c r="I1027" s="67"/>
      <c r="J1027" s="67"/>
    </row>
    <row r="1028" spans="2:10" ht="13">
      <c r="B1028" s="357" t="s">
        <v>1128</v>
      </c>
      <c r="C1028" s="328"/>
      <c r="D1028" s="357">
        <f>SUM(D1025:D1027)</f>
        <v>0</v>
      </c>
      <c r="E1028" s="357">
        <f>SUM(E1025:E1027)</f>
        <v>0</v>
      </c>
      <c r="F1028" s="67"/>
      <c r="G1028" s="356"/>
      <c r="H1028" s="67"/>
      <c r="I1028" s="67"/>
      <c r="J1028" s="67"/>
    </row>
    <row r="1029" spans="2:10" ht="13">
      <c r="B1029" s="156"/>
      <c r="C1029" s="156"/>
      <c r="D1029" s="156"/>
      <c r="E1029" s="156"/>
      <c r="F1029" s="67"/>
      <c r="G1029" s="67"/>
      <c r="H1029" s="67"/>
      <c r="I1029" s="67"/>
      <c r="J1029" s="67"/>
    </row>
    <row r="1030" spans="2:10" ht="13">
      <c r="B1030" s="355" t="s">
        <v>1129</v>
      </c>
      <c r="C1030" s="355"/>
      <c r="D1030" s="355"/>
      <c r="E1030" s="355"/>
      <c r="F1030" s="67"/>
      <c r="G1030" s="356"/>
      <c r="H1030" s="67"/>
      <c r="I1030" s="67"/>
      <c r="J1030" s="67"/>
    </row>
    <row r="1031" spans="2:10" ht="13">
      <c r="B1031" s="355" t="s">
        <v>1129</v>
      </c>
      <c r="C1031" s="355"/>
      <c r="D1031" s="355"/>
      <c r="E1031" s="355"/>
      <c r="F1031" s="67"/>
      <c r="G1031" s="356"/>
      <c r="H1031" s="67"/>
      <c r="I1031" s="67"/>
      <c r="J1031" s="67"/>
    </row>
    <row r="1032" spans="2:10" ht="13">
      <c r="B1032" s="355" t="s">
        <v>1129</v>
      </c>
      <c r="C1032" s="355"/>
      <c r="D1032" s="355"/>
      <c r="E1032" s="355"/>
      <c r="F1032" s="67"/>
      <c r="G1032" s="356"/>
      <c r="H1032" s="128" t="s">
        <v>1230</v>
      </c>
      <c r="I1032" s="67"/>
      <c r="J1032" s="67"/>
    </row>
    <row r="1033" spans="2:10" ht="13">
      <c r="B1033" s="357" t="s">
        <v>1130</v>
      </c>
      <c r="C1033" s="328"/>
      <c r="D1033" s="357">
        <f>SUM(D1030:D1032)</f>
        <v>0</v>
      </c>
      <c r="E1033" s="357">
        <f>SUM(E1030:E1032)</f>
        <v>0</v>
      </c>
      <c r="F1033" s="67"/>
      <c r="G1033" s="356"/>
      <c r="H1033" s="67"/>
      <c r="I1033" s="67"/>
      <c r="J1033" s="67"/>
    </row>
    <row r="1034" spans="2:10" ht="13">
      <c r="B1034" s="67"/>
      <c r="C1034" s="67"/>
      <c r="D1034" s="67"/>
      <c r="E1034" s="67"/>
      <c r="F1034" s="67"/>
      <c r="G1034" s="67"/>
      <c r="H1034" s="67"/>
      <c r="I1034" s="67"/>
      <c r="J1034" s="67"/>
    </row>
    <row r="1035" spans="2:10" ht="13">
      <c r="B1035" s="355" t="s">
        <v>1131</v>
      </c>
      <c r="C1035" s="355"/>
      <c r="D1035" s="355"/>
      <c r="E1035" s="355"/>
      <c r="F1035" s="67"/>
      <c r="G1035" s="356"/>
      <c r="H1035" s="67"/>
      <c r="I1035" s="67"/>
      <c r="J1035" s="67"/>
    </row>
    <row r="1036" spans="2:10" ht="13">
      <c r="B1036" s="355" t="s">
        <v>1131</v>
      </c>
      <c r="C1036" s="355"/>
      <c r="D1036" s="355"/>
      <c r="E1036" s="355"/>
      <c r="F1036" s="67"/>
      <c r="G1036" s="356"/>
      <c r="H1036" s="67"/>
      <c r="I1036" s="67"/>
      <c r="J1036" s="67"/>
    </row>
    <row r="1037" spans="2:10" ht="13">
      <c r="B1037" s="355" t="s">
        <v>1131</v>
      </c>
      <c r="C1037" s="355"/>
      <c r="D1037" s="355"/>
      <c r="E1037" s="355"/>
      <c r="F1037" s="67"/>
      <c r="G1037" s="356"/>
      <c r="H1037" s="128" t="s">
        <v>1230</v>
      </c>
      <c r="I1037" s="67"/>
      <c r="J1037" s="67"/>
    </row>
    <row r="1038" spans="2:10" ht="13">
      <c r="B1038" s="357" t="s">
        <v>1132</v>
      </c>
      <c r="C1038" s="328"/>
      <c r="D1038" s="357">
        <f>SUM(D1035:D1037)</f>
        <v>0</v>
      </c>
      <c r="E1038" s="357">
        <f>SUM(E1035:E1037)</f>
        <v>0</v>
      </c>
      <c r="F1038" s="67"/>
      <c r="G1038" s="356"/>
      <c r="H1038" s="67"/>
      <c r="I1038" s="67"/>
      <c r="J1038" s="67"/>
    </row>
    <row r="1039" spans="2:10" ht="13">
      <c r="B1039" s="67"/>
      <c r="C1039" s="67"/>
      <c r="D1039" s="67"/>
      <c r="E1039" s="67"/>
      <c r="F1039" s="67"/>
      <c r="G1039" s="67"/>
      <c r="H1039" s="67"/>
      <c r="I1039" s="67"/>
      <c r="J1039" s="67"/>
    </row>
    <row r="1040" spans="2:10" ht="13">
      <c r="B1040" s="355" t="s">
        <v>1133</v>
      </c>
      <c r="C1040" s="355"/>
      <c r="D1040" s="328"/>
      <c r="E1040" s="355"/>
      <c r="F1040" s="67"/>
      <c r="G1040" s="356"/>
      <c r="H1040" s="67"/>
      <c r="I1040" s="67"/>
      <c r="J1040" s="67"/>
    </row>
    <row r="1041" spans="2:10" ht="13">
      <c r="B1041" s="355" t="s">
        <v>1134</v>
      </c>
      <c r="C1041" s="355"/>
      <c r="D1041" s="328"/>
      <c r="E1041" s="355"/>
      <c r="F1041" s="67"/>
      <c r="G1041" s="356"/>
      <c r="H1041" s="67"/>
      <c r="I1041" s="67"/>
      <c r="J1041" s="67"/>
    </row>
    <row r="1042" spans="2:10" ht="13">
      <c r="B1042" s="355" t="s">
        <v>1135</v>
      </c>
      <c r="C1042" s="355"/>
      <c r="D1042" s="328"/>
      <c r="E1042" s="355"/>
      <c r="F1042" s="67"/>
      <c r="G1042" s="356"/>
      <c r="H1042" s="67"/>
      <c r="I1042" s="67"/>
      <c r="J1042" s="67"/>
    </row>
    <row r="1043" spans="2:10" ht="13">
      <c r="B1043" s="355" t="s">
        <v>1136</v>
      </c>
      <c r="C1043" s="355"/>
      <c r="D1043" s="328"/>
      <c r="E1043" s="355"/>
      <c r="F1043" s="67"/>
      <c r="G1043" s="356"/>
      <c r="H1043" s="67"/>
      <c r="I1043" s="67"/>
      <c r="J1043" s="67"/>
    </row>
    <row r="1044" spans="2:10" ht="13">
      <c r="B1044" s="67"/>
      <c r="C1044" s="67"/>
      <c r="D1044" s="67"/>
      <c r="E1044" s="67"/>
      <c r="F1044" s="67"/>
      <c r="G1044" s="67"/>
      <c r="H1044" s="67"/>
      <c r="I1044" s="67"/>
      <c r="J1044" s="67"/>
    </row>
    <row r="1045" spans="2:10" ht="13">
      <c r="B1045" s="304" t="s">
        <v>876</v>
      </c>
      <c r="C1045" s="305"/>
      <c r="D1045" s="305"/>
      <c r="E1045" s="305"/>
      <c r="F1045" s="305"/>
      <c r="G1045" s="305"/>
      <c r="H1045" s="305"/>
      <c r="I1045" s="67"/>
      <c r="J1045" s="67"/>
    </row>
    <row r="1046" spans="2:10" ht="13">
      <c r="B1046" s="1258"/>
      <c r="C1046" s="1258"/>
      <c r="D1046" s="1258"/>
      <c r="E1046" s="1258"/>
      <c r="F1046" s="1258"/>
      <c r="G1046" s="1258"/>
      <c r="H1046" s="1258"/>
      <c r="I1046" s="67"/>
      <c r="J1046" s="67"/>
    </row>
    <row r="1047" spans="2:10" ht="13">
      <c r="B1047" s="307" t="s">
        <v>929</v>
      </c>
      <c r="C1047" s="307"/>
      <c r="D1047" s="307"/>
      <c r="E1047" s="307"/>
      <c r="F1047" s="307"/>
      <c r="G1047" s="307"/>
      <c r="H1047" s="307"/>
      <c r="I1047" s="67"/>
      <c r="J1047" s="67"/>
    </row>
    <row r="1048" spans="2:10" ht="13">
      <c r="B1048" s="1258"/>
      <c r="C1048" s="1258"/>
      <c r="D1048" s="1258"/>
      <c r="E1048" s="1258"/>
      <c r="F1048" s="1258"/>
      <c r="G1048" s="1258"/>
      <c r="H1048" s="1258"/>
      <c r="I1048" s="67"/>
      <c r="J1048" s="67"/>
    </row>
    <row r="1049" spans="2:10" ht="42">
      <c r="B1049" s="55" t="s">
        <v>878</v>
      </c>
      <c r="C1049" s="74"/>
      <c r="D1049" s="305"/>
      <c r="E1049" s="305"/>
      <c r="F1049" s="305"/>
      <c r="G1049" s="305"/>
      <c r="H1049" s="305"/>
      <c r="I1049" s="67"/>
      <c r="J1049" s="67"/>
    </row>
    <row r="1050" spans="2:10" ht="14">
      <c r="B1050" s="55" t="s">
        <v>879</v>
      </c>
      <c r="C1050" s="74"/>
      <c r="D1050" s="305"/>
      <c r="E1050" s="305"/>
      <c r="F1050" s="305"/>
      <c r="G1050" s="305"/>
      <c r="H1050" s="305"/>
      <c r="I1050" s="67"/>
      <c r="J1050" s="67"/>
    </row>
    <row r="1051" spans="2:10" ht="14">
      <c r="B1051" s="55" t="s">
        <v>424</v>
      </c>
      <c r="C1051" s="74"/>
      <c r="D1051" s="305"/>
      <c r="E1051" s="305"/>
      <c r="F1051" s="305"/>
      <c r="G1051" s="305"/>
      <c r="H1051" s="305"/>
      <c r="I1051" s="67"/>
      <c r="J1051" s="67"/>
    </row>
    <row r="1052" spans="2:10" ht="28">
      <c r="B1052" s="55" t="s">
        <v>915</v>
      </c>
      <c r="C1052" s="74"/>
      <c r="D1052" s="305"/>
      <c r="E1052" s="305"/>
      <c r="F1052" s="305"/>
      <c r="G1052" s="305"/>
      <c r="H1052" s="305"/>
      <c r="I1052" s="67"/>
      <c r="J1052" s="67"/>
    </row>
    <row r="1057" spans="2:15" ht="25">
      <c r="B1057" s="1259" t="s">
        <v>1137</v>
      </c>
      <c r="C1057" s="1259"/>
      <c r="D1057" s="1259"/>
      <c r="E1057" s="1259"/>
      <c r="F1057" s="1259"/>
      <c r="G1057" s="1259"/>
      <c r="H1057" s="1259"/>
      <c r="I1057" s="1259"/>
      <c r="J1057" s="1259"/>
      <c r="K1057" s="358"/>
      <c r="L1057" s="358"/>
      <c r="M1057" s="358"/>
      <c r="N1057" s="358"/>
      <c r="O1057" s="358"/>
    </row>
    <row r="1058" spans="2:15" ht="25">
      <c r="B1058" s="1256" t="s">
        <v>1138</v>
      </c>
      <c r="C1058" s="1256"/>
      <c r="D1058" s="1256"/>
      <c r="E1058" s="1256"/>
      <c r="F1058" s="1256"/>
      <c r="G1058" s="1256"/>
      <c r="H1058" s="1256"/>
      <c r="I1058" s="1256"/>
      <c r="J1058" s="1256"/>
      <c r="K1058" s="358"/>
      <c r="L1058" s="358"/>
      <c r="M1058" s="358"/>
      <c r="N1058" s="358"/>
      <c r="O1058" s="358"/>
    </row>
    <row r="1059" spans="2:15" ht="13">
      <c r="B1059" s="358"/>
      <c r="C1059" s="358"/>
      <c r="D1059" s="358"/>
      <c r="E1059" s="358"/>
      <c r="F1059" s="358"/>
      <c r="G1059" s="358"/>
      <c r="H1059" s="358"/>
      <c r="I1059" s="358"/>
      <c r="J1059" s="358"/>
      <c r="K1059" s="358"/>
      <c r="L1059" s="358"/>
      <c r="M1059" s="358"/>
      <c r="N1059" s="358"/>
      <c r="O1059" s="358"/>
    </row>
    <row r="1060" spans="2:15" ht="13">
      <c r="B1060" s="334"/>
      <c r="C1060" s="359"/>
      <c r="D1060" s="359"/>
      <c r="E1060" s="359"/>
      <c r="F1060" s="359"/>
      <c r="G1060" s="359"/>
      <c r="H1060" s="359"/>
      <c r="I1060" s="359"/>
      <c r="J1060" s="359"/>
      <c r="K1060" s="359"/>
      <c r="L1060" s="358"/>
      <c r="M1060" s="358"/>
      <c r="N1060" s="358"/>
      <c r="O1060" s="358"/>
    </row>
    <row r="1061" spans="2:15" ht="14">
      <c r="B1061" s="1345" t="s">
        <v>1139</v>
      </c>
      <c r="C1061" s="1345" t="s">
        <v>2123</v>
      </c>
      <c r="D1061" s="5" t="s">
        <v>1140</v>
      </c>
      <c r="E1061" s="1345" t="s">
        <v>1141</v>
      </c>
      <c r="F1061" s="1345"/>
      <c r="G1061" s="1345"/>
      <c r="H1061" s="1345"/>
      <c r="I1061" s="1345" t="s">
        <v>1050</v>
      </c>
      <c r="J1061" s="1345" t="s">
        <v>1142</v>
      </c>
      <c r="K1061" s="358"/>
      <c r="L1061" s="358"/>
      <c r="M1061" s="358"/>
      <c r="N1061" s="358"/>
      <c r="O1061" s="358"/>
    </row>
    <row r="1062" spans="2:15" ht="28">
      <c r="B1062" s="1345"/>
      <c r="C1062" s="1345"/>
      <c r="D1062" s="5" t="s">
        <v>1143</v>
      </c>
      <c r="E1062" s="5" t="s">
        <v>1144</v>
      </c>
      <c r="F1062" s="5" t="s">
        <v>1145</v>
      </c>
      <c r="G1062" s="5" t="s">
        <v>1146</v>
      </c>
      <c r="H1062" s="5" t="s">
        <v>1147</v>
      </c>
      <c r="I1062" s="1345"/>
      <c r="J1062" s="1345"/>
      <c r="K1062" s="358"/>
      <c r="L1062" s="358"/>
      <c r="M1062" s="358"/>
      <c r="N1062" s="358"/>
      <c r="O1062" s="358"/>
    </row>
    <row r="1063" spans="2:15" ht="350">
      <c r="B1063" s="6"/>
      <c r="C1063" s="6"/>
      <c r="D1063" s="6"/>
      <c r="E1063" s="6"/>
      <c r="F1063" s="6"/>
      <c r="G1063" s="6"/>
      <c r="H1063" s="6"/>
      <c r="I1063" s="360" t="s">
        <v>1264</v>
      </c>
      <c r="J1063" s="360" t="s">
        <v>1265</v>
      </c>
      <c r="K1063" s="358"/>
      <c r="L1063" s="358"/>
      <c r="M1063" s="358"/>
      <c r="N1063" s="358"/>
      <c r="O1063" s="358"/>
    </row>
    <row r="1064" spans="2:15" ht="13">
      <c r="B1064" s="6"/>
      <c r="C1064" s="6"/>
      <c r="D1064" s="6"/>
      <c r="E1064" s="6"/>
      <c r="F1064" s="6"/>
      <c r="G1064" s="6"/>
      <c r="H1064" s="6"/>
      <c r="I1064" s="361"/>
      <c r="J1064" s="361"/>
      <c r="K1064" s="358"/>
      <c r="L1064" s="358"/>
      <c r="M1064" s="358"/>
      <c r="N1064" s="358"/>
      <c r="O1064" s="358"/>
    </row>
    <row r="1065" spans="2:15" ht="13">
      <c r="B1065" s="6"/>
      <c r="C1065" s="6"/>
      <c r="D1065" s="6"/>
      <c r="E1065" s="6"/>
      <c r="F1065" s="6"/>
      <c r="G1065" s="6"/>
      <c r="H1065" s="6"/>
      <c r="I1065" s="6"/>
      <c r="J1065" s="15"/>
      <c r="K1065" s="358"/>
      <c r="L1065" s="358"/>
      <c r="M1065" s="358"/>
      <c r="N1065" s="358"/>
      <c r="O1065" s="358"/>
    </row>
    <row r="1066" spans="2:15" ht="13">
      <c r="B1066" s="6"/>
      <c r="C1066" s="6"/>
      <c r="D1066" s="6"/>
      <c r="E1066" s="6"/>
      <c r="F1066" s="6"/>
      <c r="G1066" s="6"/>
      <c r="H1066" s="6"/>
      <c r="I1066" s="361"/>
      <c r="J1066" s="361"/>
      <c r="K1066" s="760" t="s">
        <v>1230</v>
      </c>
      <c r="L1066" s="358"/>
      <c r="M1066" s="358"/>
      <c r="N1066" s="358"/>
      <c r="O1066" s="358"/>
    </row>
    <row r="1067" spans="2:15" ht="13">
      <c r="B1067" s="362"/>
      <c r="C1067" s="358"/>
      <c r="D1067" s="358"/>
      <c r="E1067" s="358"/>
      <c r="F1067" s="358"/>
      <c r="G1067" s="358"/>
      <c r="H1067" s="358"/>
      <c r="I1067" s="358"/>
      <c r="J1067" s="358"/>
      <c r="K1067" s="358"/>
      <c r="L1067" s="358"/>
      <c r="M1067" s="358"/>
      <c r="N1067" s="358"/>
      <c r="O1067" s="358"/>
    </row>
    <row r="1068" spans="2:15" ht="13">
      <c r="B1068" s="304" t="s">
        <v>876</v>
      </c>
      <c r="C1068" s="305"/>
      <c r="D1068" s="305"/>
      <c r="E1068" s="305"/>
      <c r="F1068" s="305"/>
      <c r="G1068" s="305"/>
      <c r="H1068" s="305"/>
      <c r="I1068" s="358"/>
      <c r="J1068" s="358"/>
      <c r="K1068" s="358"/>
      <c r="L1068" s="358"/>
      <c r="M1068" s="358"/>
      <c r="N1068" s="358"/>
      <c r="O1068" s="358"/>
    </row>
    <row r="1069" spans="2:15" ht="13">
      <c r="B1069" s="1258"/>
      <c r="C1069" s="1258"/>
      <c r="D1069" s="1258"/>
      <c r="E1069" s="1258"/>
      <c r="F1069" s="1258"/>
      <c r="G1069" s="1258"/>
      <c r="H1069" s="1258"/>
      <c r="I1069" s="358"/>
      <c r="J1069" s="358"/>
      <c r="K1069" s="358"/>
      <c r="L1069" s="358"/>
      <c r="M1069" s="358"/>
      <c r="N1069" s="358"/>
      <c r="O1069" s="358"/>
    </row>
    <row r="1070" spans="2:15" ht="13">
      <c r="B1070" s="307" t="s">
        <v>929</v>
      </c>
      <c r="C1070" s="307"/>
      <c r="D1070" s="307"/>
      <c r="E1070" s="307"/>
      <c r="F1070" s="307"/>
      <c r="G1070" s="307"/>
      <c r="H1070" s="307"/>
      <c r="I1070" s="358"/>
      <c r="J1070" s="358"/>
      <c r="K1070" s="358"/>
      <c r="L1070" s="358"/>
      <c r="M1070" s="358"/>
      <c r="N1070" s="358"/>
      <c r="O1070" s="358"/>
    </row>
    <row r="1071" spans="2:15" ht="13">
      <c r="B1071" s="1258"/>
      <c r="C1071" s="1258"/>
      <c r="D1071" s="1258"/>
      <c r="E1071" s="1258"/>
      <c r="F1071" s="1258"/>
      <c r="G1071" s="1258"/>
      <c r="H1071" s="1258"/>
      <c r="I1071" s="358"/>
      <c r="J1071" s="358"/>
      <c r="K1071" s="358"/>
      <c r="L1071" s="358"/>
      <c r="M1071" s="358"/>
      <c r="N1071" s="358"/>
      <c r="O1071" s="358"/>
    </row>
    <row r="1072" spans="2:15" ht="42">
      <c r="B1072" s="55" t="s">
        <v>878</v>
      </c>
      <c r="C1072" s="74"/>
      <c r="D1072" s="305"/>
      <c r="E1072" s="305"/>
      <c r="F1072" s="305"/>
      <c r="G1072" s="305"/>
      <c r="H1072" s="305"/>
      <c r="I1072" s="358"/>
      <c r="J1072" s="358"/>
      <c r="K1072" s="358"/>
      <c r="L1072" s="358"/>
      <c r="M1072" s="358"/>
      <c r="N1072" s="358"/>
      <c r="O1072" s="358"/>
    </row>
    <row r="1073" spans="2:15" ht="14">
      <c r="B1073" s="55" t="s">
        <v>879</v>
      </c>
      <c r="C1073" s="74"/>
      <c r="D1073" s="305"/>
      <c r="E1073" s="305"/>
      <c r="F1073" s="305"/>
      <c r="G1073" s="305"/>
      <c r="H1073" s="305"/>
      <c r="I1073" s="358"/>
      <c r="J1073" s="358"/>
      <c r="K1073" s="358"/>
      <c r="L1073" s="358"/>
      <c r="M1073" s="358"/>
      <c r="N1073" s="358"/>
      <c r="O1073" s="358"/>
    </row>
    <row r="1074" spans="2:15" ht="14">
      <c r="B1074" s="55" t="s">
        <v>424</v>
      </c>
      <c r="C1074" s="74"/>
      <c r="D1074" s="305"/>
      <c r="E1074" s="305"/>
      <c r="F1074" s="305"/>
      <c r="G1074" s="305"/>
      <c r="H1074" s="305"/>
      <c r="I1074" s="358"/>
      <c r="J1074" s="358"/>
      <c r="K1074" s="358"/>
      <c r="L1074" s="358"/>
      <c r="M1074" s="358"/>
      <c r="N1074" s="358"/>
      <c r="O1074" s="358"/>
    </row>
    <row r="1075" spans="2:15" ht="28">
      <c r="B1075" s="55" t="s">
        <v>915</v>
      </c>
      <c r="C1075" s="74"/>
      <c r="D1075" s="305"/>
      <c r="E1075" s="305"/>
      <c r="F1075" s="305"/>
      <c r="G1075" s="305"/>
      <c r="H1075" s="305"/>
      <c r="I1075" s="358"/>
      <c r="J1075" s="358"/>
      <c r="K1075" s="358"/>
      <c r="L1075" s="358"/>
      <c r="M1075" s="358"/>
      <c r="N1075" s="358"/>
      <c r="O1075" s="358"/>
    </row>
    <row r="1076" spans="2:15" ht="13">
      <c r="B1076" s="358"/>
      <c r="C1076" s="358"/>
      <c r="D1076" s="358"/>
      <c r="E1076" s="358"/>
      <c r="F1076" s="358"/>
      <c r="G1076" s="358"/>
      <c r="H1076" s="358"/>
      <c r="I1076" s="358"/>
      <c r="J1076" s="358"/>
      <c r="K1076" s="358"/>
      <c r="L1076" s="358"/>
      <c r="M1076" s="358"/>
      <c r="N1076" s="358"/>
      <c r="O1076" s="358"/>
    </row>
    <row r="1081" spans="2:15" ht="25">
      <c r="B1081" s="1259" t="s">
        <v>2045</v>
      </c>
      <c r="C1081" s="1259"/>
      <c r="D1081" s="1259"/>
      <c r="E1081" s="1259"/>
      <c r="F1081" s="1259"/>
      <c r="G1081" s="1259"/>
      <c r="H1081" s="1259"/>
      <c r="I1081" s="1259"/>
      <c r="J1081" s="1259"/>
      <c r="K1081" s="1259"/>
      <c r="L1081" s="1259"/>
    </row>
    <row r="1082" spans="2:15" ht="25">
      <c r="B1082" s="1256" t="s">
        <v>1037</v>
      </c>
      <c r="C1082" s="1256"/>
      <c r="D1082" s="1256"/>
      <c r="E1082" s="1256"/>
      <c r="F1082" s="1256"/>
      <c r="G1082" s="1256"/>
      <c r="H1082" s="1256"/>
      <c r="I1082" s="1256"/>
      <c r="J1082" s="1256"/>
      <c r="K1082" s="1256"/>
      <c r="L1082" s="1256"/>
    </row>
    <row r="1083" spans="2:15" ht="15">
      <c r="B1083" s="67"/>
      <c r="C1083" s="67"/>
      <c r="D1083" s="67"/>
      <c r="E1083" s="67"/>
      <c r="F1083" s="67"/>
      <c r="G1083" s="67"/>
      <c r="H1083" s="67"/>
      <c r="I1083" s="67"/>
      <c r="J1083" s="67"/>
      <c r="K1083" s="67"/>
      <c r="L1083"/>
    </row>
    <row r="1084" spans="2:15">
      <c r="B1084" s="1252" t="s">
        <v>2124</v>
      </c>
      <c r="C1084" s="1252" t="s">
        <v>2125</v>
      </c>
      <c r="D1084" s="1252" t="s">
        <v>2126</v>
      </c>
      <c r="E1084" s="1252" t="s">
        <v>2127</v>
      </c>
      <c r="F1084" s="1252"/>
      <c r="G1084" s="1252"/>
      <c r="H1084" s="1252"/>
      <c r="I1084" s="1252"/>
      <c r="J1084" s="1252" t="s">
        <v>2128</v>
      </c>
      <c r="K1084" s="1252" t="s">
        <v>2129</v>
      </c>
      <c r="L1084" s="1252" t="s">
        <v>2130</v>
      </c>
    </row>
    <row r="1085" spans="2:15" ht="65">
      <c r="B1085" s="1253"/>
      <c r="C1085" s="1253"/>
      <c r="D1085" s="1253"/>
      <c r="E1085" s="347" t="s">
        <v>2131</v>
      </c>
      <c r="F1085" s="347" t="s">
        <v>2132</v>
      </c>
      <c r="G1085" s="347" t="s">
        <v>2133</v>
      </c>
      <c r="H1085" s="347" t="s">
        <v>2134</v>
      </c>
      <c r="I1085" s="347" t="s">
        <v>2135</v>
      </c>
      <c r="J1085" s="1253"/>
      <c r="K1085" s="1253"/>
      <c r="L1085" s="1253"/>
    </row>
    <row r="1086" spans="2:15">
      <c r="B1086" s="706"/>
      <c r="C1086" s="713"/>
      <c r="D1086" s="713"/>
      <c r="E1086" s="713"/>
      <c r="F1086" s="713"/>
      <c r="G1086" s="713"/>
      <c r="H1086" s="713"/>
      <c r="I1086" s="713"/>
      <c r="J1086" s="745"/>
      <c r="K1086" s="745"/>
      <c r="L1086" s="745"/>
    </row>
    <row r="1087" spans="2:15">
      <c r="B1087" s="707"/>
      <c r="C1087" s="716"/>
      <c r="D1087" s="716"/>
      <c r="E1087" s="716"/>
      <c r="F1087" s="716"/>
      <c r="G1087" s="716"/>
      <c r="H1087" s="716"/>
      <c r="I1087" s="716"/>
      <c r="J1087" s="745"/>
      <c r="K1087" s="746"/>
      <c r="L1087" s="746"/>
    </row>
    <row r="1088" spans="2:15">
      <c r="B1088" s="707"/>
      <c r="C1088" s="716"/>
      <c r="D1088" s="716"/>
      <c r="E1088" s="716"/>
      <c r="F1088" s="716"/>
      <c r="G1088" s="716"/>
      <c r="H1088" s="716"/>
      <c r="I1088" s="716"/>
      <c r="J1088" s="745"/>
      <c r="K1088" s="746"/>
      <c r="L1088" s="746"/>
    </row>
    <row r="1089" spans="2:12">
      <c r="B1089" s="707"/>
      <c r="C1089" s="716"/>
      <c r="D1089" s="716"/>
      <c r="E1089" s="716"/>
      <c r="F1089" s="716"/>
      <c r="G1089" s="716"/>
      <c r="H1089" s="716"/>
      <c r="I1089" s="716"/>
      <c r="J1089" s="745"/>
      <c r="K1089" s="746"/>
      <c r="L1089" s="746"/>
    </row>
    <row r="1090" spans="2:12">
      <c r="B1090" s="707"/>
      <c r="C1090" s="716"/>
      <c r="D1090" s="716"/>
      <c r="E1090" s="716"/>
      <c r="F1090" s="716"/>
      <c r="G1090" s="716"/>
      <c r="H1090" s="716"/>
      <c r="I1090" s="716"/>
      <c r="J1090" s="745"/>
      <c r="K1090" s="746"/>
      <c r="L1090" s="746"/>
    </row>
    <row r="1091" spans="2:12">
      <c r="B1091" s="707"/>
      <c r="C1091" s="716"/>
      <c r="D1091" s="716"/>
      <c r="E1091" s="716"/>
      <c r="F1091" s="716"/>
      <c r="G1091" s="716"/>
      <c r="H1091" s="716"/>
      <c r="I1091" s="716"/>
      <c r="J1091" s="745"/>
      <c r="K1091" s="746"/>
      <c r="L1091" s="746"/>
    </row>
    <row r="1092" spans="2:12">
      <c r="B1092" s="707"/>
      <c r="C1092" s="716"/>
      <c r="D1092" s="716"/>
      <c r="E1092" s="716"/>
      <c r="F1092" s="716"/>
      <c r="G1092" s="716"/>
      <c r="H1092" s="716"/>
      <c r="I1092" s="716"/>
      <c r="J1092" s="745"/>
      <c r="K1092" s="746"/>
      <c r="L1092" s="746"/>
    </row>
    <row r="1093" spans="2:12">
      <c r="B1093" s="707"/>
      <c r="C1093" s="716"/>
      <c r="D1093" s="716"/>
      <c r="E1093" s="716"/>
      <c r="F1093" s="716"/>
      <c r="G1093" s="716"/>
      <c r="H1093" s="716"/>
      <c r="I1093" s="716"/>
      <c r="J1093" s="745"/>
      <c r="K1093" s="746"/>
      <c r="L1093" s="746"/>
    </row>
    <row r="1094" spans="2:12">
      <c r="B1094" s="707"/>
      <c r="C1094" s="716"/>
      <c r="D1094" s="716"/>
      <c r="E1094" s="716"/>
      <c r="F1094" s="716"/>
      <c r="G1094" s="716"/>
      <c r="H1094" s="716"/>
      <c r="I1094" s="716"/>
      <c r="J1094" s="745"/>
      <c r="K1094" s="746"/>
      <c r="L1094" s="746"/>
    </row>
    <row r="1095" spans="2:12">
      <c r="B1095" s="707"/>
      <c r="C1095" s="716"/>
      <c r="D1095" s="716"/>
      <c r="E1095" s="716"/>
      <c r="F1095" s="716"/>
      <c r="G1095" s="716"/>
      <c r="H1095" s="716"/>
      <c r="I1095" s="716"/>
      <c r="J1095" s="745"/>
      <c r="K1095" s="746"/>
      <c r="L1095" s="746"/>
    </row>
    <row r="1096" spans="2:12">
      <c r="B1096" s="708"/>
      <c r="C1096" s="721"/>
      <c r="D1096" s="721"/>
      <c r="E1096" s="721"/>
      <c r="F1096" s="721"/>
      <c r="G1096" s="721"/>
      <c r="H1096" s="721"/>
      <c r="I1096" s="721"/>
      <c r="J1096" s="745"/>
      <c r="K1096" s="747"/>
      <c r="L1096" s="747"/>
    </row>
    <row r="1097" spans="2:12">
      <c r="B1097" s="724"/>
      <c r="C1097" s="725"/>
      <c r="D1097" s="725"/>
      <c r="E1097" s="725"/>
      <c r="F1097" s="725"/>
      <c r="G1097" s="725"/>
      <c r="H1097" s="725"/>
      <c r="I1097" s="725"/>
      <c r="J1097" s="748"/>
      <c r="K1097" s="748"/>
      <c r="L1097" s="748"/>
    </row>
    <row r="1098" spans="2:12" ht="15">
      <c r="B1098"/>
      <c r="C1098"/>
      <c r="D1098"/>
      <c r="E1098"/>
      <c r="F1098"/>
      <c r="G1098"/>
      <c r="H1098"/>
      <c r="I1098"/>
      <c r="J1098"/>
      <c r="K1098"/>
      <c r="L1098"/>
    </row>
    <row r="1099" spans="2:12" ht="15">
      <c r="B1099" s="710" t="s">
        <v>876</v>
      </c>
      <c r="C1099" s="711"/>
      <c r="D1099" s="711"/>
      <c r="E1099" s="711"/>
      <c r="F1099" s="711"/>
      <c r="G1099"/>
      <c r="H1099"/>
      <c r="I1099"/>
      <c r="J1099"/>
      <c r="K1099"/>
      <c r="L1099"/>
    </row>
    <row r="1100" spans="2:12" ht="15">
      <c r="B1100" s="1247"/>
      <c r="C1100" s="1247"/>
      <c r="D1100" s="1247"/>
      <c r="E1100" s="1247"/>
      <c r="F1100" s="1247"/>
      <c r="G1100"/>
      <c r="H1100"/>
      <c r="I1100"/>
      <c r="J1100"/>
      <c r="K1100"/>
      <c r="L1100"/>
    </row>
    <row r="1101" spans="2:12" ht="15">
      <c r="B1101" s="712" t="s">
        <v>929</v>
      </c>
      <c r="C1101" s="712"/>
      <c r="D1101" s="712"/>
      <c r="E1101" s="712"/>
      <c r="F1101" s="712"/>
      <c r="G1101"/>
      <c r="H1101"/>
      <c r="I1101"/>
      <c r="J1101"/>
      <c r="K1101"/>
      <c r="L1101"/>
    </row>
    <row r="1102" spans="2:12" ht="15">
      <c r="B1102" s="1247"/>
      <c r="C1102" s="1247"/>
      <c r="D1102" s="1247"/>
      <c r="E1102" s="1247"/>
      <c r="F1102" s="1247"/>
      <c r="G1102"/>
      <c r="H1102"/>
      <c r="I1102"/>
      <c r="J1102"/>
      <c r="K1102"/>
      <c r="L1102"/>
    </row>
    <row r="1103" spans="2:12" ht="42">
      <c r="B1103" s="55" t="s">
        <v>878</v>
      </c>
      <c r="C1103" s="74"/>
      <c r="D1103" s="66"/>
      <c r="E1103" s="711"/>
      <c r="F1103" s="711"/>
      <c r="G1103"/>
      <c r="H1103"/>
      <c r="I1103"/>
      <c r="J1103"/>
      <c r="K1103"/>
      <c r="L1103"/>
    </row>
    <row r="1104" spans="2:12" ht="15">
      <c r="B1104" s="55" t="s">
        <v>879</v>
      </c>
      <c r="C1104" s="74"/>
      <c r="D1104" s="66"/>
      <c r="E1104" s="711"/>
      <c r="F1104" s="711"/>
      <c r="G1104"/>
      <c r="H1104"/>
      <c r="I1104"/>
      <c r="J1104"/>
      <c r="K1104"/>
      <c r="L1104"/>
    </row>
    <row r="1105" spans="2:12" ht="15">
      <c r="B1105" s="55" t="s">
        <v>424</v>
      </c>
      <c r="C1105" s="74"/>
      <c r="D1105" s="66"/>
      <c r="E1105" s="711"/>
      <c r="F1105" s="711"/>
      <c r="G1105"/>
      <c r="H1105"/>
      <c r="I1105"/>
      <c r="J1105"/>
      <c r="K1105"/>
      <c r="L1105"/>
    </row>
    <row r="1106" spans="2:12" ht="28">
      <c r="B1106" s="55" t="s">
        <v>915</v>
      </c>
      <c r="C1106" s="74"/>
      <c r="D1106" s="66"/>
      <c r="E1106" s="711"/>
      <c r="F1106" s="711"/>
      <c r="G1106"/>
      <c r="H1106"/>
      <c r="I1106"/>
      <c r="J1106"/>
      <c r="K1106"/>
      <c r="L1106"/>
    </row>
    <row r="1107" spans="2:12" ht="15">
      <c r="B1107"/>
      <c r="C1107"/>
      <c r="D1107"/>
      <c r="E1107"/>
      <c r="F1107"/>
      <c r="G1107"/>
      <c r="H1107"/>
      <c r="I1107"/>
      <c r="J1107"/>
      <c r="K1107"/>
      <c r="L1107"/>
    </row>
    <row r="1108" spans="2:12" ht="15">
      <c r="B1108"/>
      <c r="C1108"/>
      <c r="D1108"/>
      <c r="E1108"/>
      <c r="F1108"/>
      <c r="G1108"/>
      <c r="H1108"/>
      <c r="I1108"/>
      <c r="J1108"/>
      <c r="K1108"/>
      <c r="L1108"/>
    </row>
    <row r="1109" spans="2:12" ht="15">
      <c r="B1109"/>
      <c r="C1109"/>
      <c r="D1109"/>
      <c r="E1109"/>
      <c r="F1109"/>
      <c r="G1109"/>
      <c r="H1109"/>
      <c r="I1109"/>
      <c r="J1109"/>
      <c r="K1109"/>
      <c r="L1109"/>
    </row>
    <row r="1110" spans="2:12" ht="15">
      <c r="B1110"/>
      <c r="C1110"/>
      <c r="D1110"/>
      <c r="E1110"/>
      <c r="F1110"/>
      <c r="G1110"/>
      <c r="H1110"/>
      <c r="I1110"/>
      <c r="J1110"/>
      <c r="K1110"/>
      <c r="L1110"/>
    </row>
    <row r="1111" spans="2:12" ht="15">
      <c r="B1111"/>
      <c r="C1111"/>
      <c r="D1111"/>
      <c r="E1111"/>
      <c r="F1111"/>
      <c r="G1111"/>
      <c r="H1111"/>
      <c r="I1111"/>
      <c r="J1111"/>
      <c r="K1111"/>
      <c r="L1111"/>
    </row>
    <row r="1112" spans="2:12" ht="15">
      <c r="B1112"/>
      <c r="C1112"/>
      <c r="D1112"/>
      <c r="E1112"/>
      <c r="F1112"/>
      <c r="G1112"/>
      <c r="H1112"/>
      <c r="I1112"/>
      <c r="J1112"/>
      <c r="K1112"/>
      <c r="L1112"/>
    </row>
    <row r="1115" spans="2:12" ht="23">
      <c r="B1115" s="1361" t="s">
        <v>2136</v>
      </c>
      <c r="C1115" s="1361"/>
      <c r="D1115" s="1361"/>
      <c r="E1115" s="1361"/>
      <c r="F1115" s="1361"/>
      <c r="G1115" s="1361"/>
      <c r="H1115" s="1361"/>
      <c r="I1115" s="119"/>
    </row>
    <row r="1116" spans="2:12" ht="21">
      <c r="B1116" s="1362" t="s">
        <v>2137</v>
      </c>
      <c r="C1116" s="1362"/>
      <c r="D1116" s="1362"/>
      <c r="E1116" s="1362"/>
      <c r="F1116" s="1362"/>
      <c r="G1116" s="1362"/>
      <c r="H1116" s="1362"/>
      <c r="I1116" s="119"/>
    </row>
    <row r="1117" spans="2:12">
      <c r="B1117" s="761"/>
      <c r="C1117" s="762"/>
      <c r="D1117" s="762"/>
      <c r="E1117" s="762"/>
      <c r="F1117" s="762"/>
      <c r="G1117" s="762"/>
      <c r="H1117" s="762"/>
      <c r="I1117" s="762"/>
    </row>
    <row r="1118" spans="2:12" ht="28">
      <c r="B1118" s="763" t="s">
        <v>2138</v>
      </c>
      <c r="C1118" s="763" t="s">
        <v>10</v>
      </c>
      <c r="D1118" s="9" t="s">
        <v>438</v>
      </c>
      <c r="E1118" s="9" t="s">
        <v>439</v>
      </c>
      <c r="F1118" s="9" t="s">
        <v>440</v>
      </c>
      <c r="G1118" s="9" t="s">
        <v>441</v>
      </c>
      <c r="H1118" s="9" t="s">
        <v>2139</v>
      </c>
      <c r="I1118" s="9" t="s">
        <v>445</v>
      </c>
    </row>
    <row r="1119" spans="2:12">
      <c r="B1119" s="764"/>
      <c r="C1119" s="764"/>
      <c r="D1119" s="765"/>
      <c r="E1119" s="766"/>
      <c r="F1119" s="766"/>
      <c r="G1119" s="767"/>
      <c r="H1119" s="768"/>
      <c r="I1119" s="768"/>
    </row>
    <row r="1120" spans="2:12">
      <c r="B1120" s="764"/>
      <c r="C1120" s="764"/>
      <c r="D1120" s="765"/>
      <c r="E1120" s="766"/>
      <c r="F1120" s="766"/>
      <c r="G1120" s="767"/>
      <c r="H1120" s="768"/>
      <c r="I1120" s="768"/>
    </row>
    <row r="1121" spans="2:9">
      <c r="B1121" s="764"/>
      <c r="C1121" s="764"/>
      <c r="D1121" s="765"/>
      <c r="E1121" s="766"/>
      <c r="F1121" s="766"/>
      <c r="G1121" s="767"/>
      <c r="H1121" s="768"/>
      <c r="I1121" s="768"/>
    </row>
    <row r="1122" spans="2:9">
      <c r="B1122" s="764"/>
      <c r="C1122" s="764"/>
      <c r="D1122" s="765"/>
      <c r="E1122" s="766"/>
      <c r="F1122" s="766"/>
      <c r="G1122" s="767"/>
      <c r="H1122" s="768"/>
      <c r="I1122" s="768"/>
    </row>
    <row r="1123" spans="2:9">
      <c r="B1123" s="764"/>
      <c r="C1123" s="764"/>
      <c r="D1123" s="765"/>
      <c r="E1123" s="766"/>
      <c r="F1123" s="766"/>
      <c r="G1123" s="767"/>
      <c r="H1123" s="768"/>
      <c r="I1123" s="768"/>
    </row>
    <row r="1124" spans="2:9">
      <c r="B1124" s="764"/>
      <c r="C1124" s="764"/>
      <c r="D1124" s="765"/>
      <c r="E1124" s="766"/>
      <c r="F1124" s="766"/>
      <c r="G1124" s="767"/>
      <c r="H1124" s="768"/>
      <c r="I1124" s="768"/>
    </row>
    <row r="1125" spans="2:9">
      <c r="B1125" s="764"/>
      <c r="C1125" s="764"/>
      <c r="D1125" s="765"/>
      <c r="E1125" s="766"/>
      <c r="F1125" s="766"/>
      <c r="G1125" s="767"/>
      <c r="H1125" s="768"/>
      <c r="I1125" s="768"/>
    </row>
    <row r="1126" spans="2:9">
      <c r="B1126" s="764"/>
      <c r="C1126" s="764"/>
      <c r="D1126" s="765"/>
      <c r="E1126" s="766"/>
      <c r="F1126" s="766"/>
      <c r="G1126" s="767"/>
      <c r="H1126" s="768"/>
      <c r="I1126" s="768"/>
    </row>
    <row r="1127" spans="2:9">
      <c r="B1127" s="764"/>
      <c r="C1127" s="764"/>
      <c r="D1127" s="765"/>
      <c r="E1127" s="766"/>
      <c r="F1127" s="766"/>
      <c r="G1127" s="767"/>
      <c r="H1127" s="768"/>
      <c r="I1127" s="768"/>
    </row>
    <row r="1128" spans="2:9">
      <c r="B1128" s="764"/>
      <c r="C1128" s="764"/>
      <c r="D1128" s="765"/>
      <c r="E1128" s="766"/>
      <c r="F1128" s="766"/>
      <c r="G1128" s="767"/>
      <c r="H1128" s="768"/>
      <c r="I1128" s="768"/>
    </row>
    <row r="1129" spans="2:9">
      <c r="B1129" s="764"/>
      <c r="C1129" s="764"/>
      <c r="D1129" s="765"/>
      <c r="E1129" s="766"/>
      <c r="F1129" s="766"/>
      <c r="G1129" s="767"/>
      <c r="H1129" s="768"/>
      <c r="I1129" s="768"/>
    </row>
    <row r="1130" spans="2:9">
      <c r="B1130" s="764"/>
      <c r="C1130" s="764"/>
      <c r="D1130" s="765"/>
      <c r="E1130" s="766"/>
      <c r="F1130" s="766"/>
      <c r="G1130" s="767"/>
      <c r="H1130" s="768"/>
      <c r="I1130" s="768"/>
    </row>
    <row r="1131" spans="2:9">
      <c r="B1131" s="764"/>
      <c r="C1131" s="764"/>
      <c r="D1131" s="765"/>
      <c r="E1131" s="766"/>
      <c r="F1131" s="766"/>
      <c r="G1131" s="767"/>
      <c r="H1131" s="768"/>
      <c r="I1131" s="768"/>
    </row>
    <row r="1132" spans="2:9">
      <c r="B1132" s="764"/>
      <c r="C1132" s="764"/>
      <c r="D1132" s="765"/>
      <c r="E1132" s="766"/>
      <c r="F1132" s="766"/>
      <c r="G1132" s="767"/>
      <c r="H1132" s="768"/>
      <c r="I1132" s="768"/>
    </row>
    <row r="1133" spans="2:9">
      <c r="B1133" s="764"/>
      <c r="C1133" s="764"/>
      <c r="D1133" s="765"/>
      <c r="E1133" s="766"/>
      <c r="F1133" s="766"/>
      <c r="G1133" s="767"/>
      <c r="H1133" s="768"/>
      <c r="I1133" s="768"/>
    </row>
    <row r="1134" spans="2:9" ht="14">
      <c r="B1134" s="9" t="s">
        <v>185</v>
      </c>
      <c r="C1134" s="9"/>
      <c r="D1134" s="9"/>
      <c r="E1134" s="10">
        <f>SUM(E1119:E1133)</f>
        <v>0</v>
      </c>
      <c r="F1134" s="10">
        <f>SUM(F1119:F1133)</f>
        <v>0</v>
      </c>
      <c r="G1134" s="11"/>
      <c r="H1134" s="762"/>
      <c r="I1134" s="762"/>
    </row>
    <row r="1135" spans="2:9">
      <c r="B1135" s="769"/>
      <c r="C1135" s="770"/>
      <c r="D1135" s="770"/>
      <c r="E1135" s="770"/>
      <c r="F1135" s="770"/>
      <c r="G1135" s="762"/>
      <c r="H1135" s="762"/>
      <c r="I1135" s="762"/>
    </row>
    <row r="1136" spans="2:9">
      <c r="B1136" s="771"/>
      <c r="C1136" s="771"/>
      <c r="D1136" s="771"/>
      <c r="E1136" s="771"/>
      <c r="F1136" s="771"/>
      <c r="G1136" s="762"/>
      <c r="H1136" s="762"/>
      <c r="I1136" s="762"/>
    </row>
    <row r="1137" spans="2:9" ht="13">
      <c r="B1137" s="772" t="s">
        <v>876</v>
      </c>
      <c r="C1137" s="771"/>
      <c r="D1137" s="771"/>
      <c r="E1137" s="771"/>
      <c r="F1137" s="771"/>
      <c r="G1137" s="762"/>
      <c r="H1137" s="762"/>
      <c r="I1137" s="762"/>
    </row>
    <row r="1138" spans="2:9">
      <c r="B1138" s="1363"/>
      <c r="C1138" s="1363"/>
      <c r="D1138" s="1363"/>
      <c r="E1138" s="1363"/>
      <c r="F1138" s="1363"/>
      <c r="G1138" s="762"/>
      <c r="H1138" s="762"/>
      <c r="I1138" s="762"/>
    </row>
    <row r="1139" spans="2:9" ht="13">
      <c r="B1139" s="773" t="s">
        <v>919</v>
      </c>
      <c r="C1139" s="773"/>
      <c r="D1139" s="773"/>
      <c r="E1139" s="773"/>
      <c r="F1139" s="773"/>
      <c r="G1139" s="762"/>
      <c r="H1139" s="762"/>
      <c r="I1139" s="762"/>
    </row>
    <row r="1140" spans="2:9">
      <c r="B1140" s="1363"/>
      <c r="C1140" s="1363"/>
      <c r="D1140" s="1363"/>
      <c r="E1140" s="1363"/>
      <c r="F1140" s="1363"/>
      <c r="G1140" s="762"/>
      <c r="H1140" s="762"/>
      <c r="I1140" s="762"/>
    </row>
    <row r="1141" spans="2:9" ht="42">
      <c r="B1141" s="55" t="s">
        <v>878</v>
      </c>
      <c r="C1141" s="69"/>
      <c r="D1141" s="771"/>
      <c r="E1141" s="771"/>
      <c r="F1141" s="771"/>
      <c r="G1141" s="762"/>
      <c r="H1141" s="762"/>
      <c r="I1141" s="762"/>
    </row>
    <row r="1142" spans="2:9" ht="14">
      <c r="B1142" s="55" t="s">
        <v>879</v>
      </c>
      <c r="C1142" s="69"/>
      <c r="D1142" s="771"/>
      <c r="E1142" s="771"/>
      <c r="F1142" s="771"/>
      <c r="G1142" s="762"/>
      <c r="H1142" s="762"/>
      <c r="I1142" s="762"/>
    </row>
    <row r="1143" spans="2:9" ht="14">
      <c r="B1143" s="55" t="s">
        <v>424</v>
      </c>
      <c r="C1143" s="73"/>
      <c r="D1143" s="771"/>
      <c r="E1143" s="771"/>
      <c r="F1143" s="771"/>
      <c r="G1143" s="762"/>
      <c r="H1143" s="762"/>
      <c r="I1143" s="762"/>
    </row>
    <row r="1144" spans="2:9" ht="28">
      <c r="B1144" s="55" t="s">
        <v>915</v>
      </c>
      <c r="C1144" s="74"/>
      <c r="D1144" s="771"/>
      <c r="E1144" s="771"/>
      <c r="F1144" s="771"/>
      <c r="G1144" s="762"/>
      <c r="H1144" s="762"/>
      <c r="I1144" s="762"/>
    </row>
  </sheetData>
  <mergeCells count="346">
    <mergeCell ref="B1100:F1100"/>
    <mergeCell ref="B1102:F1102"/>
    <mergeCell ref="B1115:H1115"/>
    <mergeCell ref="B1116:H1116"/>
    <mergeCell ref="B1138:F1138"/>
    <mergeCell ref="B1140:F1140"/>
    <mergeCell ref="B1069:H1069"/>
    <mergeCell ref="B1071:H1071"/>
    <mergeCell ref="B1081:L1081"/>
    <mergeCell ref="B1082:L1082"/>
    <mergeCell ref="B1084:B1085"/>
    <mergeCell ref="C1084:C1085"/>
    <mergeCell ref="D1084:D1085"/>
    <mergeCell ref="E1084:I1084"/>
    <mergeCell ref="J1084:J1085"/>
    <mergeCell ref="K1084:K1085"/>
    <mergeCell ref="L1084:L1085"/>
    <mergeCell ref="C998:F998"/>
    <mergeCell ref="C999:F999"/>
    <mergeCell ref="B1005:G1005"/>
    <mergeCell ref="B1006:G1006"/>
    <mergeCell ref="B1046:H1046"/>
    <mergeCell ref="B1048:H1048"/>
    <mergeCell ref="B1057:J1057"/>
    <mergeCell ref="B1058:J1058"/>
    <mergeCell ref="B1061:B1062"/>
    <mergeCell ref="C1061:C1062"/>
    <mergeCell ref="E1061:H1061"/>
    <mergeCell ref="I1061:I1062"/>
    <mergeCell ref="J1061:J1062"/>
    <mergeCell ref="B950:H950"/>
    <mergeCell ref="B952:H952"/>
    <mergeCell ref="B961:H961"/>
    <mergeCell ref="B962:H962"/>
    <mergeCell ref="B993:H993"/>
    <mergeCell ref="B994:H994"/>
    <mergeCell ref="B995:H995"/>
    <mergeCell ref="C996:F996"/>
    <mergeCell ref="C997:F997"/>
    <mergeCell ref="B925:H925"/>
    <mergeCell ref="B927:H927"/>
    <mergeCell ref="C928:D928"/>
    <mergeCell ref="C929:D929"/>
    <mergeCell ref="C930:D930"/>
    <mergeCell ref="C931:D931"/>
    <mergeCell ref="B935:J935"/>
    <mergeCell ref="B936:J936"/>
    <mergeCell ref="B939:B940"/>
    <mergeCell ref="C939:C940"/>
    <mergeCell ref="D939:D940"/>
    <mergeCell ref="E939:I939"/>
    <mergeCell ref="J939:J940"/>
    <mergeCell ref="B899:I899"/>
    <mergeCell ref="B901:I901"/>
    <mergeCell ref="C902:D902"/>
    <mergeCell ref="C903:D903"/>
    <mergeCell ref="C904:D904"/>
    <mergeCell ref="C905:D905"/>
    <mergeCell ref="B910:G910"/>
    <mergeCell ref="B911:G911"/>
    <mergeCell ref="B914:B915"/>
    <mergeCell ref="C914:C915"/>
    <mergeCell ref="D914:F914"/>
    <mergeCell ref="G914:G915"/>
    <mergeCell ref="B809:K809"/>
    <mergeCell ref="D814:K814"/>
    <mergeCell ref="B846:L846"/>
    <mergeCell ref="B847:L847"/>
    <mergeCell ref="B885:J885"/>
    <mergeCell ref="B886:J886"/>
    <mergeCell ref="B889:B890"/>
    <mergeCell ref="C889:C890"/>
    <mergeCell ref="D889:D890"/>
    <mergeCell ref="E889:E890"/>
    <mergeCell ref="F889:F890"/>
    <mergeCell ref="G889:G890"/>
    <mergeCell ref="H889:I889"/>
    <mergeCell ref="J889:J890"/>
    <mergeCell ref="K889:K890"/>
    <mergeCell ref="D827:K827"/>
    <mergeCell ref="D828:K828"/>
    <mergeCell ref="D829:K829"/>
    <mergeCell ref="D818:K818"/>
    <mergeCell ref="D819:K819"/>
    <mergeCell ref="D820:K820"/>
    <mergeCell ref="D821:K821"/>
    <mergeCell ref="D822:K822"/>
    <mergeCell ref="D823:K823"/>
    <mergeCell ref="D824:K824"/>
    <mergeCell ref="D825:K825"/>
    <mergeCell ref="D826:K826"/>
    <mergeCell ref="B747:I747"/>
    <mergeCell ref="B749:I749"/>
    <mergeCell ref="B757:I757"/>
    <mergeCell ref="B758:I758"/>
    <mergeCell ref="B761:B762"/>
    <mergeCell ref="C761:C762"/>
    <mergeCell ref="D761:F761"/>
    <mergeCell ref="G761:I761"/>
    <mergeCell ref="B772:H772"/>
    <mergeCell ref="B774:H774"/>
    <mergeCell ref="B783:I783"/>
    <mergeCell ref="B784:I784"/>
    <mergeCell ref="B787:B788"/>
    <mergeCell ref="C787:C788"/>
    <mergeCell ref="D787:F787"/>
    <mergeCell ref="G787:I787"/>
    <mergeCell ref="B798:H798"/>
    <mergeCell ref="B800:H800"/>
    <mergeCell ref="B810:K810"/>
    <mergeCell ref="D815:K815"/>
    <mergeCell ref="D816:K816"/>
    <mergeCell ref="B722:H722"/>
    <mergeCell ref="B732:K732"/>
    <mergeCell ref="B733:K733"/>
    <mergeCell ref="B736:B737"/>
    <mergeCell ref="C736:C737"/>
    <mergeCell ref="D736:D737"/>
    <mergeCell ref="E736:G736"/>
    <mergeCell ref="H736:J736"/>
    <mergeCell ref="K736:K737"/>
    <mergeCell ref="K710:T710"/>
    <mergeCell ref="U710:V710"/>
    <mergeCell ref="B711:D711"/>
    <mergeCell ref="E711:F711"/>
    <mergeCell ref="H711:J711"/>
    <mergeCell ref="K711:O711"/>
    <mergeCell ref="P711:T711"/>
    <mergeCell ref="U711:V711"/>
    <mergeCell ref="B720:H720"/>
    <mergeCell ref="G710:J710"/>
    <mergeCell ref="B651:E651"/>
    <mergeCell ref="B660:F660"/>
    <mergeCell ref="B661:F661"/>
    <mergeCell ref="B664:B665"/>
    <mergeCell ref="C664:C665"/>
    <mergeCell ref="D664:D665"/>
    <mergeCell ref="E664:F664"/>
    <mergeCell ref="B681:B682"/>
    <mergeCell ref="C681:C682"/>
    <mergeCell ref="D681:D682"/>
    <mergeCell ref="E681:F681"/>
    <mergeCell ref="J631:J632"/>
    <mergeCell ref="K631:K632"/>
    <mergeCell ref="B639:B640"/>
    <mergeCell ref="C639:C640"/>
    <mergeCell ref="D639:G639"/>
    <mergeCell ref="H639:H640"/>
    <mergeCell ref="I639:I640"/>
    <mergeCell ref="J639:J640"/>
    <mergeCell ref="K639:K640"/>
    <mergeCell ref="B631:B632"/>
    <mergeCell ref="C631:C632"/>
    <mergeCell ref="D631:G631"/>
    <mergeCell ref="H631:H632"/>
    <mergeCell ref="I631:I632"/>
    <mergeCell ref="A599:G599"/>
    <mergeCell ref="A601:G601"/>
    <mergeCell ref="B608:K608"/>
    <mergeCell ref="B609:K609"/>
    <mergeCell ref="D612:G612"/>
    <mergeCell ref="H612:H613"/>
    <mergeCell ref="I612:I613"/>
    <mergeCell ref="J612:J613"/>
    <mergeCell ref="K612:K613"/>
    <mergeCell ref="A543:I543"/>
    <mergeCell ref="A544:I544"/>
    <mergeCell ref="C547:I547"/>
    <mergeCell ref="J547:J548"/>
    <mergeCell ref="A571:A572"/>
    <mergeCell ref="C571:I571"/>
    <mergeCell ref="J571:J572"/>
    <mergeCell ref="A585:A586"/>
    <mergeCell ref="C585:I585"/>
    <mergeCell ref="J585:J586"/>
    <mergeCell ref="B571:B572"/>
    <mergeCell ref="B536:G536"/>
    <mergeCell ref="B585:B586"/>
    <mergeCell ref="C200:I200"/>
    <mergeCell ref="C202:I202"/>
    <mergeCell ref="C204:I204"/>
    <mergeCell ref="E208:G208"/>
    <mergeCell ref="E209:G209"/>
    <mergeCell ref="E210:G210"/>
    <mergeCell ref="E211:G211"/>
    <mergeCell ref="E212:G212"/>
    <mergeCell ref="B534:G534"/>
    <mergeCell ref="I457:J457"/>
    <mergeCell ref="D419:E419"/>
    <mergeCell ref="C392:C393"/>
    <mergeCell ref="C386:E386"/>
    <mergeCell ref="C361:E362"/>
    <mergeCell ref="C313:I313"/>
    <mergeCell ref="C315:I315"/>
    <mergeCell ref="C329:D329"/>
    <mergeCell ref="C338:F338"/>
    <mergeCell ref="B513:L513"/>
    <mergeCell ref="B514:L514"/>
    <mergeCell ref="C500:I500"/>
    <mergeCell ref="C502:I502"/>
    <mergeCell ref="H65:J65"/>
    <mergeCell ref="C186:I186"/>
    <mergeCell ref="D189:I189"/>
    <mergeCell ref="D190:I190"/>
    <mergeCell ref="D191:I191"/>
    <mergeCell ref="D192:I192"/>
    <mergeCell ref="D193:I193"/>
    <mergeCell ref="H66:J66"/>
    <mergeCell ref="D92:D93"/>
    <mergeCell ref="E92:E93"/>
    <mergeCell ref="C92:C93"/>
    <mergeCell ref="C66:D66"/>
    <mergeCell ref="E66:G66"/>
    <mergeCell ref="C80:I80"/>
    <mergeCell ref="C81:I81"/>
    <mergeCell ref="C83:D86"/>
    <mergeCell ref="C87:D90"/>
    <mergeCell ref="F92:H92"/>
    <mergeCell ref="I92:I93"/>
    <mergeCell ref="D187:I187"/>
    <mergeCell ref="D188:I188"/>
    <mergeCell ref="E39:G39"/>
    <mergeCell ref="C44:D44"/>
    <mergeCell ref="E44:G44"/>
    <mergeCell ref="C46:D46"/>
    <mergeCell ref="E46:G46"/>
    <mergeCell ref="C48:D48"/>
    <mergeCell ref="E48:G48"/>
    <mergeCell ref="C64:D64"/>
    <mergeCell ref="E64:G64"/>
    <mergeCell ref="C1:H1"/>
    <mergeCell ref="C37:G37"/>
    <mergeCell ref="E40:G40"/>
    <mergeCell ref="E41:G41"/>
    <mergeCell ref="E42:G42"/>
    <mergeCell ref="C65:D65"/>
    <mergeCell ref="E65:G65"/>
    <mergeCell ref="C57:D57"/>
    <mergeCell ref="E57:G57"/>
    <mergeCell ref="E60:G60"/>
    <mergeCell ref="E61:G61"/>
    <mergeCell ref="E62:G62"/>
    <mergeCell ref="C50:D50"/>
    <mergeCell ref="E50:G50"/>
    <mergeCell ref="C52:D52"/>
    <mergeCell ref="E52:G52"/>
    <mergeCell ref="C54:D54"/>
    <mergeCell ref="E54:G54"/>
    <mergeCell ref="C56:D56"/>
    <mergeCell ref="E56:G56"/>
    <mergeCell ref="C59:D62"/>
    <mergeCell ref="E59:G59"/>
    <mergeCell ref="C36:G36"/>
    <mergeCell ref="C39:C42"/>
    <mergeCell ref="E195:G195"/>
    <mergeCell ref="E196:G196"/>
    <mergeCell ref="E197:G197"/>
    <mergeCell ref="E198:G198"/>
    <mergeCell ref="C275:N275"/>
    <mergeCell ref="C276:N276"/>
    <mergeCell ref="C290:J290"/>
    <mergeCell ref="C292:J292"/>
    <mergeCell ref="C299:H299"/>
    <mergeCell ref="C300:H300"/>
    <mergeCell ref="E206:G206"/>
    <mergeCell ref="E207:G207"/>
    <mergeCell ref="C217:L217"/>
    <mergeCell ref="C264:D264"/>
    <mergeCell ref="C265:I265"/>
    <mergeCell ref="C267:I267"/>
    <mergeCell ref="C250:I250"/>
    <mergeCell ref="C251:I251"/>
    <mergeCell ref="C240:I240"/>
    <mergeCell ref="C242:I242"/>
    <mergeCell ref="C218:L218"/>
    <mergeCell ref="A373:K373"/>
    <mergeCell ref="A376:B376"/>
    <mergeCell ref="C376:E376"/>
    <mergeCell ref="C377:E377"/>
    <mergeCell ref="C378:E378"/>
    <mergeCell ref="A381:B381"/>
    <mergeCell ref="C381:E381"/>
    <mergeCell ref="D403:E403"/>
    <mergeCell ref="D404:E404"/>
    <mergeCell ref="C387:E387"/>
    <mergeCell ref="C383:E383"/>
    <mergeCell ref="C384:E384"/>
    <mergeCell ref="C385:E385"/>
    <mergeCell ref="D392:D393"/>
    <mergeCell ref="E392:E393"/>
    <mergeCell ref="F392:F393"/>
    <mergeCell ref="G392:G393"/>
    <mergeCell ref="A394:A395"/>
    <mergeCell ref="C394:C395"/>
    <mergeCell ref="D394:D395"/>
    <mergeCell ref="E394:E395"/>
    <mergeCell ref="F394:F395"/>
    <mergeCell ref="G394:G395"/>
    <mergeCell ref="A392:B393"/>
    <mergeCell ref="D411:E411"/>
    <mergeCell ref="D414:E414"/>
    <mergeCell ref="A415:B415"/>
    <mergeCell ref="D415:E415"/>
    <mergeCell ref="D418:E418"/>
    <mergeCell ref="B423:M423"/>
    <mergeCell ref="D406:E406"/>
    <mergeCell ref="D407:E407"/>
    <mergeCell ref="A408:C409"/>
    <mergeCell ref="D408:E408"/>
    <mergeCell ref="D409:E409"/>
    <mergeCell ref="D410:E410"/>
    <mergeCell ref="E457:E458"/>
    <mergeCell ref="F457:F458"/>
    <mergeCell ref="G457:H457"/>
    <mergeCell ref="D467:D470"/>
    <mergeCell ref="E467:E470"/>
    <mergeCell ref="D471:D474"/>
    <mergeCell ref="E471:E474"/>
    <mergeCell ref="D459:D462"/>
    <mergeCell ref="E459:E462"/>
    <mergeCell ref="D463:D466"/>
    <mergeCell ref="E463:E466"/>
    <mergeCell ref="D817:K817"/>
    <mergeCell ref="A382:B382"/>
    <mergeCell ref="B649:E649"/>
    <mergeCell ref="B689:B690"/>
    <mergeCell ref="C689:C690"/>
    <mergeCell ref="D689:D690"/>
    <mergeCell ref="E689:F689"/>
    <mergeCell ref="B696:E696"/>
    <mergeCell ref="B698:E698"/>
    <mergeCell ref="B707:F707"/>
    <mergeCell ref="B710:F710"/>
    <mergeCell ref="B477:H477"/>
    <mergeCell ref="B479:H479"/>
    <mergeCell ref="C486:K486"/>
    <mergeCell ref="C487:K487"/>
    <mergeCell ref="F490:I490"/>
    <mergeCell ref="J490:K490"/>
    <mergeCell ref="B424:M424"/>
    <mergeCell ref="B439:H439"/>
    <mergeCell ref="B441:H441"/>
    <mergeCell ref="B453:G453"/>
    <mergeCell ref="B454:G454"/>
    <mergeCell ref="B457:C474"/>
    <mergeCell ref="D457:D458"/>
  </mergeCells>
  <dataValidations disablePrompts="1" count="1">
    <dataValidation type="list" allowBlank="1" showInputMessage="1" showErrorMessage="1" sqref="E54:G54 E65:E66" xr:uid="{DF9CF0CC-1630-4D5A-B77E-CBF5A3ACAE2B}">
      <formula1>$A$49:$A$50</formula1>
    </dataValidation>
  </dataValidations>
  <pageMargins left="0.7" right="0.7" top="0.75" bottom="0.75" header="0.3" footer="0.3"/>
  <pageSetup paperSize="9" scale="42" fitToHeight="0" orientation="landscape" horizontalDpi="0" verticalDpi="0"/>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A0E3-423C-4456-B6D6-679F1EB853B3}">
  <sheetPr codeName="Feuil16"/>
  <dimension ref="A6:D9"/>
  <sheetViews>
    <sheetView zoomScale="77" workbookViewId="0">
      <selection activeCell="A82" sqref="A82"/>
    </sheetView>
  </sheetViews>
  <sheetFormatPr baseColWidth="10" defaultRowHeight="15"/>
  <cols>
    <col min="1" max="1" width="81.1640625" bestFit="1" customWidth="1"/>
  </cols>
  <sheetData>
    <row r="6" spans="1:4" ht="28">
      <c r="D6" s="2"/>
    </row>
    <row r="9" spans="1:4" ht="19">
      <c r="A9" s="918"/>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511B-FD91-4CC7-B9D1-AF7E61FA3AE1}">
  <sheetPr codeName="Feuil17">
    <pageSetUpPr fitToPage="1"/>
  </sheetPr>
  <dimension ref="A1:O958"/>
  <sheetViews>
    <sheetView zoomScaleNormal="100" workbookViewId="0">
      <selection activeCell="N914" sqref="N914"/>
    </sheetView>
  </sheetViews>
  <sheetFormatPr baseColWidth="10" defaultRowHeight="15"/>
  <cols>
    <col min="2" max="2" width="40.5" customWidth="1"/>
    <col min="3" max="3" width="2.5" customWidth="1"/>
    <col min="4" max="4" width="9.83203125" customWidth="1"/>
    <col min="5" max="5" width="3.1640625" customWidth="1"/>
    <col min="8" max="8" width="12.6640625" customWidth="1"/>
    <col min="9" max="9" width="0.6640625" customWidth="1"/>
    <col min="13" max="13" width="1.83203125" customWidth="1"/>
  </cols>
  <sheetData>
    <row r="1" spans="1:15">
      <c r="A1" s="40"/>
      <c r="B1" s="42"/>
      <c r="C1" s="42"/>
      <c r="D1" s="42"/>
      <c r="E1" s="42"/>
      <c r="F1" s="42"/>
      <c r="G1" s="40"/>
      <c r="H1" s="42"/>
      <c r="I1" s="42"/>
      <c r="J1" s="42"/>
      <c r="K1" s="42"/>
      <c r="L1" s="42"/>
      <c r="M1" s="42"/>
      <c r="N1" s="42"/>
      <c r="O1" s="919"/>
    </row>
    <row r="2" spans="1:15">
      <c r="A2" s="40"/>
      <c r="B2" s="41" t="s">
        <v>1150</v>
      </c>
      <c r="C2" s="42"/>
      <c r="D2" s="42"/>
      <c r="E2" s="42"/>
      <c r="F2" s="43" t="s">
        <v>13</v>
      </c>
      <c r="G2" s="43"/>
      <c r="H2" s="42"/>
      <c r="I2" s="42"/>
      <c r="J2" s="42"/>
      <c r="K2" s="41" t="s">
        <v>1151</v>
      </c>
      <c r="L2" s="44">
        <v>2021</v>
      </c>
      <c r="M2" s="42"/>
      <c r="N2" s="45">
        <v>586.96199999999999</v>
      </c>
      <c r="O2" s="919"/>
    </row>
    <row r="3" spans="1:15">
      <c r="A3" s="40"/>
      <c r="B3" s="46"/>
      <c r="C3" s="42"/>
      <c r="D3" s="42"/>
      <c r="E3" s="42"/>
      <c r="F3" s="42"/>
      <c r="G3" s="42"/>
      <c r="H3" s="42"/>
      <c r="I3" s="42"/>
      <c r="J3" s="42"/>
      <c r="K3" s="42"/>
      <c r="L3" s="42"/>
      <c r="M3" s="42"/>
      <c r="N3" s="42"/>
      <c r="O3" s="919"/>
    </row>
    <row r="4" spans="1:15">
      <c r="A4" s="1367" t="s">
        <v>0</v>
      </c>
      <c r="B4" s="1369" t="s">
        <v>425</v>
      </c>
      <c r="C4" s="42"/>
      <c r="D4" s="1371" t="s">
        <v>1152</v>
      </c>
      <c r="E4" s="42"/>
      <c r="F4" s="1373" t="s">
        <v>1153</v>
      </c>
      <c r="G4" s="1373"/>
      <c r="H4" s="1373"/>
      <c r="I4" s="42"/>
      <c r="J4" s="1373" t="s">
        <v>1154</v>
      </c>
      <c r="K4" s="1373"/>
      <c r="L4" s="1373"/>
      <c r="M4" s="42"/>
      <c r="N4" s="1364" t="s">
        <v>1155</v>
      </c>
      <c r="O4" s="1364" t="s">
        <v>430</v>
      </c>
    </row>
    <row r="5" spans="1:15" ht="16" thickBot="1">
      <c r="A5" s="1368"/>
      <c r="B5" s="1370"/>
      <c r="C5" s="42"/>
      <c r="D5" s="1372"/>
      <c r="E5" s="42"/>
      <c r="F5" s="921" t="s">
        <v>1156</v>
      </c>
      <c r="G5" s="922" t="s">
        <v>1157</v>
      </c>
      <c r="H5" s="922" t="s">
        <v>1158</v>
      </c>
      <c r="I5" s="42"/>
      <c r="J5" s="922" t="s">
        <v>1156</v>
      </c>
      <c r="K5" s="922" t="s">
        <v>1157</v>
      </c>
      <c r="L5" s="922" t="s">
        <v>1158</v>
      </c>
      <c r="M5" s="42"/>
      <c r="N5" s="1365"/>
      <c r="O5" s="1365"/>
    </row>
    <row r="6" spans="1:15" s="52" customFormat="1" ht="16" thickTop="1">
      <c r="A6" s="1374" t="s">
        <v>668</v>
      </c>
      <c r="B6" s="1374"/>
      <c r="C6" s="42"/>
      <c r="D6" s="923"/>
      <c r="E6" s="42" t="s">
        <v>640</v>
      </c>
      <c r="F6" s="923">
        <v>0</v>
      </c>
      <c r="G6" s="923">
        <v>0</v>
      </c>
      <c r="H6" s="923">
        <v>0</v>
      </c>
      <c r="I6" s="42"/>
      <c r="J6" s="923">
        <v>0</v>
      </c>
      <c r="K6" s="923">
        <v>0</v>
      </c>
      <c r="L6" s="923">
        <v>0</v>
      </c>
      <c r="M6" s="42"/>
      <c r="N6" s="923">
        <v>0</v>
      </c>
      <c r="O6" s="924"/>
    </row>
    <row r="7" spans="1:15">
      <c r="A7" s="925">
        <v>1</v>
      </c>
      <c r="B7" s="926" t="s">
        <v>1166</v>
      </c>
      <c r="C7" s="42"/>
      <c r="D7" s="926" t="s">
        <v>291</v>
      </c>
      <c r="E7" s="42" t="s">
        <v>640</v>
      </c>
      <c r="F7" s="926"/>
      <c r="G7" s="926">
        <v>0</v>
      </c>
      <c r="H7" s="926">
        <v>0</v>
      </c>
      <c r="I7" s="42"/>
      <c r="J7" s="926"/>
      <c r="K7" s="926">
        <v>0</v>
      </c>
      <c r="L7" s="926">
        <v>0</v>
      </c>
      <c r="M7" s="42"/>
      <c r="N7" s="926">
        <v>0</v>
      </c>
      <c r="O7" s="927"/>
    </row>
    <row r="8" spans="1:15">
      <c r="A8" s="47">
        <v>2</v>
      </c>
      <c r="B8" s="48" t="s">
        <v>328</v>
      </c>
      <c r="C8" s="42"/>
      <c r="D8" s="48" t="s">
        <v>291</v>
      </c>
      <c r="E8" s="42" t="s">
        <v>640</v>
      </c>
      <c r="F8" s="48"/>
      <c r="G8" s="48">
        <v>0</v>
      </c>
      <c r="H8" s="48">
        <v>0</v>
      </c>
      <c r="I8" s="42"/>
      <c r="J8" s="48"/>
      <c r="K8" s="48">
        <v>0</v>
      </c>
      <c r="L8" s="48">
        <v>0</v>
      </c>
      <c r="M8" s="42"/>
      <c r="N8" s="48">
        <v>0</v>
      </c>
      <c r="O8" s="928"/>
    </row>
    <row r="9" spans="1:15">
      <c r="A9" s="925">
        <v>3</v>
      </c>
      <c r="B9" s="926" t="s">
        <v>329</v>
      </c>
      <c r="C9" s="42"/>
      <c r="D9" s="926" t="s">
        <v>291</v>
      </c>
      <c r="E9" s="42" t="s">
        <v>640</v>
      </c>
      <c r="F9" s="926"/>
      <c r="G9" s="926">
        <v>0</v>
      </c>
      <c r="H9" s="926">
        <v>0</v>
      </c>
      <c r="I9" s="42"/>
      <c r="J9" s="926"/>
      <c r="K9" s="926">
        <v>0</v>
      </c>
      <c r="L9" s="926">
        <v>0</v>
      </c>
      <c r="M9" s="42"/>
      <c r="N9" s="926">
        <v>0</v>
      </c>
      <c r="O9" s="927"/>
    </row>
    <row r="10" spans="1:15">
      <c r="A10" s="47">
        <v>4</v>
      </c>
      <c r="B10" s="48" t="s">
        <v>1167</v>
      </c>
      <c r="C10" s="42"/>
      <c r="D10" s="48" t="s">
        <v>320</v>
      </c>
      <c r="E10" s="42" t="s">
        <v>640</v>
      </c>
      <c r="F10" s="48"/>
      <c r="G10" s="48">
        <v>0</v>
      </c>
      <c r="H10" s="48">
        <v>0</v>
      </c>
      <c r="I10" s="42"/>
      <c r="J10" s="48"/>
      <c r="K10" s="48">
        <v>0</v>
      </c>
      <c r="L10" s="48">
        <v>0</v>
      </c>
      <c r="M10" s="42"/>
      <c r="N10" s="48">
        <v>0</v>
      </c>
      <c r="O10" s="928"/>
    </row>
    <row r="11" spans="1:15">
      <c r="A11" s="925">
        <v>5</v>
      </c>
      <c r="B11" s="926" t="s">
        <v>1168</v>
      </c>
      <c r="C11" s="42"/>
      <c r="D11" s="926" t="s">
        <v>320</v>
      </c>
      <c r="E11" s="42" t="s">
        <v>640</v>
      </c>
      <c r="F11" s="926"/>
      <c r="G11" s="926">
        <v>0</v>
      </c>
      <c r="H11" s="926">
        <v>0</v>
      </c>
      <c r="I11" s="42"/>
      <c r="J11" s="926"/>
      <c r="K11" s="926">
        <v>0</v>
      </c>
      <c r="L11" s="926">
        <v>0</v>
      </c>
      <c r="M11" s="42"/>
      <c r="N11" s="926">
        <v>0</v>
      </c>
      <c r="O11" s="927"/>
    </row>
    <row r="12" spans="1:15">
      <c r="A12" s="47">
        <v>6</v>
      </c>
      <c r="B12" s="48" t="s">
        <v>1169</v>
      </c>
      <c r="C12" s="42"/>
      <c r="D12" s="48" t="s">
        <v>320</v>
      </c>
      <c r="E12" s="42" t="s">
        <v>640</v>
      </c>
      <c r="F12" s="48"/>
      <c r="G12" s="48">
        <v>0</v>
      </c>
      <c r="H12" s="48">
        <v>0</v>
      </c>
      <c r="I12" s="42"/>
      <c r="J12" s="48"/>
      <c r="K12" s="48">
        <v>0</v>
      </c>
      <c r="L12" s="48">
        <v>0</v>
      </c>
      <c r="M12" s="42"/>
      <c r="N12" s="48">
        <v>0</v>
      </c>
      <c r="O12" s="928"/>
    </row>
    <row r="13" spans="1:15" s="52" customFormat="1">
      <c r="A13" s="1366" t="s">
        <v>1159</v>
      </c>
      <c r="B13" s="1366"/>
      <c r="C13" s="42"/>
      <c r="D13" s="929"/>
      <c r="E13" s="42" t="s">
        <v>640</v>
      </c>
      <c r="F13" s="929">
        <v>0</v>
      </c>
      <c r="G13" s="929">
        <v>0</v>
      </c>
      <c r="H13" s="929">
        <v>0</v>
      </c>
      <c r="I13" s="42"/>
      <c r="J13" s="929">
        <v>0</v>
      </c>
      <c r="K13" s="929">
        <v>0</v>
      </c>
      <c r="L13" s="929">
        <v>0</v>
      </c>
      <c r="M13" s="42"/>
      <c r="N13" s="929">
        <v>0</v>
      </c>
      <c r="O13" s="930"/>
    </row>
    <row r="14" spans="1:15">
      <c r="A14" s="925">
        <v>7</v>
      </c>
      <c r="B14" s="926" t="s">
        <v>1170</v>
      </c>
      <c r="C14" s="42"/>
      <c r="D14" s="926" t="s">
        <v>291</v>
      </c>
      <c r="E14" s="42" t="s">
        <v>640</v>
      </c>
      <c r="F14" s="926"/>
      <c r="G14" s="926">
        <v>0</v>
      </c>
      <c r="H14" s="926">
        <v>0</v>
      </c>
      <c r="I14" s="42"/>
      <c r="J14" s="926"/>
      <c r="K14" s="926">
        <v>0</v>
      </c>
      <c r="L14" s="926">
        <v>0</v>
      </c>
      <c r="M14" s="42"/>
      <c r="N14" s="926">
        <v>0</v>
      </c>
      <c r="O14" s="927"/>
    </row>
    <row r="15" spans="1:15">
      <c r="A15" s="47">
        <v>8</v>
      </c>
      <c r="B15" s="48" t="s">
        <v>1171</v>
      </c>
      <c r="C15" s="42"/>
      <c r="D15" s="48" t="s">
        <v>291</v>
      </c>
      <c r="E15" s="42" t="s">
        <v>640</v>
      </c>
      <c r="F15" s="48"/>
      <c r="G15" s="48">
        <v>0</v>
      </c>
      <c r="H15" s="48">
        <v>0</v>
      </c>
      <c r="I15" s="42"/>
      <c r="J15" s="48"/>
      <c r="K15" s="48">
        <v>0</v>
      </c>
      <c r="L15" s="48">
        <v>0</v>
      </c>
      <c r="M15" s="42"/>
      <c r="N15" s="48">
        <v>0</v>
      </c>
      <c r="O15" s="928"/>
    </row>
    <row r="16" spans="1:15">
      <c r="A16" s="925">
        <v>9</v>
      </c>
      <c r="B16" s="926" t="s">
        <v>1172</v>
      </c>
      <c r="C16" s="42"/>
      <c r="D16" s="926" t="s">
        <v>291</v>
      </c>
      <c r="E16" s="42" t="s">
        <v>640</v>
      </c>
      <c r="F16" s="926"/>
      <c r="G16" s="926">
        <v>0</v>
      </c>
      <c r="H16" s="926">
        <v>0</v>
      </c>
      <c r="I16" s="42"/>
      <c r="J16" s="926"/>
      <c r="K16" s="926">
        <v>0</v>
      </c>
      <c r="L16" s="926">
        <v>0</v>
      </c>
      <c r="M16" s="42"/>
      <c r="N16" s="926">
        <v>0</v>
      </c>
      <c r="O16" s="927"/>
    </row>
    <row r="17" spans="1:15">
      <c r="A17" s="47">
        <v>10</v>
      </c>
      <c r="B17" s="48" t="s">
        <v>1173</v>
      </c>
      <c r="C17" s="42"/>
      <c r="D17" s="48" t="s">
        <v>293</v>
      </c>
      <c r="E17" s="42" t="s">
        <v>640</v>
      </c>
      <c r="F17" s="48"/>
      <c r="G17" s="48">
        <v>0</v>
      </c>
      <c r="H17" s="48">
        <v>0</v>
      </c>
      <c r="I17" s="42"/>
      <c r="J17" s="48"/>
      <c r="K17" s="48">
        <v>0</v>
      </c>
      <c r="L17" s="48">
        <v>0</v>
      </c>
      <c r="M17" s="42"/>
      <c r="N17" s="48">
        <v>0</v>
      </c>
      <c r="O17" s="928"/>
    </row>
    <row r="18" spans="1:15">
      <c r="A18" s="925">
        <v>11</v>
      </c>
      <c r="B18" s="926" t="s">
        <v>1174</v>
      </c>
      <c r="C18" s="42"/>
      <c r="D18" s="926" t="s">
        <v>293</v>
      </c>
      <c r="E18" s="42" t="s">
        <v>640</v>
      </c>
      <c r="F18" s="926"/>
      <c r="G18" s="926">
        <v>0</v>
      </c>
      <c r="H18" s="926">
        <v>0</v>
      </c>
      <c r="I18" s="42"/>
      <c r="J18" s="926"/>
      <c r="K18" s="926">
        <v>0</v>
      </c>
      <c r="L18" s="926">
        <v>0</v>
      </c>
      <c r="M18" s="42"/>
      <c r="N18" s="926">
        <v>0</v>
      </c>
      <c r="O18" s="927"/>
    </row>
    <row r="19" spans="1:15">
      <c r="A19" s="47">
        <v>12</v>
      </c>
      <c r="B19" s="48" t="s">
        <v>1175</v>
      </c>
      <c r="C19" s="42"/>
      <c r="D19" s="48" t="s">
        <v>293</v>
      </c>
      <c r="E19" s="42" t="s">
        <v>640</v>
      </c>
      <c r="F19" s="48"/>
      <c r="G19" s="48">
        <v>0</v>
      </c>
      <c r="H19" s="48">
        <v>0</v>
      </c>
      <c r="I19" s="42"/>
      <c r="J19" s="48"/>
      <c r="K19" s="48">
        <v>0</v>
      </c>
      <c r="L19" s="48">
        <v>0</v>
      </c>
      <c r="M19" s="42"/>
      <c r="N19" s="48">
        <v>0</v>
      </c>
      <c r="O19" s="928"/>
    </row>
    <row r="20" spans="1:15" s="52" customFormat="1">
      <c r="A20" s="1366" t="s">
        <v>893</v>
      </c>
      <c r="B20" s="1366"/>
      <c r="C20" s="42"/>
      <c r="D20" s="929"/>
      <c r="E20" s="42" t="s">
        <v>640</v>
      </c>
      <c r="F20" s="929">
        <v>0</v>
      </c>
      <c r="G20" s="929">
        <v>0</v>
      </c>
      <c r="H20" s="929">
        <v>0</v>
      </c>
      <c r="I20" s="42"/>
      <c r="J20" s="929">
        <v>0</v>
      </c>
      <c r="K20" s="929">
        <v>0</v>
      </c>
      <c r="L20" s="929">
        <v>0</v>
      </c>
      <c r="M20" s="42"/>
      <c r="N20" s="929">
        <v>0</v>
      </c>
      <c r="O20" s="930"/>
    </row>
    <row r="21" spans="1:15">
      <c r="A21" s="925">
        <v>13</v>
      </c>
      <c r="B21" s="926" t="s">
        <v>1176</v>
      </c>
      <c r="C21" s="42"/>
      <c r="D21" s="926"/>
      <c r="E21" s="42" t="s">
        <v>640</v>
      </c>
      <c r="F21" s="926"/>
      <c r="G21" s="926">
        <v>0</v>
      </c>
      <c r="H21" s="926">
        <v>0</v>
      </c>
      <c r="I21" s="42"/>
      <c r="J21" s="926"/>
      <c r="K21" s="926">
        <v>0</v>
      </c>
      <c r="L21" s="926">
        <v>0</v>
      </c>
      <c r="M21" s="42"/>
      <c r="N21" s="926">
        <v>0</v>
      </c>
      <c r="O21" s="927"/>
    </row>
    <row r="22" spans="1:15">
      <c r="A22" s="47">
        <v>14</v>
      </c>
      <c r="B22" s="48" t="s">
        <v>1177</v>
      </c>
      <c r="C22" s="42"/>
      <c r="D22" s="48"/>
      <c r="E22" s="42" t="s">
        <v>640</v>
      </c>
      <c r="F22" s="48"/>
      <c r="G22" s="48">
        <v>0</v>
      </c>
      <c r="H22" s="48">
        <v>0</v>
      </c>
      <c r="I22" s="42"/>
      <c r="J22" s="48"/>
      <c r="K22" s="48">
        <v>0</v>
      </c>
      <c r="L22" s="48">
        <v>0</v>
      </c>
      <c r="M22" s="42"/>
      <c r="N22" s="48">
        <v>0</v>
      </c>
      <c r="O22" s="928"/>
    </row>
    <row r="23" spans="1:15">
      <c r="A23" s="925">
        <v>15</v>
      </c>
      <c r="B23" s="926" t="s">
        <v>1178</v>
      </c>
      <c r="C23" s="42"/>
      <c r="D23" s="926"/>
      <c r="E23" s="42" t="s">
        <v>640</v>
      </c>
      <c r="F23" s="926"/>
      <c r="G23" s="926">
        <v>0</v>
      </c>
      <c r="H23" s="926">
        <v>0</v>
      </c>
      <c r="I23" s="42"/>
      <c r="J23" s="926"/>
      <c r="K23" s="926">
        <v>0</v>
      </c>
      <c r="L23" s="926">
        <v>0</v>
      </c>
      <c r="M23" s="42"/>
      <c r="N23" s="926">
        <v>0</v>
      </c>
      <c r="O23" s="927"/>
    </row>
    <row r="24" spans="1:15" s="52" customFormat="1">
      <c r="A24" s="1366" t="s">
        <v>895</v>
      </c>
      <c r="B24" s="1366"/>
      <c r="C24" s="42"/>
      <c r="D24" s="929"/>
      <c r="E24" s="42" t="s">
        <v>640</v>
      </c>
      <c r="F24" s="929">
        <v>417394329650.95508</v>
      </c>
      <c r="G24" s="929">
        <v>0</v>
      </c>
      <c r="H24" s="929">
        <v>417394329650.95508</v>
      </c>
      <c r="I24" s="42"/>
      <c r="J24" s="929">
        <v>417394329651</v>
      </c>
      <c r="K24" s="929">
        <v>0</v>
      </c>
      <c r="L24" s="929">
        <v>417394329651</v>
      </c>
      <c r="M24" s="42"/>
      <c r="N24" s="929">
        <v>-4.4952392578125E-2</v>
      </c>
      <c r="O24" s="930"/>
    </row>
    <row r="25" spans="1:15">
      <c r="A25" s="925">
        <v>16</v>
      </c>
      <c r="B25" s="926" t="s">
        <v>681</v>
      </c>
      <c r="C25" s="42"/>
      <c r="D25" s="926" t="s">
        <v>297</v>
      </c>
      <c r="E25" s="42" t="s">
        <v>640</v>
      </c>
      <c r="F25" s="926">
        <v>185381000000</v>
      </c>
      <c r="G25" s="926">
        <v>0</v>
      </c>
      <c r="H25" s="926">
        <v>185381000000</v>
      </c>
      <c r="I25" s="42"/>
      <c r="J25" s="926">
        <v>185381000000</v>
      </c>
      <c r="K25" s="926">
        <v>0</v>
      </c>
      <c r="L25" s="926">
        <v>185381000000</v>
      </c>
      <c r="M25" s="42"/>
      <c r="N25" s="926">
        <v>0</v>
      </c>
      <c r="O25" s="927"/>
    </row>
    <row r="26" spans="1:15">
      <c r="A26" s="47">
        <v>17</v>
      </c>
      <c r="B26" s="48" t="s">
        <v>682</v>
      </c>
      <c r="C26" s="42"/>
      <c r="D26" s="48" t="s">
        <v>297</v>
      </c>
      <c r="E26" s="42" t="s">
        <v>640</v>
      </c>
      <c r="F26" s="48">
        <v>223663329650.95505</v>
      </c>
      <c r="G26" s="48">
        <v>0</v>
      </c>
      <c r="H26" s="48">
        <v>223663329650.95505</v>
      </c>
      <c r="I26" s="42"/>
      <c r="J26" s="48">
        <v>223663329651</v>
      </c>
      <c r="K26" s="48">
        <v>0</v>
      </c>
      <c r="L26" s="48">
        <v>223663329651</v>
      </c>
      <c r="M26" s="42"/>
      <c r="N26" s="48">
        <v>-4.4952392578125E-2</v>
      </c>
      <c r="O26" s="928" t="s">
        <v>2170</v>
      </c>
    </row>
    <row r="27" spans="1:15">
      <c r="A27" s="925">
        <v>18</v>
      </c>
      <c r="B27" s="926" t="s">
        <v>252</v>
      </c>
      <c r="C27" s="42"/>
      <c r="D27" s="926" t="s">
        <v>297</v>
      </c>
      <c r="E27" s="42" t="s">
        <v>640</v>
      </c>
      <c r="F27" s="926">
        <v>8350000000</v>
      </c>
      <c r="G27" s="926">
        <v>0</v>
      </c>
      <c r="H27" s="926">
        <v>8350000000</v>
      </c>
      <c r="I27" s="42"/>
      <c r="J27" s="926">
        <v>8350000000</v>
      </c>
      <c r="K27" s="926">
        <v>0</v>
      </c>
      <c r="L27" s="926">
        <v>8350000000</v>
      </c>
      <c r="M27" s="42"/>
      <c r="N27" s="926">
        <v>0</v>
      </c>
      <c r="O27" s="927"/>
    </row>
    <row r="28" spans="1:15" s="52" customFormat="1">
      <c r="A28" s="1366" t="s">
        <v>669</v>
      </c>
      <c r="B28" s="1366"/>
      <c r="C28" s="42"/>
      <c r="D28" s="929"/>
      <c r="E28" s="42" t="s">
        <v>640</v>
      </c>
      <c r="F28" s="929">
        <v>0</v>
      </c>
      <c r="G28" s="929">
        <v>0</v>
      </c>
      <c r="H28" s="929">
        <v>0</v>
      </c>
      <c r="I28" s="42"/>
      <c r="J28" s="929">
        <v>0</v>
      </c>
      <c r="K28" s="929">
        <v>0</v>
      </c>
      <c r="L28" s="929">
        <v>0</v>
      </c>
      <c r="M28" s="42"/>
      <c r="N28" s="929">
        <v>0</v>
      </c>
      <c r="O28" s="930"/>
    </row>
    <row r="29" spans="1:15">
      <c r="A29" s="47">
        <v>19</v>
      </c>
      <c r="B29" s="48" t="s">
        <v>318</v>
      </c>
      <c r="C29" s="42"/>
      <c r="D29" s="48" t="s">
        <v>291</v>
      </c>
      <c r="E29" s="42" t="s">
        <v>640</v>
      </c>
      <c r="F29" s="48"/>
      <c r="G29" s="48">
        <v>0</v>
      </c>
      <c r="H29" s="48">
        <v>0</v>
      </c>
      <c r="I29" s="42"/>
      <c r="J29" s="48"/>
      <c r="K29" s="48">
        <v>0</v>
      </c>
      <c r="L29" s="48">
        <v>0</v>
      </c>
      <c r="M29" s="42"/>
      <c r="N29" s="48">
        <v>0</v>
      </c>
      <c r="O29" s="928"/>
    </row>
    <row r="30" spans="1:15">
      <c r="A30" s="925">
        <v>20</v>
      </c>
      <c r="B30" s="926" t="s">
        <v>1179</v>
      </c>
      <c r="C30" s="42"/>
      <c r="D30" s="926" t="s">
        <v>291</v>
      </c>
      <c r="E30" s="42" t="s">
        <v>640</v>
      </c>
      <c r="F30" s="926"/>
      <c r="G30" s="926">
        <v>0</v>
      </c>
      <c r="H30" s="926">
        <v>0</v>
      </c>
      <c r="I30" s="42"/>
      <c r="J30" s="926"/>
      <c r="K30" s="926">
        <v>0</v>
      </c>
      <c r="L30" s="926">
        <v>0</v>
      </c>
      <c r="M30" s="42"/>
      <c r="N30" s="926">
        <v>0</v>
      </c>
      <c r="O30" s="927"/>
    </row>
    <row r="31" spans="1:15">
      <c r="A31" s="47">
        <v>21</v>
      </c>
      <c r="B31" s="48" t="s">
        <v>319</v>
      </c>
      <c r="C31" s="42"/>
      <c r="D31" s="48" t="s">
        <v>291</v>
      </c>
      <c r="E31" s="42" t="s">
        <v>640</v>
      </c>
      <c r="F31" s="48"/>
      <c r="G31" s="48">
        <v>0</v>
      </c>
      <c r="H31" s="48">
        <v>0</v>
      </c>
      <c r="I31" s="42"/>
      <c r="J31" s="48"/>
      <c r="K31" s="48">
        <v>0</v>
      </c>
      <c r="L31" s="48">
        <v>0</v>
      </c>
      <c r="M31" s="42"/>
      <c r="N31" s="48">
        <v>0</v>
      </c>
      <c r="O31" s="928"/>
    </row>
    <row r="32" spans="1:15">
      <c r="A32" s="925">
        <v>22</v>
      </c>
      <c r="B32" s="926" t="s">
        <v>332</v>
      </c>
      <c r="C32" s="42"/>
      <c r="D32" s="926" t="s">
        <v>291</v>
      </c>
      <c r="E32" s="42" t="s">
        <v>640</v>
      </c>
      <c r="F32" s="926"/>
      <c r="G32" s="926">
        <v>0</v>
      </c>
      <c r="H32" s="926">
        <v>0</v>
      </c>
      <c r="I32" s="42"/>
      <c r="J32" s="926"/>
      <c r="K32" s="926">
        <v>0</v>
      </c>
      <c r="L32" s="926">
        <v>0</v>
      </c>
      <c r="M32" s="42"/>
      <c r="N32" s="926">
        <v>0</v>
      </c>
      <c r="O32" s="927"/>
    </row>
    <row r="33" spans="1:15">
      <c r="A33" s="47">
        <v>23</v>
      </c>
      <c r="B33" s="48" t="s">
        <v>331</v>
      </c>
      <c r="C33" s="42"/>
      <c r="D33" s="48" t="s">
        <v>291</v>
      </c>
      <c r="E33" s="42" t="s">
        <v>640</v>
      </c>
      <c r="F33" s="48"/>
      <c r="G33" s="48">
        <v>0</v>
      </c>
      <c r="H33" s="48">
        <v>0</v>
      </c>
      <c r="I33" s="42"/>
      <c r="J33" s="48"/>
      <c r="K33" s="48">
        <v>0</v>
      </c>
      <c r="L33" s="48">
        <v>0</v>
      </c>
      <c r="M33" s="42"/>
      <c r="N33" s="48">
        <v>0</v>
      </c>
      <c r="O33" s="928"/>
    </row>
    <row r="34" spans="1:15">
      <c r="A34" s="925">
        <v>24</v>
      </c>
      <c r="B34" s="926" t="s">
        <v>1180</v>
      </c>
      <c r="C34" s="42"/>
      <c r="D34" s="926" t="s">
        <v>291</v>
      </c>
      <c r="E34" s="42" t="s">
        <v>640</v>
      </c>
      <c r="F34" s="926"/>
      <c r="G34" s="926">
        <v>0</v>
      </c>
      <c r="H34" s="926">
        <v>0</v>
      </c>
      <c r="I34" s="42"/>
      <c r="J34" s="926"/>
      <c r="K34" s="926">
        <v>0</v>
      </c>
      <c r="L34" s="926">
        <v>0</v>
      </c>
      <c r="M34" s="42"/>
      <c r="N34" s="926">
        <v>0</v>
      </c>
      <c r="O34" s="927"/>
    </row>
    <row r="35" spans="1:15">
      <c r="A35" s="47">
        <v>25</v>
      </c>
      <c r="B35" s="48" t="s">
        <v>325</v>
      </c>
      <c r="C35" s="42"/>
      <c r="D35" s="48" t="s">
        <v>291</v>
      </c>
      <c r="E35" s="42" t="s">
        <v>640</v>
      </c>
      <c r="F35" s="48"/>
      <c r="G35" s="48">
        <v>0</v>
      </c>
      <c r="H35" s="48">
        <v>0</v>
      </c>
      <c r="I35" s="42"/>
      <c r="J35" s="48"/>
      <c r="K35" s="48">
        <v>0</v>
      </c>
      <c r="L35" s="48">
        <v>0</v>
      </c>
      <c r="M35" s="42"/>
      <c r="N35" s="48">
        <v>0</v>
      </c>
      <c r="O35" s="928"/>
    </row>
    <row r="36" spans="1:15">
      <c r="A36" s="925">
        <v>26</v>
      </c>
      <c r="B36" s="926" t="s">
        <v>1181</v>
      </c>
      <c r="C36" s="42"/>
      <c r="D36" s="926" t="s">
        <v>291</v>
      </c>
      <c r="E36" s="42" t="s">
        <v>640</v>
      </c>
      <c r="F36" s="926"/>
      <c r="G36" s="926">
        <v>0</v>
      </c>
      <c r="H36" s="926">
        <v>0</v>
      </c>
      <c r="I36" s="42"/>
      <c r="J36" s="926"/>
      <c r="K36" s="926">
        <v>0</v>
      </c>
      <c r="L36" s="926">
        <v>0</v>
      </c>
      <c r="M36" s="42"/>
      <c r="N36" s="926">
        <v>0</v>
      </c>
      <c r="O36" s="927"/>
    </row>
    <row r="37" spans="1:15">
      <c r="A37" s="47">
        <v>27</v>
      </c>
      <c r="B37" s="48" t="s">
        <v>321</v>
      </c>
      <c r="C37" s="42"/>
      <c r="D37" s="48" t="s">
        <v>320</v>
      </c>
      <c r="E37" s="42" t="s">
        <v>640</v>
      </c>
      <c r="F37" s="48"/>
      <c r="G37" s="48">
        <v>0</v>
      </c>
      <c r="H37" s="48">
        <v>0</v>
      </c>
      <c r="I37" s="42"/>
      <c r="J37" s="48"/>
      <c r="K37" s="48">
        <v>0</v>
      </c>
      <c r="L37" s="48">
        <v>0</v>
      </c>
      <c r="M37" s="42"/>
      <c r="N37" s="48">
        <v>0</v>
      </c>
      <c r="O37" s="928"/>
    </row>
    <row r="38" spans="1:15">
      <c r="A38" s="925">
        <v>28</v>
      </c>
      <c r="B38" s="926" t="s">
        <v>1182</v>
      </c>
      <c r="C38" s="42"/>
      <c r="D38" s="926" t="s">
        <v>291</v>
      </c>
      <c r="E38" s="42" t="s">
        <v>640</v>
      </c>
      <c r="F38" s="926"/>
      <c r="G38" s="926">
        <v>0</v>
      </c>
      <c r="H38" s="926">
        <v>0</v>
      </c>
      <c r="I38" s="42"/>
      <c r="J38" s="926"/>
      <c r="K38" s="926">
        <v>0</v>
      </c>
      <c r="L38" s="926">
        <v>0</v>
      </c>
      <c r="M38" s="42"/>
      <c r="N38" s="926">
        <v>0</v>
      </c>
      <c r="O38" s="927"/>
    </row>
    <row r="39" spans="1:15">
      <c r="A39" s="47">
        <v>29</v>
      </c>
      <c r="B39" s="48" t="s">
        <v>1183</v>
      </c>
      <c r="C39" s="42"/>
      <c r="D39" s="48" t="s">
        <v>13</v>
      </c>
      <c r="E39" s="42" t="s">
        <v>640</v>
      </c>
      <c r="F39" s="48"/>
      <c r="G39" s="48">
        <v>0</v>
      </c>
      <c r="H39" s="48">
        <v>0</v>
      </c>
      <c r="I39" s="42"/>
      <c r="J39" s="48"/>
      <c r="K39" s="48">
        <v>0</v>
      </c>
      <c r="L39" s="48">
        <v>0</v>
      </c>
      <c r="M39" s="42"/>
      <c r="N39" s="48">
        <v>0</v>
      </c>
      <c r="O39" s="928"/>
    </row>
    <row r="40" spans="1:15" s="52" customFormat="1">
      <c r="A40" s="1366" t="s">
        <v>1160</v>
      </c>
      <c r="B40" s="1366"/>
      <c r="C40" s="42"/>
      <c r="D40" s="929"/>
      <c r="E40" s="42" t="s">
        <v>640</v>
      </c>
      <c r="F40" s="929">
        <v>14012969599.200001</v>
      </c>
      <c r="G40" s="929">
        <v>4499567</v>
      </c>
      <c r="H40" s="929">
        <v>14017469166.200001</v>
      </c>
      <c r="I40" s="42"/>
      <c r="J40" s="929">
        <v>13756588517</v>
      </c>
      <c r="K40" s="929">
        <v>243181625.40000001</v>
      </c>
      <c r="L40" s="929">
        <v>13999770142.4</v>
      </c>
      <c r="M40" s="42"/>
      <c r="N40" s="929">
        <v>17699023.800000012</v>
      </c>
      <c r="O40" s="930"/>
    </row>
    <row r="41" spans="1:15">
      <c r="A41" s="925">
        <v>30</v>
      </c>
      <c r="B41" s="926" t="s">
        <v>247</v>
      </c>
      <c r="C41" s="42"/>
      <c r="D41" s="926" t="s">
        <v>303</v>
      </c>
      <c r="E41" s="42" t="s">
        <v>640</v>
      </c>
      <c r="F41" s="926">
        <v>9223309917</v>
      </c>
      <c r="G41" s="926">
        <v>0</v>
      </c>
      <c r="H41" s="926">
        <v>9223309917</v>
      </c>
      <c r="I41" s="42"/>
      <c r="J41" s="926">
        <v>8948382182</v>
      </c>
      <c r="K41" s="926">
        <v>274927735</v>
      </c>
      <c r="L41" s="926">
        <v>9223309917</v>
      </c>
      <c r="M41" s="42"/>
      <c r="N41" s="926">
        <v>0</v>
      </c>
      <c r="O41" s="927"/>
    </row>
    <row r="42" spans="1:15">
      <c r="A42" s="47">
        <v>31</v>
      </c>
      <c r="B42" s="48" t="s">
        <v>260</v>
      </c>
      <c r="C42" s="42"/>
      <c r="D42" s="48" t="s">
        <v>303</v>
      </c>
      <c r="E42" s="42" t="s">
        <v>640</v>
      </c>
      <c r="F42" s="48"/>
      <c r="G42" s="48">
        <v>0</v>
      </c>
      <c r="H42" s="48">
        <v>0</v>
      </c>
      <c r="I42" s="42"/>
      <c r="J42" s="48"/>
      <c r="K42" s="48">
        <v>0</v>
      </c>
      <c r="L42" s="48">
        <v>0</v>
      </c>
      <c r="M42" s="42"/>
      <c r="N42" s="48">
        <v>0</v>
      </c>
      <c r="O42" s="928"/>
    </row>
    <row r="43" spans="1:15">
      <c r="A43" s="925">
        <v>32</v>
      </c>
      <c r="B43" s="926" t="s">
        <v>256</v>
      </c>
      <c r="C43" s="42"/>
      <c r="D43" s="926" t="s">
        <v>303</v>
      </c>
      <c r="E43" s="42" t="s">
        <v>640</v>
      </c>
      <c r="F43" s="926"/>
      <c r="G43" s="926">
        <v>21300000</v>
      </c>
      <c r="H43" s="926">
        <v>21300000</v>
      </c>
      <c r="I43" s="42"/>
      <c r="J43" s="931">
        <v>21300000</v>
      </c>
      <c r="K43" s="926">
        <v>0</v>
      </c>
      <c r="L43" s="926">
        <v>21300000</v>
      </c>
      <c r="M43" s="42"/>
      <c r="N43" s="926">
        <v>0</v>
      </c>
      <c r="O43" s="927"/>
    </row>
    <row r="44" spans="1:15">
      <c r="A44" s="47">
        <v>33</v>
      </c>
      <c r="B44" s="48" t="s">
        <v>262</v>
      </c>
      <c r="C44" s="42"/>
      <c r="D44" s="48" t="s">
        <v>303</v>
      </c>
      <c r="E44" s="42" t="s">
        <v>640</v>
      </c>
      <c r="F44" s="48"/>
      <c r="G44" s="48">
        <v>0</v>
      </c>
      <c r="H44" s="48">
        <v>0</v>
      </c>
      <c r="I44" s="42"/>
      <c r="J44" s="48"/>
      <c r="K44" s="48">
        <v>0</v>
      </c>
      <c r="L44" s="48">
        <v>0</v>
      </c>
      <c r="M44" s="42"/>
      <c r="N44" s="48">
        <v>0</v>
      </c>
      <c r="O44" s="928"/>
    </row>
    <row r="45" spans="1:15">
      <c r="A45" s="925">
        <v>34</v>
      </c>
      <c r="B45" s="926" t="s">
        <v>258</v>
      </c>
      <c r="C45" s="42"/>
      <c r="D45" s="926" t="s">
        <v>303</v>
      </c>
      <c r="E45" s="42" t="s">
        <v>640</v>
      </c>
      <c r="F45" s="926"/>
      <c r="G45" s="926">
        <v>0</v>
      </c>
      <c r="H45" s="926">
        <v>0</v>
      </c>
      <c r="I45" s="42"/>
      <c r="J45" s="926"/>
      <c r="K45" s="926">
        <v>0</v>
      </c>
      <c r="L45" s="926">
        <v>0</v>
      </c>
      <c r="M45" s="42"/>
      <c r="N45" s="926">
        <v>0</v>
      </c>
      <c r="O45" s="927"/>
    </row>
    <row r="46" spans="1:15">
      <c r="A46" s="47">
        <v>35</v>
      </c>
      <c r="B46" s="48" t="s">
        <v>248</v>
      </c>
      <c r="C46" s="42"/>
      <c r="D46" s="48" t="s">
        <v>303</v>
      </c>
      <c r="E46" s="42" t="s">
        <v>640</v>
      </c>
      <c r="F46" s="48">
        <v>390636534</v>
      </c>
      <c r="G46" s="48">
        <v>-1528666</v>
      </c>
      <c r="H46" s="48">
        <v>389107868</v>
      </c>
      <c r="I46" s="42"/>
      <c r="J46" s="48">
        <v>385376918</v>
      </c>
      <c r="K46" s="48">
        <v>3730950</v>
      </c>
      <c r="L46" s="48">
        <v>389107868</v>
      </c>
      <c r="M46" s="42"/>
      <c r="N46" s="48">
        <v>0</v>
      </c>
      <c r="O46" s="928"/>
    </row>
    <row r="47" spans="1:15">
      <c r="A47" s="925">
        <v>36</v>
      </c>
      <c r="B47" s="926" t="s">
        <v>251</v>
      </c>
      <c r="C47" s="42"/>
      <c r="D47" s="926" t="s">
        <v>303</v>
      </c>
      <c r="E47" s="42" t="s">
        <v>640</v>
      </c>
      <c r="F47" s="926"/>
      <c r="G47" s="926">
        <v>0</v>
      </c>
      <c r="H47" s="926">
        <v>0</v>
      </c>
      <c r="I47" s="42"/>
      <c r="J47" s="926"/>
      <c r="K47" s="926">
        <v>0</v>
      </c>
      <c r="L47" s="926">
        <v>0</v>
      </c>
      <c r="M47" s="42"/>
      <c r="N47" s="926">
        <v>0</v>
      </c>
      <c r="O47" s="927"/>
    </row>
    <row r="48" spans="1:15">
      <c r="A48" s="47">
        <v>37</v>
      </c>
      <c r="B48" s="48" t="s">
        <v>250</v>
      </c>
      <c r="C48" s="42"/>
      <c r="D48" s="48" t="s">
        <v>288</v>
      </c>
      <c r="E48" s="42" t="s">
        <v>640</v>
      </c>
      <c r="F48" s="48">
        <v>37092188</v>
      </c>
      <c r="G48" s="48">
        <v>-1000000</v>
      </c>
      <c r="H48" s="48">
        <v>36092188</v>
      </c>
      <c r="I48" s="42"/>
      <c r="J48" s="48">
        <v>36092188</v>
      </c>
      <c r="K48" s="48">
        <v>0</v>
      </c>
      <c r="L48" s="48">
        <v>36092188</v>
      </c>
      <c r="M48" s="42"/>
      <c r="N48" s="48">
        <v>0</v>
      </c>
      <c r="O48" s="928"/>
    </row>
    <row r="49" spans="1:15">
      <c r="A49" s="925">
        <v>38</v>
      </c>
      <c r="B49" s="926" t="s">
        <v>261</v>
      </c>
      <c r="C49" s="42"/>
      <c r="D49" s="926" t="s">
        <v>288</v>
      </c>
      <c r="E49" s="42" t="s">
        <v>640</v>
      </c>
      <c r="F49" s="926"/>
      <c r="G49" s="926">
        <v>0</v>
      </c>
      <c r="H49" s="926">
        <v>0</v>
      </c>
      <c r="I49" s="42"/>
      <c r="J49" s="926"/>
      <c r="K49" s="926">
        <v>0</v>
      </c>
      <c r="L49" s="926">
        <v>0</v>
      </c>
      <c r="M49" s="42"/>
      <c r="N49" s="926">
        <v>0</v>
      </c>
      <c r="O49" s="927"/>
    </row>
    <row r="50" spans="1:15">
      <c r="A50" s="47">
        <v>39</v>
      </c>
      <c r="B50" s="48" t="s">
        <v>254</v>
      </c>
      <c r="C50" s="42"/>
      <c r="D50" s="48" t="s">
        <v>288</v>
      </c>
      <c r="E50" s="42" t="s">
        <v>640</v>
      </c>
      <c r="F50" s="48"/>
      <c r="G50" s="48">
        <v>1000000</v>
      </c>
      <c r="H50" s="48">
        <v>1000000</v>
      </c>
      <c r="I50" s="42"/>
      <c r="J50" s="48">
        <v>1000000</v>
      </c>
      <c r="K50" s="48">
        <v>0</v>
      </c>
      <c r="L50" s="48">
        <v>1000000</v>
      </c>
      <c r="M50" s="42"/>
      <c r="N50" s="48">
        <v>0</v>
      </c>
      <c r="O50" s="928"/>
    </row>
    <row r="51" spans="1:15">
      <c r="A51" s="925">
        <v>40</v>
      </c>
      <c r="B51" s="926" t="s">
        <v>249</v>
      </c>
      <c r="C51" s="42"/>
      <c r="D51" s="926" t="s">
        <v>288</v>
      </c>
      <c r="E51" s="42" t="s">
        <v>640</v>
      </c>
      <c r="F51" s="926"/>
      <c r="G51" s="926">
        <v>0</v>
      </c>
      <c r="H51" s="926">
        <v>0</v>
      </c>
      <c r="I51" s="42"/>
      <c r="J51" s="926"/>
      <c r="K51" s="926">
        <v>0</v>
      </c>
      <c r="L51" s="926">
        <v>0</v>
      </c>
      <c r="M51" s="42"/>
      <c r="N51" s="926">
        <v>0</v>
      </c>
      <c r="O51" s="927"/>
    </row>
    <row r="52" spans="1:15">
      <c r="A52" s="47">
        <v>41</v>
      </c>
      <c r="B52" s="48" t="s">
        <v>1184</v>
      </c>
      <c r="C52" s="42"/>
      <c r="D52" s="48" t="s">
        <v>297</v>
      </c>
      <c r="E52" s="42" t="s">
        <v>640</v>
      </c>
      <c r="F52" s="48"/>
      <c r="G52" s="48">
        <v>0</v>
      </c>
      <c r="H52" s="48">
        <v>0</v>
      </c>
      <c r="I52" s="42"/>
      <c r="J52" s="48"/>
      <c r="K52" s="48">
        <v>0</v>
      </c>
      <c r="L52" s="48">
        <v>0</v>
      </c>
      <c r="M52" s="42"/>
      <c r="N52" s="48">
        <v>0</v>
      </c>
      <c r="O52" s="928"/>
    </row>
    <row r="53" spans="1:15">
      <c r="A53" s="925">
        <v>42</v>
      </c>
      <c r="B53" s="926" t="s">
        <v>257</v>
      </c>
      <c r="C53" s="42"/>
      <c r="D53" s="926" t="s">
        <v>303</v>
      </c>
      <c r="E53" s="42" t="s">
        <v>640</v>
      </c>
      <c r="F53" s="926">
        <v>69800848</v>
      </c>
      <c r="G53" s="926">
        <v>0</v>
      </c>
      <c r="H53" s="926">
        <v>69800848</v>
      </c>
      <c r="I53" s="42"/>
      <c r="J53" s="926">
        <v>70254452</v>
      </c>
      <c r="K53" s="926">
        <v>0</v>
      </c>
      <c r="L53" s="926">
        <v>70254452</v>
      </c>
      <c r="M53" s="42"/>
      <c r="N53" s="926">
        <v>-453604</v>
      </c>
      <c r="O53" s="927" t="s">
        <v>2170</v>
      </c>
    </row>
    <row r="54" spans="1:15">
      <c r="A54" s="47">
        <v>43</v>
      </c>
      <c r="B54" s="48" t="s">
        <v>255</v>
      </c>
      <c r="C54" s="42"/>
      <c r="D54" s="48" t="s">
        <v>303</v>
      </c>
      <c r="E54" s="42" t="s">
        <v>640</v>
      </c>
      <c r="F54" s="48">
        <v>76981099.200000018</v>
      </c>
      <c r="G54" s="48">
        <v>0</v>
      </c>
      <c r="H54" s="48">
        <v>76981099.200000018</v>
      </c>
      <c r="I54" s="42"/>
      <c r="J54" s="48">
        <v>112457975</v>
      </c>
      <c r="K54" s="48">
        <v>-35477059.600000001</v>
      </c>
      <c r="L54" s="48">
        <v>76980915.400000006</v>
      </c>
      <c r="M54" s="42"/>
      <c r="N54" s="48">
        <v>183.80000001192093</v>
      </c>
      <c r="O54" s="928" t="s">
        <v>2170</v>
      </c>
    </row>
    <row r="55" spans="1:15">
      <c r="A55" s="925">
        <v>44</v>
      </c>
      <c r="B55" s="926" t="s">
        <v>1185</v>
      </c>
      <c r="C55" s="42"/>
      <c r="D55" s="926" t="s">
        <v>303</v>
      </c>
      <c r="E55" s="42" t="s">
        <v>640</v>
      </c>
      <c r="F55" s="926"/>
      <c r="G55" s="926">
        <v>0</v>
      </c>
      <c r="H55" s="926">
        <v>0</v>
      </c>
      <c r="I55" s="42"/>
      <c r="J55" s="926"/>
      <c r="K55" s="926">
        <v>0</v>
      </c>
      <c r="L55" s="926">
        <v>0</v>
      </c>
      <c r="M55" s="42"/>
      <c r="N55" s="926">
        <v>0</v>
      </c>
      <c r="O55" s="927"/>
    </row>
    <row r="56" spans="1:15">
      <c r="A56" s="47">
        <v>45</v>
      </c>
      <c r="B56" s="48" t="s">
        <v>253</v>
      </c>
      <c r="C56" s="42"/>
      <c r="D56" s="48" t="s">
        <v>303</v>
      </c>
      <c r="E56" s="42" t="s">
        <v>640</v>
      </c>
      <c r="F56" s="48">
        <v>3567013994</v>
      </c>
      <c r="G56" s="48">
        <v>-15271767</v>
      </c>
      <c r="H56" s="48">
        <v>3551742227</v>
      </c>
      <c r="I56" s="42"/>
      <c r="J56" s="48">
        <v>3551742227</v>
      </c>
      <c r="K56" s="48">
        <v>0</v>
      </c>
      <c r="L56" s="48">
        <v>3551742227</v>
      </c>
      <c r="M56" s="42"/>
      <c r="N56" s="48">
        <v>0</v>
      </c>
      <c r="O56" s="928"/>
    </row>
    <row r="57" spans="1:15">
      <c r="A57" s="925">
        <v>46</v>
      </c>
      <c r="B57" s="926" t="s">
        <v>1186</v>
      </c>
      <c r="C57" s="42"/>
      <c r="D57" s="926" t="s">
        <v>287</v>
      </c>
      <c r="E57" s="42" t="s">
        <v>640</v>
      </c>
      <c r="F57" s="926"/>
      <c r="G57" s="926">
        <v>0</v>
      </c>
      <c r="H57" s="926">
        <v>0</v>
      </c>
      <c r="I57" s="42"/>
      <c r="J57" s="926"/>
      <c r="K57" s="926">
        <v>0</v>
      </c>
      <c r="L57" s="926">
        <v>0</v>
      </c>
      <c r="M57" s="42"/>
      <c r="N57" s="926">
        <v>0</v>
      </c>
      <c r="O57" s="927"/>
    </row>
    <row r="58" spans="1:15">
      <c r="A58" s="47">
        <v>47</v>
      </c>
      <c r="B58" s="48" t="s">
        <v>316</v>
      </c>
      <c r="C58" s="42"/>
      <c r="D58" s="48" t="s">
        <v>308</v>
      </c>
      <c r="E58" s="42" t="s">
        <v>640</v>
      </c>
      <c r="F58" s="48">
        <v>648135019</v>
      </c>
      <c r="G58" s="48">
        <v>0</v>
      </c>
      <c r="H58" s="48">
        <v>648135019</v>
      </c>
      <c r="I58" s="42"/>
      <c r="J58" s="48">
        <v>629982575</v>
      </c>
      <c r="K58" s="48">
        <v>0</v>
      </c>
      <c r="L58" s="48">
        <v>629982575</v>
      </c>
      <c r="M58" s="42"/>
      <c r="N58" s="48">
        <v>18152444</v>
      </c>
      <c r="O58" s="928" t="s">
        <v>2171</v>
      </c>
    </row>
    <row r="59" spans="1:15">
      <c r="A59" s="925">
        <v>48</v>
      </c>
      <c r="B59" s="926" t="s">
        <v>333</v>
      </c>
      <c r="C59" s="42"/>
      <c r="D59" s="926" t="s">
        <v>309</v>
      </c>
      <c r="E59" s="42" t="s">
        <v>640</v>
      </c>
      <c r="F59" s="926"/>
      <c r="G59" s="926">
        <v>0</v>
      </c>
      <c r="H59" s="926">
        <v>0</v>
      </c>
      <c r="I59" s="42"/>
      <c r="J59" s="926"/>
      <c r="K59" s="926">
        <v>0</v>
      </c>
      <c r="L59" s="926">
        <v>0</v>
      </c>
      <c r="M59" s="42"/>
      <c r="N59" s="926">
        <v>0</v>
      </c>
      <c r="O59" s="927"/>
    </row>
    <row r="60" spans="1:15">
      <c r="A60" s="47">
        <v>49</v>
      </c>
      <c r="B60" s="48" t="s">
        <v>1187</v>
      </c>
      <c r="C60" s="42"/>
      <c r="D60" s="48" t="s">
        <v>310</v>
      </c>
      <c r="E60" s="42" t="s">
        <v>640</v>
      </c>
      <c r="F60" s="48"/>
      <c r="G60" s="48">
        <v>0</v>
      </c>
      <c r="H60" s="48">
        <v>0</v>
      </c>
      <c r="I60" s="42"/>
      <c r="J60" s="48"/>
      <c r="K60" s="48">
        <v>0</v>
      </c>
      <c r="L60" s="48">
        <v>0</v>
      </c>
      <c r="M60" s="42"/>
      <c r="N60" s="48">
        <v>0</v>
      </c>
      <c r="O60" s="928"/>
    </row>
    <row r="61" spans="1:15">
      <c r="A61" s="925">
        <v>50</v>
      </c>
      <c r="B61" s="926" t="s">
        <v>1188</v>
      </c>
      <c r="C61" s="42"/>
      <c r="D61" s="926" t="s">
        <v>1161</v>
      </c>
      <c r="E61" s="42" t="s">
        <v>640</v>
      </c>
      <c r="F61" s="926"/>
      <c r="G61" s="926">
        <v>0</v>
      </c>
      <c r="H61" s="926">
        <v>0</v>
      </c>
      <c r="I61" s="42"/>
      <c r="J61" s="926"/>
      <c r="K61" s="926">
        <v>0</v>
      </c>
      <c r="L61" s="926">
        <v>0</v>
      </c>
      <c r="M61" s="42"/>
      <c r="N61" s="926">
        <v>0</v>
      </c>
      <c r="O61" s="927"/>
    </row>
    <row r="62" spans="1:15" ht="16" thickBot="1">
      <c r="A62" s="920"/>
      <c r="B62" s="920" t="s">
        <v>1162</v>
      </c>
      <c r="C62" s="42"/>
      <c r="D62" s="932"/>
      <c r="E62" s="42" t="s">
        <v>640</v>
      </c>
      <c r="F62" s="932">
        <v>431407299250.15509</v>
      </c>
      <c r="G62" s="932">
        <v>4499567</v>
      </c>
      <c r="H62" s="932">
        <v>431411798817.15509</v>
      </c>
      <c r="I62" s="42"/>
      <c r="J62" s="932">
        <v>431150918168</v>
      </c>
      <c r="K62" s="932">
        <v>243181625.40000001</v>
      </c>
      <c r="L62" s="932">
        <v>431394099793.40002</v>
      </c>
      <c r="M62" s="42"/>
      <c r="N62" s="932">
        <v>17699023.755047619</v>
      </c>
      <c r="O62" s="920"/>
    </row>
    <row r="63" spans="1:15" ht="16" thickTop="1">
      <c r="A63" s="49"/>
      <c r="B63" s="49"/>
      <c r="C63" s="50"/>
      <c r="D63" s="51"/>
      <c r="E63" s="42" t="s">
        <v>640</v>
      </c>
      <c r="F63" s="51"/>
      <c r="G63" s="51"/>
      <c r="H63" s="51"/>
      <c r="I63" s="50"/>
      <c r="J63" s="51"/>
      <c r="K63" s="51"/>
      <c r="L63" s="51"/>
      <c r="M63" s="51"/>
      <c r="N63" s="51"/>
      <c r="O63" s="49"/>
    </row>
    <row r="64" spans="1:15">
      <c r="A64" s="1366" t="s">
        <v>335</v>
      </c>
      <c r="B64" s="1366"/>
      <c r="C64" s="42"/>
      <c r="D64" s="929"/>
      <c r="E64" s="42" t="s">
        <v>640</v>
      </c>
      <c r="F64" s="929">
        <v>0</v>
      </c>
      <c r="G64" s="929">
        <v>0</v>
      </c>
      <c r="H64" s="929">
        <v>0</v>
      </c>
      <c r="I64" s="42"/>
      <c r="J64" s="929">
        <v>0</v>
      </c>
      <c r="K64" s="929">
        <v>0</v>
      </c>
      <c r="L64" s="929">
        <v>0</v>
      </c>
      <c r="M64" s="42"/>
      <c r="N64" s="929">
        <v>0</v>
      </c>
      <c r="O64" s="930"/>
    </row>
    <row r="65" spans="1:15">
      <c r="A65" s="925">
        <v>51</v>
      </c>
      <c r="B65" s="926" t="s">
        <v>1211</v>
      </c>
      <c r="C65" s="42"/>
      <c r="D65" s="926" t="s">
        <v>33</v>
      </c>
      <c r="E65" s="42" t="s">
        <v>640</v>
      </c>
      <c r="F65" s="926"/>
      <c r="G65" s="926">
        <v>0</v>
      </c>
      <c r="H65" s="926">
        <v>0</v>
      </c>
      <c r="I65" s="42"/>
      <c r="J65" s="926"/>
      <c r="K65" s="926">
        <v>0</v>
      </c>
      <c r="L65" s="926">
        <v>0</v>
      </c>
      <c r="M65" s="42"/>
      <c r="N65" s="926">
        <v>0</v>
      </c>
      <c r="O65" s="927"/>
    </row>
    <row r="66" spans="1:15" s="42" customFormat="1" ht="11">
      <c r="A66" s="47">
        <v>52</v>
      </c>
      <c r="B66" s="48" t="s">
        <v>1212</v>
      </c>
      <c r="D66" s="48" t="s">
        <v>33</v>
      </c>
      <c r="E66" s="42" t="s">
        <v>640</v>
      </c>
      <c r="F66" s="48"/>
      <c r="G66" s="48">
        <v>0</v>
      </c>
      <c r="H66" s="48">
        <v>0</v>
      </c>
      <c r="J66" s="48"/>
      <c r="K66" s="48">
        <v>0</v>
      </c>
      <c r="L66" s="48">
        <v>0</v>
      </c>
      <c r="N66" s="48">
        <v>0</v>
      </c>
      <c r="O66" s="928"/>
    </row>
    <row r="67" spans="1:15">
      <c r="A67" s="925">
        <v>53</v>
      </c>
      <c r="B67" s="926" t="s">
        <v>1213</v>
      </c>
      <c r="C67" s="42"/>
      <c r="D67" s="926" t="s">
        <v>33</v>
      </c>
      <c r="E67" s="42" t="s">
        <v>640</v>
      </c>
      <c r="F67" s="926"/>
      <c r="G67" s="926">
        <v>0</v>
      </c>
      <c r="H67" s="926">
        <v>0</v>
      </c>
      <c r="I67" s="42"/>
      <c r="J67" s="926"/>
      <c r="K67" s="926">
        <v>0</v>
      </c>
      <c r="L67" s="926">
        <v>0</v>
      </c>
      <c r="M67" s="42"/>
      <c r="N67" s="926">
        <v>0</v>
      </c>
      <c r="O67" s="927"/>
    </row>
    <row r="68" spans="1:15" ht="14.5" customHeight="1">
      <c r="A68" s="47">
        <v>54</v>
      </c>
      <c r="B68" s="48" t="s">
        <v>845</v>
      </c>
      <c r="C68" s="42"/>
      <c r="D68" s="48" t="s">
        <v>33</v>
      </c>
      <c r="E68" s="42" t="s">
        <v>640</v>
      </c>
      <c r="F68" s="48"/>
      <c r="G68" s="48">
        <v>0</v>
      </c>
      <c r="H68" s="48">
        <v>0</v>
      </c>
      <c r="I68" s="42"/>
      <c r="J68" s="48"/>
      <c r="K68" s="48">
        <v>0</v>
      </c>
      <c r="L68" s="48">
        <v>0</v>
      </c>
      <c r="M68" s="42"/>
      <c r="N68" s="48">
        <v>0</v>
      </c>
      <c r="O68" s="928"/>
    </row>
    <row r="69" spans="1:15">
      <c r="A69" s="49"/>
      <c r="B69" s="49"/>
      <c r="C69" s="50"/>
      <c r="D69" s="51"/>
      <c r="E69" s="42" t="s">
        <v>640</v>
      </c>
      <c r="F69" s="51"/>
      <c r="G69" s="51"/>
      <c r="H69" s="51"/>
      <c r="I69" s="50"/>
      <c r="J69" s="51"/>
      <c r="K69" s="51"/>
      <c r="L69" s="51"/>
      <c r="M69" s="51"/>
      <c r="N69" s="51"/>
      <c r="O69" s="49"/>
    </row>
    <row r="70" spans="1:15" ht="15" customHeight="1">
      <c r="A70" s="1366" t="s">
        <v>336</v>
      </c>
      <c r="B70" s="1366"/>
      <c r="C70" s="42"/>
      <c r="D70" s="929"/>
      <c r="E70" s="42" t="s">
        <v>640</v>
      </c>
      <c r="F70" s="929">
        <v>0</v>
      </c>
      <c r="G70" s="929">
        <v>0</v>
      </c>
      <c r="H70" s="929">
        <v>0</v>
      </c>
      <c r="I70" s="42"/>
      <c r="J70" s="929">
        <v>0</v>
      </c>
      <c r="K70" s="929">
        <v>0</v>
      </c>
      <c r="L70" s="929">
        <v>0</v>
      </c>
      <c r="M70" s="42"/>
      <c r="N70" s="929">
        <v>0</v>
      </c>
      <c r="O70" s="930"/>
    </row>
    <row r="71" spans="1:15">
      <c r="A71" s="925">
        <v>55</v>
      </c>
      <c r="B71" s="926" t="s">
        <v>2055</v>
      </c>
      <c r="C71" s="42"/>
      <c r="D71" s="926" t="s">
        <v>2047</v>
      </c>
      <c r="E71" s="42" t="s">
        <v>640</v>
      </c>
      <c r="F71" s="926"/>
      <c r="G71" s="926">
        <v>0</v>
      </c>
      <c r="H71" s="926">
        <v>0</v>
      </c>
      <c r="I71" s="42"/>
      <c r="J71" s="926"/>
      <c r="K71" s="926">
        <v>0</v>
      </c>
      <c r="L71" s="926">
        <v>0</v>
      </c>
      <c r="M71" s="42"/>
      <c r="N71" s="926">
        <v>0</v>
      </c>
      <c r="O71" s="927"/>
    </row>
    <row r="72" spans="1:15">
      <c r="A72" s="47">
        <v>56</v>
      </c>
      <c r="B72" s="48" t="s">
        <v>2056</v>
      </c>
      <c r="C72" s="42"/>
      <c r="D72" s="48" t="s">
        <v>2057</v>
      </c>
      <c r="E72" s="42" t="s">
        <v>640</v>
      </c>
      <c r="F72" s="48"/>
      <c r="G72" s="48">
        <v>0</v>
      </c>
      <c r="H72" s="48">
        <v>0</v>
      </c>
      <c r="I72" s="42"/>
      <c r="J72" s="48"/>
      <c r="K72" s="48">
        <v>0</v>
      </c>
      <c r="L72" s="48">
        <v>0</v>
      </c>
      <c r="M72" s="42"/>
      <c r="N72" s="48">
        <v>0</v>
      </c>
      <c r="O72" s="928"/>
    </row>
    <row r="73" spans="1:15">
      <c r="A73" s="925">
        <v>57</v>
      </c>
      <c r="B73" s="926" t="s">
        <v>2058</v>
      </c>
      <c r="C73" s="42"/>
      <c r="D73" s="926" t="s">
        <v>2047</v>
      </c>
      <c r="E73" s="42" t="s">
        <v>640</v>
      </c>
      <c r="F73" s="926"/>
      <c r="G73" s="926">
        <v>0</v>
      </c>
      <c r="H73" s="926">
        <v>0</v>
      </c>
      <c r="I73" s="42"/>
      <c r="J73" s="926"/>
      <c r="K73" s="926">
        <v>0</v>
      </c>
      <c r="L73" s="926">
        <v>0</v>
      </c>
      <c r="M73" s="42"/>
      <c r="N73" s="926">
        <v>0</v>
      </c>
      <c r="O73" s="927"/>
    </row>
    <row r="74" spans="1:15">
      <c r="A74" s="47">
        <v>58</v>
      </c>
      <c r="B74" s="48" t="s">
        <v>2059</v>
      </c>
      <c r="C74" s="42"/>
      <c r="D74" s="48" t="s">
        <v>2047</v>
      </c>
      <c r="E74" s="42" t="s">
        <v>640</v>
      </c>
      <c r="F74" s="48"/>
      <c r="G74" s="48">
        <v>0</v>
      </c>
      <c r="H74" s="48">
        <v>0</v>
      </c>
      <c r="I74" s="42"/>
      <c r="J74" s="48"/>
      <c r="K74" s="48">
        <v>0</v>
      </c>
      <c r="L74" s="48">
        <v>0</v>
      </c>
      <c r="M74" s="42"/>
      <c r="N74" s="48">
        <v>0</v>
      </c>
      <c r="O74" s="928"/>
    </row>
    <row r="75" spans="1:15">
      <c r="A75" s="925">
        <v>59</v>
      </c>
      <c r="B75" s="926" t="s">
        <v>2060</v>
      </c>
      <c r="C75" s="42"/>
      <c r="D75" s="926" t="s">
        <v>2047</v>
      </c>
      <c r="E75" s="42"/>
      <c r="F75" s="926"/>
      <c r="G75" s="926">
        <v>0</v>
      </c>
      <c r="H75" s="926">
        <v>0</v>
      </c>
      <c r="I75" s="42"/>
      <c r="J75" s="926"/>
      <c r="K75" s="926">
        <v>0</v>
      </c>
      <c r="L75" s="926">
        <v>0</v>
      </c>
      <c r="M75" s="42"/>
      <c r="N75" s="926">
        <v>0</v>
      </c>
      <c r="O75" s="927"/>
    </row>
    <row r="76" spans="1:15">
      <c r="A76" s="47">
        <v>60</v>
      </c>
      <c r="B76" s="48" t="s">
        <v>2061</v>
      </c>
      <c r="C76" s="42"/>
      <c r="D76" s="48" t="s">
        <v>2047</v>
      </c>
      <c r="E76" s="42"/>
      <c r="F76" s="48"/>
      <c r="G76" s="48">
        <v>0</v>
      </c>
      <c r="H76" s="48">
        <v>0</v>
      </c>
      <c r="I76" s="42"/>
      <c r="J76" s="48"/>
      <c r="K76" s="48">
        <v>0</v>
      </c>
      <c r="L76" s="48">
        <v>0</v>
      </c>
      <c r="M76" s="42"/>
      <c r="N76" s="48">
        <v>0</v>
      </c>
      <c r="O76" s="928"/>
    </row>
    <row r="77" spans="1:15">
      <c r="A77" s="925">
        <v>61</v>
      </c>
      <c r="B77" s="926" t="s">
        <v>2062</v>
      </c>
      <c r="C77" s="42"/>
      <c r="D77" s="926" t="s">
        <v>2047</v>
      </c>
      <c r="E77" s="42"/>
      <c r="F77" s="926"/>
      <c r="G77" s="926">
        <v>0</v>
      </c>
      <c r="H77" s="926">
        <v>0</v>
      </c>
      <c r="I77" s="42"/>
      <c r="J77" s="926"/>
      <c r="K77" s="926">
        <v>0</v>
      </c>
      <c r="L77" s="926">
        <v>0</v>
      </c>
      <c r="M77" s="42"/>
      <c r="N77" s="926">
        <v>0</v>
      </c>
      <c r="O77" s="927"/>
    </row>
    <row r="78" spans="1:15">
      <c r="A78" s="47">
        <v>62</v>
      </c>
      <c r="B78" s="48" t="s">
        <v>2063</v>
      </c>
      <c r="C78" s="42"/>
      <c r="D78" s="48" t="s">
        <v>2047</v>
      </c>
      <c r="E78" s="42"/>
      <c r="F78" s="48"/>
      <c r="G78" s="48">
        <v>0</v>
      </c>
      <c r="H78" s="48">
        <v>0</v>
      </c>
      <c r="I78" s="42"/>
      <c r="J78" s="48"/>
      <c r="K78" s="48">
        <v>0</v>
      </c>
      <c r="L78" s="48">
        <v>0</v>
      </c>
      <c r="M78" s="42"/>
      <c r="N78" s="48">
        <v>0</v>
      </c>
      <c r="O78" s="928"/>
    </row>
    <row r="79" spans="1:15">
      <c r="A79" s="925">
        <v>63</v>
      </c>
      <c r="B79" s="926" t="s">
        <v>2064</v>
      </c>
      <c r="C79" s="42"/>
      <c r="D79" s="926" t="s">
        <v>2047</v>
      </c>
      <c r="E79" s="42"/>
      <c r="F79" s="926"/>
      <c r="G79" s="926">
        <v>0</v>
      </c>
      <c r="H79" s="926">
        <v>0</v>
      </c>
      <c r="I79" s="42"/>
      <c r="J79" s="926"/>
      <c r="K79" s="926">
        <v>0</v>
      </c>
      <c r="L79" s="926">
        <v>0</v>
      </c>
      <c r="M79" s="42"/>
      <c r="N79" s="926">
        <v>0</v>
      </c>
      <c r="O79" s="927"/>
    </row>
    <row r="80" spans="1:15">
      <c r="A80" s="47">
        <v>64</v>
      </c>
      <c r="B80" s="48" t="s">
        <v>2065</v>
      </c>
      <c r="C80" s="42"/>
      <c r="D80" s="48"/>
      <c r="E80" s="42"/>
      <c r="F80" s="48"/>
      <c r="G80" s="48">
        <v>0</v>
      </c>
      <c r="H80" s="48">
        <v>0</v>
      </c>
      <c r="I80" s="42"/>
      <c r="J80" s="48"/>
      <c r="K80" s="48">
        <v>0</v>
      </c>
      <c r="L80" s="48">
        <v>0</v>
      </c>
      <c r="M80" s="42"/>
      <c r="N80" s="48">
        <v>0</v>
      </c>
      <c r="O80" s="928"/>
    </row>
    <row r="81" spans="1:15">
      <c r="A81" s="49"/>
      <c r="B81" s="49"/>
      <c r="C81" s="50"/>
      <c r="D81" s="51"/>
      <c r="E81" s="42" t="s">
        <v>640</v>
      </c>
      <c r="F81" s="51"/>
      <c r="G81" s="51"/>
      <c r="H81" s="51"/>
      <c r="I81" s="50"/>
      <c r="J81" s="51"/>
      <c r="K81" s="51"/>
      <c r="L81" s="51"/>
      <c r="M81" s="51"/>
      <c r="N81" s="51"/>
      <c r="O81" s="49"/>
    </row>
    <row r="82" spans="1:15">
      <c r="A82" s="1366" t="s">
        <v>2172</v>
      </c>
      <c r="B82" s="1366"/>
      <c r="C82" s="42"/>
      <c r="D82" s="929"/>
      <c r="E82" s="42" t="s">
        <v>640</v>
      </c>
      <c r="F82" s="929">
        <v>0</v>
      </c>
      <c r="G82" s="929">
        <v>0</v>
      </c>
      <c r="H82" s="929">
        <v>0</v>
      </c>
      <c r="I82" s="42"/>
      <c r="J82" s="929">
        <v>0</v>
      </c>
      <c r="K82" s="929">
        <v>0</v>
      </c>
      <c r="L82" s="929">
        <v>0</v>
      </c>
      <c r="M82" s="42"/>
      <c r="N82" s="929">
        <v>0</v>
      </c>
      <c r="O82" s="930"/>
    </row>
    <row r="83" spans="1:15">
      <c r="A83" s="925">
        <v>65</v>
      </c>
      <c r="B83" s="926" t="s">
        <v>1217</v>
      </c>
      <c r="C83" s="42"/>
      <c r="D83" s="926" t="s">
        <v>1163</v>
      </c>
      <c r="E83" s="42" t="s">
        <v>640</v>
      </c>
      <c r="F83" s="926"/>
      <c r="G83" s="926">
        <v>0</v>
      </c>
      <c r="H83" s="926">
        <v>0</v>
      </c>
      <c r="I83" s="42"/>
      <c r="J83" s="926"/>
      <c r="K83" s="926">
        <v>0</v>
      </c>
      <c r="L83" s="926">
        <v>0</v>
      </c>
      <c r="M83" s="42"/>
      <c r="N83" s="926">
        <v>0</v>
      </c>
      <c r="O83" s="927"/>
    </row>
    <row r="84" spans="1:15">
      <c r="A84" s="47">
        <v>66</v>
      </c>
      <c r="B84" s="48" t="s">
        <v>1218</v>
      </c>
      <c r="C84" s="42"/>
      <c r="D84" s="48" t="s">
        <v>1164</v>
      </c>
      <c r="E84" s="42" t="s">
        <v>640</v>
      </c>
      <c r="F84" s="48"/>
      <c r="G84" s="48">
        <v>0</v>
      </c>
      <c r="H84" s="48">
        <v>0</v>
      </c>
      <c r="I84" s="42"/>
      <c r="J84" s="48"/>
      <c r="K84" s="48">
        <v>0</v>
      </c>
      <c r="L84" s="48">
        <v>0</v>
      </c>
      <c r="M84" s="42"/>
      <c r="N84" s="48">
        <v>0</v>
      </c>
      <c r="O84" s="928"/>
    </row>
    <row r="85" spans="1:15">
      <c r="A85" s="925">
        <v>67</v>
      </c>
      <c r="B85" s="926" t="s">
        <v>1219</v>
      </c>
      <c r="C85" s="42"/>
      <c r="D85" s="926" t="s">
        <v>2066</v>
      </c>
      <c r="E85" s="42" t="s">
        <v>640</v>
      </c>
      <c r="F85" s="926"/>
      <c r="G85" s="926">
        <v>0</v>
      </c>
      <c r="H85" s="926">
        <v>0</v>
      </c>
      <c r="I85" s="42"/>
      <c r="J85" s="926"/>
      <c r="K85" s="926">
        <v>0</v>
      </c>
      <c r="L85" s="926">
        <v>0</v>
      </c>
      <c r="M85" s="42"/>
      <c r="N85" s="926">
        <v>0</v>
      </c>
      <c r="O85" s="927"/>
    </row>
    <row r="86" spans="1:15">
      <c r="A86" s="47">
        <v>68</v>
      </c>
      <c r="B86" s="48" t="s">
        <v>1189</v>
      </c>
      <c r="C86" s="42"/>
      <c r="D86" s="48" t="s">
        <v>1165</v>
      </c>
      <c r="E86" s="42" t="s">
        <v>640</v>
      </c>
      <c r="F86" s="48"/>
      <c r="G86" s="48">
        <f>SUMIF($A$90:$A$736,A86&amp;"- "&amp;B86,$I$90:$I$736)</f>
        <v>0</v>
      </c>
      <c r="H86" s="48">
        <f>F86+G86</f>
        <v>0</v>
      </c>
      <c r="I86" s="42"/>
      <c r="J86" s="48"/>
      <c r="K86" s="48">
        <f>SUMIF($L$90:$L$736,A86&amp;"- "&amp;B86,$S$90:$S$736)</f>
        <v>0</v>
      </c>
      <c r="L86" s="48">
        <f t="shared" ref="L86" si="0">J86+K86</f>
        <v>0</v>
      </c>
      <c r="M86" s="42"/>
      <c r="N86" s="48">
        <f t="shared" ref="N86" si="1">H86-L86</f>
        <v>0</v>
      </c>
      <c r="O86" s="928"/>
    </row>
    <row r="89" spans="1:15">
      <c r="A89" s="40"/>
      <c r="B89" s="41" t="s">
        <v>1150</v>
      </c>
      <c r="C89" s="42"/>
      <c r="D89" s="42"/>
      <c r="E89" s="42"/>
      <c r="F89" s="933" t="s">
        <v>17</v>
      </c>
      <c r="G89" s="933"/>
      <c r="H89" s="42"/>
      <c r="I89" s="42"/>
      <c r="J89" s="42"/>
      <c r="K89" s="41" t="s">
        <v>1151</v>
      </c>
      <c r="L89" s="44">
        <v>2021</v>
      </c>
      <c r="M89" s="42"/>
      <c r="N89" s="45">
        <v>586.96199999999999</v>
      </c>
      <c r="O89" s="919"/>
    </row>
    <row r="90" spans="1:15">
      <c r="A90" s="40"/>
      <c r="B90" s="46"/>
      <c r="C90" s="42"/>
      <c r="D90" s="42"/>
      <c r="E90" s="42"/>
      <c r="F90" s="42"/>
      <c r="G90" s="42"/>
      <c r="H90" s="42"/>
      <c r="I90" s="42"/>
      <c r="J90" s="42"/>
      <c r="K90" s="42"/>
      <c r="L90" s="42"/>
      <c r="M90" s="42"/>
      <c r="N90" s="42"/>
      <c r="O90" s="919"/>
    </row>
    <row r="91" spans="1:15">
      <c r="A91" s="1367" t="s">
        <v>0</v>
      </c>
      <c r="B91" s="1369" t="s">
        <v>425</v>
      </c>
      <c r="C91" s="42"/>
      <c r="D91" s="1371" t="s">
        <v>1152</v>
      </c>
      <c r="E91" s="42"/>
      <c r="F91" s="1373" t="s">
        <v>1153</v>
      </c>
      <c r="G91" s="1373"/>
      <c r="H91" s="1373"/>
      <c r="I91" s="42"/>
      <c r="J91" s="1373" t="s">
        <v>1154</v>
      </c>
      <c r="K91" s="1373"/>
      <c r="L91" s="1373"/>
      <c r="M91" s="42"/>
      <c r="N91" s="1364" t="s">
        <v>1155</v>
      </c>
      <c r="O91" s="1364" t="s">
        <v>430</v>
      </c>
    </row>
    <row r="92" spans="1:15" ht="16" thickBot="1">
      <c r="A92" s="1368"/>
      <c r="B92" s="1370"/>
      <c r="C92" s="42"/>
      <c r="D92" s="1372"/>
      <c r="E92" s="42"/>
      <c r="F92" s="921" t="s">
        <v>1156</v>
      </c>
      <c r="G92" s="922" t="s">
        <v>1157</v>
      </c>
      <c r="H92" s="922" t="s">
        <v>1158</v>
      </c>
      <c r="I92" s="42"/>
      <c r="J92" s="922" t="s">
        <v>1156</v>
      </c>
      <c r="K92" s="922" t="s">
        <v>1157</v>
      </c>
      <c r="L92" s="922" t="s">
        <v>1158</v>
      </c>
      <c r="M92" s="42"/>
      <c r="N92" s="1365"/>
      <c r="O92" s="1365"/>
    </row>
    <row r="93" spans="1:15" ht="16" thickTop="1">
      <c r="A93" s="1374" t="s">
        <v>668</v>
      </c>
      <c r="B93" s="1374"/>
      <c r="C93" s="42"/>
      <c r="D93" s="923"/>
      <c r="E93" s="42"/>
      <c r="F93" s="923">
        <v>9246931.181739999</v>
      </c>
      <c r="G93" s="923">
        <v>0</v>
      </c>
      <c r="H93" s="923">
        <v>9246931.181739999</v>
      </c>
      <c r="I93" s="42"/>
      <c r="J93" s="923">
        <v>9015066.4992015064</v>
      </c>
      <c r="K93" s="923">
        <v>0</v>
      </c>
      <c r="L93" s="923">
        <v>9015066.4992015064</v>
      </c>
      <c r="M93" s="42"/>
      <c r="N93" s="923">
        <v>231864.68253849261</v>
      </c>
      <c r="O93" s="924"/>
    </row>
    <row r="94" spans="1:15">
      <c r="A94" s="925">
        <v>1</v>
      </c>
      <c r="B94" s="926" t="s">
        <v>1166</v>
      </c>
      <c r="C94" s="42"/>
      <c r="D94" s="926" t="s">
        <v>291</v>
      </c>
      <c r="E94" s="42"/>
      <c r="F94" s="926">
        <v>9246931.181739999</v>
      </c>
      <c r="G94" s="926">
        <v>0</v>
      </c>
      <c r="H94" s="926">
        <v>9246931.181739999</v>
      </c>
      <c r="I94" s="42"/>
      <c r="J94" s="926">
        <v>9015066.4992015064</v>
      </c>
      <c r="K94" s="926">
        <v>0</v>
      </c>
      <c r="L94" s="926">
        <v>9015066.4992015064</v>
      </c>
      <c r="M94" s="42"/>
      <c r="N94" s="926">
        <v>231864.68253849261</v>
      </c>
      <c r="O94" s="927" t="s">
        <v>2173</v>
      </c>
    </row>
    <row r="95" spans="1:15">
      <c r="A95" s="47">
        <v>2</v>
      </c>
      <c r="B95" s="48" t="s">
        <v>328</v>
      </c>
      <c r="C95" s="42"/>
      <c r="D95" s="48" t="s">
        <v>291</v>
      </c>
      <c r="E95" s="42"/>
      <c r="F95" s="48"/>
      <c r="G95" s="48">
        <v>0</v>
      </c>
      <c r="H95" s="48">
        <v>0</v>
      </c>
      <c r="I95" s="42"/>
      <c r="J95" s="48"/>
      <c r="K95" s="48">
        <v>0</v>
      </c>
      <c r="L95" s="48">
        <v>0</v>
      </c>
      <c r="M95" s="42"/>
      <c r="N95" s="48">
        <v>0</v>
      </c>
      <c r="O95" s="928"/>
    </row>
    <row r="96" spans="1:15">
      <c r="A96" s="925">
        <v>3</v>
      </c>
      <c r="B96" s="926" t="s">
        <v>329</v>
      </c>
      <c r="C96" s="42"/>
      <c r="D96" s="926" t="s">
        <v>291</v>
      </c>
      <c r="E96" s="42"/>
      <c r="F96" s="926"/>
      <c r="G96" s="926">
        <v>0</v>
      </c>
      <c r="H96" s="926">
        <v>0</v>
      </c>
      <c r="I96" s="42"/>
      <c r="J96" s="926"/>
      <c r="K96" s="926">
        <v>0</v>
      </c>
      <c r="L96" s="926">
        <v>0</v>
      </c>
      <c r="M96" s="42"/>
      <c r="N96" s="926">
        <v>0</v>
      </c>
      <c r="O96" s="927"/>
    </row>
    <row r="97" spans="1:15">
      <c r="A97" s="47">
        <v>4</v>
      </c>
      <c r="B97" s="48" t="s">
        <v>1167</v>
      </c>
      <c r="C97" s="42"/>
      <c r="D97" s="48" t="s">
        <v>320</v>
      </c>
      <c r="E97" s="42"/>
      <c r="F97" s="48"/>
      <c r="G97" s="48">
        <v>0</v>
      </c>
      <c r="H97" s="48">
        <v>0</v>
      </c>
      <c r="I97" s="42"/>
      <c r="J97" s="48"/>
      <c r="K97" s="48">
        <v>0</v>
      </c>
      <c r="L97" s="48">
        <v>0</v>
      </c>
      <c r="M97" s="42"/>
      <c r="N97" s="48">
        <v>0</v>
      </c>
      <c r="O97" s="928"/>
    </row>
    <row r="98" spans="1:15">
      <c r="A98" s="925">
        <v>5</v>
      </c>
      <c r="B98" s="926" t="s">
        <v>1168</v>
      </c>
      <c r="C98" s="42"/>
      <c r="D98" s="926" t="s">
        <v>320</v>
      </c>
      <c r="E98" s="42"/>
      <c r="F98" s="926"/>
      <c r="G98" s="926">
        <v>0</v>
      </c>
      <c r="H98" s="926">
        <v>0</v>
      </c>
      <c r="I98" s="42"/>
      <c r="J98" s="926"/>
      <c r="K98" s="926">
        <v>0</v>
      </c>
      <c r="L98" s="926">
        <v>0</v>
      </c>
      <c r="M98" s="42"/>
      <c r="N98" s="926">
        <v>0</v>
      </c>
      <c r="O98" s="927"/>
    </row>
    <row r="99" spans="1:15">
      <c r="A99" s="47">
        <v>6</v>
      </c>
      <c r="B99" s="48" t="s">
        <v>1169</v>
      </c>
      <c r="C99" s="42"/>
      <c r="D99" s="48" t="s">
        <v>320</v>
      </c>
      <c r="E99" s="42"/>
      <c r="F99" s="48"/>
      <c r="G99" s="48">
        <v>0</v>
      </c>
      <c r="H99" s="48">
        <v>0</v>
      </c>
      <c r="I99" s="42"/>
      <c r="J99" s="48"/>
      <c r="K99" s="48">
        <v>0</v>
      </c>
      <c r="L99" s="48">
        <v>0</v>
      </c>
      <c r="M99" s="42"/>
      <c r="N99" s="48">
        <v>0</v>
      </c>
      <c r="O99" s="928"/>
    </row>
    <row r="100" spans="1:15">
      <c r="A100" s="1366" t="s">
        <v>1159</v>
      </c>
      <c r="B100" s="1366"/>
      <c r="C100" s="42"/>
      <c r="D100" s="929"/>
      <c r="E100" s="42"/>
      <c r="F100" s="929">
        <v>0</v>
      </c>
      <c r="G100" s="929">
        <v>0</v>
      </c>
      <c r="H100" s="929">
        <v>0</v>
      </c>
      <c r="I100" s="42"/>
      <c r="J100" s="929">
        <v>0</v>
      </c>
      <c r="K100" s="929">
        <v>0</v>
      </c>
      <c r="L100" s="929">
        <v>0</v>
      </c>
      <c r="M100" s="42"/>
      <c r="N100" s="929">
        <v>0</v>
      </c>
      <c r="O100" s="930"/>
    </row>
    <row r="101" spans="1:15">
      <c r="A101" s="925">
        <v>7</v>
      </c>
      <c r="B101" s="926" t="s">
        <v>1170</v>
      </c>
      <c r="C101" s="42"/>
      <c r="D101" s="926" t="s">
        <v>291</v>
      </c>
      <c r="E101" s="42"/>
      <c r="F101" s="926"/>
      <c r="G101" s="926">
        <v>0</v>
      </c>
      <c r="H101" s="926">
        <v>0</v>
      </c>
      <c r="I101" s="42"/>
      <c r="J101" s="926"/>
      <c r="K101" s="926">
        <v>0</v>
      </c>
      <c r="L101" s="926">
        <v>0</v>
      </c>
      <c r="M101" s="42"/>
      <c r="N101" s="926">
        <v>0</v>
      </c>
      <c r="O101" s="927"/>
    </row>
    <row r="102" spans="1:15">
      <c r="A102" s="47">
        <v>8</v>
      </c>
      <c r="B102" s="48" t="s">
        <v>1171</v>
      </c>
      <c r="C102" s="42"/>
      <c r="D102" s="48" t="s">
        <v>291</v>
      </c>
      <c r="E102" s="42"/>
      <c r="F102" s="48"/>
      <c r="G102" s="48">
        <v>0</v>
      </c>
      <c r="H102" s="48">
        <v>0</v>
      </c>
      <c r="I102" s="42"/>
      <c r="J102" s="48"/>
      <c r="K102" s="48">
        <v>0</v>
      </c>
      <c r="L102" s="48">
        <v>0</v>
      </c>
      <c r="M102" s="42"/>
      <c r="N102" s="48">
        <v>0</v>
      </c>
      <c r="O102" s="928"/>
    </row>
    <row r="103" spans="1:15">
      <c r="A103" s="925">
        <v>9</v>
      </c>
      <c r="B103" s="926" t="s">
        <v>1172</v>
      </c>
      <c r="C103" s="42"/>
      <c r="D103" s="926" t="s">
        <v>291</v>
      </c>
      <c r="E103" s="42"/>
      <c r="F103" s="926"/>
      <c r="G103" s="926">
        <v>0</v>
      </c>
      <c r="H103" s="926">
        <v>0</v>
      </c>
      <c r="I103" s="42"/>
      <c r="J103" s="926"/>
      <c r="K103" s="926">
        <v>0</v>
      </c>
      <c r="L103" s="926">
        <v>0</v>
      </c>
      <c r="M103" s="42"/>
      <c r="N103" s="926">
        <v>0</v>
      </c>
      <c r="O103" s="927"/>
    </row>
    <row r="104" spans="1:15">
      <c r="A104" s="47">
        <v>10</v>
      </c>
      <c r="B104" s="48" t="s">
        <v>1173</v>
      </c>
      <c r="C104" s="42"/>
      <c r="D104" s="48" t="s">
        <v>293</v>
      </c>
      <c r="E104" s="42"/>
      <c r="F104" s="48"/>
      <c r="G104" s="48">
        <v>0</v>
      </c>
      <c r="H104" s="48">
        <v>0</v>
      </c>
      <c r="I104" s="42"/>
      <c r="J104" s="48"/>
      <c r="K104" s="48">
        <v>0</v>
      </c>
      <c r="L104" s="48">
        <v>0</v>
      </c>
      <c r="M104" s="42"/>
      <c r="N104" s="48">
        <v>0</v>
      </c>
      <c r="O104" s="928"/>
    </row>
    <row r="105" spans="1:15">
      <c r="A105" s="925">
        <v>11</v>
      </c>
      <c r="B105" s="926" t="s">
        <v>1174</v>
      </c>
      <c r="C105" s="42"/>
      <c r="D105" s="926" t="s">
        <v>293</v>
      </c>
      <c r="E105" s="42"/>
      <c r="F105" s="926"/>
      <c r="G105" s="926">
        <v>0</v>
      </c>
      <c r="H105" s="926">
        <v>0</v>
      </c>
      <c r="I105" s="42"/>
      <c r="J105" s="926"/>
      <c r="K105" s="926">
        <v>0</v>
      </c>
      <c r="L105" s="926">
        <v>0</v>
      </c>
      <c r="M105" s="42"/>
      <c r="N105" s="926">
        <v>0</v>
      </c>
      <c r="O105" s="927"/>
    </row>
    <row r="106" spans="1:15">
      <c r="A106" s="47">
        <v>12</v>
      </c>
      <c r="B106" s="48" t="s">
        <v>1175</v>
      </c>
      <c r="C106" s="42"/>
      <c r="D106" s="48" t="s">
        <v>293</v>
      </c>
      <c r="E106" s="42"/>
      <c r="F106" s="48"/>
      <c r="G106" s="48">
        <v>0</v>
      </c>
      <c r="H106" s="48">
        <v>0</v>
      </c>
      <c r="I106" s="42"/>
      <c r="J106" s="48"/>
      <c r="K106" s="48">
        <v>0</v>
      </c>
      <c r="L106" s="48">
        <v>0</v>
      </c>
      <c r="M106" s="42"/>
      <c r="N106" s="48">
        <v>0</v>
      </c>
      <c r="O106" s="928"/>
    </row>
    <row r="107" spans="1:15">
      <c r="A107" s="1366" t="s">
        <v>893</v>
      </c>
      <c r="B107" s="1366"/>
      <c r="C107" s="42"/>
      <c r="D107" s="929"/>
      <c r="E107" s="42"/>
      <c r="F107" s="929">
        <v>0</v>
      </c>
      <c r="G107" s="929">
        <v>0</v>
      </c>
      <c r="H107" s="929">
        <v>0</v>
      </c>
      <c r="I107" s="42"/>
      <c r="J107" s="929">
        <v>0</v>
      </c>
      <c r="K107" s="929">
        <v>0</v>
      </c>
      <c r="L107" s="929">
        <v>0</v>
      </c>
      <c r="M107" s="42"/>
      <c r="N107" s="929">
        <v>0</v>
      </c>
      <c r="O107" s="930"/>
    </row>
    <row r="108" spans="1:15">
      <c r="A108" s="925">
        <v>13</v>
      </c>
      <c r="B108" s="926" t="s">
        <v>1176</v>
      </c>
      <c r="C108" s="42"/>
      <c r="D108" s="926"/>
      <c r="E108" s="42"/>
      <c r="F108" s="926"/>
      <c r="G108" s="926">
        <v>0</v>
      </c>
      <c r="H108" s="926">
        <v>0</v>
      </c>
      <c r="I108" s="42"/>
      <c r="J108" s="926"/>
      <c r="K108" s="926">
        <v>0</v>
      </c>
      <c r="L108" s="926">
        <v>0</v>
      </c>
      <c r="M108" s="42"/>
      <c r="N108" s="926">
        <v>0</v>
      </c>
      <c r="O108" s="927"/>
    </row>
    <row r="109" spans="1:15">
      <c r="A109" s="47">
        <v>14</v>
      </c>
      <c r="B109" s="48" t="s">
        <v>1177</v>
      </c>
      <c r="C109" s="42"/>
      <c r="D109" s="48"/>
      <c r="E109" s="42"/>
      <c r="F109" s="48"/>
      <c r="G109" s="48">
        <v>0</v>
      </c>
      <c r="H109" s="48">
        <v>0</v>
      </c>
      <c r="I109" s="42"/>
      <c r="J109" s="48"/>
      <c r="K109" s="48">
        <v>0</v>
      </c>
      <c r="L109" s="48">
        <v>0</v>
      </c>
      <c r="M109" s="42"/>
      <c r="N109" s="48">
        <v>0</v>
      </c>
      <c r="O109" s="928"/>
    </row>
    <row r="110" spans="1:15">
      <c r="A110" s="925">
        <v>15</v>
      </c>
      <c r="B110" s="926" t="s">
        <v>1178</v>
      </c>
      <c r="C110" s="42"/>
      <c r="D110" s="926"/>
      <c r="E110" s="42"/>
      <c r="F110" s="926"/>
      <c r="G110" s="926">
        <v>0</v>
      </c>
      <c r="H110" s="926">
        <v>0</v>
      </c>
      <c r="I110" s="42"/>
      <c r="J110" s="926"/>
      <c r="K110" s="926">
        <v>0</v>
      </c>
      <c r="L110" s="926">
        <v>0</v>
      </c>
      <c r="M110" s="42"/>
      <c r="N110" s="926">
        <v>0</v>
      </c>
      <c r="O110" s="927"/>
    </row>
    <row r="111" spans="1:15">
      <c r="A111" s="1366" t="s">
        <v>895</v>
      </c>
      <c r="B111" s="1366"/>
      <c r="C111" s="42"/>
      <c r="D111" s="929"/>
      <c r="E111" s="42"/>
      <c r="F111" s="929">
        <v>0</v>
      </c>
      <c r="G111" s="929">
        <v>0</v>
      </c>
      <c r="H111" s="929">
        <v>0</v>
      </c>
      <c r="I111" s="42"/>
      <c r="J111" s="929">
        <v>0</v>
      </c>
      <c r="K111" s="929">
        <v>0</v>
      </c>
      <c r="L111" s="929">
        <v>0</v>
      </c>
      <c r="M111" s="42"/>
      <c r="N111" s="929">
        <v>0</v>
      </c>
      <c r="O111" s="930"/>
    </row>
    <row r="112" spans="1:15">
      <c r="A112" s="925">
        <v>16</v>
      </c>
      <c r="B112" s="926" t="s">
        <v>681</v>
      </c>
      <c r="C112" s="42"/>
      <c r="D112" s="926" t="s">
        <v>297</v>
      </c>
      <c r="E112" s="42"/>
      <c r="F112" s="926"/>
      <c r="G112" s="926">
        <v>0</v>
      </c>
      <c r="H112" s="926">
        <v>0</v>
      </c>
      <c r="I112" s="42"/>
      <c r="J112" s="926"/>
      <c r="K112" s="926">
        <v>0</v>
      </c>
      <c r="L112" s="926">
        <v>0</v>
      </c>
      <c r="M112" s="42"/>
      <c r="N112" s="926">
        <v>0</v>
      </c>
      <c r="O112" s="927"/>
    </row>
    <row r="113" spans="1:15">
      <c r="A113" s="47">
        <v>17</v>
      </c>
      <c r="B113" s="48" t="s">
        <v>682</v>
      </c>
      <c r="C113" s="42"/>
      <c r="D113" s="48" t="s">
        <v>297</v>
      </c>
      <c r="E113" s="42"/>
      <c r="F113" s="48"/>
      <c r="G113" s="48">
        <v>0</v>
      </c>
      <c r="H113" s="48">
        <v>0</v>
      </c>
      <c r="I113" s="42"/>
      <c r="J113" s="48"/>
      <c r="K113" s="48">
        <v>0</v>
      </c>
      <c r="L113" s="48">
        <v>0</v>
      </c>
      <c r="M113" s="42"/>
      <c r="N113" s="48">
        <v>0</v>
      </c>
      <c r="O113" s="928"/>
    </row>
    <row r="114" spans="1:15">
      <c r="A114" s="925">
        <v>18</v>
      </c>
      <c r="B114" s="926" t="s">
        <v>252</v>
      </c>
      <c r="C114" s="42"/>
      <c r="D114" s="926" t="s">
        <v>297</v>
      </c>
      <c r="E114" s="42"/>
      <c r="F114" s="926"/>
      <c r="G114" s="926">
        <v>0</v>
      </c>
      <c r="H114" s="926">
        <v>0</v>
      </c>
      <c r="I114" s="42"/>
      <c r="J114" s="926"/>
      <c r="K114" s="926">
        <v>0</v>
      </c>
      <c r="L114" s="926">
        <v>0</v>
      </c>
      <c r="M114" s="42"/>
      <c r="N114" s="926">
        <v>0</v>
      </c>
      <c r="O114" s="927"/>
    </row>
    <row r="115" spans="1:15">
      <c r="A115" s="1366" t="s">
        <v>669</v>
      </c>
      <c r="B115" s="1366"/>
      <c r="C115" s="42"/>
      <c r="D115" s="929"/>
      <c r="E115" s="42"/>
      <c r="F115" s="929">
        <v>-11120843034.731932</v>
      </c>
      <c r="G115" s="929">
        <v>0</v>
      </c>
      <c r="H115" s="929">
        <v>-11120843034.731932</v>
      </c>
      <c r="I115" s="42"/>
      <c r="J115" s="929">
        <v>-11724645655.344889</v>
      </c>
      <c r="K115" s="929">
        <v>603802612.62404764</v>
      </c>
      <c r="L115" s="929">
        <v>-11120843042.72084</v>
      </c>
      <c r="M115" s="42"/>
      <c r="N115" s="929">
        <v>7.9889087677001953</v>
      </c>
      <c r="O115" s="930"/>
    </row>
    <row r="116" spans="1:15">
      <c r="A116" s="925">
        <v>19</v>
      </c>
      <c r="B116" s="926" t="s">
        <v>318</v>
      </c>
      <c r="C116" s="42"/>
      <c r="D116" s="926" t="s">
        <v>291</v>
      </c>
      <c r="E116" s="42"/>
      <c r="F116" s="934">
        <v>-16024174416.731932</v>
      </c>
      <c r="G116" s="926">
        <v>16024174416.731899</v>
      </c>
      <c r="H116" s="926">
        <v>-3.24249267578125E-5</v>
      </c>
      <c r="I116" s="42"/>
      <c r="J116" s="926"/>
      <c r="K116" s="926">
        <v>0</v>
      </c>
      <c r="L116" s="926">
        <v>0</v>
      </c>
      <c r="M116" s="42"/>
      <c r="N116" s="926">
        <v>-3.24249267578125E-5</v>
      </c>
      <c r="O116" s="927" t="s">
        <v>2170</v>
      </c>
    </row>
    <row r="117" spans="1:15">
      <c r="A117" s="47">
        <v>20</v>
      </c>
      <c r="B117" s="48" t="s">
        <v>1179</v>
      </c>
      <c r="C117" s="42"/>
      <c r="D117" s="48" t="s">
        <v>291</v>
      </c>
      <c r="E117" s="42"/>
      <c r="F117" s="48"/>
      <c r="G117" s="48">
        <v>0</v>
      </c>
      <c r="H117" s="48">
        <v>0</v>
      </c>
      <c r="I117" s="42"/>
      <c r="J117" s="48"/>
      <c r="K117" s="48">
        <v>0</v>
      </c>
      <c r="L117" s="48">
        <v>0</v>
      </c>
      <c r="M117" s="42"/>
      <c r="N117" s="48">
        <v>0</v>
      </c>
      <c r="O117" s="928"/>
    </row>
    <row r="118" spans="1:15">
      <c r="A118" s="925">
        <v>21</v>
      </c>
      <c r="B118" s="926" t="s">
        <v>319</v>
      </c>
      <c r="C118" s="42"/>
      <c r="D118" s="926" t="s">
        <v>291</v>
      </c>
      <c r="E118" s="42"/>
      <c r="F118" s="926"/>
      <c r="G118" s="926">
        <v>-16024174416.731899</v>
      </c>
      <c r="H118" s="926">
        <v>-16024174416.731899</v>
      </c>
      <c r="I118" s="42"/>
      <c r="J118" s="934">
        <v>-16542904735.344889</v>
      </c>
      <c r="K118" s="926">
        <v>518730310.62404764</v>
      </c>
      <c r="L118" s="926">
        <v>-16024174424.72084</v>
      </c>
      <c r="M118" s="42"/>
      <c r="N118" s="926">
        <v>7.9889411926269531</v>
      </c>
      <c r="O118" s="927" t="s">
        <v>2170</v>
      </c>
    </row>
    <row r="119" spans="1:15">
      <c r="A119" s="47">
        <v>22</v>
      </c>
      <c r="B119" s="48" t="s">
        <v>332</v>
      </c>
      <c r="C119" s="42"/>
      <c r="D119" s="48" t="s">
        <v>291</v>
      </c>
      <c r="E119" s="42"/>
      <c r="F119" s="48"/>
      <c r="G119" s="48">
        <v>0</v>
      </c>
      <c r="H119" s="48">
        <v>0</v>
      </c>
      <c r="I119" s="42"/>
      <c r="J119" s="48"/>
      <c r="K119" s="48">
        <v>0</v>
      </c>
      <c r="L119" s="48">
        <v>0</v>
      </c>
      <c r="M119" s="42"/>
      <c r="N119" s="48">
        <v>0</v>
      </c>
      <c r="O119" s="928"/>
    </row>
    <row r="120" spans="1:15">
      <c r="A120" s="925">
        <v>23</v>
      </c>
      <c r="B120" s="926" t="s">
        <v>331</v>
      </c>
      <c r="C120" s="42"/>
      <c r="D120" s="926" t="s">
        <v>291</v>
      </c>
      <c r="E120" s="42"/>
      <c r="F120" s="926"/>
      <c r="G120" s="926">
        <v>0</v>
      </c>
      <c r="H120" s="926">
        <v>0</v>
      </c>
      <c r="I120" s="42"/>
      <c r="J120" s="926"/>
      <c r="K120" s="926">
        <v>0</v>
      </c>
      <c r="L120" s="926">
        <v>0</v>
      </c>
      <c r="M120" s="42"/>
      <c r="N120" s="926">
        <v>0</v>
      </c>
      <c r="O120" s="927"/>
    </row>
    <row r="121" spans="1:15">
      <c r="A121" s="47">
        <v>24</v>
      </c>
      <c r="B121" s="48" t="s">
        <v>1180</v>
      </c>
      <c r="C121" s="42"/>
      <c r="D121" s="48" t="s">
        <v>291</v>
      </c>
      <c r="E121" s="42"/>
      <c r="F121" s="48"/>
      <c r="G121" s="48">
        <v>0</v>
      </c>
      <c r="H121" s="48">
        <v>0</v>
      </c>
      <c r="I121" s="42"/>
      <c r="J121" s="48"/>
      <c r="K121" s="48">
        <v>0</v>
      </c>
      <c r="L121" s="48">
        <v>0</v>
      </c>
      <c r="M121" s="42"/>
      <c r="N121" s="48">
        <v>0</v>
      </c>
      <c r="O121" s="928"/>
    </row>
    <row r="122" spans="1:15">
      <c r="A122" s="925">
        <v>25</v>
      </c>
      <c r="B122" s="926" t="s">
        <v>325</v>
      </c>
      <c r="C122" s="42"/>
      <c r="D122" s="926" t="s">
        <v>291</v>
      </c>
      <c r="E122" s="42"/>
      <c r="F122" s="926">
        <v>280366592</v>
      </c>
      <c r="G122" s="926">
        <v>0</v>
      </c>
      <c r="H122" s="926">
        <v>280366592</v>
      </c>
      <c r="I122" s="42"/>
      <c r="J122" s="926">
        <v>195294290</v>
      </c>
      <c r="K122" s="926">
        <v>85072302</v>
      </c>
      <c r="L122" s="926">
        <v>280366592</v>
      </c>
      <c r="M122" s="42"/>
      <c r="N122" s="926">
        <v>0</v>
      </c>
      <c r="O122" s="927"/>
    </row>
    <row r="123" spans="1:15">
      <c r="A123" s="47">
        <v>26</v>
      </c>
      <c r="B123" s="48" t="s">
        <v>1181</v>
      </c>
      <c r="C123" s="42"/>
      <c r="D123" s="48" t="s">
        <v>291</v>
      </c>
      <c r="E123" s="42"/>
      <c r="F123" s="48"/>
      <c r="G123" s="48">
        <v>0</v>
      </c>
      <c r="H123" s="48">
        <v>0</v>
      </c>
      <c r="I123" s="42"/>
      <c r="J123" s="48"/>
      <c r="K123" s="48">
        <v>0</v>
      </c>
      <c r="L123" s="48">
        <v>0</v>
      </c>
      <c r="M123" s="42"/>
      <c r="N123" s="48">
        <v>0</v>
      </c>
      <c r="O123" s="928"/>
    </row>
    <row r="124" spans="1:15">
      <c r="A124" s="925">
        <v>27</v>
      </c>
      <c r="B124" s="926" t="s">
        <v>321</v>
      </c>
      <c r="C124" s="42"/>
      <c r="D124" s="926" t="s">
        <v>320</v>
      </c>
      <c r="E124" s="42"/>
      <c r="F124" s="926">
        <v>4622964790</v>
      </c>
      <c r="G124" s="926">
        <v>0</v>
      </c>
      <c r="H124" s="926">
        <v>4622964790</v>
      </c>
      <c r="I124" s="42"/>
      <c r="J124" s="926">
        <v>4622964790</v>
      </c>
      <c r="K124" s="926">
        <v>0</v>
      </c>
      <c r="L124" s="926">
        <v>4622964790</v>
      </c>
      <c r="M124" s="42"/>
      <c r="N124" s="926">
        <v>0</v>
      </c>
      <c r="O124" s="927"/>
    </row>
    <row r="125" spans="1:15">
      <c r="A125" s="47">
        <v>28</v>
      </c>
      <c r="B125" s="48" t="s">
        <v>1182</v>
      </c>
      <c r="C125" s="42"/>
      <c r="D125" s="48" t="s">
        <v>291</v>
      </c>
      <c r="E125" s="42"/>
      <c r="F125" s="48"/>
      <c r="G125" s="48">
        <v>0</v>
      </c>
      <c r="H125" s="48">
        <v>0</v>
      </c>
      <c r="I125" s="42"/>
      <c r="J125" s="48"/>
      <c r="K125" s="48">
        <v>0</v>
      </c>
      <c r="L125" s="48">
        <v>0</v>
      </c>
      <c r="M125" s="42"/>
      <c r="N125" s="48">
        <v>0</v>
      </c>
      <c r="O125" s="928"/>
    </row>
    <row r="126" spans="1:15">
      <c r="A126" s="925">
        <v>29</v>
      </c>
      <c r="B126" s="926" t="s">
        <v>1183</v>
      </c>
      <c r="C126" s="42"/>
      <c r="D126" s="926" t="s">
        <v>13</v>
      </c>
      <c r="E126" s="42"/>
      <c r="F126" s="926"/>
      <c r="G126" s="926">
        <v>0</v>
      </c>
      <c r="H126" s="926">
        <v>0</v>
      </c>
      <c r="I126" s="42"/>
      <c r="J126" s="926"/>
      <c r="K126" s="926">
        <v>0</v>
      </c>
      <c r="L126" s="926">
        <v>0</v>
      </c>
      <c r="M126" s="42"/>
      <c r="N126" s="926">
        <v>0</v>
      </c>
      <c r="O126" s="927"/>
    </row>
    <row r="127" spans="1:15">
      <c r="A127" s="1366" t="s">
        <v>1160</v>
      </c>
      <c r="B127" s="1366"/>
      <c r="C127" s="42"/>
      <c r="D127" s="929"/>
      <c r="E127" s="42"/>
      <c r="F127" s="929">
        <v>42128013932.599998</v>
      </c>
      <c r="G127" s="929">
        <v>0</v>
      </c>
      <c r="H127" s="929">
        <v>42128013932.599998</v>
      </c>
      <c r="I127" s="42"/>
      <c r="J127" s="929">
        <v>42105954235</v>
      </c>
      <c r="K127" s="929">
        <v>6058552</v>
      </c>
      <c r="L127" s="929">
        <v>42112012787</v>
      </c>
      <c r="M127" s="42"/>
      <c r="N127" s="929">
        <v>16001145.599999905</v>
      </c>
      <c r="O127" s="930"/>
    </row>
    <row r="128" spans="1:15">
      <c r="A128" s="925">
        <v>30</v>
      </c>
      <c r="B128" s="926" t="s">
        <v>247</v>
      </c>
      <c r="C128" s="42"/>
      <c r="D128" s="926" t="s">
        <v>303</v>
      </c>
      <c r="E128" s="42"/>
      <c r="F128" s="926">
        <v>29285850531</v>
      </c>
      <c r="G128" s="926">
        <v>0</v>
      </c>
      <c r="H128" s="926">
        <v>29285850531</v>
      </c>
      <c r="I128" s="42"/>
      <c r="J128" s="926">
        <v>29285850529</v>
      </c>
      <c r="K128" s="926">
        <v>0</v>
      </c>
      <c r="L128" s="926">
        <v>29285850529</v>
      </c>
      <c r="M128" s="42"/>
      <c r="N128" s="926">
        <v>2</v>
      </c>
      <c r="O128" s="927" t="s">
        <v>2170</v>
      </c>
    </row>
    <row r="129" spans="1:15">
      <c r="A129" s="47">
        <v>31</v>
      </c>
      <c r="B129" s="48" t="s">
        <v>260</v>
      </c>
      <c r="C129" s="42"/>
      <c r="D129" s="48" t="s">
        <v>303</v>
      </c>
      <c r="E129" s="42"/>
      <c r="F129" s="48"/>
      <c r="G129" s="48">
        <v>0</v>
      </c>
      <c r="H129" s="48">
        <v>0</v>
      </c>
      <c r="I129" s="42"/>
      <c r="J129" s="48"/>
      <c r="K129" s="48">
        <v>0</v>
      </c>
      <c r="L129" s="48">
        <v>0</v>
      </c>
      <c r="M129" s="42"/>
      <c r="N129" s="48">
        <v>0</v>
      </c>
      <c r="O129" s="928"/>
    </row>
    <row r="130" spans="1:15">
      <c r="A130" s="925">
        <v>32</v>
      </c>
      <c r="B130" s="926" t="s">
        <v>256</v>
      </c>
      <c r="C130" s="42"/>
      <c r="D130" s="926" t="s">
        <v>303</v>
      </c>
      <c r="E130" s="42"/>
      <c r="F130" s="926">
        <v>99850625</v>
      </c>
      <c r="G130" s="926">
        <v>0</v>
      </c>
      <c r="H130" s="926">
        <v>99850625</v>
      </c>
      <c r="I130" s="42"/>
      <c r="J130" s="926">
        <v>99850625</v>
      </c>
      <c r="K130" s="926">
        <v>0</v>
      </c>
      <c r="L130" s="926">
        <v>99850625</v>
      </c>
      <c r="M130" s="42"/>
      <c r="N130" s="926">
        <v>0</v>
      </c>
      <c r="O130" s="927"/>
    </row>
    <row r="131" spans="1:15">
      <c r="A131" s="47">
        <v>33</v>
      </c>
      <c r="B131" s="48" t="s">
        <v>262</v>
      </c>
      <c r="C131" s="42"/>
      <c r="D131" s="48" t="s">
        <v>303</v>
      </c>
      <c r="E131" s="42"/>
      <c r="F131" s="48"/>
      <c r="G131" s="48">
        <v>0</v>
      </c>
      <c r="H131" s="48">
        <v>0</v>
      </c>
      <c r="I131" s="42"/>
      <c r="J131" s="48"/>
      <c r="K131" s="48">
        <v>0</v>
      </c>
      <c r="L131" s="48">
        <v>0</v>
      </c>
      <c r="M131" s="42"/>
      <c r="N131" s="48">
        <v>0</v>
      </c>
      <c r="O131" s="928"/>
    </row>
    <row r="132" spans="1:15">
      <c r="A132" s="925">
        <v>34</v>
      </c>
      <c r="B132" s="926" t="s">
        <v>258</v>
      </c>
      <c r="C132" s="42"/>
      <c r="D132" s="926" t="s">
        <v>303</v>
      </c>
      <c r="E132" s="42"/>
      <c r="F132" s="926"/>
      <c r="G132" s="926">
        <v>0</v>
      </c>
      <c r="H132" s="926">
        <v>0</v>
      </c>
      <c r="I132" s="42"/>
      <c r="J132" s="926"/>
      <c r="K132" s="926">
        <v>0</v>
      </c>
      <c r="L132" s="926">
        <v>0</v>
      </c>
      <c r="M132" s="42"/>
      <c r="N132" s="926">
        <v>0</v>
      </c>
      <c r="O132" s="927"/>
    </row>
    <row r="133" spans="1:15">
      <c r="A133" s="47">
        <v>35</v>
      </c>
      <c r="B133" s="48" t="s">
        <v>248</v>
      </c>
      <c r="C133" s="42"/>
      <c r="D133" s="48" t="s">
        <v>303</v>
      </c>
      <c r="E133" s="42"/>
      <c r="F133" s="48">
        <v>7517871002</v>
      </c>
      <c r="G133" s="48">
        <v>0</v>
      </c>
      <c r="H133" s="48">
        <v>7517871002</v>
      </c>
      <c r="I133" s="42"/>
      <c r="J133" s="931">
        <v>7517871002</v>
      </c>
      <c r="K133" s="48">
        <v>0</v>
      </c>
      <c r="L133" s="48">
        <v>7517871002</v>
      </c>
      <c r="M133" s="42"/>
      <c r="N133" s="48">
        <v>0</v>
      </c>
      <c r="O133" s="928"/>
    </row>
    <row r="134" spans="1:15">
      <c r="A134" s="925">
        <v>36</v>
      </c>
      <c r="B134" s="926" t="s">
        <v>251</v>
      </c>
      <c r="C134" s="42"/>
      <c r="D134" s="926" t="s">
        <v>303</v>
      </c>
      <c r="E134" s="42"/>
      <c r="F134" s="926"/>
      <c r="G134" s="926">
        <v>0</v>
      </c>
      <c r="H134" s="926">
        <v>0</v>
      </c>
      <c r="I134" s="42"/>
      <c r="J134" s="926"/>
      <c r="K134" s="926">
        <v>0</v>
      </c>
      <c r="L134" s="926">
        <v>0</v>
      </c>
      <c r="M134" s="42"/>
      <c r="N134" s="926">
        <v>0</v>
      </c>
      <c r="O134" s="927"/>
    </row>
    <row r="135" spans="1:15">
      <c r="A135" s="47">
        <v>37</v>
      </c>
      <c r="B135" s="48" t="s">
        <v>250</v>
      </c>
      <c r="C135" s="42"/>
      <c r="D135" s="48" t="s">
        <v>288</v>
      </c>
      <c r="E135" s="42"/>
      <c r="F135" s="48">
        <v>4186362026</v>
      </c>
      <c r="G135" s="48">
        <v>-1442491298</v>
      </c>
      <c r="H135" s="48">
        <v>2743870728</v>
      </c>
      <c r="I135" s="42"/>
      <c r="J135" s="48">
        <v>2743870728</v>
      </c>
      <c r="K135" s="48">
        <v>0</v>
      </c>
      <c r="L135" s="48">
        <v>2743870728</v>
      </c>
      <c r="M135" s="42"/>
      <c r="N135" s="48">
        <v>0</v>
      </c>
      <c r="O135" s="928"/>
    </row>
    <row r="136" spans="1:15">
      <c r="A136" s="925">
        <v>38</v>
      </c>
      <c r="B136" s="926" t="s">
        <v>261</v>
      </c>
      <c r="C136" s="42"/>
      <c r="D136" s="926" t="s">
        <v>288</v>
      </c>
      <c r="E136" s="42"/>
      <c r="F136" s="926"/>
      <c r="G136" s="926">
        <v>3378404</v>
      </c>
      <c r="H136" s="926">
        <v>3378404</v>
      </c>
      <c r="I136" s="42"/>
      <c r="J136" s="926">
        <v>3378404</v>
      </c>
      <c r="K136" s="926">
        <v>0</v>
      </c>
      <c r="L136" s="926">
        <v>3378404</v>
      </c>
      <c r="M136" s="42"/>
      <c r="N136" s="926">
        <v>0</v>
      </c>
      <c r="O136" s="927"/>
    </row>
    <row r="137" spans="1:15">
      <c r="A137" s="47">
        <v>39</v>
      </c>
      <c r="B137" s="48" t="s">
        <v>254</v>
      </c>
      <c r="C137" s="42"/>
      <c r="D137" s="48" t="s">
        <v>288</v>
      </c>
      <c r="E137" s="42"/>
      <c r="F137" s="48"/>
      <c r="G137" s="48">
        <v>1439112894</v>
      </c>
      <c r="H137" s="48">
        <v>1439112894</v>
      </c>
      <c r="I137" s="42"/>
      <c r="J137" s="48">
        <v>1439112894</v>
      </c>
      <c r="K137" s="48">
        <v>0</v>
      </c>
      <c r="L137" s="48">
        <v>1439112894</v>
      </c>
      <c r="M137" s="42"/>
      <c r="N137" s="48">
        <v>0</v>
      </c>
      <c r="O137" s="928"/>
    </row>
    <row r="138" spans="1:15">
      <c r="A138" s="925">
        <v>40</v>
      </c>
      <c r="B138" s="926" t="s">
        <v>249</v>
      </c>
      <c r="C138" s="42"/>
      <c r="D138" s="926" t="s">
        <v>288</v>
      </c>
      <c r="E138" s="42"/>
      <c r="F138" s="926"/>
      <c r="G138" s="926">
        <v>0</v>
      </c>
      <c r="H138" s="926">
        <v>0</v>
      </c>
      <c r="I138" s="42"/>
      <c r="J138" s="926"/>
      <c r="K138" s="926">
        <v>0</v>
      </c>
      <c r="L138" s="926">
        <v>0</v>
      </c>
      <c r="M138" s="42"/>
      <c r="N138" s="926">
        <v>0</v>
      </c>
      <c r="O138" s="927"/>
    </row>
    <row r="139" spans="1:15">
      <c r="A139" s="47">
        <v>41</v>
      </c>
      <c r="B139" s="48" t="s">
        <v>1184</v>
      </c>
      <c r="C139" s="42"/>
      <c r="D139" s="48" t="s">
        <v>297</v>
      </c>
      <c r="E139" s="42"/>
      <c r="F139" s="48"/>
      <c r="G139" s="48">
        <v>0</v>
      </c>
      <c r="H139" s="48">
        <v>0</v>
      </c>
      <c r="I139" s="42"/>
      <c r="J139" s="48"/>
      <c r="K139" s="48">
        <v>0</v>
      </c>
      <c r="L139" s="48">
        <v>0</v>
      </c>
      <c r="M139" s="42"/>
      <c r="N139" s="48">
        <v>0</v>
      </c>
      <c r="O139" s="928"/>
    </row>
    <row r="140" spans="1:15">
      <c r="A140" s="925">
        <v>42</v>
      </c>
      <c r="B140" s="926" t="s">
        <v>257</v>
      </c>
      <c r="C140" s="42"/>
      <c r="D140" s="926" t="s">
        <v>303</v>
      </c>
      <c r="E140" s="42"/>
      <c r="F140" s="926">
        <v>111026151</v>
      </c>
      <c r="G140" s="926">
        <v>0</v>
      </c>
      <c r="H140" s="926">
        <v>111026151</v>
      </c>
      <c r="I140" s="42"/>
      <c r="J140" s="931">
        <v>111026184</v>
      </c>
      <c r="K140" s="926">
        <v>0</v>
      </c>
      <c r="L140" s="926">
        <v>111026184</v>
      </c>
      <c r="M140" s="42"/>
      <c r="N140" s="926">
        <v>-33</v>
      </c>
      <c r="O140" s="927" t="s">
        <v>2170</v>
      </c>
    </row>
    <row r="141" spans="1:15">
      <c r="A141" s="47">
        <v>43</v>
      </c>
      <c r="B141" s="48" t="s">
        <v>255</v>
      </c>
      <c r="C141" s="42"/>
      <c r="D141" s="48" t="s">
        <v>303</v>
      </c>
      <c r="E141" s="42"/>
      <c r="F141" s="48">
        <v>166539286</v>
      </c>
      <c r="G141" s="48">
        <v>0</v>
      </c>
      <c r="H141" s="48">
        <v>166539286</v>
      </c>
      <c r="I141" s="42"/>
      <c r="J141" s="931">
        <v>166539282</v>
      </c>
      <c r="K141" s="48">
        <v>0</v>
      </c>
      <c r="L141" s="48">
        <v>166539282</v>
      </c>
      <c r="M141" s="42"/>
      <c r="N141" s="48">
        <v>4</v>
      </c>
      <c r="O141" s="928" t="s">
        <v>2170</v>
      </c>
    </row>
    <row r="142" spans="1:15">
      <c r="A142" s="925">
        <v>44</v>
      </c>
      <c r="B142" s="926" t="s">
        <v>1185</v>
      </c>
      <c r="C142" s="42"/>
      <c r="D142" s="926" t="s">
        <v>303</v>
      </c>
      <c r="E142" s="42"/>
      <c r="F142" s="926"/>
      <c r="G142" s="926">
        <v>0</v>
      </c>
      <c r="H142" s="926">
        <v>0</v>
      </c>
      <c r="I142" s="42"/>
      <c r="J142" s="926"/>
      <c r="K142" s="926">
        <v>0</v>
      </c>
      <c r="L142" s="926">
        <v>0</v>
      </c>
      <c r="M142" s="42"/>
      <c r="N142" s="926">
        <v>0</v>
      </c>
      <c r="O142" s="927"/>
    </row>
    <row r="143" spans="1:15">
      <c r="A143" s="935">
        <v>45</v>
      </c>
      <c r="B143" s="936" t="s">
        <v>253</v>
      </c>
      <c r="C143" s="42"/>
      <c r="D143" s="936" t="s">
        <v>303</v>
      </c>
      <c r="E143" s="42"/>
      <c r="F143" s="936"/>
      <c r="G143" s="936">
        <v>0</v>
      </c>
      <c r="H143" s="936">
        <v>0</v>
      </c>
      <c r="I143" s="42"/>
      <c r="J143" s="936"/>
      <c r="K143" s="936">
        <v>0</v>
      </c>
      <c r="L143" s="936">
        <v>0</v>
      </c>
      <c r="M143" s="42"/>
      <c r="N143" s="936">
        <v>0</v>
      </c>
      <c r="O143" s="928"/>
    </row>
    <row r="144" spans="1:15">
      <c r="A144" s="925">
        <v>46</v>
      </c>
      <c r="B144" s="926" t="s">
        <v>1186</v>
      </c>
      <c r="C144" s="42"/>
      <c r="D144" s="926" t="s">
        <v>287</v>
      </c>
      <c r="E144" s="42"/>
      <c r="F144" s="926"/>
      <c r="G144" s="926">
        <v>0</v>
      </c>
      <c r="H144" s="926">
        <v>0</v>
      </c>
      <c r="I144" s="42"/>
      <c r="J144" s="926"/>
      <c r="K144" s="926">
        <v>0</v>
      </c>
      <c r="L144" s="926">
        <v>0</v>
      </c>
      <c r="M144" s="42"/>
      <c r="N144" s="926">
        <v>0</v>
      </c>
      <c r="O144" s="927"/>
    </row>
    <row r="145" spans="1:15">
      <c r="A145" s="47">
        <v>47</v>
      </c>
      <c r="B145" s="48" t="s">
        <v>316</v>
      </c>
      <c r="C145" s="42"/>
      <c r="D145" s="48" t="s">
        <v>308</v>
      </c>
      <c r="E145" s="42"/>
      <c r="F145" s="48">
        <v>760514311.5999999</v>
      </c>
      <c r="G145" s="48">
        <v>0</v>
      </c>
      <c r="H145" s="48">
        <v>760514311.5999999</v>
      </c>
      <c r="I145" s="42"/>
      <c r="J145" s="48">
        <v>738454587</v>
      </c>
      <c r="K145" s="48">
        <v>6058552</v>
      </c>
      <c r="L145" s="48">
        <v>744513139</v>
      </c>
      <c r="M145" s="42"/>
      <c r="N145" s="48">
        <v>16001172.599999905</v>
      </c>
      <c r="O145" s="928" t="s">
        <v>2171</v>
      </c>
    </row>
    <row r="146" spans="1:15">
      <c r="A146" s="925">
        <v>48</v>
      </c>
      <c r="B146" s="926" t="s">
        <v>333</v>
      </c>
      <c r="C146" s="42"/>
      <c r="D146" s="926" t="s">
        <v>309</v>
      </c>
      <c r="E146" s="42"/>
      <c r="F146" s="926"/>
      <c r="G146" s="926">
        <v>0</v>
      </c>
      <c r="H146" s="926">
        <v>0</v>
      </c>
      <c r="I146" s="42"/>
      <c r="J146" s="926"/>
      <c r="K146" s="926">
        <v>0</v>
      </c>
      <c r="L146" s="926">
        <v>0</v>
      </c>
      <c r="M146" s="42"/>
      <c r="N146" s="926">
        <v>0</v>
      </c>
      <c r="O146" s="927"/>
    </row>
    <row r="147" spans="1:15">
      <c r="A147" s="47">
        <v>49</v>
      </c>
      <c r="B147" s="48" t="s">
        <v>1187</v>
      </c>
      <c r="C147" s="42"/>
      <c r="D147" s="48" t="s">
        <v>310</v>
      </c>
      <c r="E147" s="42"/>
      <c r="F147" s="48"/>
      <c r="G147" s="48">
        <v>0</v>
      </c>
      <c r="H147" s="48">
        <v>0</v>
      </c>
      <c r="I147" s="42"/>
      <c r="J147" s="48"/>
      <c r="K147" s="48">
        <v>0</v>
      </c>
      <c r="L147" s="48">
        <v>0</v>
      </c>
      <c r="M147" s="42"/>
      <c r="N147" s="48">
        <v>0</v>
      </c>
      <c r="O147" s="928"/>
    </row>
    <row r="148" spans="1:15">
      <c r="A148" s="925">
        <v>50</v>
      </c>
      <c r="B148" s="926" t="s">
        <v>1188</v>
      </c>
      <c r="C148" s="42"/>
      <c r="D148" s="926" t="s">
        <v>1161</v>
      </c>
      <c r="E148" s="42"/>
      <c r="F148" s="926"/>
      <c r="G148" s="926">
        <v>0</v>
      </c>
      <c r="H148" s="926">
        <v>0</v>
      </c>
      <c r="I148" s="42"/>
      <c r="J148" s="926"/>
      <c r="K148" s="926">
        <v>0</v>
      </c>
      <c r="L148" s="926">
        <v>0</v>
      </c>
      <c r="M148" s="42"/>
      <c r="N148" s="926">
        <v>0</v>
      </c>
      <c r="O148" s="927"/>
    </row>
    <row r="149" spans="1:15" ht="16" thickBot="1">
      <c r="A149" s="920"/>
      <c r="B149" s="920" t="s">
        <v>1162</v>
      </c>
      <c r="C149" s="42"/>
      <c r="D149" s="932"/>
      <c r="E149" s="42"/>
      <c r="F149" s="932">
        <v>31007170897.868065</v>
      </c>
      <c r="G149" s="932">
        <v>0</v>
      </c>
      <c r="H149" s="932">
        <v>31007170897.868065</v>
      </c>
      <c r="I149" s="42"/>
      <c r="J149" s="932">
        <v>30381308579.655113</v>
      </c>
      <c r="K149" s="932">
        <v>609861164.62404764</v>
      </c>
      <c r="L149" s="932">
        <v>30991169744.27916</v>
      </c>
      <c r="M149" s="42"/>
      <c r="N149" s="932">
        <v>16001153.588908672</v>
      </c>
      <c r="O149" s="920"/>
    </row>
    <row r="150" spans="1:15" ht="16" thickTop="1">
      <c r="A150" s="49"/>
      <c r="B150" s="49"/>
      <c r="C150" s="50"/>
      <c r="D150" s="51"/>
      <c r="E150" s="50"/>
      <c r="F150" s="51"/>
      <c r="G150" s="51"/>
      <c r="H150" s="51"/>
      <c r="I150" s="50"/>
      <c r="J150" s="51"/>
      <c r="K150" s="51"/>
      <c r="L150" s="51"/>
      <c r="M150" s="51"/>
      <c r="N150" s="51"/>
      <c r="O150" s="49"/>
    </row>
    <row r="151" spans="1:15">
      <c r="A151" s="1366" t="s">
        <v>335</v>
      </c>
      <c r="B151" s="1366"/>
      <c r="C151" s="42"/>
      <c r="D151" s="929"/>
      <c r="E151" s="42"/>
      <c r="F151" s="929">
        <v>97619536</v>
      </c>
      <c r="G151" s="929">
        <v>0</v>
      </c>
      <c r="H151" s="929">
        <v>97619536</v>
      </c>
      <c r="I151" s="42"/>
      <c r="J151" s="929">
        <v>0</v>
      </c>
      <c r="K151" s="929">
        <v>0</v>
      </c>
      <c r="L151" s="929">
        <v>0</v>
      </c>
      <c r="M151" s="42"/>
      <c r="N151" s="929">
        <v>97619536</v>
      </c>
      <c r="O151" s="930"/>
    </row>
    <row r="152" spans="1:15">
      <c r="A152" s="925">
        <v>51</v>
      </c>
      <c r="B152" s="926" t="s">
        <v>1211</v>
      </c>
      <c r="C152" s="42"/>
      <c r="D152" s="926" t="s">
        <v>33</v>
      </c>
      <c r="E152" s="42"/>
      <c r="F152" s="926">
        <v>97619536</v>
      </c>
      <c r="G152" s="926">
        <v>0</v>
      </c>
      <c r="H152" s="926">
        <v>97619536</v>
      </c>
      <c r="I152" s="42"/>
      <c r="J152" s="926"/>
      <c r="K152" s="926">
        <v>0</v>
      </c>
      <c r="L152" s="926">
        <v>0</v>
      </c>
      <c r="M152" s="42"/>
      <c r="N152" s="926">
        <v>97619536</v>
      </c>
      <c r="O152" s="927"/>
    </row>
    <row r="153" spans="1:15">
      <c r="A153" s="47">
        <v>52</v>
      </c>
      <c r="B153" s="48" t="s">
        <v>1212</v>
      </c>
      <c r="C153" s="42"/>
      <c r="D153" s="48" t="s">
        <v>33</v>
      </c>
      <c r="E153" s="42"/>
      <c r="F153" s="48"/>
      <c r="G153" s="48">
        <v>0</v>
      </c>
      <c r="H153" s="48">
        <v>0</v>
      </c>
      <c r="I153" s="42"/>
      <c r="J153" s="48"/>
      <c r="K153" s="48">
        <v>0</v>
      </c>
      <c r="L153" s="48">
        <v>0</v>
      </c>
      <c r="M153" s="42"/>
      <c r="N153" s="48">
        <v>0</v>
      </c>
      <c r="O153" s="928"/>
    </row>
    <row r="154" spans="1:15">
      <c r="A154" s="925">
        <v>53</v>
      </c>
      <c r="B154" s="926" t="s">
        <v>1213</v>
      </c>
      <c r="C154" s="42"/>
      <c r="D154" s="926" t="s">
        <v>33</v>
      </c>
      <c r="E154" s="42"/>
      <c r="F154" s="926"/>
      <c r="G154" s="926">
        <v>0</v>
      </c>
      <c r="H154" s="926">
        <v>0</v>
      </c>
      <c r="I154" s="42"/>
      <c r="J154" s="926"/>
      <c r="K154" s="926">
        <v>0</v>
      </c>
      <c r="L154" s="926">
        <v>0</v>
      </c>
      <c r="M154" s="42"/>
      <c r="N154" s="926">
        <v>0</v>
      </c>
      <c r="O154" s="927"/>
    </row>
    <row r="155" spans="1:15">
      <c r="A155" s="47">
        <v>54</v>
      </c>
      <c r="B155" s="48" t="s">
        <v>845</v>
      </c>
      <c r="C155" s="42"/>
      <c r="D155" s="48" t="s">
        <v>33</v>
      </c>
      <c r="E155" s="42"/>
      <c r="F155" s="48"/>
      <c r="G155" s="48">
        <v>0</v>
      </c>
      <c r="H155" s="48">
        <v>0</v>
      </c>
      <c r="I155" s="42"/>
      <c r="J155" s="48"/>
      <c r="K155" s="48">
        <v>0</v>
      </c>
      <c r="L155" s="48">
        <v>0</v>
      </c>
      <c r="M155" s="42"/>
      <c r="N155" s="48">
        <v>0</v>
      </c>
      <c r="O155" s="928"/>
    </row>
    <row r="156" spans="1:15">
      <c r="A156" s="49"/>
      <c r="B156" s="49"/>
      <c r="C156" s="50"/>
      <c r="D156" s="51"/>
      <c r="E156" s="50"/>
      <c r="F156" s="51"/>
      <c r="G156" s="51"/>
      <c r="H156" s="51"/>
      <c r="I156" s="50"/>
      <c r="J156" s="51"/>
      <c r="K156" s="51"/>
      <c r="L156" s="51"/>
      <c r="M156" s="51"/>
      <c r="N156" s="51"/>
      <c r="O156" s="49"/>
    </row>
    <row r="157" spans="1:15">
      <c r="A157" s="1366" t="s">
        <v>336</v>
      </c>
      <c r="B157" s="1366"/>
      <c r="C157" s="42"/>
      <c r="D157" s="929"/>
      <c r="E157" s="42"/>
      <c r="F157" s="929">
        <v>0</v>
      </c>
      <c r="G157" s="929">
        <v>0</v>
      </c>
      <c r="H157" s="929">
        <v>0</v>
      </c>
      <c r="I157" s="42"/>
      <c r="J157" s="929">
        <v>0</v>
      </c>
      <c r="K157" s="929">
        <v>0</v>
      </c>
      <c r="L157" s="929">
        <v>0</v>
      </c>
      <c r="M157" s="42"/>
      <c r="N157" s="929">
        <v>0</v>
      </c>
      <c r="O157" s="930"/>
    </row>
    <row r="158" spans="1:15">
      <c r="A158" s="925">
        <v>55</v>
      </c>
      <c r="B158" s="926" t="s">
        <v>2055</v>
      </c>
      <c r="C158" s="42"/>
      <c r="D158" s="926" t="s">
        <v>2047</v>
      </c>
      <c r="E158" s="42"/>
      <c r="F158" s="926"/>
      <c r="G158" s="926">
        <v>0</v>
      </c>
      <c r="H158" s="926">
        <v>0</v>
      </c>
      <c r="I158" s="42"/>
      <c r="J158" s="926"/>
      <c r="K158" s="926">
        <v>0</v>
      </c>
      <c r="L158" s="926">
        <v>0</v>
      </c>
      <c r="M158" s="42"/>
      <c r="N158" s="926">
        <v>0</v>
      </c>
      <c r="O158" s="927"/>
    </row>
    <row r="159" spans="1:15">
      <c r="A159" s="47">
        <v>56</v>
      </c>
      <c r="B159" s="48" t="s">
        <v>2056</v>
      </c>
      <c r="C159" s="42"/>
      <c r="D159" s="48" t="s">
        <v>2057</v>
      </c>
      <c r="E159" s="42"/>
      <c r="F159" s="48"/>
      <c r="G159" s="48">
        <v>0</v>
      </c>
      <c r="H159" s="48">
        <v>0</v>
      </c>
      <c r="I159" s="42"/>
      <c r="J159" s="48"/>
      <c r="K159" s="48">
        <v>0</v>
      </c>
      <c r="L159" s="48">
        <v>0</v>
      </c>
      <c r="M159" s="42"/>
      <c r="N159" s="48">
        <v>0</v>
      </c>
      <c r="O159" s="928"/>
    </row>
    <row r="160" spans="1:15">
      <c r="A160" s="925">
        <v>57</v>
      </c>
      <c r="B160" s="926" t="s">
        <v>2058</v>
      </c>
      <c r="C160" s="42"/>
      <c r="D160" s="926" t="s">
        <v>2047</v>
      </c>
      <c r="E160" s="42"/>
      <c r="F160" s="926"/>
      <c r="G160" s="926">
        <v>0</v>
      </c>
      <c r="H160" s="926">
        <v>0</v>
      </c>
      <c r="I160" s="42"/>
      <c r="J160" s="926"/>
      <c r="K160" s="926">
        <v>0</v>
      </c>
      <c r="L160" s="926">
        <v>0</v>
      </c>
      <c r="M160" s="42"/>
      <c r="N160" s="926">
        <v>0</v>
      </c>
      <c r="O160" s="927"/>
    </row>
    <row r="161" spans="1:15">
      <c r="A161" s="47">
        <v>58</v>
      </c>
      <c r="B161" s="48" t="s">
        <v>2059</v>
      </c>
      <c r="C161" s="42"/>
      <c r="D161" s="48" t="s">
        <v>2047</v>
      </c>
      <c r="E161" s="42"/>
      <c r="F161" s="48"/>
      <c r="G161" s="48">
        <v>0</v>
      </c>
      <c r="H161" s="48">
        <v>0</v>
      </c>
      <c r="I161" s="42"/>
      <c r="J161" s="48"/>
      <c r="K161" s="48">
        <v>0</v>
      </c>
      <c r="L161" s="48">
        <v>0</v>
      </c>
      <c r="M161" s="42"/>
      <c r="N161" s="48">
        <v>0</v>
      </c>
      <c r="O161" s="928"/>
    </row>
    <row r="162" spans="1:15">
      <c r="A162" s="925">
        <v>59</v>
      </c>
      <c r="B162" s="926" t="s">
        <v>2060</v>
      </c>
      <c r="C162" s="42"/>
      <c r="D162" s="926" t="s">
        <v>2047</v>
      </c>
      <c r="E162" s="42"/>
      <c r="F162" s="926"/>
      <c r="G162" s="926">
        <v>0</v>
      </c>
      <c r="H162" s="926">
        <v>0</v>
      </c>
      <c r="I162" s="42"/>
      <c r="J162" s="926"/>
      <c r="K162" s="926">
        <v>0</v>
      </c>
      <c r="L162" s="926">
        <v>0</v>
      </c>
      <c r="M162" s="42"/>
      <c r="N162" s="926">
        <v>0</v>
      </c>
      <c r="O162" s="927"/>
    </row>
    <row r="163" spans="1:15">
      <c r="A163" s="47">
        <v>60</v>
      </c>
      <c r="B163" s="48" t="s">
        <v>2061</v>
      </c>
      <c r="C163" s="42"/>
      <c r="D163" s="48" t="s">
        <v>2047</v>
      </c>
      <c r="E163" s="42"/>
      <c r="F163" s="48"/>
      <c r="G163" s="48">
        <v>0</v>
      </c>
      <c r="H163" s="48">
        <v>0</v>
      </c>
      <c r="I163" s="42"/>
      <c r="J163" s="48"/>
      <c r="K163" s="48">
        <v>0</v>
      </c>
      <c r="L163" s="48">
        <v>0</v>
      </c>
      <c r="M163" s="42"/>
      <c r="N163" s="48">
        <v>0</v>
      </c>
      <c r="O163" s="928"/>
    </row>
    <row r="164" spans="1:15">
      <c r="A164" s="925">
        <v>61</v>
      </c>
      <c r="B164" s="926" t="s">
        <v>2062</v>
      </c>
      <c r="C164" s="42"/>
      <c r="D164" s="926" t="s">
        <v>2047</v>
      </c>
      <c r="E164" s="42"/>
      <c r="F164" s="926"/>
      <c r="G164" s="926">
        <v>0</v>
      </c>
      <c r="H164" s="926">
        <v>0</v>
      </c>
      <c r="I164" s="42"/>
      <c r="J164" s="926"/>
      <c r="K164" s="926">
        <v>0</v>
      </c>
      <c r="L164" s="926">
        <v>0</v>
      </c>
      <c r="M164" s="42"/>
      <c r="N164" s="926">
        <v>0</v>
      </c>
      <c r="O164" s="927"/>
    </row>
    <row r="165" spans="1:15">
      <c r="A165" s="47">
        <v>62</v>
      </c>
      <c r="B165" s="48" t="s">
        <v>2063</v>
      </c>
      <c r="C165" s="42"/>
      <c r="D165" s="48" t="s">
        <v>2047</v>
      </c>
      <c r="E165" s="42"/>
      <c r="F165" s="48"/>
      <c r="G165" s="48">
        <v>0</v>
      </c>
      <c r="H165" s="48">
        <v>0</v>
      </c>
      <c r="I165" s="42"/>
      <c r="J165" s="48"/>
      <c r="K165" s="48">
        <v>0</v>
      </c>
      <c r="L165" s="48">
        <v>0</v>
      </c>
      <c r="M165" s="42"/>
      <c r="N165" s="48">
        <v>0</v>
      </c>
      <c r="O165" s="928"/>
    </row>
    <row r="166" spans="1:15">
      <c r="A166" s="925">
        <v>63</v>
      </c>
      <c r="B166" s="926" t="s">
        <v>2064</v>
      </c>
      <c r="C166" s="42"/>
      <c r="D166" s="926" t="s">
        <v>2047</v>
      </c>
      <c r="E166" s="42"/>
      <c r="F166" s="926"/>
      <c r="G166" s="926">
        <v>0</v>
      </c>
      <c r="H166" s="926">
        <v>0</v>
      </c>
      <c r="I166" s="42"/>
      <c r="J166" s="926"/>
      <c r="K166" s="926">
        <v>0</v>
      </c>
      <c r="L166" s="926">
        <v>0</v>
      </c>
      <c r="M166" s="42"/>
      <c r="N166" s="926">
        <v>0</v>
      </c>
      <c r="O166" s="927"/>
    </row>
    <row r="167" spans="1:15">
      <c r="A167" s="47">
        <v>64</v>
      </c>
      <c r="B167" s="48" t="s">
        <v>2065</v>
      </c>
      <c r="C167" s="42"/>
      <c r="D167" s="48"/>
      <c r="E167" s="42"/>
      <c r="F167" s="48"/>
      <c r="G167" s="48">
        <v>0</v>
      </c>
      <c r="H167" s="48">
        <v>0</v>
      </c>
      <c r="I167" s="42"/>
      <c r="J167" s="48"/>
      <c r="K167" s="48">
        <v>0</v>
      </c>
      <c r="L167" s="48">
        <v>0</v>
      </c>
      <c r="M167" s="42"/>
      <c r="N167" s="48">
        <v>0</v>
      </c>
      <c r="O167" s="928"/>
    </row>
    <row r="168" spans="1:15">
      <c r="A168" s="49"/>
      <c r="B168" s="49"/>
      <c r="C168" s="50"/>
      <c r="D168" s="51"/>
      <c r="E168" s="50"/>
      <c r="F168" s="51"/>
      <c r="G168" s="51"/>
      <c r="H168" s="51"/>
      <c r="I168" s="50"/>
      <c r="J168" s="51"/>
      <c r="K168" s="51"/>
      <c r="L168" s="51"/>
      <c r="M168" s="51"/>
      <c r="N168" s="51"/>
      <c r="O168" s="49"/>
    </row>
    <row r="169" spans="1:15">
      <c r="A169" s="1366" t="s">
        <v>2172</v>
      </c>
      <c r="B169" s="1366"/>
      <c r="C169" s="42"/>
      <c r="D169" s="929"/>
      <c r="E169" s="42"/>
      <c r="F169" s="929">
        <v>0</v>
      </c>
      <c r="G169" s="929">
        <v>0</v>
      </c>
      <c r="H169" s="929">
        <v>0</v>
      </c>
      <c r="I169" s="42"/>
      <c r="J169" s="929">
        <v>0</v>
      </c>
      <c r="K169" s="929">
        <v>0</v>
      </c>
      <c r="L169" s="929">
        <v>0</v>
      </c>
      <c r="M169" s="42"/>
      <c r="N169" s="929">
        <v>0</v>
      </c>
      <c r="O169" s="930"/>
    </row>
    <row r="170" spans="1:15">
      <c r="A170" s="925">
        <v>65</v>
      </c>
      <c r="B170" s="926" t="s">
        <v>1217</v>
      </c>
      <c r="C170" s="42"/>
      <c r="D170" s="926" t="s">
        <v>1163</v>
      </c>
      <c r="E170" s="42"/>
      <c r="F170" s="926"/>
      <c r="G170" s="926">
        <v>0</v>
      </c>
      <c r="H170" s="926">
        <v>0</v>
      </c>
      <c r="I170" s="42"/>
      <c r="J170" s="926"/>
      <c r="K170" s="926">
        <v>0</v>
      </c>
      <c r="L170" s="926">
        <v>0</v>
      </c>
      <c r="M170" s="42"/>
      <c r="N170" s="926">
        <v>0</v>
      </c>
      <c r="O170" s="927"/>
    </row>
    <row r="171" spans="1:15">
      <c r="A171" s="47">
        <v>66</v>
      </c>
      <c r="B171" s="48" t="s">
        <v>1218</v>
      </c>
      <c r="C171" s="42"/>
      <c r="D171" s="48" t="s">
        <v>1164</v>
      </c>
      <c r="E171" s="42"/>
      <c r="F171" s="48"/>
      <c r="G171" s="48">
        <v>0</v>
      </c>
      <c r="H171" s="48">
        <v>0</v>
      </c>
      <c r="I171" s="42"/>
      <c r="J171" s="48"/>
      <c r="K171" s="48">
        <v>0</v>
      </c>
      <c r="L171" s="48">
        <v>0</v>
      </c>
      <c r="M171" s="42"/>
      <c r="N171" s="48">
        <v>0</v>
      </c>
      <c r="O171" s="928"/>
    </row>
    <row r="172" spans="1:15">
      <c r="A172" s="925">
        <v>67</v>
      </c>
      <c r="B172" s="926" t="s">
        <v>1219</v>
      </c>
      <c r="C172" s="42"/>
      <c r="D172" s="926" t="s">
        <v>2066</v>
      </c>
      <c r="E172" s="42"/>
      <c r="F172" s="926"/>
      <c r="G172" s="926">
        <v>0</v>
      </c>
      <c r="H172" s="926">
        <v>0</v>
      </c>
      <c r="I172" s="42"/>
      <c r="J172" s="926"/>
      <c r="K172" s="926">
        <v>0</v>
      </c>
      <c r="L172" s="926">
        <v>0</v>
      </c>
      <c r="M172" s="42"/>
      <c r="N172" s="926">
        <v>0</v>
      </c>
      <c r="O172" s="927"/>
    </row>
    <row r="173" spans="1:15">
      <c r="A173" s="47">
        <v>68</v>
      </c>
      <c r="B173" s="48" t="s">
        <v>1189</v>
      </c>
      <c r="C173" s="42"/>
      <c r="D173" s="48" t="s">
        <v>1165</v>
      </c>
      <c r="E173" s="42"/>
      <c r="F173" s="48"/>
      <c r="G173" s="48">
        <v>0</v>
      </c>
      <c r="H173" s="48">
        <v>0</v>
      </c>
      <c r="I173" s="42"/>
      <c r="J173" s="48"/>
      <c r="K173" s="48">
        <v>0</v>
      </c>
      <c r="L173" s="48">
        <v>0</v>
      </c>
      <c r="M173" s="42"/>
      <c r="N173" s="48">
        <v>0</v>
      </c>
      <c r="O173" s="928"/>
    </row>
    <row r="175" spans="1:15">
      <c r="A175" s="40"/>
      <c r="B175" s="41" t="s">
        <v>1150</v>
      </c>
      <c r="C175" s="42"/>
      <c r="D175" s="42"/>
      <c r="E175" s="42"/>
      <c r="F175" s="933" t="s">
        <v>16</v>
      </c>
      <c r="G175" s="933"/>
      <c r="H175" s="42"/>
      <c r="I175" s="42"/>
      <c r="J175" s="42"/>
      <c r="K175" s="41" t="s">
        <v>1151</v>
      </c>
      <c r="L175" s="44">
        <v>2021</v>
      </c>
      <c r="M175" s="42"/>
      <c r="N175" s="45">
        <v>586.96199999999999</v>
      </c>
      <c r="O175" s="919"/>
    </row>
    <row r="176" spans="1:15">
      <c r="A176" s="40"/>
      <c r="B176" s="46"/>
      <c r="C176" s="42"/>
      <c r="D176" s="42"/>
      <c r="E176" s="42"/>
      <c r="F176" s="42"/>
      <c r="G176" s="42"/>
      <c r="H176" s="42"/>
      <c r="I176" s="42"/>
      <c r="J176" s="42"/>
      <c r="K176" s="42"/>
      <c r="L176" s="42"/>
      <c r="M176" s="42"/>
      <c r="N176" s="42"/>
      <c r="O176" s="919"/>
    </row>
    <row r="177" spans="1:15">
      <c r="A177" s="1367" t="s">
        <v>0</v>
      </c>
      <c r="B177" s="1369" t="s">
        <v>425</v>
      </c>
      <c r="C177" s="42"/>
      <c r="D177" s="1371" t="s">
        <v>1152</v>
      </c>
      <c r="E177" s="42"/>
      <c r="F177" s="1373" t="s">
        <v>1153</v>
      </c>
      <c r="G177" s="1373"/>
      <c r="H177" s="1373"/>
      <c r="I177" s="42"/>
      <c r="J177" s="1373" t="s">
        <v>1154</v>
      </c>
      <c r="K177" s="1373"/>
      <c r="L177" s="1373"/>
      <c r="M177" s="42"/>
      <c r="N177" s="1364" t="s">
        <v>1155</v>
      </c>
      <c r="O177" s="1364" t="s">
        <v>430</v>
      </c>
    </row>
    <row r="178" spans="1:15" ht="16" thickBot="1">
      <c r="A178" s="1368"/>
      <c r="B178" s="1370"/>
      <c r="C178" s="42"/>
      <c r="D178" s="1372"/>
      <c r="E178" s="42"/>
      <c r="F178" s="921" t="s">
        <v>1156</v>
      </c>
      <c r="G178" s="922" t="s">
        <v>1157</v>
      </c>
      <c r="H178" s="922" t="s">
        <v>1158</v>
      </c>
      <c r="I178" s="42"/>
      <c r="J178" s="922" t="s">
        <v>1156</v>
      </c>
      <c r="K178" s="922" t="s">
        <v>1157</v>
      </c>
      <c r="L178" s="922" t="s">
        <v>1158</v>
      </c>
      <c r="M178" s="42"/>
      <c r="N178" s="1365"/>
      <c r="O178" s="1365"/>
    </row>
    <row r="179" spans="1:15" ht="16" thickTop="1">
      <c r="A179" s="1374" t="s">
        <v>668</v>
      </c>
      <c r="B179" s="1374"/>
      <c r="C179" s="42"/>
      <c r="D179" s="923"/>
      <c r="E179" s="42" t="s">
        <v>640</v>
      </c>
      <c r="F179" s="923">
        <v>3546140.4</v>
      </c>
      <c r="G179" s="923">
        <v>0</v>
      </c>
      <c r="H179" s="923">
        <v>3546140.4</v>
      </c>
      <c r="I179" s="42"/>
      <c r="J179" s="923">
        <v>3546141.8400000003</v>
      </c>
      <c r="K179" s="923">
        <v>0</v>
      </c>
      <c r="L179" s="923">
        <v>3546141.8400000003</v>
      </c>
      <c r="M179" s="42"/>
      <c r="N179" s="923">
        <v>-1.4400000004097819</v>
      </c>
      <c r="O179" s="924"/>
    </row>
    <row r="180" spans="1:15">
      <c r="A180" s="925">
        <v>1</v>
      </c>
      <c r="B180" s="926" t="s">
        <v>1166</v>
      </c>
      <c r="C180" s="42"/>
      <c r="D180" s="926" t="s">
        <v>291</v>
      </c>
      <c r="E180" s="42" t="s">
        <v>640</v>
      </c>
      <c r="F180" s="926">
        <v>3546140.4</v>
      </c>
      <c r="G180" s="926">
        <v>0</v>
      </c>
      <c r="H180" s="926">
        <v>3546140.4</v>
      </c>
      <c r="I180" s="42"/>
      <c r="J180" s="926">
        <v>3546141.8400000003</v>
      </c>
      <c r="K180" s="926">
        <v>0</v>
      </c>
      <c r="L180" s="926">
        <v>3546141.8400000003</v>
      </c>
      <c r="M180" s="42"/>
      <c r="N180" s="926">
        <v>-1.4400000004097819</v>
      </c>
      <c r="O180" s="927" t="s">
        <v>2170</v>
      </c>
    </row>
    <row r="181" spans="1:15">
      <c r="A181" s="47">
        <v>2</v>
      </c>
      <c r="B181" s="48" t="s">
        <v>328</v>
      </c>
      <c r="C181" s="42"/>
      <c r="D181" s="48" t="s">
        <v>291</v>
      </c>
      <c r="E181" s="42" t="s">
        <v>640</v>
      </c>
      <c r="F181" s="48"/>
      <c r="G181" s="48">
        <v>0</v>
      </c>
      <c r="H181" s="48">
        <v>0</v>
      </c>
      <c r="I181" s="42"/>
      <c r="J181" s="48"/>
      <c r="K181" s="48">
        <v>0</v>
      </c>
      <c r="L181" s="48">
        <v>0</v>
      </c>
      <c r="M181" s="42"/>
      <c r="N181" s="48">
        <v>0</v>
      </c>
      <c r="O181" s="928"/>
    </row>
    <row r="182" spans="1:15">
      <c r="A182" s="925">
        <v>3</v>
      </c>
      <c r="B182" s="926" t="s">
        <v>329</v>
      </c>
      <c r="C182" s="42"/>
      <c r="D182" s="926" t="s">
        <v>291</v>
      </c>
      <c r="E182" s="42" t="s">
        <v>640</v>
      </c>
      <c r="F182" s="926"/>
      <c r="G182" s="926">
        <v>0</v>
      </c>
      <c r="H182" s="926">
        <v>0</v>
      </c>
      <c r="I182" s="42"/>
      <c r="J182" s="926"/>
      <c r="K182" s="926">
        <v>0</v>
      </c>
      <c r="L182" s="926">
        <v>0</v>
      </c>
      <c r="M182" s="42"/>
      <c r="N182" s="926">
        <v>0</v>
      </c>
      <c r="O182" s="927"/>
    </row>
    <row r="183" spans="1:15">
      <c r="A183" s="47">
        <v>4</v>
      </c>
      <c r="B183" s="48" t="s">
        <v>1167</v>
      </c>
      <c r="C183" s="42"/>
      <c r="D183" s="48" t="s">
        <v>320</v>
      </c>
      <c r="E183" s="42" t="s">
        <v>640</v>
      </c>
      <c r="F183" s="48"/>
      <c r="G183" s="48">
        <v>0</v>
      </c>
      <c r="H183" s="48">
        <v>0</v>
      </c>
      <c r="I183" s="42"/>
      <c r="J183" s="48"/>
      <c r="K183" s="48">
        <v>0</v>
      </c>
      <c r="L183" s="48">
        <v>0</v>
      </c>
      <c r="M183" s="42"/>
      <c r="N183" s="48">
        <v>0</v>
      </c>
      <c r="O183" s="928"/>
    </row>
    <row r="184" spans="1:15">
      <c r="A184" s="925">
        <v>5</v>
      </c>
      <c r="B184" s="926" t="s">
        <v>1168</v>
      </c>
      <c r="C184" s="42"/>
      <c r="D184" s="926" t="s">
        <v>320</v>
      </c>
      <c r="E184" s="42" t="s">
        <v>640</v>
      </c>
      <c r="F184" s="926"/>
      <c r="G184" s="926">
        <v>0</v>
      </c>
      <c r="H184" s="926">
        <v>0</v>
      </c>
      <c r="I184" s="42"/>
      <c r="J184" s="926"/>
      <c r="K184" s="926">
        <v>0</v>
      </c>
      <c r="L184" s="926">
        <v>0</v>
      </c>
      <c r="M184" s="42"/>
      <c r="N184" s="926">
        <v>0</v>
      </c>
      <c r="O184" s="927"/>
    </row>
    <row r="185" spans="1:15">
      <c r="A185" s="47">
        <v>6</v>
      </c>
      <c r="B185" s="48" t="s">
        <v>1169</v>
      </c>
      <c r="C185" s="42"/>
      <c r="D185" s="48" t="s">
        <v>320</v>
      </c>
      <c r="E185" s="42" t="s">
        <v>640</v>
      </c>
      <c r="F185" s="48"/>
      <c r="G185" s="48">
        <v>0</v>
      </c>
      <c r="H185" s="48">
        <v>0</v>
      </c>
      <c r="I185" s="42"/>
      <c r="J185" s="48"/>
      <c r="K185" s="48">
        <v>0</v>
      </c>
      <c r="L185" s="48">
        <v>0</v>
      </c>
      <c r="M185" s="42"/>
      <c r="N185" s="48">
        <v>0</v>
      </c>
      <c r="O185" s="928"/>
    </row>
    <row r="186" spans="1:15">
      <c r="A186" s="1366" t="s">
        <v>1159</v>
      </c>
      <c r="B186" s="1366"/>
      <c r="C186" s="42"/>
      <c r="D186" s="929"/>
      <c r="E186" s="42" t="s">
        <v>640</v>
      </c>
      <c r="F186" s="929">
        <v>0</v>
      </c>
      <c r="G186" s="929">
        <v>0</v>
      </c>
      <c r="H186" s="929">
        <v>0</v>
      </c>
      <c r="I186" s="42"/>
      <c r="J186" s="929">
        <v>0</v>
      </c>
      <c r="K186" s="929">
        <v>0</v>
      </c>
      <c r="L186" s="929">
        <v>0</v>
      </c>
      <c r="M186" s="42"/>
      <c r="N186" s="929">
        <v>0</v>
      </c>
      <c r="O186" s="930"/>
    </row>
    <row r="187" spans="1:15">
      <c r="A187" s="925">
        <v>7</v>
      </c>
      <c r="B187" s="926" t="s">
        <v>1170</v>
      </c>
      <c r="C187" s="42"/>
      <c r="D187" s="926" t="s">
        <v>291</v>
      </c>
      <c r="E187" s="42" t="s">
        <v>640</v>
      </c>
      <c r="F187" s="926"/>
      <c r="G187" s="926">
        <v>0</v>
      </c>
      <c r="H187" s="926">
        <v>0</v>
      </c>
      <c r="I187" s="42"/>
      <c r="J187" s="926"/>
      <c r="K187" s="926">
        <v>0</v>
      </c>
      <c r="L187" s="926">
        <v>0</v>
      </c>
      <c r="M187" s="42"/>
      <c r="N187" s="926">
        <v>0</v>
      </c>
      <c r="O187" s="927"/>
    </row>
    <row r="188" spans="1:15">
      <c r="A188" s="47">
        <v>8</v>
      </c>
      <c r="B188" s="48" t="s">
        <v>1171</v>
      </c>
      <c r="C188" s="42"/>
      <c r="D188" s="48" t="s">
        <v>291</v>
      </c>
      <c r="E188" s="42" t="s">
        <v>640</v>
      </c>
      <c r="F188" s="48"/>
      <c r="G188" s="48">
        <v>0</v>
      </c>
      <c r="H188" s="48">
        <v>0</v>
      </c>
      <c r="I188" s="42"/>
      <c r="J188" s="48"/>
      <c r="K188" s="48">
        <v>0</v>
      </c>
      <c r="L188" s="48">
        <v>0</v>
      </c>
      <c r="M188" s="42"/>
      <c r="N188" s="48">
        <v>0</v>
      </c>
      <c r="O188" s="928"/>
    </row>
    <row r="189" spans="1:15">
      <c r="A189" s="925">
        <v>9</v>
      </c>
      <c r="B189" s="926" t="s">
        <v>1172</v>
      </c>
      <c r="C189" s="42"/>
      <c r="D189" s="926" t="s">
        <v>291</v>
      </c>
      <c r="E189" s="42" t="s">
        <v>640</v>
      </c>
      <c r="F189" s="926"/>
      <c r="G189" s="926">
        <v>0</v>
      </c>
      <c r="H189" s="926">
        <v>0</v>
      </c>
      <c r="I189" s="42"/>
      <c r="J189" s="926"/>
      <c r="K189" s="926">
        <v>0</v>
      </c>
      <c r="L189" s="926">
        <v>0</v>
      </c>
      <c r="M189" s="42"/>
      <c r="N189" s="926">
        <v>0</v>
      </c>
      <c r="O189" s="927"/>
    </row>
    <row r="190" spans="1:15">
      <c r="A190" s="47">
        <v>10</v>
      </c>
      <c r="B190" s="48" t="s">
        <v>1173</v>
      </c>
      <c r="C190" s="42"/>
      <c r="D190" s="48" t="s">
        <v>293</v>
      </c>
      <c r="E190" s="42" t="s">
        <v>640</v>
      </c>
      <c r="F190" s="48"/>
      <c r="G190" s="48">
        <v>0</v>
      </c>
      <c r="H190" s="48">
        <v>0</v>
      </c>
      <c r="I190" s="42"/>
      <c r="J190" s="48"/>
      <c r="K190" s="48">
        <v>0</v>
      </c>
      <c r="L190" s="48">
        <v>0</v>
      </c>
      <c r="M190" s="42"/>
      <c r="N190" s="48">
        <v>0</v>
      </c>
      <c r="O190" s="928"/>
    </row>
    <row r="191" spans="1:15">
      <c r="A191" s="925">
        <v>11</v>
      </c>
      <c r="B191" s="926" t="s">
        <v>1174</v>
      </c>
      <c r="C191" s="42"/>
      <c r="D191" s="926" t="s">
        <v>293</v>
      </c>
      <c r="E191" s="42" t="s">
        <v>640</v>
      </c>
      <c r="F191" s="926"/>
      <c r="G191" s="926">
        <v>0</v>
      </c>
      <c r="H191" s="926">
        <v>0</v>
      </c>
      <c r="I191" s="42"/>
      <c r="J191" s="926"/>
      <c r="K191" s="926">
        <v>0</v>
      </c>
      <c r="L191" s="926">
        <v>0</v>
      </c>
      <c r="M191" s="42"/>
      <c r="N191" s="926">
        <v>0</v>
      </c>
      <c r="O191" s="927"/>
    </row>
    <row r="192" spans="1:15">
      <c r="A192" s="47">
        <v>12</v>
      </c>
      <c r="B192" s="48" t="s">
        <v>1175</v>
      </c>
      <c r="C192" s="42"/>
      <c r="D192" s="48" t="s">
        <v>293</v>
      </c>
      <c r="E192" s="42" t="s">
        <v>640</v>
      </c>
      <c r="F192" s="48"/>
      <c r="G192" s="48">
        <v>0</v>
      </c>
      <c r="H192" s="48">
        <v>0</v>
      </c>
      <c r="I192" s="42"/>
      <c r="J192" s="48"/>
      <c r="K192" s="48">
        <v>0</v>
      </c>
      <c r="L192" s="48">
        <v>0</v>
      </c>
      <c r="M192" s="42"/>
      <c r="N192" s="48">
        <v>0</v>
      </c>
      <c r="O192" s="928"/>
    </row>
    <row r="193" spans="1:15">
      <c r="A193" s="1366" t="s">
        <v>893</v>
      </c>
      <c r="B193" s="1366"/>
      <c r="C193" s="42"/>
      <c r="D193" s="929"/>
      <c r="E193" s="42" t="s">
        <v>640</v>
      </c>
      <c r="F193" s="929">
        <v>0</v>
      </c>
      <c r="G193" s="929">
        <v>0</v>
      </c>
      <c r="H193" s="929">
        <v>0</v>
      </c>
      <c r="I193" s="42"/>
      <c r="J193" s="929">
        <v>0</v>
      </c>
      <c r="K193" s="929">
        <v>0</v>
      </c>
      <c r="L193" s="929">
        <v>0</v>
      </c>
      <c r="M193" s="42"/>
      <c r="N193" s="929">
        <v>0</v>
      </c>
      <c r="O193" s="930"/>
    </row>
    <row r="194" spans="1:15">
      <c r="A194" s="925">
        <v>13</v>
      </c>
      <c r="B194" s="926" t="s">
        <v>1176</v>
      </c>
      <c r="C194" s="42"/>
      <c r="D194" s="926"/>
      <c r="E194" s="42" t="s">
        <v>640</v>
      </c>
      <c r="F194" s="926"/>
      <c r="G194" s="926">
        <v>0</v>
      </c>
      <c r="H194" s="926">
        <v>0</v>
      </c>
      <c r="I194" s="42"/>
      <c r="J194" s="926"/>
      <c r="K194" s="926">
        <v>0</v>
      </c>
      <c r="L194" s="926">
        <v>0</v>
      </c>
      <c r="M194" s="42"/>
      <c r="N194" s="926">
        <v>0</v>
      </c>
      <c r="O194" s="927"/>
    </row>
    <row r="195" spans="1:15">
      <c r="A195" s="47">
        <v>14</v>
      </c>
      <c r="B195" s="48" t="s">
        <v>1177</v>
      </c>
      <c r="C195" s="42"/>
      <c r="D195" s="48"/>
      <c r="E195" s="42" t="s">
        <v>640</v>
      </c>
      <c r="F195" s="48"/>
      <c r="G195" s="48">
        <v>0</v>
      </c>
      <c r="H195" s="48">
        <v>0</v>
      </c>
      <c r="I195" s="42"/>
      <c r="J195" s="48"/>
      <c r="K195" s="48">
        <v>0</v>
      </c>
      <c r="L195" s="48">
        <v>0</v>
      </c>
      <c r="M195" s="42"/>
      <c r="N195" s="48">
        <v>0</v>
      </c>
      <c r="O195" s="928"/>
    </row>
    <row r="196" spans="1:15">
      <c r="A196" s="925">
        <v>15</v>
      </c>
      <c r="B196" s="926" t="s">
        <v>1178</v>
      </c>
      <c r="C196" s="42"/>
      <c r="D196" s="926"/>
      <c r="E196" s="42" t="s">
        <v>640</v>
      </c>
      <c r="F196" s="926"/>
      <c r="G196" s="926">
        <v>0</v>
      </c>
      <c r="H196" s="926">
        <v>0</v>
      </c>
      <c r="I196" s="42"/>
      <c r="J196" s="926"/>
      <c r="K196" s="926">
        <v>0</v>
      </c>
      <c r="L196" s="926">
        <v>0</v>
      </c>
      <c r="M196" s="42"/>
      <c r="N196" s="926">
        <v>0</v>
      </c>
      <c r="O196" s="927"/>
    </row>
    <row r="197" spans="1:15">
      <c r="A197" s="1366" t="s">
        <v>895</v>
      </c>
      <c r="B197" s="1366"/>
      <c r="C197" s="42"/>
      <c r="D197" s="929"/>
      <c r="E197" s="42" t="s">
        <v>640</v>
      </c>
      <c r="F197" s="929">
        <v>0</v>
      </c>
      <c r="G197" s="929">
        <v>0</v>
      </c>
      <c r="H197" s="929">
        <v>0</v>
      </c>
      <c r="I197" s="42"/>
      <c r="J197" s="929">
        <v>0</v>
      </c>
      <c r="K197" s="929">
        <v>0</v>
      </c>
      <c r="L197" s="929">
        <v>0</v>
      </c>
      <c r="M197" s="42"/>
      <c r="N197" s="929">
        <v>0</v>
      </c>
      <c r="O197" s="930"/>
    </row>
    <row r="198" spans="1:15">
      <c r="A198" s="925">
        <v>16</v>
      </c>
      <c r="B198" s="926" t="s">
        <v>681</v>
      </c>
      <c r="C198" s="42"/>
      <c r="D198" s="926" t="s">
        <v>297</v>
      </c>
      <c r="E198" s="42" t="s">
        <v>640</v>
      </c>
      <c r="F198" s="926"/>
      <c r="G198" s="926">
        <v>0</v>
      </c>
      <c r="H198" s="926">
        <v>0</v>
      </c>
      <c r="I198" s="42"/>
      <c r="J198" s="926"/>
      <c r="K198" s="926">
        <v>0</v>
      </c>
      <c r="L198" s="926">
        <v>0</v>
      </c>
      <c r="M198" s="42"/>
      <c r="N198" s="926">
        <v>0</v>
      </c>
      <c r="O198" s="927"/>
    </row>
    <row r="199" spans="1:15">
      <c r="A199" s="47">
        <v>17</v>
      </c>
      <c r="B199" s="48" t="s">
        <v>682</v>
      </c>
      <c r="C199" s="42"/>
      <c r="D199" s="48" t="s">
        <v>297</v>
      </c>
      <c r="E199" s="42" t="s">
        <v>640</v>
      </c>
      <c r="F199" s="48"/>
      <c r="G199" s="48">
        <v>0</v>
      </c>
      <c r="H199" s="48">
        <v>0</v>
      </c>
      <c r="I199" s="42"/>
      <c r="J199" s="48"/>
      <c r="K199" s="48">
        <v>0</v>
      </c>
      <c r="L199" s="48">
        <v>0</v>
      </c>
      <c r="M199" s="42"/>
      <c r="N199" s="48">
        <v>0</v>
      </c>
      <c r="O199" s="928"/>
    </row>
    <row r="200" spans="1:15">
      <c r="A200" s="925">
        <v>18</v>
      </c>
      <c r="B200" s="926" t="s">
        <v>252</v>
      </c>
      <c r="C200" s="42"/>
      <c r="D200" s="926" t="s">
        <v>297</v>
      </c>
      <c r="E200" s="42" t="s">
        <v>640</v>
      </c>
      <c r="F200" s="926"/>
      <c r="G200" s="926">
        <v>0</v>
      </c>
      <c r="H200" s="926">
        <v>0</v>
      </c>
      <c r="I200" s="42"/>
      <c r="J200" s="926"/>
      <c r="K200" s="926">
        <v>0</v>
      </c>
      <c r="L200" s="926">
        <v>0</v>
      </c>
      <c r="M200" s="42"/>
      <c r="N200" s="926">
        <v>0</v>
      </c>
      <c r="O200" s="927"/>
    </row>
    <row r="201" spans="1:15">
      <c r="A201" s="1366" t="s">
        <v>669</v>
      </c>
      <c r="B201" s="1366"/>
      <c r="C201" s="42"/>
      <c r="D201" s="929"/>
      <c r="E201" s="42" t="s">
        <v>640</v>
      </c>
      <c r="F201" s="929">
        <v>-19820410680.367912</v>
      </c>
      <c r="G201" s="929">
        <v>0</v>
      </c>
      <c r="H201" s="929">
        <v>-19820410680.367912</v>
      </c>
      <c r="I201" s="42"/>
      <c r="J201" s="929">
        <v>-19820410680.367912</v>
      </c>
      <c r="K201" s="929">
        <v>0</v>
      </c>
      <c r="L201" s="929">
        <v>-19820410680.367912</v>
      </c>
      <c r="M201" s="42"/>
      <c r="N201" s="929">
        <v>0</v>
      </c>
      <c r="O201" s="930"/>
    </row>
    <row r="202" spans="1:15">
      <c r="A202" s="935">
        <v>19</v>
      </c>
      <c r="B202" s="936" t="s">
        <v>318</v>
      </c>
      <c r="C202" s="42"/>
      <c r="D202" s="936" t="s">
        <v>291</v>
      </c>
      <c r="E202" s="42" t="s">
        <v>640</v>
      </c>
      <c r="F202" s="936"/>
      <c r="G202" s="936">
        <v>0</v>
      </c>
      <c r="H202" s="936">
        <v>0</v>
      </c>
      <c r="I202" s="42"/>
      <c r="J202" s="936"/>
      <c r="K202" s="936">
        <v>0</v>
      </c>
      <c r="L202" s="936">
        <v>0</v>
      </c>
      <c r="M202" s="42"/>
      <c r="N202" s="936">
        <v>0</v>
      </c>
      <c r="O202" s="928"/>
    </row>
    <row r="203" spans="1:15">
      <c r="A203" s="925">
        <v>20</v>
      </c>
      <c r="B203" s="926" t="s">
        <v>1179</v>
      </c>
      <c r="C203" s="42"/>
      <c r="D203" s="926" t="s">
        <v>291</v>
      </c>
      <c r="E203" s="42" t="s">
        <v>640</v>
      </c>
      <c r="F203" s="926"/>
      <c r="G203" s="926">
        <v>0</v>
      </c>
      <c r="H203" s="926">
        <v>0</v>
      </c>
      <c r="I203" s="42"/>
      <c r="J203" s="926"/>
      <c r="K203" s="926">
        <v>0</v>
      </c>
      <c r="L203" s="926">
        <v>0</v>
      </c>
      <c r="M203" s="42"/>
      <c r="N203" s="926">
        <v>0</v>
      </c>
      <c r="O203" s="927"/>
    </row>
    <row r="204" spans="1:15">
      <c r="A204" s="47">
        <v>21</v>
      </c>
      <c r="B204" s="48" t="s">
        <v>319</v>
      </c>
      <c r="C204" s="42"/>
      <c r="D204" s="48" t="s">
        <v>291</v>
      </c>
      <c r="E204" s="42" t="s">
        <v>640</v>
      </c>
      <c r="F204" s="934">
        <v>-33482452200.367912</v>
      </c>
      <c r="G204" s="48">
        <v>0</v>
      </c>
      <c r="H204" s="48">
        <v>-33482452200.367912</v>
      </c>
      <c r="I204" s="42"/>
      <c r="J204" s="934">
        <v>-33482452200.367912</v>
      </c>
      <c r="K204" s="48">
        <v>0</v>
      </c>
      <c r="L204" s="48">
        <v>-33482452200.367912</v>
      </c>
      <c r="M204" s="42"/>
      <c r="N204" s="48">
        <v>0</v>
      </c>
      <c r="O204" s="928"/>
    </row>
    <row r="205" spans="1:15">
      <c r="A205" s="925">
        <v>22</v>
      </c>
      <c r="B205" s="926" t="s">
        <v>332</v>
      </c>
      <c r="C205" s="42"/>
      <c r="D205" s="926" t="s">
        <v>291</v>
      </c>
      <c r="E205" s="42" t="s">
        <v>640</v>
      </c>
      <c r="F205" s="926"/>
      <c r="G205" s="926">
        <v>0</v>
      </c>
      <c r="H205" s="926">
        <v>0</v>
      </c>
      <c r="I205" s="42"/>
      <c r="J205" s="926"/>
      <c r="K205" s="926">
        <v>0</v>
      </c>
      <c r="L205" s="926">
        <v>0</v>
      </c>
      <c r="M205" s="42"/>
      <c r="N205" s="926">
        <v>0</v>
      </c>
      <c r="O205" s="927"/>
    </row>
    <row r="206" spans="1:15">
      <c r="A206" s="47">
        <v>23</v>
      </c>
      <c r="B206" s="48" t="s">
        <v>331</v>
      </c>
      <c r="C206" s="42"/>
      <c r="D206" s="48" t="s">
        <v>291</v>
      </c>
      <c r="E206" s="42" t="s">
        <v>640</v>
      </c>
      <c r="F206" s="48"/>
      <c r="G206" s="48">
        <v>0</v>
      </c>
      <c r="H206" s="48">
        <v>0</v>
      </c>
      <c r="I206" s="42"/>
      <c r="J206" s="48"/>
      <c r="K206" s="48">
        <v>0</v>
      </c>
      <c r="L206" s="48">
        <v>0</v>
      </c>
      <c r="M206" s="42"/>
      <c r="N206" s="48">
        <v>0</v>
      </c>
      <c r="O206" s="928"/>
    </row>
    <row r="207" spans="1:15">
      <c r="A207" s="925">
        <v>24</v>
      </c>
      <c r="B207" s="926" t="s">
        <v>1180</v>
      </c>
      <c r="C207" s="42"/>
      <c r="D207" s="926" t="s">
        <v>291</v>
      </c>
      <c r="E207" s="42" t="s">
        <v>640</v>
      </c>
      <c r="F207" s="926"/>
      <c r="G207" s="926">
        <v>0</v>
      </c>
      <c r="H207" s="926">
        <v>0</v>
      </c>
      <c r="I207" s="42"/>
      <c r="J207" s="926"/>
      <c r="K207" s="926">
        <v>0</v>
      </c>
      <c r="L207" s="926">
        <v>0</v>
      </c>
      <c r="M207" s="42"/>
      <c r="N207" s="926">
        <v>0</v>
      </c>
      <c r="O207" s="927"/>
    </row>
    <row r="208" spans="1:15">
      <c r="A208" s="935">
        <v>25</v>
      </c>
      <c r="B208" s="936" t="s">
        <v>325</v>
      </c>
      <c r="C208" s="42"/>
      <c r="D208" s="936" t="s">
        <v>291</v>
      </c>
      <c r="E208" s="42" t="s">
        <v>640</v>
      </c>
      <c r="F208" s="936"/>
      <c r="G208" s="936">
        <v>0</v>
      </c>
      <c r="H208" s="936">
        <v>0</v>
      </c>
      <c r="I208" s="42"/>
      <c r="J208" s="936"/>
      <c r="K208" s="936">
        <v>0</v>
      </c>
      <c r="L208" s="936">
        <v>0</v>
      </c>
      <c r="M208" s="42"/>
      <c r="N208" s="936">
        <v>0</v>
      </c>
      <c r="O208" s="928"/>
    </row>
    <row r="209" spans="1:15">
      <c r="A209" s="925">
        <v>26</v>
      </c>
      <c r="B209" s="926" t="s">
        <v>1181</v>
      </c>
      <c r="C209" s="42"/>
      <c r="D209" s="926" t="s">
        <v>291</v>
      </c>
      <c r="E209" s="42" t="s">
        <v>640</v>
      </c>
      <c r="F209" s="926"/>
      <c r="G209" s="926">
        <v>0</v>
      </c>
      <c r="H209" s="926">
        <v>0</v>
      </c>
      <c r="I209" s="42"/>
      <c r="J209" s="926"/>
      <c r="K209" s="926">
        <v>0</v>
      </c>
      <c r="L209" s="926">
        <v>0</v>
      </c>
      <c r="M209" s="42"/>
      <c r="N209" s="926">
        <v>0</v>
      </c>
      <c r="O209" s="927"/>
    </row>
    <row r="210" spans="1:15">
      <c r="A210" s="47">
        <v>27</v>
      </c>
      <c r="B210" s="48" t="s">
        <v>321</v>
      </c>
      <c r="C210" s="42"/>
      <c r="D210" s="48" t="s">
        <v>320</v>
      </c>
      <c r="E210" s="42" t="s">
        <v>640</v>
      </c>
      <c r="F210" s="48">
        <v>13662041520</v>
      </c>
      <c r="G210" s="48">
        <v>0</v>
      </c>
      <c r="H210" s="48">
        <v>13662041520</v>
      </c>
      <c r="I210" s="42"/>
      <c r="J210" s="937">
        <v>13662041520</v>
      </c>
      <c r="K210" s="48">
        <v>0</v>
      </c>
      <c r="L210" s="48">
        <v>13662041520</v>
      </c>
      <c r="M210" s="42"/>
      <c r="N210" s="48">
        <v>0</v>
      </c>
      <c r="O210" s="928"/>
    </row>
    <row r="211" spans="1:15">
      <c r="A211" s="925">
        <v>28</v>
      </c>
      <c r="B211" s="926" t="s">
        <v>1182</v>
      </c>
      <c r="C211" s="42"/>
      <c r="D211" s="926" t="s">
        <v>291</v>
      </c>
      <c r="E211" s="42" t="s">
        <v>640</v>
      </c>
      <c r="F211" s="926"/>
      <c r="G211" s="926">
        <v>0</v>
      </c>
      <c r="H211" s="926">
        <v>0</v>
      </c>
      <c r="I211" s="42"/>
      <c r="J211" s="926"/>
      <c r="K211" s="926">
        <v>0</v>
      </c>
      <c r="L211" s="926">
        <v>0</v>
      </c>
      <c r="M211" s="42"/>
      <c r="N211" s="926">
        <v>0</v>
      </c>
      <c r="O211" s="927"/>
    </row>
    <row r="212" spans="1:15">
      <c r="A212" s="47">
        <v>29</v>
      </c>
      <c r="B212" s="48" t="s">
        <v>1183</v>
      </c>
      <c r="C212" s="42"/>
      <c r="D212" s="48" t="s">
        <v>13</v>
      </c>
      <c r="E212" s="42" t="s">
        <v>640</v>
      </c>
      <c r="F212" s="48"/>
      <c r="G212" s="48">
        <v>0</v>
      </c>
      <c r="H212" s="48">
        <v>0</v>
      </c>
      <c r="I212" s="42"/>
      <c r="J212" s="48"/>
      <c r="K212" s="48">
        <v>0</v>
      </c>
      <c r="L212" s="48">
        <v>0</v>
      </c>
      <c r="M212" s="42"/>
      <c r="N212" s="48">
        <v>0</v>
      </c>
      <c r="O212" s="928"/>
    </row>
    <row r="213" spans="1:15">
      <c r="A213" s="1366" t="s">
        <v>1160</v>
      </c>
      <c r="B213" s="1366"/>
      <c r="C213" s="42"/>
      <c r="D213" s="929"/>
      <c r="E213" s="42" t="s">
        <v>640</v>
      </c>
      <c r="F213" s="929">
        <v>20423232880</v>
      </c>
      <c r="G213" s="929">
        <v>0</v>
      </c>
      <c r="H213" s="929">
        <v>20423232880</v>
      </c>
      <c r="I213" s="42"/>
      <c r="J213" s="929">
        <v>20420187739</v>
      </c>
      <c r="K213" s="929">
        <v>7372594</v>
      </c>
      <c r="L213" s="929">
        <v>20427560333</v>
      </c>
      <c r="M213" s="42"/>
      <c r="N213" s="929">
        <v>-4327453</v>
      </c>
      <c r="O213" s="930"/>
    </row>
    <row r="214" spans="1:15">
      <c r="A214" s="925">
        <v>30</v>
      </c>
      <c r="B214" s="926" t="s">
        <v>247</v>
      </c>
      <c r="C214" s="42"/>
      <c r="D214" s="926" t="s">
        <v>303</v>
      </c>
      <c r="E214" s="42" t="s">
        <v>640</v>
      </c>
      <c r="F214" s="926">
        <v>14720480238</v>
      </c>
      <c r="G214" s="926">
        <v>0</v>
      </c>
      <c r="H214" s="926">
        <v>14720480238</v>
      </c>
      <c r="I214" s="42"/>
      <c r="J214" s="926">
        <v>14720480238</v>
      </c>
      <c r="K214" s="926">
        <v>0</v>
      </c>
      <c r="L214" s="926">
        <v>14720480238</v>
      </c>
      <c r="M214" s="42"/>
      <c r="N214" s="926">
        <v>0</v>
      </c>
      <c r="O214" s="927"/>
    </row>
    <row r="215" spans="1:15">
      <c r="A215" s="47">
        <v>31</v>
      </c>
      <c r="B215" s="48" t="s">
        <v>260</v>
      </c>
      <c r="C215" s="42"/>
      <c r="D215" s="48" t="s">
        <v>303</v>
      </c>
      <c r="E215" s="42" t="s">
        <v>640</v>
      </c>
      <c r="F215" s="48"/>
      <c r="G215" s="48">
        <v>0</v>
      </c>
      <c r="H215" s="48">
        <v>0</v>
      </c>
      <c r="I215" s="42"/>
      <c r="J215" s="48"/>
      <c r="K215" s="48">
        <v>0</v>
      </c>
      <c r="L215" s="48">
        <v>0</v>
      </c>
      <c r="M215" s="42"/>
      <c r="N215" s="48">
        <v>0</v>
      </c>
      <c r="O215" s="928"/>
    </row>
    <row r="216" spans="1:15">
      <c r="A216" s="925">
        <v>32</v>
      </c>
      <c r="B216" s="926" t="s">
        <v>256</v>
      </c>
      <c r="C216" s="42"/>
      <c r="D216" s="926" t="s">
        <v>303</v>
      </c>
      <c r="E216" s="42" t="s">
        <v>640</v>
      </c>
      <c r="F216" s="926">
        <v>27800000</v>
      </c>
      <c r="G216" s="926">
        <v>0</v>
      </c>
      <c r="H216" s="926">
        <v>27800000</v>
      </c>
      <c r="I216" s="42"/>
      <c r="J216" s="926">
        <v>27800000</v>
      </c>
      <c r="K216" s="926">
        <v>0</v>
      </c>
      <c r="L216" s="926">
        <v>27800000</v>
      </c>
      <c r="M216" s="42"/>
      <c r="N216" s="926">
        <v>0</v>
      </c>
      <c r="O216" s="927"/>
    </row>
    <row r="217" spans="1:15">
      <c r="A217" s="47">
        <v>33</v>
      </c>
      <c r="B217" s="48" t="s">
        <v>262</v>
      </c>
      <c r="C217" s="42"/>
      <c r="D217" s="48" t="s">
        <v>303</v>
      </c>
      <c r="E217" s="42" t="s">
        <v>640</v>
      </c>
      <c r="F217" s="48"/>
      <c r="G217" s="48">
        <v>0</v>
      </c>
      <c r="H217" s="48">
        <v>0</v>
      </c>
      <c r="I217" s="42"/>
      <c r="J217" s="48"/>
      <c r="K217" s="48">
        <v>0</v>
      </c>
      <c r="L217" s="48">
        <v>0</v>
      </c>
      <c r="M217" s="42"/>
      <c r="N217" s="48">
        <v>0</v>
      </c>
      <c r="O217" s="928"/>
    </row>
    <row r="218" spans="1:15">
      <c r="A218" s="925">
        <v>34</v>
      </c>
      <c r="B218" s="926" t="s">
        <v>258</v>
      </c>
      <c r="C218" s="42"/>
      <c r="D218" s="926" t="s">
        <v>303</v>
      </c>
      <c r="E218" s="42" t="s">
        <v>640</v>
      </c>
      <c r="F218" s="926"/>
      <c r="G218" s="926">
        <v>0</v>
      </c>
      <c r="H218" s="926">
        <v>0</v>
      </c>
      <c r="I218" s="42"/>
      <c r="J218" s="926"/>
      <c r="K218" s="926">
        <v>0</v>
      </c>
      <c r="L218" s="926">
        <v>0</v>
      </c>
      <c r="M218" s="42"/>
      <c r="N218" s="926">
        <v>0</v>
      </c>
      <c r="O218" s="927"/>
    </row>
    <row r="219" spans="1:15">
      <c r="A219" s="47">
        <v>35</v>
      </c>
      <c r="B219" s="48" t="s">
        <v>248</v>
      </c>
      <c r="C219" s="42"/>
      <c r="D219" s="48" t="s">
        <v>303</v>
      </c>
      <c r="E219" s="42" t="s">
        <v>640</v>
      </c>
      <c r="F219" s="48">
        <v>1023563200</v>
      </c>
      <c r="G219" s="48">
        <v>0</v>
      </c>
      <c r="H219" s="48">
        <v>1023563200</v>
      </c>
      <c r="I219" s="42"/>
      <c r="J219" s="48">
        <v>1023563198</v>
      </c>
      <c r="K219" s="48">
        <v>0</v>
      </c>
      <c r="L219" s="48">
        <v>1023563198</v>
      </c>
      <c r="M219" s="42"/>
      <c r="N219" s="48">
        <v>2</v>
      </c>
      <c r="O219" s="928" t="s">
        <v>2170</v>
      </c>
    </row>
    <row r="220" spans="1:15">
      <c r="A220" s="925">
        <v>36</v>
      </c>
      <c r="B220" s="926" t="s">
        <v>251</v>
      </c>
      <c r="C220" s="42"/>
      <c r="D220" s="926" t="s">
        <v>303</v>
      </c>
      <c r="E220" s="42" t="s">
        <v>640</v>
      </c>
      <c r="F220" s="926">
        <v>2647420002</v>
      </c>
      <c r="G220" s="926">
        <v>0</v>
      </c>
      <c r="H220" s="926">
        <v>2647420002</v>
      </c>
      <c r="I220" s="42"/>
      <c r="J220" s="926">
        <v>2647420002</v>
      </c>
      <c r="K220" s="926">
        <v>0</v>
      </c>
      <c r="L220" s="926">
        <v>2647420002</v>
      </c>
      <c r="M220" s="42"/>
      <c r="N220" s="926">
        <v>0</v>
      </c>
      <c r="O220" s="927"/>
    </row>
    <row r="221" spans="1:15">
      <c r="A221" s="47">
        <v>37</v>
      </c>
      <c r="B221" s="48" t="s">
        <v>250</v>
      </c>
      <c r="C221" s="42"/>
      <c r="D221" s="48" t="s">
        <v>288</v>
      </c>
      <c r="E221" s="42" t="s">
        <v>640</v>
      </c>
      <c r="F221" s="48">
        <v>1080143881</v>
      </c>
      <c r="G221" s="48">
        <v>-571677</v>
      </c>
      <c r="H221" s="48">
        <v>1079572204</v>
      </c>
      <c r="I221" s="42"/>
      <c r="J221" s="48">
        <v>1079572204</v>
      </c>
      <c r="K221" s="48">
        <v>0</v>
      </c>
      <c r="L221" s="48">
        <v>1079572204</v>
      </c>
      <c r="M221" s="42"/>
      <c r="N221" s="48">
        <v>0</v>
      </c>
      <c r="O221" s="928"/>
    </row>
    <row r="222" spans="1:15">
      <c r="A222" s="925">
        <v>38</v>
      </c>
      <c r="B222" s="926" t="s">
        <v>261</v>
      </c>
      <c r="C222" s="42"/>
      <c r="D222" s="926" t="s">
        <v>288</v>
      </c>
      <c r="E222" s="42" t="s">
        <v>640</v>
      </c>
      <c r="F222" s="926"/>
      <c r="G222" s="926">
        <v>571677</v>
      </c>
      <c r="H222" s="926">
        <v>571677</v>
      </c>
      <c r="I222" s="42"/>
      <c r="J222" s="926">
        <v>571677</v>
      </c>
      <c r="K222" s="926">
        <v>0</v>
      </c>
      <c r="L222" s="926">
        <v>571677</v>
      </c>
      <c r="M222" s="42"/>
      <c r="N222" s="926">
        <v>0</v>
      </c>
      <c r="O222" s="927"/>
    </row>
    <row r="223" spans="1:15">
      <c r="A223" s="47">
        <v>39</v>
      </c>
      <c r="B223" s="48" t="s">
        <v>254</v>
      </c>
      <c r="C223" s="42"/>
      <c r="D223" s="48" t="s">
        <v>288</v>
      </c>
      <c r="E223" s="42" t="s">
        <v>640</v>
      </c>
      <c r="F223" s="48"/>
      <c r="G223" s="48">
        <v>0</v>
      </c>
      <c r="H223" s="48">
        <v>0</v>
      </c>
      <c r="I223" s="42"/>
      <c r="J223" s="48"/>
      <c r="K223" s="48">
        <v>0</v>
      </c>
      <c r="L223" s="48">
        <v>0</v>
      </c>
      <c r="M223" s="42"/>
      <c r="N223" s="48">
        <v>0</v>
      </c>
      <c r="O223" s="928"/>
    </row>
    <row r="224" spans="1:15">
      <c r="A224" s="925">
        <v>40</v>
      </c>
      <c r="B224" s="926" t="s">
        <v>249</v>
      </c>
      <c r="C224" s="42"/>
      <c r="D224" s="926" t="s">
        <v>288</v>
      </c>
      <c r="E224" s="42" t="s">
        <v>640</v>
      </c>
      <c r="F224" s="926"/>
      <c r="G224" s="926">
        <v>0</v>
      </c>
      <c r="H224" s="926">
        <v>0</v>
      </c>
      <c r="I224" s="42"/>
      <c r="J224" s="926"/>
      <c r="K224" s="926">
        <v>0</v>
      </c>
      <c r="L224" s="926">
        <v>0</v>
      </c>
      <c r="M224" s="42"/>
      <c r="N224" s="926">
        <v>0</v>
      </c>
      <c r="O224" s="927"/>
    </row>
    <row r="225" spans="1:15">
      <c r="A225" s="47">
        <v>41</v>
      </c>
      <c r="B225" s="48" t="s">
        <v>1184</v>
      </c>
      <c r="C225" s="42"/>
      <c r="D225" s="48" t="s">
        <v>297</v>
      </c>
      <c r="E225" s="42" t="s">
        <v>640</v>
      </c>
      <c r="F225" s="48"/>
      <c r="G225" s="48">
        <v>0</v>
      </c>
      <c r="H225" s="48">
        <v>0</v>
      </c>
      <c r="I225" s="42"/>
      <c r="J225" s="48"/>
      <c r="K225" s="48">
        <v>0</v>
      </c>
      <c r="L225" s="48">
        <v>0</v>
      </c>
      <c r="M225" s="42"/>
      <c r="N225" s="48">
        <v>0</v>
      </c>
      <c r="O225" s="928"/>
    </row>
    <row r="226" spans="1:15">
      <c r="A226" s="925">
        <v>42</v>
      </c>
      <c r="B226" s="926" t="s">
        <v>257</v>
      </c>
      <c r="C226" s="42"/>
      <c r="D226" s="926" t="s">
        <v>303</v>
      </c>
      <c r="E226" s="42" t="s">
        <v>640</v>
      </c>
      <c r="F226" s="926">
        <v>98506704</v>
      </c>
      <c r="G226" s="926">
        <v>0</v>
      </c>
      <c r="H226" s="926">
        <v>98506704</v>
      </c>
      <c r="I226" s="42"/>
      <c r="J226" s="926">
        <v>98506704</v>
      </c>
      <c r="K226" s="926">
        <v>0</v>
      </c>
      <c r="L226" s="926">
        <v>98506704</v>
      </c>
      <c r="M226" s="42"/>
      <c r="N226" s="926">
        <v>0</v>
      </c>
      <c r="O226" s="927"/>
    </row>
    <row r="227" spans="1:15">
      <c r="A227" s="47">
        <v>43</v>
      </c>
      <c r="B227" s="48" t="s">
        <v>255</v>
      </c>
      <c r="C227" s="42"/>
      <c r="D227" s="48" t="s">
        <v>303</v>
      </c>
      <c r="E227" s="42" t="s">
        <v>640</v>
      </c>
      <c r="F227" s="48">
        <v>147760043</v>
      </c>
      <c r="G227" s="48">
        <v>0</v>
      </c>
      <c r="H227" s="48">
        <v>147760043</v>
      </c>
      <c r="I227" s="42"/>
      <c r="J227" s="48">
        <v>140387450</v>
      </c>
      <c r="K227" s="48">
        <v>7372594</v>
      </c>
      <c r="L227" s="48">
        <v>147760044</v>
      </c>
      <c r="M227" s="42"/>
      <c r="N227" s="48">
        <v>-1</v>
      </c>
      <c r="O227" s="928" t="s">
        <v>2170</v>
      </c>
    </row>
    <row r="228" spans="1:15">
      <c r="A228" s="925">
        <v>44</v>
      </c>
      <c r="B228" s="926" t="s">
        <v>1185</v>
      </c>
      <c r="C228" s="42"/>
      <c r="D228" s="926" t="s">
        <v>303</v>
      </c>
      <c r="E228" s="42" t="s">
        <v>640</v>
      </c>
      <c r="F228" s="926"/>
      <c r="G228" s="926">
        <v>0</v>
      </c>
      <c r="H228" s="926">
        <v>0</v>
      </c>
      <c r="I228" s="42"/>
      <c r="J228" s="926"/>
      <c r="K228" s="926">
        <v>0</v>
      </c>
      <c r="L228" s="926">
        <v>0</v>
      </c>
      <c r="M228" s="42"/>
      <c r="N228" s="926">
        <v>0</v>
      </c>
      <c r="O228" s="927"/>
    </row>
    <row r="229" spans="1:15">
      <c r="A229" s="47">
        <v>45</v>
      </c>
      <c r="B229" s="48" t="s">
        <v>253</v>
      </c>
      <c r="C229" s="42"/>
      <c r="D229" s="48" t="s">
        <v>303</v>
      </c>
      <c r="E229" s="42" t="s">
        <v>640</v>
      </c>
      <c r="F229" s="48">
        <v>9932443</v>
      </c>
      <c r="G229" s="48">
        <v>0</v>
      </c>
      <c r="H229" s="48">
        <v>9932443</v>
      </c>
      <c r="I229" s="42"/>
      <c r="J229" s="48">
        <v>9932443</v>
      </c>
      <c r="K229" s="48">
        <v>0</v>
      </c>
      <c r="L229" s="48">
        <v>9932443</v>
      </c>
      <c r="M229" s="42"/>
      <c r="N229" s="48">
        <v>0</v>
      </c>
      <c r="O229" s="928"/>
    </row>
    <row r="230" spans="1:15">
      <c r="A230" s="925">
        <v>46</v>
      </c>
      <c r="B230" s="926" t="s">
        <v>1186</v>
      </c>
      <c r="C230" s="42"/>
      <c r="D230" s="926" t="s">
        <v>287</v>
      </c>
      <c r="E230" s="42" t="s">
        <v>640</v>
      </c>
      <c r="F230" s="926"/>
      <c r="G230" s="926">
        <v>0</v>
      </c>
      <c r="H230" s="926">
        <v>0</v>
      </c>
      <c r="I230" s="42"/>
      <c r="J230" s="926"/>
      <c r="K230" s="926">
        <v>0</v>
      </c>
      <c r="L230" s="926">
        <v>0</v>
      </c>
      <c r="M230" s="42"/>
      <c r="N230" s="926">
        <v>0</v>
      </c>
      <c r="O230" s="927"/>
    </row>
    <row r="231" spans="1:15">
      <c r="A231" s="47">
        <v>47</v>
      </c>
      <c r="B231" s="48" t="s">
        <v>316</v>
      </c>
      <c r="C231" s="42"/>
      <c r="D231" s="48" t="s">
        <v>308</v>
      </c>
      <c r="E231" s="42" t="s">
        <v>640</v>
      </c>
      <c r="F231" s="48">
        <v>667626369</v>
      </c>
      <c r="G231" s="48">
        <v>0</v>
      </c>
      <c r="H231" s="48">
        <v>667626369</v>
      </c>
      <c r="I231" s="42"/>
      <c r="J231" s="48">
        <v>671953823</v>
      </c>
      <c r="K231" s="48">
        <v>0</v>
      </c>
      <c r="L231" s="48">
        <v>671953823</v>
      </c>
      <c r="M231" s="42"/>
      <c r="N231" s="48">
        <v>-4327454</v>
      </c>
      <c r="O231" s="928" t="s">
        <v>2170</v>
      </c>
    </row>
    <row r="232" spans="1:15">
      <c r="A232" s="925">
        <v>48</v>
      </c>
      <c r="B232" s="926" t="s">
        <v>333</v>
      </c>
      <c r="C232" s="42"/>
      <c r="D232" s="926" t="s">
        <v>309</v>
      </c>
      <c r="E232" s="42" t="s">
        <v>640</v>
      </c>
      <c r="F232" s="926"/>
      <c r="G232" s="926">
        <v>0</v>
      </c>
      <c r="H232" s="926">
        <v>0</v>
      </c>
      <c r="I232" s="42"/>
      <c r="J232" s="926"/>
      <c r="K232" s="926">
        <v>0</v>
      </c>
      <c r="L232" s="926">
        <v>0</v>
      </c>
      <c r="M232" s="42"/>
      <c r="N232" s="926">
        <v>0</v>
      </c>
      <c r="O232" s="927"/>
    </row>
    <row r="233" spans="1:15">
      <c r="A233" s="47">
        <v>49</v>
      </c>
      <c r="B233" s="48" t="s">
        <v>1187</v>
      </c>
      <c r="C233" s="42"/>
      <c r="D233" s="48" t="s">
        <v>310</v>
      </c>
      <c r="E233" s="42" t="s">
        <v>640</v>
      </c>
      <c r="F233" s="48"/>
      <c r="G233" s="48">
        <v>0</v>
      </c>
      <c r="H233" s="48">
        <v>0</v>
      </c>
      <c r="I233" s="42"/>
      <c r="J233" s="48"/>
      <c r="K233" s="48">
        <v>0</v>
      </c>
      <c r="L233" s="48">
        <v>0</v>
      </c>
      <c r="M233" s="42"/>
      <c r="N233" s="48">
        <v>0</v>
      </c>
      <c r="O233" s="928"/>
    </row>
    <row r="234" spans="1:15">
      <c r="A234" s="925">
        <v>50</v>
      </c>
      <c r="B234" s="926" t="s">
        <v>1188</v>
      </c>
      <c r="C234" s="42"/>
      <c r="D234" s="926" t="s">
        <v>1161</v>
      </c>
      <c r="E234" s="42" t="s">
        <v>640</v>
      </c>
      <c r="F234" s="926"/>
      <c r="G234" s="926">
        <v>0</v>
      </c>
      <c r="H234" s="926">
        <v>0</v>
      </c>
      <c r="I234" s="42"/>
      <c r="J234" s="926"/>
      <c r="K234" s="926">
        <v>0</v>
      </c>
      <c r="L234" s="926">
        <v>0</v>
      </c>
      <c r="M234" s="42"/>
      <c r="N234" s="926">
        <v>0</v>
      </c>
      <c r="O234" s="927"/>
    </row>
    <row r="235" spans="1:15" ht="16" thickBot="1">
      <c r="A235" s="920"/>
      <c r="B235" s="920" t="s">
        <v>1162</v>
      </c>
      <c r="C235" s="42"/>
      <c r="D235" s="932"/>
      <c r="E235" s="42" t="s">
        <v>640</v>
      </c>
      <c r="F235" s="932">
        <v>602822199.63208771</v>
      </c>
      <c r="G235" s="932">
        <v>0</v>
      </c>
      <c r="H235" s="932">
        <v>602822199.63208771</v>
      </c>
      <c r="I235" s="42"/>
      <c r="J235" s="932">
        <v>599777058.63208771</v>
      </c>
      <c r="K235" s="932">
        <v>7372594</v>
      </c>
      <c r="L235" s="932">
        <v>607149652.63208771</v>
      </c>
      <c r="M235" s="42"/>
      <c r="N235" s="932">
        <v>-4327453</v>
      </c>
      <c r="O235" s="920"/>
    </row>
    <row r="236" spans="1:15" ht="16" thickTop="1">
      <c r="A236" s="49"/>
      <c r="B236" s="49"/>
      <c r="C236" s="50"/>
      <c r="D236" s="51"/>
      <c r="E236" s="42" t="s">
        <v>640</v>
      </c>
      <c r="F236" s="51"/>
      <c r="G236" s="51"/>
      <c r="H236" s="51"/>
      <c r="I236" s="50"/>
      <c r="J236" s="51"/>
      <c r="K236" s="51"/>
      <c r="L236" s="51"/>
      <c r="M236" s="51"/>
      <c r="N236" s="51"/>
      <c r="O236" s="49"/>
    </row>
    <row r="237" spans="1:15">
      <c r="A237" s="1366" t="s">
        <v>335</v>
      </c>
      <c r="B237" s="1366"/>
      <c r="C237" s="42"/>
      <c r="D237" s="929"/>
      <c r="E237" s="42" t="s">
        <v>640</v>
      </c>
      <c r="F237" s="929">
        <v>449740274</v>
      </c>
      <c r="G237" s="929">
        <v>0</v>
      </c>
      <c r="H237" s="929">
        <v>449740274</v>
      </c>
      <c r="I237" s="42"/>
      <c r="J237" s="929">
        <v>0</v>
      </c>
      <c r="K237" s="929">
        <v>0</v>
      </c>
      <c r="L237" s="929">
        <v>0</v>
      </c>
      <c r="M237" s="42"/>
      <c r="N237" s="929">
        <v>449740274</v>
      </c>
      <c r="O237" s="930"/>
    </row>
    <row r="238" spans="1:15">
      <c r="A238" s="925">
        <v>51</v>
      </c>
      <c r="B238" s="926" t="s">
        <v>1211</v>
      </c>
      <c r="C238" s="42"/>
      <c r="D238" s="926" t="s">
        <v>33</v>
      </c>
      <c r="E238" s="42" t="s">
        <v>640</v>
      </c>
      <c r="F238" s="926">
        <v>449740274</v>
      </c>
      <c r="G238" s="926">
        <v>0</v>
      </c>
      <c r="H238" s="926">
        <v>449740274</v>
      </c>
      <c r="I238" s="42"/>
      <c r="J238" s="926"/>
      <c r="K238" s="926">
        <v>0</v>
      </c>
      <c r="L238" s="926">
        <v>0</v>
      </c>
      <c r="M238" s="42"/>
      <c r="N238" s="926">
        <v>449740274</v>
      </c>
      <c r="O238" s="927"/>
    </row>
    <row r="239" spans="1:15" ht="24">
      <c r="A239" s="47">
        <v>52</v>
      </c>
      <c r="B239" s="938" t="s">
        <v>1212</v>
      </c>
      <c r="C239" s="42"/>
      <c r="D239" s="48" t="s">
        <v>33</v>
      </c>
      <c r="E239" s="42" t="s">
        <v>640</v>
      </c>
      <c r="F239" s="48"/>
      <c r="G239" s="48">
        <v>0</v>
      </c>
      <c r="H239" s="48">
        <v>0</v>
      </c>
      <c r="I239" s="42"/>
      <c r="J239" s="48"/>
      <c r="K239" s="48">
        <v>0</v>
      </c>
      <c r="L239" s="48">
        <v>0</v>
      </c>
      <c r="M239" s="42"/>
      <c r="N239" s="48">
        <v>0</v>
      </c>
      <c r="O239" s="928"/>
    </row>
    <row r="240" spans="1:15">
      <c r="A240" s="925">
        <v>53</v>
      </c>
      <c r="B240" s="926" t="s">
        <v>1213</v>
      </c>
      <c r="C240" s="42"/>
      <c r="D240" s="926" t="s">
        <v>33</v>
      </c>
      <c r="E240" s="42" t="s">
        <v>640</v>
      </c>
      <c r="F240" s="926"/>
      <c r="G240" s="926">
        <v>0</v>
      </c>
      <c r="H240" s="926">
        <v>0</v>
      </c>
      <c r="I240" s="42"/>
      <c r="J240" s="926"/>
      <c r="K240" s="926">
        <v>0</v>
      </c>
      <c r="L240" s="926">
        <v>0</v>
      </c>
      <c r="M240" s="42"/>
      <c r="N240" s="926">
        <v>0</v>
      </c>
      <c r="O240" s="927"/>
    </row>
    <row r="241" spans="1:15">
      <c r="A241" s="47">
        <v>54</v>
      </c>
      <c r="B241" s="48" t="s">
        <v>845</v>
      </c>
      <c r="C241" s="42"/>
      <c r="D241" s="48" t="s">
        <v>33</v>
      </c>
      <c r="E241" s="42" t="s">
        <v>640</v>
      </c>
      <c r="F241" s="48"/>
      <c r="G241" s="48">
        <v>0</v>
      </c>
      <c r="H241" s="48">
        <v>0</v>
      </c>
      <c r="I241" s="42"/>
      <c r="J241" s="48"/>
      <c r="K241" s="48">
        <v>0</v>
      </c>
      <c r="L241" s="48">
        <v>0</v>
      </c>
      <c r="M241" s="42"/>
      <c r="N241" s="48">
        <v>0</v>
      </c>
      <c r="O241" s="928"/>
    </row>
    <row r="242" spans="1:15">
      <c r="A242" s="49"/>
      <c r="B242" s="49"/>
      <c r="C242" s="50"/>
      <c r="D242" s="51"/>
      <c r="E242" s="42" t="s">
        <v>640</v>
      </c>
      <c r="F242" s="51"/>
      <c r="G242" s="51"/>
      <c r="H242" s="51"/>
      <c r="I242" s="50"/>
      <c r="J242" s="51"/>
      <c r="K242" s="51"/>
      <c r="L242" s="51"/>
      <c r="M242" s="51"/>
      <c r="N242" s="51"/>
      <c r="O242" s="49"/>
    </row>
    <row r="243" spans="1:15">
      <c r="A243" s="1366" t="s">
        <v>336</v>
      </c>
      <c r="B243" s="1366"/>
      <c r="C243" s="42"/>
      <c r="D243" s="929"/>
      <c r="E243" s="42" t="s">
        <v>640</v>
      </c>
      <c r="F243" s="929">
        <v>152240000</v>
      </c>
      <c r="G243" s="929">
        <v>0</v>
      </c>
      <c r="H243" s="929">
        <v>152240000</v>
      </c>
      <c r="I243" s="42"/>
      <c r="J243" s="929">
        <v>0</v>
      </c>
      <c r="K243" s="929">
        <v>0</v>
      </c>
      <c r="L243" s="929">
        <v>0</v>
      </c>
      <c r="M243" s="42"/>
      <c r="N243" s="929">
        <v>152240000</v>
      </c>
      <c r="O243" s="930"/>
    </row>
    <row r="244" spans="1:15" ht="24">
      <c r="A244" s="925">
        <v>55</v>
      </c>
      <c r="B244" s="939" t="s">
        <v>2055</v>
      </c>
      <c r="C244" s="42"/>
      <c r="D244" s="926" t="s">
        <v>2047</v>
      </c>
      <c r="E244" s="42" t="s">
        <v>640</v>
      </c>
      <c r="F244" s="926"/>
      <c r="G244" s="926">
        <v>0</v>
      </c>
      <c r="H244" s="926">
        <v>0</v>
      </c>
      <c r="I244" s="42"/>
      <c r="J244" s="926"/>
      <c r="K244" s="926">
        <v>0</v>
      </c>
      <c r="L244" s="926">
        <v>0</v>
      </c>
      <c r="M244" s="42"/>
      <c r="N244" s="926">
        <v>0</v>
      </c>
      <c r="O244" s="927"/>
    </row>
    <row r="245" spans="1:15">
      <c r="A245" s="47">
        <v>56</v>
      </c>
      <c r="B245" s="48" t="s">
        <v>2056</v>
      </c>
      <c r="C245" s="42"/>
      <c r="D245" s="48" t="s">
        <v>2057</v>
      </c>
      <c r="E245" s="42" t="s">
        <v>640</v>
      </c>
      <c r="F245" s="48"/>
      <c r="G245" s="48">
        <v>0</v>
      </c>
      <c r="H245" s="48">
        <v>0</v>
      </c>
      <c r="I245" s="42"/>
      <c r="J245" s="48"/>
      <c r="K245" s="48">
        <v>0</v>
      </c>
      <c r="L245" s="48">
        <v>0</v>
      </c>
      <c r="M245" s="42"/>
      <c r="N245" s="48">
        <v>0</v>
      </c>
      <c r="O245" s="928"/>
    </row>
    <row r="246" spans="1:15">
      <c r="A246" s="925">
        <v>57</v>
      </c>
      <c r="B246" s="926" t="s">
        <v>2058</v>
      </c>
      <c r="C246" s="42"/>
      <c r="D246" s="926" t="s">
        <v>2047</v>
      </c>
      <c r="E246" s="42" t="s">
        <v>640</v>
      </c>
      <c r="F246" s="926"/>
      <c r="G246" s="926">
        <v>0</v>
      </c>
      <c r="H246" s="926">
        <v>0</v>
      </c>
      <c r="I246" s="42"/>
      <c r="J246" s="926"/>
      <c r="K246" s="926">
        <v>0</v>
      </c>
      <c r="L246" s="926">
        <v>0</v>
      </c>
      <c r="M246" s="42"/>
      <c r="N246" s="926">
        <v>0</v>
      </c>
      <c r="O246" s="927"/>
    </row>
    <row r="247" spans="1:15">
      <c r="A247" s="47">
        <v>58</v>
      </c>
      <c r="B247" s="48" t="s">
        <v>2059</v>
      </c>
      <c r="C247" s="42"/>
      <c r="D247" s="48" t="s">
        <v>2047</v>
      </c>
      <c r="E247" s="42" t="s">
        <v>640</v>
      </c>
      <c r="F247" s="48"/>
      <c r="G247" s="48">
        <v>0</v>
      </c>
      <c r="H247" s="48">
        <v>0</v>
      </c>
      <c r="I247" s="42"/>
      <c r="J247" s="48"/>
      <c r="K247" s="48">
        <v>0</v>
      </c>
      <c r="L247" s="48">
        <v>0</v>
      </c>
      <c r="M247" s="42"/>
      <c r="N247" s="48">
        <v>0</v>
      </c>
      <c r="O247" s="928"/>
    </row>
    <row r="248" spans="1:15">
      <c r="A248" s="925">
        <v>59</v>
      </c>
      <c r="B248" s="926" t="s">
        <v>2060</v>
      </c>
      <c r="C248" s="42"/>
      <c r="D248" s="926" t="s">
        <v>2047</v>
      </c>
      <c r="E248" s="42"/>
      <c r="F248" s="926"/>
      <c r="G248" s="926">
        <v>0</v>
      </c>
      <c r="H248" s="926">
        <v>0</v>
      </c>
      <c r="I248" s="42"/>
      <c r="J248" s="926"/>
      <c r="K248" s="926">
        <v>0</v>
      </c>
      <c r="L248" s="926">
        <v>0</v>
      </c>
      <c r="M248" s="42"/>
      <c r="N248" s="926">
        <v>0</v>
      </c>
      <c r="O248" s="927"/>
    </row>
    <row r="249" spans="1:15">
      <c r="A249" s="47">
        <v>60</v>
      </c>
      <c r="B249" s="48" t="s">
        <v>2061</v>
      </c>
      <c r="C249" s="42"/>
      <c r="D249" s="48" t="s">
        <v>2047</v>
      </c>
      <c r="E249" s="42"/>
      <c r="F249" s="48"/>
      <c r="G249" s="48">
        <v>0</v>
      </c>
      <c r="H249" s="48">
        <v>0</v>
      </c>
      <c r="I249" s="42"/>
      <c r="J249" s="48"/>
      <c r="K249" s="48">
        <v>0</v>
      </c>
      <c r="L249" s="48">
        <v>0</v>
      </c>
      <c r="M249" s="42"/>
      <c r="N249" s="48">
        <v>0</v>
      </c>
      <c r="O249" s="928"/>
    </row>
    <row r="250" spans="1:15">
      <c r="A250" s="925">
        <v>61</v>
      </c>
      <c r="B250" s="926" t="s">
        <v>2062</v>
      </c>
      <c r="C250" s="42"/>
      <c r="D250" s="926" t="s">
        <v>2047</v>
      </c>
      <c r="E250" s="42"/>
      <c r="F250" s="926"/>
      <c r="G250" s="926">
        <v>0</v>
      </c>
      <c r="H250" s="926">
        <v>0</v>
      </c>
      <c r="I250" s="42"/>
      <c r="J250" s="926"/>
      <c r="K250" s="926">
        <v>0</v>
      </c>
      <c r="L250" s="926">
        <v>0</v>
      </c>
      <c r="M250" s="42"/>
      <c r="N250" s="926">
        <v>0</v>
      </c>
      <c r="O250" s="927"/>
    </row>
    <row r="251" spans="1:15">
      <c r="A251" s="47">
        <v>62</v>
      </c>
      <c r="B251" s="48" t="s">
        <v>2063</v>
      </c>
      <c r="C251" s="42"/>
      <c r="D251" s="48" t="s">
        <v>2047</v>
      </c>
      <c r="E251" s="42"/>
      <c r="F251" s="48"/>
      <c r="G251" s="48">
        <v>0</v>
      </c>
      <c r="H251" s="48">
        <v>0</v>
      </c>
      <c r="I251" s="42"/>
      <c r="J251" s="48"/>
      <c r="K251" s="48">
        <v>0</v>
      </c>
      <c r="L251" s="48">
        <v>0</v>
      </c>
      <c r="M251" s="42"/>
      <c r="N251" s="48">
        <v>0</v>
      </c>
      <c r="O251" s="928"/>
    </row>
    <row r="252" spans="1:15">
      <c r="A252" s="925">
        <v>63</v>
      </c>
      <c r="B252" s="926" t="s">
        <v>2064</v>
      </c>
      <c r="C252" s="42"/>
      <c r="D252" s="926" t="s">
        <v>2047</v>
      </c>
      <c r="E252" s="42"/>
      <c r="F252" s="926"/>
      <c r="G252" s="926">
        <v>0</v>
      </c>
      <c r="H252" s="926">
        <v>0</v>
      </c>
      <c r="I252" s="42"/>
      <c r="J252" s="926"/>
      <c r="K252" s="926">
        <v>0</v>
      </c>
      <c r="L252" s="926">
        <v>0</v>
      </c>
      <c r="M252" s="42"/>
      <c r="N252" s="926">
        <v>0</v>
      </c>
      <c r="O252" s="927"/>
    </row>
    <row r="253" spans="1:15">
      <c r="A253" s="47">
        <v>64</v>
      </c>
      <c r="B253" s="48" t="s">
        <v>2174</v>
      </c>
      <c r="C253" s="42"/>
      <c r="D253" s="48"/>
      <c r="E253" s="42"/>
      <c r="F253" s="48">
        <v>152240000</v>
      </c>
      <c r="G253" s="48">
        <v>0</v>
      </c>
      <c r="H253" s="48">
        <v>152240000</v>
      </c>
      <c r="I253" s="42"/>
      <c r="J253" s="48"/>
      <c r="K253" s="48">
        <v>0</v>
      </c>
      <c r="L253" s="48">
        <v>0</v>
      </c>
      <c r="M253" s="42"/>
      <c r="N253" s="48">
        <v>152240000</v>
      </c>
      <c r="O253" s="928"/>
    </row>
    <row r="254" spans="1:15">
      <c r="A254" s="49"/>
      <c r="B254" s="49"/>
      <c r="C254" s="50"/>
      <c r="D254" s="51"/>
      <c r="E254" s="42" t="s">
        <v>640</v>
      </c>
      <c r="F254" s="51"/>
      <c r="G254" s="51"/>
      <c r="H254" s="51"/>
      <c r="I254" s="50"/>
      <c r="J254" s="51"/>
      <c r="K254" s="51"/>
      <c r="L254" s="51"/>
      <c r="M254" s="51"/>
      <c r="N254" s="51"/>
      <c r="O254" s="49"/>
    </row>
    <row r="255" spans="1:15">
      <c r="A255" s="1366" t="s">
        <v>2172</v>
      </c>
      <c r="B255" s="1366"/>
      <c r="C255" s="42"/>
      <c r="D255" s="929"/>
      <c r="E255" s="42" t="s">
        <v>640</v>
      </c>
      <c r="F255" s="929">
        <v>0</v>
      </c>
      <c r="G255" s="929">
        <v>0</v>
      </c>
      <c r="H255" s="929">
        <v>0</v>
      </c>
      <c r="I255" s="42"/>
      <c r="J255" s="929">
        <v>0</v>
      </c>
      <c r="K255" s="929">
        <v>0</v>
      </c>
      <c r="L255" s="929">
        <v>0</v>
      </c>
      <c r="M255" s="42"/>
      <c r="N255" s="929">
        <v>0</v>
      </c>
      <c r="O255" s="930"/>
    </row>
    <row r="256" spans="1:15">
      <c r="A256" s="925">
        <v>65</v>
      </c>
      <c r="B256" s="926" t="s">
        <v>1217</v>
      </c>
      <c r="C256" s="42"/>
      <c r="D256" s="926" t="s">
        <v>1163</v>
      </c>
      <c r="E256" s="42" t="s">
        <v>640</v>
      </c>
      <c r="F256" s="926"/>
      <c r="G256" s="926">
        <v>0</v>
      </c>
      <c r="H256" s="926">
        <v>0</v>
      </c>
      <c r="I256" s="42"/>
      <c r="J256" s="926"/>
      <c r="K256" s="926">
        <v>0</v>
      </c>
      <c r="L256" s="926">
        <v>0</v>
      </c>
      <c r="M256" s="42"/>
      <c r="N256" s="926">
        <v>0</v>
      </c>
      <c r="O256" s="927"/>
    </row>
    <row r="257" spans="1:15">
      <c r="A257" s="47">
        <v>66</v>
      </c>
      <c r="B257" s="48" t="s">
        <v>1218</v>
      </c>
      <c r="C257" s="42"/>
      <c r="D257" s="48" t="s">
        <v>1164</v>
      </c>
      <c r="E257" s="42" t="s">
        <v>640</v>
      </c>
      <c r="F257" s="48"/>
      <c r="G257" s="48">
        <v>0</v>
      </c>
      <c r="H257" s="48">
        <v>0</v>
      </c>
      <c r="I257" s="42"/>
      <c r="J257" s="48"/>
      <c r="K257" s="48">
        <v>0</v>
      </c>
      <c r="L257" s="48">
        <v>0</v>
      </c>
      <c r="M257" s="42"/>
      <c r="N257" s="48">
        <v>0</v>
      </c>
      <c r="O257" s="928"/>
    </row>
    <row r="258" spans="1:15">
      <c r="A258" s="925">
        <v>67</v>
      </c>
      <c r="B258" s="926" t="s">
        <v>1219</v>
      </c>
      <c r="C258" s="42"/>
      <c r="D258" s="926" t="s">
        <v>2066</v>
      </c>
      <c r="E258" s="42" t="s">
        <v>640</v>
      </c>
      <c r="F258" s="926"/>
      <c r="G258" s="926">
        <v>0</v>
      </c>
      <c r="H258" s="926">
        <v>0</v>
      </c>
      <c r="I258" s="42"/>
      <c r="J258" s="926"/>
      <c r="K258" s="926">
        <v>0</v>
      </c>
      <c r="L258" s="926">
        <v>0</v>
      </c>
      <c r="M258" s="42"/>
      <c r="N258" s="926">
        <v>0</v>
      </c>
      <c r="O258" s="927"/>
    </row>
    <row r="259" spans="1:15">
      <c r="A259" s="47">
        <v>68</v>
      </c>
      <c r="B259" s="48" t="s">
        <v>1189</v>
      </c>
      <c r="C259" s="42"/>
      <c r="D259" s="48" t="s">
        <v>1165</v>
      </c>
      <c r="E259" s="42" t="s">
        <v>640</v>
      </c>
      <c r="F259" s="48"/>
      <c r="G259" s="48">
        <v>0</v>
      </c>
      <c r="H259" s="48">
        <v>0</v>
      </c>
      <c r="I259" s="42"/>
      <c r="J259" s="48"/>
      <c r="K259" s="48">
        <v>0</v>
      </c>
      <c r="L259" s="48">
        <v>0</v>
      </c>
      <c r="M259" s="42"/>
      <c r="N259" s="48">
        <v>0</v>
      </c>
      <c r="O259" s="928"/>
    </row>
    <row r="263" spans="1:15">
      <c r="A263" s="40"/>
      <c r="B263" s="41" t="s">
        <v>1150</v>
      </c>
      <c r="C263" s="42"/>
      <c r="D263" s="42"/>
      <c r="E263" s="42"/>
      <c r="F263" s="933" t="s">
        <v>19</v>
      </c>
      <c r="G263" s="933"/>
      <c r="H263" s="42"/>
      <c r="I263" s="42"/>
      <c r="J263" s="42"/>
      <c r="K263" s="41" t="s">
        <v>1151</v>
      </c>
      <c r="L263" s="44">
        <v>2021</v>
      </c>
      <c r="M263" s="42"/>
      <c r="N263" s="45">
        <v>586.96199999999999</v>
      </c>
      <c r="O263" s="919"/>
    </row>
    <row r="264" spans="1:15">
      <c r="A264" s="40"/>
      <c r="B264" s="46"/>
      <c r="C264" s="42"/>
      <c r="D264" s="42"/>
      <c r="E264" s="42"/>
      <c r="F264" s="42"/>
      <c r="G264" s="42"/>
      <c r="H264" s="42"/>
      <c r="I264" s="42"/>
      <c r="J264" s="42"/>
      <c r="K264" s="42"/>
      <c r="L264" s="42"/>
      <c r="M264" s="42"/>
      <c r="N264" s="42"/>
      <c r="O264" s="919"/>
    </row>
    <row r="265" spans="1:15">
      <c r="A265" s="1367" t="s">
        <v>0</v>
      </c>
      <c r="B265" s="1369" t="s">
        <v>425</v>
      </c>
      <c r="C265" s="42"/>
      <c r="D265" s="1371" t="s">
        <v>1152</v>
      </c>
      <c r="E265" s="42"/>
      <c r="F265" s="1373" t="s">
        <v>1153</v>
      </c>
      <c r="G265" s="1373"/>
      <c r="H265" s="1373"/>
      <c r="I265" s="42"/>
      <c r="J265" s="1373" t="s">
        <v>1154</v>
      </c>
      <c r="K265" s="1373"/>
      <c r="L265" s="1373"/>
      <c r="M265" s="42"/>
      <c r="N265" s="1364" t="s">
        <v>1155</v>
      </c>
      <c r="O265" s="1364" t="s">
        <v>430</v>
      </c>
    </row>
    <row r="266" spans="1:15" ht="16" thickBot="1">
      <c r="A266" s="1368"/>
      <c r="B266" s="1370"/>
      <c r="C266" s="42"/>
      <c r="D266" s="1372"/>
      <c r="E266" s="42"/>
      <c r="F266" s="921" t="s">
        <v>1156</v>
      </c>
      <c r="G266" s="922" t="s">
        <v>1157</v>
      </c>
      <c r="H266" s="922" t="s">
        <v>1158</v>
      </c>
      <c r="I266" s="42"/>
      <c r="J266" s="922" t="s">
        <v>1156</v>
      </c>
      <c r="K266" s="922" t="s">
        <v>1157</v>
      </c>
      <c r="L266" s="922" t="s">
        <v>1158</v>
      </c>
      <c r="M266" s="42"/>
      <c r="N266" s="1365"/>
      <c r="O266" s="1365"/>
    </row>
    <row r="267" spans="1:15" ht="16" thickTop="1">
      <c r="A267" s="1374" t="s">
        <v>668</v>
      </c>
      <c r="B267" s="1374"/>
      <c r="C267" s="42"/>
      <c r="D267" s="923"/>
      <c r="E267" s="42" t="s">
        <v>640</v>
      </c>
      <c r="F267" s="923">
        <v>1241087.4167500001</v>
      </c>
      <c r="G267" s="923">
        <v>19114529.406006422</v>
      </c>
      <c r="H267" s="923">
        <v>20355616.822756425</v>
      </c>
      <c r="I267" s="42"/>
      <c r="J267" s="923">
        <v>22281805.878631696</v>
      </c>
      <c r="K267" s="923">
        <v>0</v>
      </c>
      <c r="L267" s="923">
        <v>22281805.878631696</v>
      </c>
      <c r="M267" s="42"/>
      <c r="N267" s="923">
        <v>-1926189.0558752741</v>
      </c>
      <c r="O267" s="924"/>
    </row>
    <row r="268" spans="1:15">
      <c r="A268" s="925">
        <v>1</v>
      </c>
      <c r="B268" s="926" t="s">
        <v>1166</v>
      </c>
      <c r="C268" s="42"/>
      <c r="D268" s="926" t="s">
        <v>291</v>
      </c>
      <c r="E268" s="42" t="s">
        <v>640</v>
      </c>
      <c r="F268" s="926">
        <v>793872.01</v>
      </c>
      <c r="G268" s="926">
        <v>0</v>
      </c>
      <c r="H268" s="926">
        <v>793872.01</v>
      </c>
      <c r="I268" s="42"/>
      <c r="J268" s="926">
        <v>793415.82175017172</v>
      </c>
      <c r="K268" s="926">
        <v>0</v>
      </c>
      <c r="L268" s="926">
        <v>793415.82175017172</v>
      </c>
      <c r="M268" s="42"/>
      <c r="N268" s="926">
        <v>456.18824982829392</v>
      </c>
      <c r="O268" s="927" t="s">
        <v>2173</v>
      </c>
    </row>
    <row r="269" spans="1:15">
      <c r="A269" s="47">
        <v>2</v>
      </c>
      <c r="B269" s="48" t="s">
        <v>328</v>
      </c>
      <c r="C269" s="42"/>
      <c r="D269" s="48" t="s">
        <v>291</v>
      </c>
      <c r="E269" s="42" t="s">
        <v>640</v>
      </c>
      <c r="F269" s="48"/>
      <c r="G269" s="48">
        <v>19104882.262347672</v>
      </c>
      <c r="H269" s="48">
        <v>19104882.262347672</v>
      </c>
      <c r="I269" s="42"/>
      <c r="J269" s="937">
        <v>21024679.999999996</v>
      </c>
      <c r="K269" s="48">
        <v>0</v>
      </c>
      <c r="L269" s="48">
        <v>21024679.999999996</v>
      </c>
      <c r="M269" s="42"/>
      <c r="N269" s="48">
        <v>-1919797.7376523241</v>
      </c>
      <c r="O269" s="928" t="s">
        <v>2173</v>
      </c>
    </row>
    <row r="270" spans="1:15">
      <c r="A270" s="925">
        <v>3</v>
      </c>
      <c r="B270" s="926" t="s">
        <v>329</v>
      </c>
      <c r="C270" s="42"/>
      <c r="D270" s="926" t="s">
        <v>291</v>
      </c>
      <c r="E270" s="42" t="s">
        <v>640</v>
      </c>
      <c r="F270" s="926">
        <v>279502.56674999994</v>
      </c>
      <c r="G270" s="926">
        <v>0</v>
      </c>
      <c r="H270" s="926">
        <v>279502.56674999994</v>
      </c>
      <c r="I270" s="42"/>
      <c r="J270" s="926">
        <v>286159.29626734555</v>
      </c>
      <c r="K270" s="926">
        <v>0</v>
      </c>
      <c r="L270" s="926">
        <v>286159.29626734555</v>
      </c>
      <c r="M270" s="42"/>
      <c r="N270" s="926">
        <v>-6656.7295173456077</v>
      </c>
      <c r="O270" s="927" t="s">
        <v>2173</v>
      </c>
    </row>
    <row r="271" spans="1:15">
      <c r="A271" s="47" t="s">
        <v>2048</v>
      </c>
      <c r="B271" s="48" t="s">
        <v>1190</v>
      </c>
      <c r="C271" s="42"/>
      <c r="D271" s="48" t="s">
        <v>291</v>
      </c>
      <c r="E271" s="42"/>
      <c r="F271" s="48"/>
      <c r="G271" s="48">
        <v>9647.1436587499993</v>
      </c>
      <c r="H271" s="48">
        <v>9647.1436587499993</v>
      </c>
      <c r="I271" s="42"/>
      <c r="J271" s="937">
        <v>9837.9206141828217</v>
      </c>
      <c r="K271" s="48"/>
      <c r="L271" s="48">
        <v>9837.9206141828217</v>
      </c>
      <c r="M271" s="42"/>
      <c r="N271" s="48">
        <v>-190.77695543282243</v>
      </c>
      <c r="O271" s="928" t="s">
        <v>2173</v>
      </c>
    </row>
    <row r="272" spans="1:15">
      <c r="A272" s="925">
        <v>4</v>
      </c>
      <c r="B272" s="926" t="s">
        <v>1167</v>
      </c>
      <c r="C272" s="42"/>
      <c r="D272" s="926" t="s">
        <v>320</v>
      </c>
      <c r="E272" s="42" t="s">
        <v>640</v>
      </c>
      <c r="F272" s="926">
        <v>167712.84</v>
      </c>
      <c r="G272" s="926">
        <v>0</v>
      </c>
      <c r="H272" s="926">
        <v>167712.84</v>
      </c>
      <c r="I272" s="42"/>
      <c r="J272" s="926">
        <v>167712.84</v>
      </c>
      <c r="K272" s="926">
        <v>0</v>
      </c>
      <c r="L272" s="926">
        <v>167712.84</v>
      </c>
      <c r="M272" s="42"/>
      <c r="N272" s="926">
        <v>0</v>
      </c>
      <c r="O272" s="927"/>
    </row>
    <row r="273" spans="1:15">
      <c r="A273" s="47">
        <v>5</v>
      </c>
      <c r="B273" s="48" t="s">
        <v>1168</v>
      </c>
      <c r="C273" s="42"/>
      <c r="D273" s="48" t="s">
        <v>320</v>
      </c>
      <c r="E273" s="42" t="s">
        <v>640</v>
      </c>
      <c r="F273" s="48"/>
      <c r="G273" s="48">
        <v>0</v>
      </c>
      <c r="H273" s="48">
        <v>0</v>
      </c>
      <c r="I273" s="42"/>
      <c r="J273" s="48"/>
      <c r="K273" s="48">
        <v>0</v>
      </c>
      <c r="L273" s="48">
        <v>0</v>
      </c>
      <c r="M273" s="42"/>
      <c r="N273" s="48">
        <v>0</v>
      </c>
      <c r="O273" s="928"/>
    </row>
    <row r="274" spans="1:15">
      <c r="A274" s="925">
        <v>6</v>
      </c>
      <c r="B274" s="926" t="s">
        <v>1169</v>
      </c>
      <c r="C274" s="42"/>
      <c r="D274" s="926" t="s">
        <v>320</v>
      </c>
      <c r="E274" s="42" t="s">
        <v>640</v>
      </c>
      <c r="F274" s="926"/>
      <c r="G274" s="926">
        <v>0</v>
      </c>
      <c r="H274" s="926">
        <v>0</v>
      </c>
      <c r="I274" s="42"/>
      <c r="J274" s="926"/>
      <c r="K274" s="926">
        <v>0</v>
      </c>
      <c r="L274" s="926">
        <v>0</v>
      </c>
      <c r="M274" s="42"/>
      <c r="N274" s="926">
        <v>0</v>
      </c>
      <c r="O274" s="927"/>
    </row>
    <row r="275" spans="1:15">
      <c r="A275" s="1366" t="s">
        <v>1159</v>
      </c>
      <c r="B275" s="1366"/>
      <c r="C275" s="42"/>
      <c r="D275" s="929"/>
      <c r="E275" s="42" t="s">
        <v>640</v>
      </c>
      <c r="F275" s="929">
        <v>70353534237.356827</v>
      </c>
      <c r="G275" s="929">
        <v>-70353534237.356842</v>
      </c>
      <c r="H275" s="929">
        <v>0</v>
      </c>
      <c r="I275" s="42"/>
      <c r="J275" s="929">
        <v>0</v>
      </c>
      <c r="K275" s="929">
        <v>0</v>
      </c>
      <c r="L275" s="929">
        <v>0</v>
      </c>
      <c r="M275" s="42"/>
      <c r="N275" s="929">
        <v>0</v>
      </c>
      <c r="O275" s="930"/>
    </row>
    <row r="276" spans="1:15">
      <c r="A276" s="925">
        <v>7</v>
      </c>
      <c r="B276" s="926" t="s">
        <v>2175</v>
      </c>
      <c r="C276" s="42"/>
      <c r="D276" s="926" t="s">
        <v>291</v>
      </c>
      <c r="E276" s="42" t="s">
        <v>640</v>
      </c>
      <c r="F276" s="926"/>
      <c r="G276" s="926">
        <v>0</v>
      </c>
      <c r="H276" s="926">
        <v>0</v>
      </c>
      <c r="I276" s="42"/>
      <c r="J276" s="926"/>
      <c r="K276" s="926">
        <v>0</v>
      </c>
      <c r="L276" s="926">
        <v>0</v>
      </c>
      <c r="M276" s="42"/>
      <c r="N276" s="926">
        <v>0</v>
      </c>
      <c r="O276" s="927"/>
    </row>
    <row r="277" spans="1:15">
      <c r="A277" s="47">
        <v>8</v>
      </c>
      <c r="B277" s="48" t="s">
        <v>2176</v>
      </c>
      <c r="C277" s="42"/>
      <c r="D277" s="48" t="s">
        <v>291</v>
      </c>
      <c r="E277" s="42" t="s">
        <v>640</v>
      </c>
      <c r="F277" s="934">
        <v>63100377373.626793</v>
      </c>
      <c r="G277" s="48">
        <v>-63100377373.626801</v>
      </c>
      <c r="H277" s="48">
        <v>0</v>
      </c>
      <c r="I277" s="42"/>
      <c r="J277" s="48"/>
      <c r="K277" s="48">
        <v>0</v>
      </c>
      <c r="L277" s="48">
        <v>0</v>
      </c>
      <c r="M277" s="42"/>
      <c r="N277" s="48">
        <v>0</v>
      </c>
      <c r="O277" s="928"/>
    </row>
    <row r="278" spans="1:15">
      <c r="A278" s="925">
        <v>9</v>
      </c>
      <c r="B278" s="926" t="s">
        <v>2177</v>
      </c>
      <c r="C278" s="42"/>
      <c r="D278" s="926" t="s">
        <v>291</v>
      </c>
      <c r="E278" s="42" t="s">
        <v>640</v>
      </c>
      <c r="F278" s="926">
        <v>7253156863.7300377</v>
      </c>
      <c r="G278" s="926">
        <v>-7253156863.7300396</v>
      </c>
      <c r="H278" s="926">
        <v>0</v>
      </c>
      <c r="I278" s="42"/>
      <c r="J278" s="926"/>
      <c r="K278" s="926">
        <v>0</v>
      </c>
      <c r="L278" s="926">
        <v>0</v>
      </c>
      <c r="M278" s="42"/>
      <c r="N278" s="926">
        <v>0</v>
      </c>
      <c r="O278" s="927"/>
    </row>
    <row r="279" spans="1:15">
      <c r="A279" s="47">
        <v>10</v>
      </c>
      <c r="B279" s="48" t="s">
        <v>2178</v>
      </c>
      <c r="C279" s="42"/>
      <c r="D279" s="48" t="s">
        <v>293</v>
      </c>
      <c r="E279" s="42" t="s">
        <v>640</v>
      </c>
      <c r="F279" s="48"/>
      <c r="G279" s="48">
        <v>0</v>
      </c>
      <c r="H279" s="48">
        <v>0</v>
      </c>
      <c r="I279" s="42"/>
      <c r="J279" s="48"/>
      <c r="K279" s="48">
        <v>0</v>
      </c>
      <c r="L279" s="48">
        <v>0</v>
      </c>
      <c r="M279" s="42"/>
      <c r="N279" s="48">
        <v>0</v>
      </c>
      <c r="O279" s="928"/>
    </row>
    <row r="280" spans="1:15">
      <c r="A280" s="925">
        <v>11</v>
      </c>
      <c r="B280" s="926" t="s">
        <v>2179</v>
      </c>
      <c r="C280" s="42"/>
      <c r="D280" s="926" t="s">
        <v>293</v>
      </c>
      <c r="E280" s="42" t="s">
        <v>640</v>
      </c>
      <c r="F280" s="926"/>
      <c r="G280" s="926">
        <v>0</v>
      </c>
      <c r="H280" s="926">
        <v>0</v>
      </c>
      <c r="I280" s="42"/>
      <c r="J280" s="926"/>
      <c r="K280" s="926">
        <v>0</v>
      </c>
      <c r="L280" s="926">
        <v>0</v>
      </c>
      <c r="M280" s="42"/>
      <c r="N280" s="926">
        <v>0</v>
      </c>
      <c r="O280" s="927"/>
    </row>
    <row r="281" spans="1:15">
      <c r="A281" s="47">
        <v>12</v>
      </c>
      <c r="B281" s="48" t="s">
        <v>2180</v>
      </c>
      <c r="C281" s="42"/>
      <c r="D281" s="48" t="s">
        <v>293</v>
      </c>
      <c r="E281" s="42" t="s">
        <v>640</v>
      </c>
      <c r="F281" s="48"/>
      <c r="G281" s="48">
        <v>0</v>
      </c>
      <c r="H281" s="48">
        <v>0</v>
      </c>
      <c r="I281" s="42"/>
      <c r="J281" s="48"/>
      <c r="K281" s="48">
        <v>0</v>
      </c>
      <c r="L281" s="48">
        <v>0</v>
      </c>
      <c r="M281" s="42"/>
      <c r="N281" s="48">
        <v>0</v>
      </c>
      <c r="O281" s="928"/>
    </row>
    <row r="282" spans="1:15">
      <c r="A282" s="1366" t="s">
        <v>893</v>
      </c>
      <c r="B282" s="1366"/>
      <c r="C282" s="42"/>
      <c r="D282" s="929"/>
      <c r="E282" s="42" t="s">
        <v>640</v>
      </c>
      <c r="F282" s="929">
        <v>0</v>
      </c>
      <c r="G282" s="929">
        <v>0</v>
      </c>
      <c r="H282" s="929">
        <v>0</v>
      </c>
      <c r="I282" s="42"/>
      <c r="J282" s="929">
        <v>0</v>
      </c>
      <c r="K282" s="929">
        <v>0</v>
      </c>
      <c r="L282" s="929">
        <v>0</v>
      </c>
      <c r="M282" s="42"/>
      <c r="N282" s="929">
        <v>0</v>
      </c>
      <c r="O282" s="930"/>
    </row>
    <row r="283" spans="1:15">
      <c r="A283" s="925">
        <v>13</v>
      </c>
      <c r="B283" s="926" t="s">
        <v>1176</v>
      </c>
      <c r="C283" s="42"/>
      <c r="D283" s="926"/>
      <c r="E283" s="42" t="s">
        <v>640</v>
      </c>
      <c r="F283" s="926"/>
      <c r="G283" s="926">
        <v>0</v>
      </c>
      <c r="H283" s="926">
        <v>0</v>
      </c>
      <c r="I283" s="42"/>
      <c r="J283" s="926"/>
      <c r="K283" s="926">
        <v>0</v>
      </c>
      <c r="L283" s="926">
        <v>0</v>
      </c>
      <c r="M283" s="42"/>
      <c r="N283" s="926">
        <v>0</v>
      </c>
      <c r="O283" s="927"/>
    </row>
    <row r="284" spans="1:15">
      <c r="A284" s="47">
        <v>14</v>
      </c>
      <c r="B284" s="48" t="s">
        <v>1177</v>
      </c>
      <c r="C284" s="42"/>
      <c r="D284" s="48"/>
      <c r="E284" s="42" t="s">
        <v>640</v>
      </c>
      <c r="F284" s="48"/>
      <c r="G284" s="48">
        <v>0</v>
      </c>
      <c r="H284" s="48">
        <v>0</v>
      </c>
      <c r="I284" s="42"/>
      <c r="J284" s="48"/>
      <c r="K284" s="48">
        <v>0</v>
      </c>
      <c r="L284" s="48">
        <v>0</v>
      </c>
      <c r="M284" s="42"/>
      <c r="N284" s="48">
        <v>0</v>
      </c>
      <c r="O284" s="928"/>
    </row>
    <row r="285" spans="1:15">
      <c r="A285" s="925">
        <v>15</v>
      </c>
      <c r="B285" s="926" t="s">
        <v>1178</v>
      </c>
      <c r="C285" s="42"/>
      <c r="D285" s="926"/>
      <c r="E285" s="42" t="s">
        <v>640</v>
      </c>
      <c r="F285" s="926"/>
      <c r="G285" s="926">
        <v>0</v>
      </c>
      <c r="H285" s="926">
        <v>0</v>
      </c>
      <c r="I285" s="42"/>
      <c r="J285" s="926"/>
      <c r="K285" s="926">
        <v>0</v>
      </c>
      <c r="L285" s="926">
        <v>0</v>
      </c>
      <c r="M285" s="42"/>
      <c r="N285" s="926">
        <v>0</v>
      </c>
      <c r="O285" s="927"/>
    </row>
    <row r="286" spans="1:15">
      <c r="A286" s="1366" t="s">
        <v>895</v>
      </c>
      <c r="B286" s="1366"/>
      <c r="C286" s="42"/>
      <c r="D286" s="929"/>
      <c r="E286" s="42" t="s">
        <v>640</v>
      </c>
      <c r="F286" s="929">
        <v>0</v>
      </c>
      <c r="G286" s="929">
        <v>0</v>
      </c>
      <c r="H286" s="929">
        <v>0</v>
      </c>
      <c r="I286" s="42"/>
      <c r="J286" s="929">
        <v>0</v>
      </c>
      <c r="K286" s="929">
        <v>0</v>
      </c>
      <c r="L286" s="929">
        <v>0</v>
      </c>
      <c r="M286" s="42"/>
      <c r="N286" s="929">
        <v>0</v>
      </c>
      <c r="O286" s="930"/>
    </row>
    <row r="287" spans="1:15">
      <c r="A287" s="925">
        <v>16</v>
      </c>
      <c r="B287" s="926" t="s">
        <v>681</v>
      </c>
      <c r="C287" s="42"/>
      <c r="D287" s="926" t="s">
        <v>297</v>
      </c>
      <c r="E287" s="42" t="s">
        <v>640</v>
      </c>
      <c r="F287" s="926"/>
      <c r="G287" s="926">
        <v>0</v>
      </c>
      <c r="H287" s="926">
        <v>0</v>
      </c>
      <c r="I287" s="42"/>
      <c r="J287" s="926"/>
      <c r="K287" s="926">
        <v>0</v>
      </c>
      <c r="L287" s="926">
        <v>0</v>
      </c>
      <c r="M287" s="42"/>
      <c r="N287" s="926">
        <v>0</v>
      </c>
      <c r="O287" s="927"/>
    </row>
    <row r="288" spans="1:15">
      <c r="A288" s="47">
        <v>17</v>
      </c>
      <c r="B288" s="48" t="s">
        <v>682</v>
      </c>
      <c r="C288" s="42"/>
      <c r="D288" s="48" t="s">
        <v>297</v>
      </c>
      <c r="E288" s="42" t="s">
        <v>640</v>
      </c>
      <c r="F288" s="48"/>
      <c r="G288" s="48">
        <v>0</v>
      </c>
      <c r="H288" s="48">
        <v>0</v>
      </c>
      <c r="I288" s="42"/>
      <c r="J288" s="48"/>
      <c r="K288" s="48">
        <v>0</v>
      </c>
      <c r="L288" s="48">
        <v>0</v>
      </c>
      <c r="M288" s="42"/>
      <c r="N288" s="48">
        <v>0</v>
      </c>
      <c r="O288" s="928"/>
    </row>
    <row r="289" spans="1:15">
      <c r="A289" s="925">
        <v>18</v>
      </c>
      <c r="B289" s="926" t="s">
        <v>252</v>
      </c>
      <c r="C289" s="42"/>
      <c r="D289" s="926" t="s">
        <v>297</v>
      </c>
      <c r="E289" s="42" t="s">
        <v>640</v>
      </c>
      <c r="F289" s="926"/>
      <c r="G289" s="926">
        <v>0</v>
      </c>
      <c r="H289" s="926">
        <v>0</v>
      </c>
      <c r="I289" s="42"/>
      <c r="J289" s="926"/>
      <c r="K289" s="926">
        <v>0</v>
      </c>
      <c r="L289" s="926">
        <v>0</v>
      </c>
      <c r="M289" s="42"/>
      <c r="N289" s="926">
        <v>0</v>
      </c>
      <c r="O289" s="927"/>
    </row>
    <row r="290" spans="1:15">
      <c r="A290" s="1366" t="s">
        <v>669</v>
      </c>
      <c r="B290" s="1366"/>
      <c r="C290" s="42"/>
      <c r="D290" s="929"/>
      <c r="E290" s="42" t="s">
        <v>640</v>
      </c>
      <c r="F290" s="929">
        <v>1833300874.2510519</v>
      </c>
      <c r="G290" s="929">
        <v>0</v>
      </c>
      <c r="H290" s="929">
        <v>1833300874.2510519</v>
      </c>
      <c r="I290" s="42"/>
      <c r="J290" s="929">
        <v>1601279638.186482</v>
      </c>
      <c r="K290" s="929">
        <v>231991865</v>
      </c>
      <c r="L290" s="929">
        <v>1833271503.186482</v>
      </c>
      <c r="M290" s="42"/>
      <c r="N290" s="929">
        <v>29371.064569950104</v>
      </c>
      <c r="O290" s="930"/>
    </row>
    <row r="291" spans="1:15">
      <c r="A291" s="47">
        <v>19</v>
      </c>
      <c r="B291" s="48" t="s">
        <v>318</v>
      </c>
      <c r="C291" s="42"/>
      <c r="D291" s="48" t="s">
        <v>291</v>
      </c>
      <c r="E291" s="42" t="s">
        <v>640</v>
      </c>
      <c r="F291" s="934">
        <v>1493011667.2510519</v>
      </c>
      <c r="G291" s="48">
        <v>0</v>
      </c>
      <c r="H291" s="48">
        <v>1493011667.2510519</v>
      </c>
      <c r="I291" s="42"/>
      <c r="J291" s="934">
        <v>1492982296.186482</v>
      </c>
      <c r="K291" s="48">
        <v>0</v>
      </c>
      <c r="L291" s="48">
        <v>1492982296.186482</v>
      </c>
      <c r="M291" s="42"/>
      <c r="N291" s="48">
        <v>29371.064569950104</v>
      </c>
      <c r="O291" s="928" t="s">
        <v>2170</v>
      </c>
    </row>
    <row r="292" spans="1:15">
      <c r="A292" s="925">
        <v>20</v>
      </c>
      <c r="B292" s="926" t="s">
        <v>1179</v>
      </c>
      <c r="C292" s="42"/>
      <c r="D292" s="926" t="s">
        <v>291</v>
      </c>
      <c r="E292" s="42" t="s">
        <v>640</v>
      </c>
      <c r="F292" s="926"/>
      <c r="G292" s="926">
        <v>0</v>
      </c>
      <c r="H292" s="926">
        <v>0</v>
      </c>
      <c r="I292" s="42"/>
      <c r="J292" s="926"/>
      <c r="K292" s="926">
        <v>0</v>
      </c>
      <c r="L292" s="926">
        <v>0</v>
      </c>
      <c r="M292" s="42"/>
      <c r="N292" s="926">
        <v>0</v>
      </c>
      <c r="O292" s="927"/>
    </row>
    <row r="293" spans="1:15">
      <c r="A293" s="47">
        <v>21</v>
      </c>
      <c r="B293" s="48" t="s">
        <v>319</v>
      </c>
      <c r="C293" s="42"/>
      <c r="D293" s="48" t="s">
        <v>291</v>
      </c>
      <c r="E293" s="42" t="s">
        <v>640</v>
      </c>
      <c r="F293" s="48"/>
      <c r="G293" s="48">
        <v>0</v>
      </c>
      <c r="H293" s="48">
        <v>0</v>
      </c>
      <c r="I293" s="42"/>
      <c r="J293" s="48"/>
      <c r="K293" s="48">
        <v>0</v>
      </c>
      <c r="L293" s="48">
        <v>0</v>
      </c>
      <c r="M293" s="42"/>
      <c r="N293" s="48">
        <v>0</v>
      </c>
      <c r="O293" s="928"/>
    </row>
    <row r="294" spans="1:15">
      <c r="A294" s="925">
        <v>22</v>
      </c>
      <c r="B294" s="926" t="s">
        <v>332</v>
      </c>
      <c r="C294" s="42"/>
      <c r="D294" s="926" t="s">
        <v>291</v>
      </c>
      <c r="E294" s="42" t="s">
        <v>640</v>
      </c>
      <c r="F294" s="926"/>
      <c r="G294" s="926">
        <v>0</v>
      </c>
      <c r="H294" s="926">
        <v>0</v>
      </c>
      <c r="I294" s="42"/>
      <c r="J294" s="926"/>
      <c r="K294" s="926">
        <v>0</v>
      </c>
      <c r="L294" s="926">
        <v>0</v>
      </c>
      <c r="M294" s="42"/>
      <c r="N294" s="926">
        <v>0</v>
      </c>
      <c r="O294" s="927"/>
    </row>
    <row r="295" spans="1:15">
      <c r="A295" s="47">
        <v>23</v>
      </c>
      <c r="B295" s="48" t="s">
        <v>331</v>
      </c>
      <c r="C295" s="42"/>
      <c r="D295" s="48" t="s">
        <v>291</v>
      </c>
      <c r="E295" s="42" t="s">
        <v>640</v>
      </c>
      <c r="F295" s="48"/>
      <c r="G295" s="48">
        <v>0</v>
      </c>
      <c r="H295" s="48">
        <v>0</v>
      </c>
      <c r="I295" s="42"/>
      <c r="J295" s="48"/>
      <c r="K295" s="48">
        <v>0</v>
      </c>
      <c r="L295" s="48">
        <v>0</v>
      </c>
      <c r="M295" s="42"/>
      <c r="N295" s="48">
        <v>0</v>
      </c>
      <c r="O295" s="928"/>
    </row>
    <row r="296" spans="1:15">
      <c r="A296" s="925">
        <v>24</v>
      </c>
      <c r="B296" s="926" t="s">
        <v>1180</v>
      </c>
      <c r="C296" s="42"/>
      <c r="D296" s="926" t="s">
        <v>291</v>
      </c>
      <c r="E296" s="42" t="s">
        <v>640</v>
      </c>
      <c r="F296" s="926"/>
      <c r="G296" s="926">
        <v>0</v>
      </c>
      <c r="H296" s="926">
        <v>0</v>
      </c>
      <c r="I296" s="42"/>
      <c r="J296" s="926"/>
      <c r="K296" s="926">
        <v>0</v>
      </c>
      <c r="L296" s="926">
        <v>0</v>
      </c>
      <c r="M296" s="42"/>
      <c r="N296" s="926">
        <v>0</v>
      </c>
      <c r="O296" s="927"/>
    </row>
    <row r="297" spans="1:15">
      <c r="A297" s="47">
        <v>25</v>
      </c>
      <c r="B297" s="48" t="s">
        <v>325</v>
      </c>
      <c r="C297" s="42"/>
      <c r="D297" s="48" t="s">
        <v>291</v>
      </c>
      <c r="E297" s="42" t="s">
        <v>640</v>
      </c>
      <c r="F297" s="48">
        <v>340289207</v>
      </c>
      <c r="G297" s="48">
        <v>0</v>
      </c>
      <c r="H297" s="48">
        <v>340289207</v>
      </c>
      <c r="I297" s="42"/>
      <c r="J297" s="940">
        <v>108297342</v>
      </c>
      <c r="K297" s="48">
        <v>231991865</v>
      </c>
      <c r="L297" s="48">
        <v>340289207</v>
      </c>
      <c r="M297" s="42"/>
      <c r="N297" s="48">
        <v>0</v>
      </c>
      <c r="O297" s="928"/>
    </row>
    <row r="298" spans="1:15">
      <c r="A298" s="925">
        <v>26</v>
      </c>
      <c r="B298" s="926" t="s">
        <v>1181</v>
      </c>
      <c r="C298" s="42"/>
      <c r="D298" s="926" t="s">
        <v>291</v>
      </c>
      <c r="E298" s="42" t="s">
        <v>640</v>
      </c>
      <c r="F298" s="926"/>
      <c r="G298" s="926">
        <v>0</v>
      </c>
      <c r="H298" s="926">
        <v>0</v>
      </c>
      <c r="I298" s="42"/>
      <c r="J298" s="926"/>
      <c r="K298" s="926">
        <v>0</v>
      </c>
      <c r="L298" s="926">
        <v>0</v>
      </c>
      <c r="M298" s="42"/>
      <c r="N298" s="926">
        <v>0</v>
      </c>
      <c r="O298" s="927"/>
    </row>
    <row r="299" spans="1:15">
      <c r="A299" s="47">
        <v>27</v>
      </c>
      <c r="B299" s="48" t="s">
        <v>321</v>
      </c>
      <c r="C299" s="42"/>
      <c r="D299" s="48" t="s">
        <v>320</v>
      </c>
      <c r="E299" s="42" t="s">
        <v>640</v>
      </c>
      <c r="F299" s="48"/>
      <c r="G299" s="48">
        <v>0</v>
      </c>
      <c r="H299" s="48">
        <v>0</v>
      </c>
      <c r="I299" s="42"/>
      <c r="J299" s="48"/>
      <c r="K299" s="48">
        <v>0</v>
      </c>
      <c r="L299" s="48">
        <v>0</v>
      </c>
      <c r="M299" s="42"/>
      <c r="N299" s="48">
        <v>0</v>
      </c>
      <c r="O299" s="928"/>
    </row>
    <row r="300" spans="1:15">
      <c r="A300" s="925">
        <v>28</v>
      </c>
      <c r="B300" s="926" t="s">
        <v>1182</v>
      </c>
      <c r="C300" s="42"/>
      <c r="D300" s="926" t="s">
        <v>291</v>
      </c>
      <c r="E300" s="42" t="s">
        <v>640</v>
      </c>
      <c r="F300" s="926"/>
      <c r="G300" s="926">
        <v>0</v>
      </c>
      <c r="H300" s="926">
        <v>0</v>
      </c>
      <c r="I300" s="42"/>
      <c r="J300" s="926"/>
      <c r="K300" s="926">
        <v>0</v>
      </c>
      <c r="L300" s="926">
        <v>0</v>
      </c>
      <c r="M300" s="42"/>
      <c r="N300" s="926">
        <v>0</v>
      </c>
      <c r="O300" s="927"/>
    </row>
    <row r="301" spans="1:15">
      <c r="A301" s="47">
        <v>29</v>
      </c>
      <c r="B301" s="48" t="s">
        <v>1183</v>
      </c>
      <c r="C301" s="42"/>
      <c r="D301" s="48" t="s">
        <v>13</v>
      </c>
      <c r="E301" s="42" t="s">
        <v>640</v>
      </c>
      <c r="F301" s="48"/>
      <c r="G301" s="48">
        <v>0</v>
      </c>
      <c r="H301" s="48">
        <v>0</v>
      </c>
      <c r="I301" s="42"/>
      <c r="J301" s="48"/>
      <c r="K301" s="48">
        <v>0</v>
      </c>
      <c r="L301" s="48">
        <v>0</v>
      </c>
      <c r="M301" s="42"/>
      <c r="N301" s="48">
        <v>0</v>
      </c>
      <c r="O301" s="928"/>
    </row>
    <row r="302" spans="1:15">
      <c r="A302" s="1366" t="s">
        <v>1160</v>
      </c>
      <c r="B302" s="1366"/>
      <c r="C302" s="42"/>
      <c r="D302" s="929"/>
      <c r="E302" s="42" t="s">
        <v>640</v>
      </c>
      <c r="F302" s="929">
        <v>43927707847</v>
      </c>
      <c r="G302" s="929">
        <v>0</v>
      </c>
      <c r="H302" s="929">
        <v>43927707847</v>
      </c>
      <c r="I302" s="42"/>
      <c r="J302" s="929">
        <v>43931817042</v>
      </c>
      <c r="K302" s="929">
        <v>1637033</v>
      </c>
      <c r="L302" s="929">
        <v>43933454075</v>
      </c>
      <c r="M302" s="42"/>
      <c r="N302" s="929">
        <v>-5746228</v>
      </c>
      <c r="O302" s="930"/>
    </row>
    <row r="303" spans="1:15">
      <c r="A303" s="925">
        <v>30</v>
      </c>
      <c r="B303" s="926" t="s">
        <v>247</v>
      </c>
      <c r="C303" s="42"/>
      <c r="D303" s="926" t="s">
        <v>303</v>
      </c>
      <c r="E303" s="42" t="s">
        <v>640</v>
      </c>
      <c r="F303" s="926">
        <v>17926211939</v>
      </c>
      <c r="G303" s="926">
        <v>0</v>
      </c>
      <c r="H303" s="926">
        <v>17926211939</v>
      </c>
      <c r="I303" s="42"/>
      <c r="J303" s="926">
        <v>17924574906</v>
      </c>
      <c r="K303" s="926">
        <v>1637033</v>
      </c>
      <c r="L303" s="926">
        <v>17926211939</v>
      </c>
      <c r="M303" s="42"/>
      <c r="N303" s="926">
        <v>0</v>
      </c>
      <c r="O303" s="927"/>
    </row>
    <row r="304" spans="1:15">
      <c r="A304" s="47">
        <v>31</v>
      </c>
      <c r="B304" s="48" t="s">
        <v>260</v>
      </c>
      <c r="C304" s="42"/>
      <c r="D304" s="48" t="s">
        <v>303</v>
      </c>
      <c r="E304" s="42" t="s">
        <v>640</v>
      </c>
      <c r="F304" s="48"/>
      <c r="G304" s="48">
        <v>0</v>
      </c>
      <c r="H304" s="48">
        <v>0</v>
      </c>
      <c r="I304" s="42"/>
      <c r="J304" s="48"/>
      <c r="K304" s="48">
        <v>0</v>
      </c>
      <c r="L304" s="48">
        <v>0</v>
      </c>
      <c r="M304" s="42"/>
      <c r="N304" s="48">
        <v>0</v>
      </c>
      <c r="O304" s="928"/>
    </row>
    <row r="305" spans="1:15">
      <c r="A305" s="925">
        <v>32</v>
      </c>
      <c r="B305" s="926" t="s">
        <v>256</v>
      </c>
      <c r="C305" s="42"/>
      <c r="D305" s="926" t="s">
        <v>303</v>
      </c>
      <c r="E305" s="42" t="s">
        <v>640</v>
      </c>
      <c r="F305" s="926">
        <v>154863000</v>
      </c>
      <c r="G305" s="926">
        <v>0</v>
      </c>
      <c r="H305" s="926">
        <v>154863000</v>
      </c>
      <c r="I305" s="42"/>
      <c r="J305" s="926">
        <v>154863000</v>
      </c>
      <c r="K305" s="926">
        <v>0</v>
      </c>
      <c r="L305" s="926">
        <v>154863000</v>
      </c>
      <c r="M305" s="42"/>
      <c r="N305" s="926">
        <v>0</v>
      </c>
      <c r="O305" s="927"/>
    </row>
    <row r="306" spans="1:15">
      <c r="A306" s="47">
        <v>33</v>
      </c>
      <c r="B306" s="48" t="s">
        <v>262</v>
      </c>
      <c r="C306" s="42"/>
      <c r="D306" s="48" t="s">
        <v>303</v>
      </c>
      <c r="E306" s="42" t="s">
        <v>640</v>
      </c>
      <c r="F306" s="48"/>
      <c r="G306" s="48">
        <v>0</v>
      </c>
      <c r="H306" s="48">
        <v>0</v>
      </c>
      <c r="I306" s="42"/>
      <c r="J306" s="48"/>
      <c r="K306" s="48">
        <v>0</v>
      </c>
      <c r="L306" s="48">
        <v>0</v>
      </c>
      <c r="M306" s="42"/>
      <c r="N306" s="48">
        <v>0</v>
      </c>
      <c r="O306" s="928"/>
    </row>
    <row r="307" spans="1:15">
      <c r="A307" s="925">
        <v>34</v>
      </c>
      <c r="B307" s="926" t="s">
        <v>258</v>
      </c>
      <c r="C307" s="42"/>
      <c r="D307" s="926" t="s">
        <v>303</v>
      </c>
      <c r="E307" s="42" t="s">
        <v>640</v>
      </c>
      <c r="F307" s="926"/>
      <c r="G307" s="926">
        <v>0</v>
      </c>
      <c r="H307" s="926">
        <v>0</v>
      </c>
      <c r="I307" s="42"/>
      <c r="J307" s="926"/>
      <c r="K307" s="926">
        <v>0</v>
      </c>
      <c r="L307" s="926">
        <v>0</v>
      </c>
      <c r="M307" s="42"/>
      <c r="N307" s="926">
        <v>0</v>
      </c>
      <c r="O307" s="927"/>
    </row>
    <row r="308" spans="1:15">
      <c r="A308" s="47">
        <v>35</v>
      </c>
      <c r="B308" s="48" t="s">
        <v>248</v>
      </c>
      <c r="C308" s="42"/>
      <c r="D308" s="48" t="s">
        <v>303</v>
      </c>
      <c r="E308" s="42" t="s">
        <v>640</v>
      </c>
      <c r="F308" s="48">
        <v>25224602655</v>
      </c>
      <c r="G308" s="48">
        <v>0</v>
      </c>
      <c r="H308" s="48">
        <v>25224602655</v>
      </c>
      <c r="I308" s="42"/>
      <c r="J308" s="48">
        <v>25224602655</v>
      </c>
      <c r="K308" s="48">
        <v>0</v>
      </c>
      <c r="L308" s="48">
        <v>25224602655</v>
      </c>
      <c r="M308" s="42"/>
      <c r="N308" s="48">
        <v>0</v>
      </c>
      <c r="O308" s="928"/>
    </row>
    <row r="309" spans="1:15">
      <c r="A309" s="925">
        <v>36</v>
      </c>
      <c r="B309" s="926" t="s">
        <v>251</v>
      </c>
      <c r="C309" s="42"/>
      <c r="D309" s="926" t="s">
        <v>303</v>
      </c>
      <c r="E309" s="42" t="s">
        <v>640</v>
      </c>
      <c r="F309" s="926"/>
      <c r="G309" s="926">
        <v>0</v>
      </c>
      <c r="H309" s="926">
        <v>0</v>
      </c>
      <c r="I309" s="42"/>
      <c r="J309" s="926"/>
      <c r="K309" s="926">
        <v>0</v>
      </c>
      <c r="L309" s="926">
        <v>0</v>
      </c>
      <c r="M309" s="42"/>
      <c r="N309" s="926">
        <v>0</v>
      </c>
      <c r="O309" s="927"/>
    </row>
    <row r="310" spans="1:15">
      <c r="A310" s="47">
        <v>37</v>
      </c>
      <c r="B310" s="48" t="s">
        <v>250</v>
      </c>
      <c r="C310" s="42"/>
      <c r="D310" s="48" t="s">
        <v>288</v>
      </c>
      <c r="E310" s="42" t="s">
        <v>640</v>
      </c>
      <c r="F310" s="48">
        <v>465687799</v>
      </c>
      <c r="G310" s="48">
        <v>-2204228</v>
      </c>
      <c r="H310" s="48">
        <v>463483571</v>
      </c>
      <c r="I310" s="42"/>
      <c r="J310" s="48">
        <v>463483571</v>
      </c>
      <c r="K310" s="48">
        <v>0</v>
      </c>
      <c r="L310" s="48">
        <v>463483571</v>
      </c>
      <c r="M310" s="42"/>
      <c r="N310" s="48">
        <v>0</v>
      </c>
      <c r="O310" s="928"/>
    </row>
    <row r="311" spans="1:15">
      <c r="A311" s="925">
        <v>38</v>
      </c>
      <c r="B311" s="926" t="s">
        <v>261</v>
      </c>
      <c r="C311" s="42"/>
      <c r="D311" s="926" t="s">
        <v>288</v>
      </c>
      <c r="E311" s="42" t="s">
        <v>640</v>
      </c>
      <c r="F311" s="926"/>
      <c r="G311" s="926">
        <v>1037499</v>
      </c>
      <c r="H311" s="926">
        <v>1037499</v>
      </c>
      <c r="I311" s="42"/>
      <c r="J311" s="926">
        <v>1037499</v>
      </c>
      <c r="K311" s="926">
        <v>0</v>
      </c>
      <c r="L311" s="926">
        <v>1037499</v>
      </c>
      <c r="M311" s="42"/>
      <c r="N311" s="926">
        <v>0</v>
      </c>
      <c r="O311" s="927"/>
    </row>
    <row r="312" spans="1:15">
      <c r="A312" s="47">
        <v>39</v>
      </c>
      <c r="B312" s="48" t="s">
        <v>254</v>
      </c>
      <c r="C312" s="42"/>
      <c r="D312" s="48" t="s">
        <v>288</v>
      </c>
      <c r="E312" s="42" t="s">
        <v>640</v>
      </c>
      <c r="F312" s="48"/>
      <c r="G312" s="48">
        <v>1166729</v>
      </c>
      <c r="H312" s="48">
        <v>1166729</v>
      </c>
      <c r="I312" s="42"/>
      <c r="J312" s="48">
        <v>1166729</v>
      </c>
      <c r="K312" s="48">
        <v>0</v>
      </c>
      <c r="L312" s="48">
        <v>1166729</v>
      </c>
      <c r="M312" s="42"/>
      <c r="N312" s="48">
        <v>0</v>
      </c>
      <c r="O312" s="928"/>
    </row>
    <row r="313" spans="1:15">
      <c r="A313" s="925">
        <v>40</v>
      </c>
      <c r="B313" s="926" t="s">
        <v>249</v>
      </c>
      <c r="C313" s="42"/>
      <c r="D313" s="926" t="s">
        <v>288</v>
      </c>
      <c r="E313" s="42" t="s">
        <v>640</v>
      </c>
      <c r="F313" s="926"/>
      <c r="G313" s="926">
        <v>0</v>
      </c>
      <c r="H313" s="926">
        <v>0</v>
      </c>
      <c r="I313" s="42"/>
      <c r="J313" s="926"/>
      <c r="K313" s="926">
        <v>0</v>
      </c>
      <c r="L313" s="926">
        <v>0</v>
      </c>
      <c r="M313" s="42"/>
      <c r="N313" s="926">
        <v>0</v>
      </c>
      <c r="O313" s="927"/>
    </row>
    <row r="314" spans="1:15">
      <c r="A314" s="47">
        <v>41</v>
      </c>
      <c r="B314" s="48" t="s">
        <v>1184</v>
      </c>
      <c r="C314" s="42"/>
      <c r="D314" s="48" t="s">
        <v>297</v>
      </c>
      <c r="E314" s="42" t="s">
        <v>640</v>
      </c>
      <c r="F314" s="48"/>
      <c r="G314" s="48">
        <v>0</v>
      </c>
      <c r="H314" s="48">
        <v>0</v>
      </c>
      <c r="I314" s="42"/>
      <c r="J314" s="48"/>
      <c r="K314" s="48">
        <v>0</v>
      </c>
      <c r="L314" s="48">
        <v>0</v>
      </c>
      <c r="M314" s="42"/>
      <c r="N314" s="48">
        <v>0</v>
      </c>
      <c r="O314" s="928"/>
    </row>
    <row r="315" spans="1:15">
      <c r="A315" s="925">
        <v>42</v>
      </c>
      <c r="B315" s="926" t="s">
        <v>257</v>
      </c>
      <c r="C315" s="42"/>
      <c r="D315" s="926" t="s">
        <v>303</v>
      </c>
      <c r="E315" s="42" t="s">
        <v>640</v>
      </c>
      <c r="F315" s="926"/>
      <c r="G315" s="926">
        <v>0</v>
      </c>
      <c r="H315" s="926">
        <v>0</v>
      </c>
      <c r="I315" s="42"/>
      <c r="J315" s="926"/>
      <c r="K315" s="926">
        <v>0</v>
      </c>
      <c r="L315" s="926">
        <v>0</v>
      </c>
      <c r="M315" s="42"/>
      <c r="N315" s="926">
        <v>0</v>
      </c>
      <c r="O315" s="927"/>
    </row>
    <row r="316" spans="1:15">
      <c r="A316" s="47">
        <v>43</v>
      </c>
      <c r="B316" s="48" t="s">
        <v>255</v>
      </c>
      <c r="C316" s="42"/>
      <c r="D316" s="48" t="s">
        <v>303</v>
      </c>
      <c r="E316" s="42" t="s">
        <v>640</v>
      </c>
      <c r="F316" s="48"/>
      <c r="G316" s="48">
        <v>0</v>
      </c>
      <c r="H316" s="48">
        <v>0</v>
      </c>
      <c r="I316" s="42"/>
      <c r="J316" s="48"/>
      <c r="K316" s="48">
        <v>0</v>
      </c>
      <c r="L316" s="48">
        <v>0</v>
      </c>
      <c r="M316" s="42"/>
      <c r="N316" s="48">
        <v>0</v>
      </c>
      <c r="O316" s="928"/>
    </row>
    <row r="317" spans="1:15">
      <c r="A317" s="925">
        <v>44</v>
      </c>
      <c r="B317" s="926" t="s">
        <v>1185</v>
      </c>
      <c r="C317" s="42"/>
      <c r="D317" s="926" t="s">
        <v>303</v>
      </c>
      <c r="E317" s="42" t="s">
        <v>640</v>
      </c>
      <c r="F317" s="926"/>
      <c r="G317" s="926">
        <v>0</v>
      </c>
      <c r="H317" s="926">
        <v>0</v>
      </c>
      <c r="I317" s="42"/>
      <c r="J317" s="926"/>
      <c r="K317" s="926">
        <v>0</v>
      </c>
      <c r="L317" s="926"/>
      <c r="M317" s="42"/>
      <c r="N317" s="926">
        <v>0</v>
      </c>
      <c r="O317" s="927"/>
    </row>
    <row r="318" spans="1:15">
      <c r="A318" s="47">
        <v>45</v>
      </c>
      <c r="B318" s="48" t="s">
        <v>253</v>
      </c>
      <c r="C318" s="42"/>
      <c r="D318" s="48" t="s">
        <v>303</v>
      </c>
      <c r="E318" s="42" t="s">
        <v>640</v>
      </c>
      <c r="F318" s="48"/>
      <c r="G318" s="48">
        <v>0</v>
      </c>
      <c r="H318" s="48">
        <v>0</v>
      </c>
      <c r="I318" s="42"/>
      <c r="J318" s="48"/>
      <c r="K318" s="48">
        <v>0</v>
      </c>
      <c r="L318" s="48">
        <v>0</v>
      </c>
      <c r="M318" s="42"/>
      <c r="N318" s="48">
        <v>0</v>
      </c>
      <c r="O318" s="928"/>
    </row>
    <row r="319" spans="1:15">
      <c r="A319" s="925">
        <v>46</v>
      </c>
      <c r="B319" s="926" t="s">
        <v>1186</v>
      </c>
      <c r="C319" s="42"/>
      <c r="D319" s="926" t="s">
        <v>287</v>
      </c>
      <c r="E319" s="42" t="s">
        <v>640</v>
      </c>
      <c r="F319" s="926"/>
      <c r="G319" s="926">
        <v>0</v>
      </c>
      <c r="H319" s="926">
        <v>0</v>
      </c>
      <c r="I319" s="42"/>
      <c r="J319" s="926"/>
      <c r="K319" s="926">
        <v>0</v>
      </c>
      <c r="L319" s="926">
        <v>0</v>
      </c>
      <c r="M319" s="42"/>
      <c r="N319" s="926">
        <v>0</v>
      </c>
      <c r="O319" s="927"/>
    </row>
    <row r="320" spans="1:15">
      <c r="A320" s="935">
        <v>47</v>
      </c>
      <c r="B320" s="936" t="s">
        <v>316</v>
      </c>
      <c r="C320" s="42"/>
      <c r="D320" s="936" t="s">
        <v>308</v>
      </c>
      <c r="E320" s="42" t="s">
        <v>640</v>
      </c>
      <c r="F320" s="936">
        <v>156342454</v>
      </c>
      <c r="G320" s="936">
        <v>0</v>
      </c>
      <c r="H320" s="936">
        <v>156342454</v>
      </c>
      <c r="I320" s="42"/>
      <c r="J320" s="936">
        <v>162088682</v>
      </c>
      <c r="K320" s="936">
        <v>0</v>
      </c>
      <c r="L320" s="936">
        <v>162088682</v>
      </c>
      <c r="M320" s="42"/>
      <c r="N320" s="936">
        <v>-5746228</v>
      </c>
      <c r="O320" s="928" t="s">
        <v>2170</v>
      </c>
    </row>
    <row r="321" spans="1:15">
      <c r="A321" s="925">
        <v>48</v>
      </c>
      <c r="B321" s="926" t="s">
        <v>333</v>
      </c>
      <c r="C321" s="42"/>
      <c r="D321" s="926" t="s">
        <v>309</v>
      </c>
      <c r="E321" s="42" t="s">
        <v>640</v>
      </c>
      <c r="F321" s="926"/>
      <c r="G321" s="926">
        <v>0</v>
      </c>
      <c r="H321" s="926">
        <v>0</v>
      </c>
      <c r="I321" s="42"/>
      <c r="J321" s="926"/>
      <c r="K321" s="926">
        <v>0</v>
      </c>
      <c r="L321" s="926">
        <v>0</v>
      </c>
      <c r="M321" s="42"/>
      <c r="N321" s="926">
        <v>0</v>
      </c>
      <c r="O321" s="927"/>
    </row>
    <row r="322" spans="1:15">
      <c r="A322" s="47">
        <v>49</v>
      </c>
      <c r="B322" s="48" t="s">
        <v>1187</v>
      </c>
      <c r="C322" s="42"/>
      <c r="D322" s="48" t="s">
        <v>310</v>
      </c>
      <c r="E322" s="42" t="s">
        <v>640</v>
      </c>
      <c r="F322" s="48"/>
      <c r="G322" s="48">
        <v>0</v>
      </c>
      <c r="H322" s="48">
        <v>0</v>
      </c>
      <c r="I322" s="42"/>
      <c r="J322" s="48"/>
      <c r="K322" s="48">
        <v>0</v>
      </c>
      <c r="L322" s="48">
        <v>0</v>
      </c>
      <c r="M322" s="42"/>
      <c r="N322" s="48">
        <v>0</v>
      </c>
      <c r="O322" s="928"/>
    </row>
    <row r="323" spans="1:15">
      <c r="A323" s="925">
        <v>50</v>
      </c>
      <c r="B323" s="926" t="s">
        <v>1188</v>
      </c>
      <c r="C323" s="42"/>
      <c r="D323" s="926" t="s">
        <v>1161</v>
      </c>
      <c r="E323" s="42" t="s">
        <v>640</v>
      </c>
      <c r="F323" s="926"/>
      <c r="G323" s="926">
        <v>0</v>
      </c>
      <c r="H323" s="926">
        <v>0</v>
      </c>
      <c r="I323" s="42"/>
      <c r="J323" s="926"/>
      <c r="K323" s="926">
        <v>0</v>
      </c>
      <c r="L323" s="926">
        <v>0</v>
      </c>
      <c r="M323" s="42"/>
      <c r="N323" s="926">
        <v>0</v>
      </c>
      <c r="O323" s="927"/>
    </row>
    <row r="324" spans="1:15" ht="16" thickBot="1">
      <c r="A324" s="920"/>
      <c r="B324" s="920" t="s">
        <v>1162</v>
      </c>
      <c r="C324" s="42"/>
      <c r="D324" s="932"/>
      <c r="E324" s="42" t="s">
        <v>640</v>
      </c>
      <c r="F324" s="932">
        <v>45761008721.251053</v>
      </c>
      <c r="G324" s="932">
        <v>0</v>
      </c>
      <c r="H324" s="932">
        <v>45761008721.251053</v>
      </c>
      <c r="I324" s="42"/>
      <c r="J324" s="932">
        <v>45533096680.186485</v>
      </c>
      <c r="K324" s="932">
        <v>233628898</v>
      </c>
      <c r="L324" s="932">
        <v>45766725578.186485</v>
      </c>
      <c r="M324" s="42"/>
      <c r="N324" s="932">
        <v>-5716856.9354300499</v>
      </c>
      <c r="O324" s="920"/>
    </row>
    <row r="325" spans="1:15" ht="16" thickTop="1">
      <c r="A325" s="49"/>
      <c r="B325" s="49"/>
      <c r="C325" s="50"/>
      <c r="D325" s="51"/>
      <c r="E325" s="42" t="s">
        <v>640</v>
      </c>
      <c r="F325" s="51"/>
      <c r="G325" s="51"/>
      <c r="H325" s="51"/>
      <c r="I325" s="50"/>
      <c r="J325" s="51"/>
      <c r="K325" s="51"/>
      <c r="L325" s="51"/>
      <c r="M325" s="51"/>
      <c r="N325" s="51"/>
      <c r="O325" s="49"/>
    </row>
    <row r="326" spans="1:15">
      <c r="A326" s="1366" t="s">
        <v>335</v>
      </c>
      <c r="B326" s="1366"/>
      <c r="C326" s="42"/>
      <c r="D326" s="929"/>
      <c r="E326" s="42" t="s">
        <v>640</v>
      </c>
      <c r="F326" s="929">
        <v>800000</v>
      </c>
      <c r="G326" s="929">
        <v>0</v>
      </c>
      <c r="H326" s="929">
        <v>800000</v>
      </c>
      <c r="I326" s="42"/>
      <c r="J326" s="929">
        <v>0</v>
      </c>
      <c r="K326" s="929">
        <v>0</v>
      </c>
      <c r="L326" s="929">
        <v>0</v>
      </c>
      <c r="M326" s="42"/>
      <c r="N326" s="929">
        <v>800000</v>
      </c>
      <c r="O326" s="930"/>
    </row>
    <row r="327" spans="1:15">
      <c r="A327" s="925">
        <v>51</v>
      </c>
      <c r="B327" s="926" t="s">
        <v>1211</v>
      </c>
      <c r="C327" s="42"/>
      <c r="D327" s="926" t="s">
        <v>33</v>
      </c>
      <c r="E327" s="42" t="s">
        <v>640</v>
      </c>
      <c r="F327" s="926">
        <v>800000</v>
      </c>
      <c r="G327" s="926">
        <v>0</v>
      </c>
      <c r="H327" s="926">
        <v>800000</v>
      </c>
      <c r="I327" s="42"/>
      <c r="J327" s="926"/>
      <c r="K327" s="926">
        <v>0</v>
      </c>
      <c r="L327" s="926">
        <v>0</v>
      </c>
      <c r="M327" s="42"/>
      <c r="N327" s="926">
        <v>800000</v>
      </c>
      <c r="O327" s="927"/>
    </row>
    <row r="328" spans="1:15">
      <c r="A328" s="47">
        <v>52</v>
      </c>
      <c r="B328" s="48" t="s">
        <v>1212</v>
      </c>
      <c r="C328" s="42"/>
      <c r="D328" s="48" t="s">
        <v>33</v>
      </c>
      <c r="E328" s="42" t="s">
        <v>640</v>
      </c>
      <c r="F328" s="48"/>
      <c r="G328" s="48">
        <v>0</v>
      </c>
      <c r="H328" s="48">
        <v>0</v>
      </c>
      <c r="I328" s="42"/>
      <c r="J328" s="48"/>
      <c r="K328" s="48">
        <v>0</v>
      </c>
      <c r="L328" s="48">
        <v>0</v>
      </c>
      <c r="M328" s="42"/>
      <c r="N328" s="48">
        <v>0</v>
      </c>
      <c r="O328" s="928"/>
    </row>
    <row r="329" spans="1:15">
      <c r="A329" s="925">
        <v>53</v>
      </c>
      <c r="B329" s="926" t="s">
        <v>1213</v>
      </c>
      <c r="C329" s="42"/>
      <c r="D329" s="926" t="s">
        <v>33</v>
      </c>
      <c r="E329" s="42" t="s">
        <v>640</v>
      </c>
      <c r="F329" s="926"/>
      <c r="G329" s="926">
        <v>0</v>
      </c>
      <c r="H329" s="926">
        <v>0</v>
      </c>
      <c r="I329" s="42"/>
      <c r="J329" s="926"/>
      <c r="K329" s="926">
        <v>0</v>
      </c>
      <c r="L329" s="926">
        <v>0</v>
      </c>
      <c r="M329" s="42"/>
      <c r="N329" s="926">
        <v>0</v>
      </c>
      <c r="O329" s="927"/>
    </row>
    <row r="330" spans="1:15">
      <c r="A330" s="47">
        <v>54</v>
      </c>
      <c r="B330" s="48" t="s">
        <v>845</v>
      </c>
      <c r="C330" s="42"/>
      <c r="D330" s="48" t="s">
        <v>33</v>
      </c>
      <c r="E330" s="42" t="s">
        <v>640</v>
      </c>
      <c r="F330" s="48"/>
      <c r="G330" s="48">
        <v>0</v>
      </c>
      <c r="H330" s="48">
        <v>0</v>
      </c>
      <c r="I330" s="42"/>
      <c r="J330" s="48"/>
      <c r="K330" s="48">
        <v>0</v>
      </c>
      <c r="L330" s="48">
        <v>0</v>
      </c>
      <c r="M330" s="42"/>
      <c r="N330" s="48">
        <v>0</v>
      </c>
      <c r="O330" s="928"/>
    </row>
    <row r="331" spans="1:15">
      <c r="A331" s="49"/>
      <c r="B331" s="49"/>
      <c r="C331" s="50"/>
      <c r="D331" s="51"/>
      <c r="E331" s="42" t="s">
        <v>640</v>
      </c>
      <c r="F331" s="51"/>
      <c r="G331" s="51"/>
      <c r="H331" s="51"/>
      <c r="I331" s="50"/>
      <c r="J331" s="51"/>
      <c r="K331" s="51"/>
      <c r="L331" s="51"/>
      <c r="M331" s="51"/>
      <c r="N331" s="51"/>
      <c r="O331" s="49"/>
    </row>
    <row r="332" spans="1:15">
      <c r="A332" s="1366" t="s">
        <v>336</v>
      </c>
      <c r="B332" s="1366"/>
      <c r="C332" s="42"/>
      <c r="D332" s="929"/>
      <c r="E332" s="42" t="s">
        <v>640</v>
      </c>
      <c r="F332" s="929">
        <v>0</v>
      </c>
      <c r="G332" s="929">
        <v>0</v>
      </c>
      <c r="H332" s="929">
        <v>0</v>
      </c>
      <c r="I332" s="42"/>
      <c r="J332" s="929">
        <v>0</v>
      </c>
      <c r="K332" s="929">
        <v>0</v>
      </c>
      <c r="L332" s="929">
        <v>0</v>
      </c>
      <c r="M332" s="42"/>
      <c r="N332" s="929">
        <v>0</v>
      </c>
      <c r="O332" s="930"/>
    </row>
    <row r="333" spans="1:15">
      <c r="A333" s="925">
        <v>55</v>
      </c>
      <c r="B333" s="926" t="s">
        <v>2055</v>
      </c>
      <c r="C333" s="42"/>
      <c r="D333" s="926" t="s">
        <v>2047</v>
      </c>
      <c r="E333" s="42" t="s">
        <v>640</v>
      </c>
      <c r="F333" s="926"/>
      <c r="G333" s="926">
        <v>0</v>
      </c>
      <c r="H333" s="926">
        <v>0</v>
      </c>
      <c r="I333" s="42"/>
      <c r="J333" s="926"/>
      <c r="K333" s="926">
        <v>0</v>
      </c>
      <c r="L333" s="926">
        <v>0</v>
      </c>
      <c r="M333" s="42"/>
      <c r="N333" s="926">
        <v>0</v>
      </c>
      <c r="O333" s="927"/>
    </row>
    <row r="334" spans="1:15">
      <c r="A334" s="47">
        <v>56</v>
      </c>
      <c r="B334" s="48" t="s">
        <v>2056</v>
      </c>
      <c r="C334" s="42"/>
      <c r="D334" s="48" t="s">
        <v>2057</v>
      </c>
      <c r="E334" s="42" t="s">
        <v>640</v>
      </c>
      <c r="F334" s="48"/>
      <c r="G334" s="48">
        <v>0</v>
      </c>
      <c r="H334" s="48">
        <v>0</v>
      </c>
      <c r="I334" s="42"/>
      <c r="J334" s="48"/>
      <c r="K334" s="48">
        <v>0</v>
      </c>
      <c r="L334" s="48">
        <v>0</v>
      </c>
      <c r="M334" s="42"/>
      <c r="N334" s="48">
        <v>0</v>
      </c>
      <c r="O334" s="928"/>
    </row>
    <row r="335" spans="1:15">
      <c r="A335" s="925">
        <v>57</v>
      </c>
      <c r="B335" s="926" t="s">
        <v>2058</v>
      </c>
      <c r="C335" s="42"/>
      <c r="D335" s="926" t="s">
        <v>2047</v>
      </c>
      <c r="E335" s="42" t="s">
        <v>640</v>
      </c>
      <c r="F335" s="926"/>
      <c r="G335" s="926">
        <v>0</v>
      </c>
      <c r="H335" s="926">
        <v>0</v>
      </c>
      <c r="I335" s="42"/>
      <c r="J335" s="926"/>
      <c r="K335" s="926">
        <v>0</v>
      </c>
      <c r="L335" s="926">
        <v>0</v>
      </c>
      <c r="M335" s="42"/>
      <c r="N335" s="926">
        <v>0</v>
      </c>
      <c r="O335" s="927"/>
    </row>
    <row r="336" spans="1:15">
      <c r="A336" s="47">
        <v>58</v>
      </c>
      <c r="B336" s="48" t="s">
        <v>2059</v>
      </c>
      <c r="C336" s="42"/>
      <c r="D336" s="48" t="s">
        <v>2047</v>
      </c>
      <c r="E336" s="42" t="s">
        <v>640</v>
      </c>
      <c r="F336" s="48"/>
      <c r="G336" s="48">
        <v>0</v>
      </c>
      <c r="H336" s="48">
        <v>0</v>
      </c>
      <c r="I336" s="42"/>
      <c r="J336" s="48"/>
      <c r="K336" s="48">
        <v>0</v>
      </c>
      <c r="L336" s="48">
        <v>0</v>
      </c>
      <c r="M336" s="42"/>
      <c r="N336" s="48">
        <v>0</v>
      </c>
      <c r="O336" s="928"/>
    </row>
    <row r="337" spans="1:15">
      <c r="A337" s="925">
        <v>59</v>
      </c>
      <c r="B337" s="926" t="s">
        <v>2060</v>
      </c>
      <c r="C337" s="42"/>
      <c r="D337" s="926" t="s">
        <v>2047</v>
      </c>
      <c r="E337" s="42"/>
      <c r="F337" s="926"/>
      <c r="G337" s="926">
        <v>0</v>
      </c>
      <c r="H337" s="926">
        <v>0</v>
      </c>
      <c r="I337" s="42"/>
      <c r="J337" s="926"/>
      <c r="K337" s="926">
        <v>0</v>
      </c>
      <c r="L337" s="926">
        <v>0</v>
      </c>
      <c r="M337" s="42"/>
      <c r="N337" s="926">
        <v>0</v>
      </c>
      <c r="O337" s="927"/>
    </row>
    <row r="338" spans="1:15">
      <c r="A338" s="47">
        <v>60</v>
      </c>
      <c r="B338" s="48" t="s">
        <v>2061</v>
      </c>
      <c r="C338" s="42"/>
      <c r="D338" s="48" t="s">
        <v>2047</v>
      </c>
      <c r="E338" s="42"/>
      <c r="F338" s="48"/>
      <c r="G338" s="48">
        <v>0</v>
      </c>
      <c r="H338" s="48">
        <v>0</v>
      </c>
      <c r="I338" s="42"/>
      <c r="J338" s="48"/>
      <c r="K338" s="48">
        <v>0</v>
      </c>
      <c r="L338" s="48">
        <v>0</v>
      </c>
      <c r="M338" s="42"/>
      <c r="N338" s="48">
        <v>0</v>
      </c>
      <c r="O338" s="928"/>
    </row>
    <row r="339" spans="1:15">
      <c r="A339" s="925">
        <v>61</v>
      </c>
      <c r="B339" s="926" t="s">
        <v>2062</v>
      </c>
      <c r="C339" s="42"/>
      <c r="D339" s="926" t="s">
        <v>2047</v>
      </c>
      <c r="E339" s="42"/>
      <c r="F339" s="926"/>
      <c r="G339" s="926">
        <v>0</v>
      </c>
      <c r="H339" s="926">
        <v>0</v>
      </c>
      <c r="I339" s="42"/>
      <c r="J339" s="926"/>
      <c r="K339" s="926">
        <v>0</v>
      </c>
      <c r="L339" s="926">
        <v>0</v>
      </c>
      <c r="M339" s="42"/>
      <c r="N339" s="926">
        <v>0</v>
      </c>
      <c r="O339" s="927"/>
    </row>
    <row r="340" spans="1:15">
      <c r="A340" s="47">
        <v>62</v>
      </c>
      <c r="B340" s="48" t="s">
        <v>2063</v>
      </c>
      <c r="C340" s="42"/>
      <c r="D340" s="48" t="s">
        <v>2047</v>
      </c>
      <c r="E340" s="42"/>
      <c r="F340" s="48"/>
      <c r="G340" s="48">
        <v>0</v>
      </c>
      <c r="H340" s="48">
        <v>0</v>
      </c>
      <c r="I340" s="42"/>
      <c r="J340" s="48"/>
      <c r="K340" s="48">
        <v>0</v>
      </c>
      <c r="L340" s="48">
        <v>0</v>
      </c>
      <c r="M340" s="42"/>
      <c r="N340" s="48">
        <v>0</v>
      </c>
      <c r="O340" s="928"/>
    </row>
    <row r="341" spans="1:15">
      <c r="A341" s="925">
        <v>63</v>
      </c>
      <c r="B341" s="926" t="s">
        <v>2064</v>
      </c>
      <c r="C341" s="42"/>
      <c r="D341" s="926" t="s">
        <v>2047</v>
      </c>
      <c r="E341" s="42"/>
      <c r="F341" s="926"/>
      <c r="G341" s="926">
        <v>0</v>
      </c>
      <c r="H341" s="926">
        <v>0</v>
      </c>
      <c r="I341" s="42"/>
      <c r="J341" s="926"/>
      <c r="K341" s="926">
        <v>0</v>
      </c>
      <c r="L341" s="926">
        <v>0</v>
      </c>
      <c r="M341" s="42"/>
      <c r="N341" s="926">
        <v>0</v>
      </c>
      <c r="O341" s="927"/>
    </row>
    <row r="342" spans="1:15">
      <c r="A342" s="47">
        <v>64</v>
      </c>
      <c r="B342" s="48" t="s">
        <v>2065</v>
      </c>
      <c r="C342" s="42"/>
      <c r="D342" s="48"/>
      <c r="E342" s="42"/>
      <c r="F342" s="48"/>
      <c r="G342" s="48">
        <v>0</v>
      </c>
      <c r="H342" s="48">
        <v>0</v>
      </c>
      <c r="I342" s="42"/>
      <c r="J342" s="48"/>
      <c r="K342" s="48">
        <v>0</v>
      </c>
      <c r="L342" s="48">
        <v>0</v>
      </c>
      <c r="M342" s="42"/>
      <c r="N342" s="48">
        <v>0</v>
      </c>
      <c r="O342" s="928"/>
    </row>
    <row r="343" spans="1:15">
      <c r="A343" s="49"/>
      <c r="B343" s="49"/>
      <c r="C343" s="50"/>
      <c r="D343" s="51"/>
      <c r="E343" s="42" t="s">
        <v>640</v>
      </c>
      <c r="F343" s="51"/>
      <c r="G343" s="51"/>
      <c r="H343" s="51"/>
      <c r="I343" s="50"/>
      <c r="J343" s="51"/>
      <c r="K343" s="51"/>
      <c r="L343" s="51"/>
      <c r="M343" s="51"/>
      <c r="N343" s="51"/>
      <c r="O343" s="49"/>
    </row>
    <row r="344" spans="1:15">
      <c r="A344" s="1366" t="s">
        <v>2172</v>
      </c>
      <c r="B344" s="1366"/>
      <c r="C344" s="42"/>
      <c r="D344" s="929"/>
      <c r="E344" s="42" t="s">
        <v>640</v>
      </c>
      <c r="F344" s="929">
        <v>0</v>
      </c>
      <c r="G344" s="929">
        <v>0</v>
      </c>
      <c r="H344" s="929">
        <v>0</v>
      </c>
      <c r="I344" s="42"/>
      <c r="J344" s="929">
        <v>0</v>
      </c>
      <c r="K344" s="929">
        <v>0</v>
      </c>
      <c r="L344" s="929">
        <v>0</v>
      </c>
      <c r="M344" s="42"/>
      <c r="N344" s="929">
        <v>0</v>
      </c>
      <c r="O344" s="930"/>
    </row>
    <row r="345" spans="1:15">
      <c r="A345" s="925">
        <v>65</v>
      </c>
      <c r="B345" s="926" t="s">
        <v>1217</v>
      </c>
      <c r="C345" s="42"/>
      <c r="D345" s="926" t="s">
        <v>1163</v>
      </c>
      <c r="E345" s="42" t="s">
        <v>640</v>
      </c>
      <c r="F345" s="926"/>
      <c r="G345" s="926">
        <v>0</v>
      </c>
      <c r="H345" s="926">
        <v>0</v>
      </c>
      <c r="I345" s="42"/>
      <c r="J345" s="926"/>
      <c r="K345" s="926">
        <v>0</v>
      </c>
      <c r="L345" s="926">
        <v>0</v>
      </c>
      <c r="M345" s="42"/>
      <c r="N345" s="926">
        <v>0</v>
      </c>
      <c r="O345" s="927"/>
    </row>
    <row r="346" spans="1:15">
      <c r="A346" s="47">
        <v>66</v>
      </c>
      <c r="B346" s="48" t="s">
        <v>1218</v>
      </c>
      <c r="C346" s="42"/>
      <c r="D346" s="48" t="s">
        <v>1164</v>
      </c>
      <c r="E346" s="42" t="s">
        <v>640</v>
      </c>
      <c r="F346" s="48"/>
      <c r="G346" s="48">
        <v>0</v>
      </c>
      <c r="H346" s="48">
        <v>0</v>
      </c>
      <c r="I346" s="42"/>
      <c r="J346" s="48"/>
      <c r="K346" s="48">
        <v>0</v>
      </c>
      <c r="L346" s="48">
        <v>0</v>
      </c>
      <c r="M346" s="42"/>
      <c r="N346" s="48">
        <v>0</v>
      </c>
      <c r="O346" s="928"/>
    </row>
    <row r="347" spans="1:15">
      <c r="A347" s="925">
        <v>67</v>
      </c>
      <c r="B347" s="926" t="s">
        <v>1219</v>
      </c>
      <c r="C347" s="42"/>
      <c r="D347" s="926" t="s">
        <v>2066</v>
      </c>
      <c r="E347" s="42" t="s">
        <v>640</v>
      </c>
      <c r="F347" s="926"/>
      <c r="G347" s="926">
        <v>0</v>
      </c>
      <c r="H347" s="926">
        <v>0</v>
      </c>
      <c r="I347" s="42"/>
      <c r="J347" s="926"/>
      <c r="K347" s="926">
        <v>0</v>
      </c>
      <c r="L347" s="926">
        <v>0</v>
      </c>
      <c r="M347" s="42"/>
      <c r="N347" s="926">
        <v>0</v>
      </c>
      <c r="O347" s="927"/>
    </row>
    <row r="348" spans="1:15">
      <c r="A348" s="47">
        <v>68</v>
      </c>
      <c r="B348" s="48" t="s">
        <v>1189</v>
      </c>
      <c r="C348" s="42"/>
      <c r="D348" s="48" t="s">
        <v>1165</v>
      </c>
      <c r="E348" s="42" t="s">
        <v>640</v>
      </c>
      <c r="F348" s="48"/>
      <c r="G348" s="48">
        <v>0</v>
      </c>
      <c r="H348" s="48">
        <v>0</v>
      </c>
      <c r="I348" s="42"/>
      <c r="J348" s="48"/>
      <c r="K348" s="48">
        <v>0</v>
      </c>
      <c r="L348" s="48">
        <v>0</v>
      </c>
      <c r="M348" s="42"/>
      <c r="N348" s="48">
        <v>0</v>
      </c>
      <c r="O348" s="928"/>
    </row>
    <row r="351" spans="1:15">
      <c r="A351" s="40"/>
      <c r="B351" s="41" t="s">
        <v>1150</v>
      </c>
      <c r="C351" s="42"/>
      <c r="D351" s="42"/>
      <c r="E351" s="42"/>
      <c r="F351" s="933" t="s">
        <v>18</v>
      </c>
      <c r="G351" s="933"/>
      <c r="H351" s="42"/>
      <c r="I351" s="42"/>
      <c r="J351" s="42"/>
      <c r="K351" s="41" t="s">
        <v>1151</v>
      </c>
      <c r="L351" s="44">
        <v>2021</v>
      </c>
      <c r="M351" s="42"/>
      <c r="N351" s="45">
        <v>586.96199999999999</v>
      </c>
      <c r="O351" s="919"/>
    </row>
    <row r="352" spans="1:15">
      <c r="A352" s="40"/>
      <c r="B352" s="46"/>
      <c r="C352" s="42"/>
      <c r="D352" s="42"/>
      <c r="E352" s="42"/>
      <c r="F352" s="42"/>
      <c r="G352" s="42"/>
      <c r="H352" s="42"/>
      <c r="I352" s="42"/>
      <c r="J352" s="42"/>
      <c r="K352" s="42"/>
      <c r="L352" s="42"/>
      <c r="M352" s="42"/>
      <c r="N352" s="42"/>
      <c r="O352" s="919"/>
    </row>
    <row r="353" spans="1:15">
      <c r="A353" s="1367" t="s">
        <v>0</v>
      </c>
      <c r="B353" s="1369" t="s">
        <v>425</v>
      </c>
      <c r="C353" s="42"/>
      <c r="D353" s="1371" t="s">
        <v>1152</v>
      </c>
      <c r="E353" s="42"/>
      <c r="F353" s="1373" t="s">
        <v>1153</v>
      </c>
      <c r="G353" s="1373"/>
      <c r="H353" s="1373"/>
      <c r="I353" s="42"/>
      <c r="J353" s="1373" t="s">
        <v>1154</v>
      </c>
      <c r="K353" s="1373"/>
      <c r="L353" s="1373"/>
      <c r="M353" s="42"/>
      <c r="N353" s="1364" t="s">
        <v>1155</v>
      </c>
      <c r="O353" s="1364" t="s">
        <v>430</v>
      </c>
    </row>
    <row r="354" spans="1:15" ht="16" thickBot="1">
      <c r="A354" s="1368"/>
      <c r="B354" s="1370"/>
      <c r="C354" s="42"/>
      <c r="D354" s="1372"/>
      <c r="E354" s="42"/>
      <c r="F354" s="921" t="s">
        <v>1156</v>
      </c>
      <c r="G354" s="922" t="s">
        <v>1157</v>
      </c>
      <c r="H354" s="922" t="s">
        <v>1158</v>
      </c>
      <c r="I354" s="42"/>
      <c r="J354" s="922" t="s">
        <v>1156</v>
      </c>
      <c r="K354" s="922" t="s">
        <v>1157</v>
      </c>
      <c r="L354" s="922" t="s">
        <v>1158</v>
      </c>
      <c r="M354" s="42"/>
      <c r="N354" s="1365"/>
      <c r="O354" s="1365"/>
    </row>
    <row r="355" spans="1:15" ht="16" thickTop="1">
      <c r="A355" s="1374" t="s">
        <v>668</v>
      </c>
      <c r="B355" s="1374"/>
      <c r="C355" s="42"/>
      <c r="D355" s="923"/>
      <c r="E355" s="42" t="s">
        <v>640</v>
      </c>
      <c r="F355" s="923">
        <v>1249581</v>
      </c>
      <c r="G355" s="923">
        <v>0</v>
      </c>
      <c r="H355" s="923">
        <v>1249581</v>
      </c>
      <c r="I355" s="42"/>
      <c r="J355" s="923">
        <v>1250161.6324507652</v>
      </c>
      <c r="K355" s="923">
        <v>0</v>
      </c>
      <c r="L355" s="923">
        <v>1250161.6324507652</v>
      </c>
      <c r="M355" s="42"/>
      <c r="N355" s="923">
        <v>-580.63245076523162</v>
      </c>
      <c r="O355" s="924"/>
    </row>
    <row r="356" spans="1:15">
      <c r="A356" s="925">
        <v>1</v>
      </c>
      <c r="B356" s="926" t="s">
        <v>1166</v>
      </c>
      <c r="C356" s="42"/>
      <c r="D356" s="926" t="s">
        <v>291</v>
      </c>
      <c r="E356" s="42" t="s">
        <v>640</v>
      </c>
      <c r="F356" s="926">
        <v>1249581</v>
      </c>
      <c r="G356" s="926">
        <v>0</v>
      </c>
      <c r="H356" s="926">
        <v>1249581</v>
      </c>
      <c r="I356" s="42"/>
      <c r="J356" s="926">
        <v>1250161.6324507652</v>
      </c>
      <c r="K356" s="926">
        <v>0</v>
      </c>
      <c r="L356" s="926">
        <v>1250161.6324507652</v>
      </c>
      <c r="M356" s="42"/>
      <c r="N356" s="926">
        <v>-580.63245076523162</v>
      </c>
      <c r="O356" s="927" t="s">
        <v>2173</v>
      </c>
    </row>
    <row r="357" spans="1:15">
      <c r="A357" s="47">
        <v>2</v>
      </c>
      <c r="B357" s="48" t="s">
        <v>328</v>
      </c>
      <c r="C357" s="42"/>
      <c r="D357" s="48" t="s">
        <v>291</v>
      </c>
      <c r="E357" s="42" t="s">
        <v>640</v>
      </c>
      <c r="F357" s="48"/>
      <c r="G357" s="48">
        <v>0</v>
      </c>
      <c r="H357" s="48">
        <v>0</v>
      </c>
      <c r="I357" s="42"/>
      <c r="J357" s="48"/>
      <c r="K357" s="48">
        <v>0</v>
      </c>
      <c r="L357" s="48">
        <v>0</v>
      </c>
      <c r="M357" s="42"/>
      <c r="N357" s="48">
        <v>0</v>
      </c>
      <c r="O357" s="928"/>
    </row>
    <row r="358" spans="1:15">
      <c r="A358" s="925">
        <v>3</v>
      </c>
      <c r="B358" s="926" t="s">
        <v>329</v>
      </c>
      <c r="C358" s="42"/>
      <c r="D358" s="926" t="s">
        <v>291</v>
      </c>
      <c r="E358" s="42" t="s">
        <v>640</v>
      </c>
      <c r="F358" s="926"/>
      <c r="G358" s="926">
        <v>0</v>
      </c>
      <c r="H358" s="926">
        <v>0</v>
      </c>
      <c r="I358" s="42"/>
      <c r="J358" s="926"/>
      <c r="K358" s="926">
        <v>0</v>
      </c>
      <c r="L358" s="926">
        <v>0</v>
      </c>
      <c r="M358" s="42"/>
      <c r="N358" s="926">
        <v>0</v>
      </c>
      <c r="O358" s="927"/>
    </row>
    <row r="359" spans="1:15">
      <c r="A359" s="47">
        <v>4</v>
      </c>
      <c r="B359" s="48" t="s">
        <v>1167</v>
      </c>
      <c r="C359" s="42"/>
      <c r="D359" s="48" t="s">
        <v>320</v>
      </c>
      <c r="E359" s="42" t="s">
        <v>640</v>
      </c>
      <c r="F359" s="48"/>
      <c r="G359" s="48">
        <v>0</v>
      </c>
      <c r="H359" s="48">
        <v>0</v>
      </c>
      <c r="I359" s="42"/>
      <c r="J359" s="48"/>
      <c r="K359" s="48">
        <v>0</v>
      </c>
      <c r="L359" s="48">
        <v>0</v>
      </c>
      <c r="M359" s="42"/>
      <c r="N359" s="48">
        <v>0</v>
      </c>
      <c r="O359" s="928"/>
    </row>
    <row r="360" spans="1:15">
      <c r="A360" s="925">
        <v>5</v>
      </c>
      <c r="B360" s="926" t="s">
        <v>1168</v>
      </c>
      <c r="C360" s="42"/>
      <c r="D360" s="926" t="s">
        <v>320</v>
      </c>
      <c r="E360" s="42" t="s">
        <v>640</v>
      </c>
      <c r="F360" s="926"/>
      <c r="G360" s="926">
        <v>0</v>
      </c>
      <c r="H360" s="926">
        <v>0</v>
      </c>
      <c r="I360" s="42"/>
      <c r="J360" s="926"/>
      <c r="K360" s="926">
        <v>0</v>
      </c>
      <c r="L360" s="926">
        <v>0</v>
      </c>
      <c r="M360" s="42"/>
      <c r="N360" s="926">
        <v>0</v>
      </c>
      <c r="O360" s="927"/>
    </row>
    <row r="361" spans="1:15">
      <c r="A361" s="47">
        <v>6</v>
      </c>
      <c r="B361" s="48" t="s">
        <v>1169</v>
      </c>
      <c r="C361" s="42"/>
      <c r="D361" s="48" t="s">
        <v>320</v>
      </c>
      <c r="E361" s="42" t="s">
        <v>640</v>
      </c>
      <c r="F361" s="48"/>
      <c r="G361" s="48">
        <v>0</v>
      </c>
      <c r="H361" s="48">
        <v>0</v>
      </c>
      <c r="I361" s="42"/>
      <c r="J361" s="48"/>
      <c r="K361" s="48">
        <v>0</v>
      </c>
      <c r="L361" s="48">
        <v>0</v>
      </c>
      <c r="M361" s="42"/>
      <c r="N361" s="48">
        <v>0</v>
      </c>
      <c r="O361" s="928"/>
    </row>
    <row r="362" spans="1:15">
      <c r="A362" s="1366" t="s">
        <v>1159</v>
      </c>
      <c r="B362" s="1366"/>
      <c r="C362" s="42"/>
      <c r="D362" s="929"/>
      <c r="E362" s="42" t="s">
        <v>640</v>
      </c>
      <c r="F362" s="929">
        <v>0</v>
      </c>
      <c r="G362" s="929">
        <v>0</v>
      </c>
      <c r="H362" s="929">
        <v>0</v>
      </c>
      <c r="I362" s="42"/>
      <c r="J362" s="929">
        <v>0</v>
      </c>
      <c r="K362" s="929">
        <v>0</v>
      </c>
      <c r="L362" s="929">
        <v>0</v>
      </c>
      <c r="M362" s="42"/>
      <c r="N362" s="929">
        <v>0</v>
      </c>
      <c r="O362" s="930"/>
    </row>
    <row r="363" spans="1:15">
      <c r="A363" s="925">
        <v>7</v>
      </c>
      <c r="B363" s="926" t="s">
        <v>1170</v>
      </c>
      <c r="C363" s="42"/>
      <c r="D363" s="926" t="s">
        <v>291</v>
      </c>
      <c r="E363" s="42" t="s">
        <v>640</v>
      </c>
      <c r="F363" s="926"/>
      <c r="G363" s="926">
        <v>0</v>
      </c>
      <c r="H363" s="926">
        <v>0</v>
      </c>
      <c r="I363" s="42"/>
      <c r="J363" s="926"/>
      <c r="K363" s="926">
        <v>0</v>
      </c>
      <c r="L363" s="926">
        <v>0</v>
      </c>
      <c r="M363" s="42"/>
      <c r="N363" s="926">
        <v>0</v>
      </c>
      <c r="O363" s="927"/>
    </row>
    <row r="364" spans="1:15">
      <c r="A364" s="47">
        <v>8</v>
      </c>
      <c r="B364" s="48" t="s">
        <v>1171</v>
      </c>
      <c r="C364" s="42"/>
      <c r="D364" s="48" t="s">
        <v>291</v>
      </c>
      <c r="E364" s="42" t="s">
        <v>640</v>
      </c>
      <c r="F364" s="48"/>
      <c r="G364" s="48">
        <v>0</v>
      </c>
      <c r="H364" s="48">
        <v>0</v>
      </c>
      <c r="I364" s="42"/>
      <c r="J364" s="48"/>
      <c r="K364" s="48">
        <v>0</v>
      </c>
      <c r="L364" s="48">
        <v>0</v>
      </c>
      <c r="M364" s="42"/>
      <c r="N364" s="48">
        <v>0</v>
      </c>
      <c r="O364" s="928"/>
    </row>
    <row r="365" spans="1:15">
      <c r="A365" s="925">
        <v>9</v>
      </c>
      <c r="B365" s="926" t="s">
        <v>1172</v>
      </c>
      <c r="C365" s="42"/>
      <c r="D365" s="926" t="s">
        <v>291</v>
      </c>
      <c r="E365" s="42" t="s">
        <v>640</v>
      </c>
      <c r="F365" s="926"/>
      <c r="G365" s="926">
        <v>0</v>
      </c>
      <c r="H365" s="926">
        <v>0</v>
      </c>
      <c r="I365" s="42"/>
      <c r="J365" s="926"/>
      <c r="K365" s="926">
        <v>0</v>
      </c>
      <c r="L365" s="926">
        <v>0</v>
      </c>
      <c r="M365" s="42"/>
      <c r="N365" s="926">
        <v>0</v>
      </c>
      <c r="O365" s="927"/>
    </row>
    <row r="366" spans="1:15">
      <c r="A366" s="47">
        <v>10</v>
      </c>
      <c r="B366" s="48" t="s">
        <v>1173</v>
      </c>
      <c r="C366" s="42"/>
      <c r="D366" s="48" t="s">
        <v>293</v>
      </c>
      <c r="E366" s="42" t="s">
        <v>640</v>
      </c>
      <c r="F366" s="48"/>
      <c r="G366" s="48">
        <v>0</v>
      </c>
      <c r="H366" s="48">
        <v>0</v>
      </c>
      <c r="I366" s="42"/>
      <c r="J366" s="48"/>
      <c r="K366" s="48">
        <v>0</v>
      </c>
      <c r="L366" s="48">
        <v>0</v>
      </c>
      <c r="M366" s="42"/>
      <c r="N366" s="48">
        <v>0</v>
      </c>
      <c r="O366" s="928"/>
    </row>
    <row r="367" spans="1:15">
      <c r="A367" s="925">
        <v>11</v>
      </c>
      <c r="B367" s="926" t="s">
        <v>1174</v>
      </c>
      <c r="C367" s="42"/>
      <c r="D367" s="926" t="s">
        <v>293</v>
      </c>
      <c r="E367" s="42" t="s">
        <v>640</v>
      </c>
      <c r="F367" s="926"/>
      <c r="G367" s="926">
        <v>0</v>
      </c>
      <c r="H367" s="926">
        <v>0</v>
      </c>
      <c r="I367" s="42"/>
      <c r="J367" s="926"/>
      <c r="K367" s="926">
        <v>0</v>
      </c>
      <c r="L367" s="926">
        <v>0</v>
      </c>
      <c r="M367" s="42"/>
      <c r="N367" s="926">
        <v>0</v>
      </c>
      <c r="O367" s="927"/>
    </row>
    <row r="368" spans="1:15">
      <c r="A368" s="47">
        <v>12</v>
      </c>
      <c r="B368" s="48" t="s">
        <v>1175</v>
      </c>
      <c r="C368" s="42"/>
      <c r="D368" s="48" t="s">
        <v>293</v>
      </c>
      <c r="E368" s="42" t="s">
        <v>640</v>
      </c>
      <c r="F368" s="48"/>
      <c r="G368" s="48">
        <v>0</v>
      </c>
      <c r="H368" s="48">
        <v>0</v>
      </c>
      <c r="I368" s="42"/>
      <c r="J368" s="48"/>
      <c r="K368" s="48">
        <v>0</v>
      </c>
      <c r="L368" s="48">
        <v>0</v>
      </c>
      <c r="M368" s="42"/>
      <c r="N368" s="48">
        <v>0</v>
      </c>
      <c r="O368" s="928"/>
    </row>
    <row r="369" spans="1:15">
      <c r="A369" s="1366" t="s">
        <v>893</v>
      </c>
      <c r="B369" s="1366"/>
      <c r="C369" s="42"/>
      <c r="D369" s="929"/>
      <c r="E369" s="42" t="s">
        <v>640</v>
      </c>
      <c r="F369" s="929">
        <v>0</v>
      </c>
      <c r="G369" s="929">
        <v>0</v>
      </c>
      <c r="H369" s="929">
        <v>0</v>
      </c>
      <c r="I369" s="42"/>
      <c r="J369" s="929">
        <v>0</v>
      </c>
      <c r="K369" s="929">
        <v>0</v>
      </c>
      <c r="L369" s="929">
        <v>0</v>
      </c>
      <c r="M369" s="42"/>
      <c r="N369" s="929">
        <v>0</v>
      </c>
      <c r="O369" s="930"/>
    </row>
    <row r="370" spans="1:15">
      <c r="A370" s="925">
        <v>13</v>
      </c>
      <c r="B370" s="926" t="s">
        <v>1176</v>
      </c>
      <c r="C370" s="42"/>
      <c r="D370" s="926"/>
      <c r="E370" s="42" t="s">
        <v>640</v>
      </c>
      <c r="F370" s="926"/>
      <c r="G370" s="926">
        <v>0</v>
      </c>
      <c r="H370" s="926">
        <v>0</v>
      </c>
      <c r="I370" s="42"/>
      <c r="J370" s="926"/>
      <c r="K370" s="926">
        <v>0</v>
      </c>
      <c r="L370" s="926">
        <v>0</v>
      </c>
      <c r="M370" s="42"/>
      <c r="N370" s="926">
        <v>0</v>
      </c>
      <c r="O370" s="927"/>
    </row>
    <row r="371" spans="1:15">
      <c r="A371" s="47">
        <v>14</v>
      </c>
      <c r="B371" s="48" t="s">
        <v>1177</v>
      </c>
      <c r="C371" s="42"/>
      <c r="D371" s="48"/>
      <c r="E371" s="42" t="s">
        <v>640</v>
      </c>
      <c r="F371" s="48"/>
      <c r="G371" s="48">
        <v>0</v>
      </c>
      <c r="H371" s="48">
        <v>0</v>
      </c>
      <c r="I371" s="42"/>
      <c r="J371" s="48"/>
      <c r="K371" s="48">
        <v>0</v>
      </c>
      <c r="L371" s="48">
        <v>0</v>
      </c>
      <c r="M371" s="42"/>
      <c r="N371" s="48">
        <v>0</v>
      </c>
      <c r="O371" s="928"/>
    </row>
    <row r="372" spans="1:15">
      <c r="A372" s="925">
        <v>15</v>
      </c>
      <c r="B372" s="926" t="s">
        <v>1178</v>
      </c>
      <c r="C372" s="42"/>
      <c r="D372" s="926"/>
      <c r="E372" s="42" t="s">
        <v>640</v>
      </c>
      <c r="F372" s="926"/>
      <c r="G372" s="926">
        <v>0</v>
      </c>
      <c r="H372" s="926">
        <v>0</v>
      </c>
      <c r="I372" s="42"/>
      <c r="J372" s="926"/>
      <c r="K372" s="926">
        <v>0</v>
      </c>
      <c r="L372" s="926">
        <v>0</v>
      </c>
      <c r="M372" s="42"/>
      <c r="N372" s="926">
        <v>0</v>
      </c>
      <c r="O372" s="927"/>
    </row>
    <row r="373" spans="1:15">
      <c r="A373" s="1366" t="s">
        <v>895</v>
      </c>
      <c r="B373" s="1366"/>
      <c r="C373" s="42"/>
      <c r="D373" s="929"/>
      <c r="E373" s="42" t="s">
        <v>640</v>
      </c>
      <c r="F373" s="929">
        <v>0</v>
      </c>
      <c r="G373" s="929">
        <v>0</v>
      </c>
      <c r="H373" s="929">
        <v>0</v>
      </c>
      <c r="I373" s="42"/>
      <c r="J373" s="929">
        <v>0</v>
      </c>
      <c r="K373" s="929">
        <v>0</v>
      </c>
      <c r="L373" s="929">
        <v>0</v>
      </c>
      <c r="M373" s="42"/>
      <c r="N373" s="929">
        <v>0</v>
      </c>
      <c r="O373" s="930"/>
    </row>
    <row r="374" spans="1:15">
      <c r="A374" s="925">
        <v>16</v>
      </c>
      <c r="B374" s="926" t="s">
        <v>681</v>
      </c>
      <c r="C374" s="42"/>
      <c r="D374" s="926" t="s">
        <v>297</v>
      </c>
      <c r="E374" s="42" t="s">
        <v>640</v>
      </c>
      <c r="F374" s="926"/>
      <c r="G374" s="926">
        <v>0</v>
      </c>
      <c r="H374" s="926">
        <v>0</v>
      </c>
      <c r="I374" s="42"/>
      <c r="J374" s="926"/>
      <c r="K374" s="926">
        <v>0</v>
      </c>
      <c r="L374" s="926">
        <v>0</v>
      </c>
      <c r="M374" s="42"/>
      <c r="N374" s="926">
        <v>0</v>
      </c>
      <c r="O374" s="927"/>
    </row>
    <row r="375" spans="1:15">
      <c r="A375" s="47">
        <v>17</v>
      </c>
      <c r="B375" s="48" t="s">
        <v>682</v>
      </c>
      <c r="C375" s="42"/>
      <c r="D375" s="48" t="s">
        <v>297</v>
      </c>
      <c r="E375" s="42" t="s">
        <v>640</v>
      </c>
      <c r="F375" s="48"/>
      <c r="G375" s="48">
        <v>0</v>
      </c>
      <c r="H375" s="48">
        <v>0</v>
      </c>
      <c r="I375" s="42"/>
      <c r="J375" s="48"/>
      <c r="K375" s="48">
        <v>0</v>
      </c>
      <c r="L375" s="48">
        <v>0</v>
      </c>
      <c r="M375" s="42"/>
      <c r="N375" s="48">
        <v>0</v>
      </c>
      <c r="O375" s="928"/>
    </row>
    <row r="376" spans="1:15">
      <c r="A376" s="925">
        <v>18</v>
      </c>
      <c r="B376" s="926" t="s">
        <v>252</v>
      </c>
      <c r="C376" s="42"/>
      <c r="D376" s="926" t="s">
        <v>297</v>
      </c>
      <c r="E376" s="42" t="s">
        <v>640</v>
      </c>
      <c r="F376" s="926"/>
      <c r="G376" s="926">
        <v>0</v>
      </c>
      <c r="H376" s="926">
        <v>0</v>
      </c>
      <c r="I376" s="42"/>
      <c r="J376" s="926"/>
      <c r="K376" s="926">
        <v>0</v>
      </c>
      <c r="L376" s="926">
        <v>0</v>
      </c>
      <c r="M376" s="42"/>
      <c r="N376" s="926">
        <v>0</v>
      </c>
      <c r="O376" s="927"/>
    </row>
    <row r="377" spans="1:15">
      <c r="A377" s="1366" t="s">
        <v>669</v>
      </c>
      <c r="B377" s="1366"/>
      <c r="C377" s="42"/>
      <c r="D377" s="929"/>
      <c r="E377" s="42" t="s">
        <v>640</v>
      </c>
      <c r="F377" s="929">
        <v>55480467.601893507</v>
      </c>
      <c r="G377" s="929">
        <v>0</v>
      </c>
      <c r="H377" s="929">
        <v>55480467.601893507</v>
      </c>
      <c r="I377" s="42"/>
      <c r="J377" s="929">
        <v>55480467.601893507</v>
      </c>
      <c r="K377" s="929">
        <v>0</v>
      </c>
      <c r="L377" s="929">
        <v>55480467.601893507</v>
      </c>
      <c r="M377" s="42"/>
      <c r="N377" s="929">
        <v>0</v>
      </c>
      <c r="O377" s="930"/>
    </row>
    <row r="378" spans="1:15">
      <c r="A378" s="935">
        <v>19</v>
      </c>
      <c r="B378" s="936" t="s">
        <v>318</v>
      </c>
      <c r="C378" s="42"/>
      <c r="D378" s="936" t="s">
        <v>291</v>
      </c>
      <c r="E378" s="42" t="s">
        <v>640</v>
      </c>
      <c r="F378" s="936"/>
      <c r="G378" s="936">
        <v>0</v>
      </c>
      <c r="H378" s="936">
        <v>0</v>
      </c>
      <c r="I378" s="42"/>
      <c r="J378" s="936"/>
      <c r="K378" s="936">
        <v>0</v>
      </c>
      <c r="L378" s="936">
        <v>0</v>
      </c>
      <c r="M378" s="42"/>
      <c r="N378" s="936">
        <v>0</v>
      </c>
      <c r="O378" s="928"/>
    </row>
    <row r="379" spans="1:15">
      <c r="A379" s="925">
        <v>20</v>
      </c>
      <c r="B379" s="926" t="s">
        <v>1179</v>
      </c>
      <c r="C379" s="42"/>
      <c r="D379" s="926" t="s">
        <v>291</v>
      </c>
      <c r="E379" s="42" t="s">
        <v>640</v>
      </c>
      <c r="F379" s="926"/>
      <c r="G379" s="926">
        <v>0</v>
      </c>
      <c r="H379" s="926">
        <v>0</v>
      </c>
      <c r="I379" s="42"/>
      <c r="J379" s="926"/>
      <c r="K379" s="926">
        <v>0</v>
      </c>
      <c r="L379" s="926">
        <v>0</v>
      </c>
      <c r="M379" s="42"/>
      <c r="N379" s="926">
        <v>0</v>
      </c>
      <c r="O379" s="927"/>
    </row>
    <row r="380" spans="1:15">
      <c r="A380" s="47">
        <v>21</v>
      </c>
      <c r="B380" s="48" t="s">
        <v>319</v>
      </c>
      <c r="C380" s="42"/>
      <c r="D380" s="48" t="s">
        <v>291</v>
      </c>
      <c r="E380" s="42" t="s">
        <v>640</v>
      </c>
      <c r="F380" s="48"/>
      <c r="G380" s="48">
        <v>0</v>
      </c>
      <c r="H380" s="48">
        <v>0</v>
      </c>
      <c r="I380" s="42"/>
      <c r="J380" s="48"/>
      <c r="K380" s="48">
        <v>0</v>
      </c>
      <c r="L380" s="48">
        <v>0</v>
      </c>
      <c r="M380" s="42"/>
      <c r="N380" s="48">
        <v>0</v>
      </c>
      <c r="O380" s="928"/>
    </row>
    <row r="381" spans="1:15">
      <c r="A381" s="925">
        <v>22</v>
      </c>
      <c r="B381" s="926" t="s">
        <v>332</v>
      </c>
      <c r="C381" s="42"/>
      <c r="D381" s="926" t="s">
        <v>291</v>
      </c>
      <c r="E381" s="42" t="s">
        <v>640</v>
      </c>
      <c r="F381" s="926"/>
      <c r="G381" s="926">
        <v>0</v>
      </c>
      <c r="H381" s="926">
        <v>0</v>
      </c>
      <c r="I381" s="42"/>
      <c r="J381" s="926"/>
      <c r="K381" s="926">
        <v>0</v>
      </c>
      <c r="L381" s="926">
        <v>0</v>
      </c>
      <c r="M381" s="42"/>
      <c r="N381" s="926">
        <v>0</v>
      </c>
      <c r="O381" s="927"/>
    </row>
    <row r="382" spans="1:15">
      <c r="A382" s="47">
        <v>23</v>
      </c>
      <c r="B382" s="48" t="s">
        <v>331</v>
      </c>
      <c r="C382" s="42"/>
      <c r="D382" s="48" t="s">
        <v>291</v>
      </c>
      <c r="E382" s="42" t="s">
        <v>640</v>
      </c>
      <c r="F382" s="48"/>
      <c r="G382" s="48">
        <v>0</v>
      </c>
      <c r="H382" s="48">
        <v>0</v>
      </c>
      <c r="I382" s="42"/>
      <c r="J382" s="48">
        <v>0</v>
      </c>
      <c r="K382" s="48">
        <v>0</v>
      </c>
      <c r="L382" s="48">
        <v>0</v>
      </c>
      <c r="M382" s="42"/>
      <c r="N382" s="48">
        <v>0</v>
      </c>
      <c r="O382" s="928"/>
    </row>
    <row r="383" spans="1:15">
      <c r="A383" s="925">
        <v>24</v>
      </c>
      <c r="B383" s="926" t="s">
        <v>1180</v>
      </c>
      <c r="C383" s="42"/>
      <c r="D383" s="926" t="s">
        <v>291</v>
      </c>
      <c r="E383" s="42" t="s">
        <v>640</v>
      </c>
      <c r="F383" s="926"/>
      <c r="G383" s="926">
        <v>0</v>
      </c>
      <c r="H383" s="926">
        <v>0</v>
      </c>
      <c r="I383" s="42"/>
      <c r="J383" s="926"/>
      <c r="K383" s="926">
        <v>0</v>
      </c>
      <c r="L383" s="926">
        <v>0</v>
      </c>
      <c r="M383" s="42"/>
      <c r="N383" s="926">
        <v>0</v>
      </c>
      <c r="O383" s="927"/>
    </row>
    <row r="384" spans="1:15">
      <c r="A384" s="47">
        <v>25</v>
      </c>
      <c r="B384" s="48" t="s">
        <v>325</v>
      </c>
      <c r="C384" s="42"/>
      <c r="D384" s="48" t="s">
        <v>291</v>
      </c>
      <c r="E384" s="42" t="s">
        <v>640</v>
      </c>
      <c r="F384" s="934">
        <v>55480467.601893507</v>
      </c>
      <c r="G384" s="48">
        <v>0</v>
      </c>
      <c r="H384" s="48">
        <v>55480467.601893507</v>
      </c>
      <c r="I384" s="42"/>
      <c r="J384" s="934">
        <v>55480467.601893507</v>
      </c>
      <c r="K384" s="48">
        <v>0</v>
      </c>
      <c r="L384" s="48">
        <v>55480467.601893507</v>
      </c>
      <c r="M384" s="42"/>
      <c r="N384" s="48">
        <v>0</v>
      </c>
      <c r="O384" s="928"/>
    </row>
    <row r="385" spans="1:15">
      <c r="A385" s="925">
        <v>26</v>
      </c>
      <c r="B385" s="926" t="s">
        <v>1181</v>
      </c>
      <c r="C385" s="42"/>
      <c r="D385" s="926" t="s">
        <v>291</v>
      </c>
      <c r="E385" s="42" t="s">
        <v>640</v>
      </c>
      <c r="F385" s="926"/>
      <c r="G385" s="926">
        <v>0</v>
      </c>
      <c r="H385" s="926">
        <v>0</v>
      </c>
      <c r="I385" s="42"/>
      <c r="J385" s="926"/>
      <c r="K385" s="926">
        <v>0</v>
      </c>
      <c r="L385" s="926">
        <v>0</v>
      </c>
      <c r="M385" s="42"/>
      <c r="N385" s="926">
        <v>0</v>
      </c>
      <c r="O385" s="927"/>
    </row>
    <row r="386" spans="1:15">
      <c r="A386" s="47">
        <v>27</v>
      </c>
      <c r="B386" s="48" t="s">
        <v>321</v>
      </c>
      <c r="C386" s="42"/>
      <c r="D386" s="48" t="s">
        <v>320</v>
      </c>
      <c r="E386" s="42" t="s">
        <v>640</v>
      </c>
      <c r="F386" s="48"/>
      <c r="G386" s="48">
        <v>0</v>
      </c>
      <c r="H386" s="48">
        <v>0</v>
      </c>
      <c r="I386" s="42"/>
      <c r="J386" s="48"/>
      <c r="K386" s="48">
        <v>0</v>
      </c>
      <c r="L386" s="48">
        <v>0</v>
      </c>
      <c r="M386" s="42"/>
      <c r="N386" s="48">
        <v>0</v>
      </c>
      <c r="O386" s="928"/>
    </row>
    <row r="387" spans="1:15">
      <c r="A387" s="925">
        <v>28</v>
      </c>
      <c r="B387" s="926" t="s">
        <v>1182</v>
      </c>
      <c r="C387" s="42"/>
      <c r="D387" s="926" t="s">
        <v>291</v>
      </c>
      <c r="E387" s="42" t="s">
        <v>640</v>
      </c>
      <c r="F387" s="926"/>
      <c r="G387" s="926">
        <v>0</v>
      </c>
      <c r="H387" s="926">
        <v>0</v>
      </c>
      <c r="I387" s="42"/>
      <c r="J387" s="926"/>
      <c r="K387" s="926">
        <v>0</v>
      </c>
      <c r="L387" s="926">
        <v>0</v>
      </c>
      <c r="M387" s="42"/>
      <c r="N387" s="926">
        <v>0</v>
      </c>
      <c r="O387" s="927"/>
    </row>
    <row r="388" spans="1:15">
      <c r="A388" s="47">
        <v>29</v>
      </c>
      <c r="B388" s="48" t="s">
        <v>1183</v>
      </c>
      <c r="C388" s="42"/>
      <c r="D388" s="48" t="s">
        <v>13</v>
      </c>
      <c r="E388" s="42" t="s">
        <v>640</v>
      </c>
      <c r="F388" s="48"/>
      <c r="G388" s="48">
        <v>0</v>
      </c>
      <c r="H388" s="48">
        <v>0</v>
      </c>
      <c r="I388" s="42"/>
      <c r="J388" s="48"/>
      <c r="K388" s="48">
        <v>0</v>
      </c>
      <c r="L388" s="48">
        <v>0</v>
      </c>
      <c r="M388" s="42"/>
      <c r="N388" s="48">
        <v>0</v>
      </c>
      <c r="O388" s="928"/>
    </row>
    <row r="389" spans="1:15">
      <c r="A389" s="1366" t="s">
        <v>1160</v>
      </c>
      <c r="B389" s="1366"/>
      <c r="C389" s="42"/>
      <c r="D389" s="929"/>
      <c r="E389" s="42" t="s">
        <v>640</v>
      </c>
      <c r="F389" s="929">
        <v>7824117602.1680412</v>
      </c>
      <c r="G389" s="929">
        <v>0</v>
      </c>
      <c r="H389" s="929">
        <v>7824117602.1680412</v>
      </c>
      <c r="I389" s="42"/>
      <c r="J389" s="929">
        <v>7831410313</v>
      </c>
      <c r="K389" s="929">
        <v>-47136</v>
      </c>
      <c r="L389" s="929">
        <v>7831363177</v>
      </c>
      <c r="M389" s="42"/>
      <c r="N389" s="929">
        <v>-7245574.8319589999</v>
      </c>
      <c r="O389" s="930"/>
    </row>
    <row r="390" spans="1:15">
      <c r="A390" s="47">
        <v>30</v>
      </c>
      <c r="B390" s="48" t="s">
        <v>247</v>
      </c>
      <c r="C390" s="42"/>
      <c r="D390" s="48" t="s">
        <v>303</v>
      </c>
      <c r="E390" s="42" t="s">
        <v>640</v>
      </c>
      <c r="F390" s="48">
        <v>6519071234</v>
      </c>
      <c r="G390" s="48">
        <v>0</v>
      </c>
      <c r="H390" s="48">
        <v>6519071234</v>
      </c>
      <c r="I390" s="42"/>
      <c r="J390" s="48">
        <v>6519071234</v>
      </c>
      <c r="K390" s="48">
        <v>0</v>
      </c>
      <c r="L390" s="48">
        <v>6519071234</v>
      </c>
      <c r="M390" s="42"/>
      <c r="N390" s="48">
        <v>0</v>
      </c>
      <c r="O390" s="919"/>
    </row>
    <row r="391" spans="1:15">
      <c r="A391" s="925">
        <v>31</v>
      </c>
      <c r="B391" s="926" t="s">
        <v>260</v>
      </c>
      <c r="C391" s="42"/>
      <c r="D391" s="926" t="s">
        <v>303</v>
      </c>
      <c r="E391" s="42" t="s">
        <v>640</v>
      </c>
      <c r="F391" s="926"/>
      <c r="G391" s="926">
        <v>0</v>
      </c>
      <c r="H391" s="926">
        <v>0</v>
      </c>
      <c r="I391" s="42"/>
      <c r="J391" s="926"/>
      <c r="K391" s="926">
        <v>0</v>
      </c>
      <c r="L391" s="926">
        <v>0</v>
      </c>
      <c r="M391" s="42"/>
      <c r="N391" s="926">
        <v>0</v>
      </c>
      <c r="O391" s="927"/>
    </row>
    <row r="392" spans="1:15">
      <c r="A392" s="47">
        <v>32</v>
      </c>
      <c r="B392" s="48" t="s">
        <v>256</v>
      </c>
      <c r="C392" s="42"/>
      <c r="D392" s="48" t="s">
        <v>303</v>
      </c>
      <c r="E392" s="42" t="s">
        <v>640</v>
      </c>
      <c r="F392" s="48">
        <v>6000000</v>
      </c>
      <c r="G392" s="48">
        <v>0</v>
      </c>
      <c r="H392" s="48">
        <v>6000000</v>
      </c>
      <c r="I392" s="42"/>
      <c r="J392" s="48">
        <v>6000000</v>
      </c>
      <c r="K392" s="48">
        <v>0</v>
      </c>
      <c r="L392" s="48">
        <v>6000000</v>
      </c>
      <c r="M392" s="42"/>
      <c r="N392" s="48">
        <v>0</v>
      </c>
      <c r="O392" s="919"/>
    </row>
    <row r="393" spans="1:15">
      <c r="A393" s="925">
        <v>33</v>
      </c>
      <c r="B393" s="926" t="s">
        <v>262</v>
      </c>
      <c r="C393" s="42"/>
      <c r="D393" s="926" t="s">
        <v>303</v>
      </c>
      <c r="E393" s="42" t="s">
        <v>640</v>
      </c>
      <c r="F393" s="926"/>
      <c r="G393" s="926">
        <v>0</v>
      </c>
      <c r="H393" s="926">
        <v>0</v>
      </c>
      <c r="I393" s="42"/>
      <c r="J393" s="926"/>
      <c r="K393" s="926">
        <v>0</v>
      </c>
      <c r="L393" s="926">
        <v>0</v>
      </c>
      <c r="M393" s="42"/>
      <c r="N393" s="926">
        <v>0</v>
      </c>
      <c r="O393" s="927"/>
    </row>
    <row r="394" spans="1:15">
      <c r="A394" s="47">
        <v>34</v>
      </c>
      <c r="B394" s="48" t="s">
        <v>258</v>
      </c>
      <c r="C394" s="42"/>
      <c r="D394" s="48" t="s">
        <v>303</v>
      </c>
      <c r="E394" s="42" t="s">
        <v>640</v>
      </c>
      <c r="F394" s="48"/>
      <c r="G394" s="48">
        <v>0</v>
      </c>
      <c r="H394" s="48">
        <v>0</v>
      </c>
      <c r="I394" s="42"/>
      <c r="J394" s="48"/>
      <c r="K394" s="48">
        <v>0</v>
      </c>
      <c r="L394" s="48">
        <v>0</v>
      </c>
      <c r="M394" s="42"/>
      <c r="N394" s="48">
        <v>0</v>
      </c>
      <c r="O394" s="919"/>
    </row>
    <row r="395" spans="1:15">
      <c r="A395" s="925">
        <v>35</v>
      </c>
      <c r="B395" s="926" t="s">
        <v>248</v>
      </c>
      <c r="C395" s="42"/>
      <c r="D395" s="926" t="s">
        <v>303</v>
      </c>
      <c r="E395" s="42" t="s">
        <v>640</v>
      </c>
      <c r="F395" s="926">
        <v>241070997</v>
      </c>
      <c r="G395" s="926">
        <v>0</v>
      </c>
      <c r="H395" s="926">
        <v>241070997</v>
      </c>
      <c r="I395" s="42"/>
      <c r="J395" s="926">
        <v>241070997</v>
      </c>
      <c r="K395" s="926">
        <v>0</v>
      </c>
      <c r="L395" s="926">
        <v>241070997</v>
      </c>
      <c r="M395" s="42"/>
      <c r="N395" s="926">
        <v>0</v>
      </c>
      <c r="O395" s="927"/>
    </row>
    <row r="396" spans="1:15">
      <c r="A396" s="47">
        <v>36</v>
      </c>
      <c r="B396" s="48" t="s">
        <v>251</v>
      </c>
      <c r="C396" s="42"/>
      <c r="D396" s="48" t="s">
        <v>303</v>
      </c>
      <c r="E396" s="42" t="s">
        <v>640</v>
      </c>
      <c r="F396" s="48">
        <v>1052579998</v>
      </c>
      <c r="G396" s="48">
        <v>0</v>
      </c>
      <c r="H396" s="48">
        <v>1052579998</v>
      </c>
      <c r="I396" s="42"/>
      <c r="J396" s="48">
        <v>1052579998</v>
      </c>
      <c r="K396" s="48">
        <v>0</v>
      </c>
      <c r="L396" s="48">
        <v>1052579998</v>
      </c>
      <c r="M396" s="42"/>
      <c r="N396" s="48">
        <v>0</v>
      </c>
      <c r="O396" s="919"/>
    </row>
    <row r="397" spans="1:15">
      <c r="A397" s="925">
        <v>37</v>
      </c>
      <c r="B397" s="926" t="s">
        <v>250</v>
      </c>
      <c r="C397" s="42"/>
      <c r="D397" s="926" t="s">
        <v>288</v>
      </c>
      <c r="E397" s="42" t="s">
        <v>640</v>
      </c>
      <c r="F397" s="926">
        <v>133544</v>
      </c>
      <c r="G397" s="926">
        <v>0</v>
      </c>
      <c r="H397" s="926">
        <v>133544</v>
      </c>
      <c r="I397" s="42"/>
      <c r="J397" s="926">
        <v>136083</v>
      </c>
      <c r="K397" s="926">
        <v>0</v>
      </c>
      <c r="L397" s="926">
        <v>136083</v>
      </c>
      <c r="M397" s="42"/>
      <c r="N397" s="926">
        <v>-2539</v>
      </c>
      <c r="O397" s="927" t="s">
        <v>2170</v>
      </c>
    </row>
    <row r="398" spans="1:15">
      <c r="A398" s="47">
        <v>38</v>
      </c>
      <c r="B398" s="48" t="s">
        <v>261</v>
      </c>
      <c r="C398" s="42"/>
      <c r="D398" s="48" t="s">
        <v>288</v>
      </c>
      <c r="E398" s="42" t="s">
        <v>640</v>
      </c>
      <c r="F398" s="48"/>
      <c r="G398" s="48">
        <v>0</v>
      </c>
      <c r="H398" s="48">
        <v>0</v>
      </c>
      <c r="I398" s="42"/>
      <c r="J398" s="48"/>
      <c r="K398" s="48">
        <v>0</v>
      </c>
      <c r="L398" s="48">
        <v>0</v>
      </c>
      <c r="M398" s="42"/>
      <c r="N398" s="48">
        <v>0</v>
      </c>
      <c r="O398" s="919"/>
    </row>
    <row r="399" spans="1:15">
      <c r="A399" s="925">
        <v>39</v>
      </c>
      <c r="B399" s="926" t="s">
        <v>254</v>
      </c>
      <c r="C399" s="42"/>
      <c r="D399" s="926" t="s">
        <v>288</v>
      </c>
      <c r="E399" s="42" t="s">
        <v>640</v>
      </c>
      <c r="F399" s="926"/>
      <c r="G399" s="926">
        <v>0</v>
      </c>
      <c r="H399" s="926">
        <v>0</v>
      </c>
      <c r="I399" s="42"/>
      <c r="J399" s="926"/>
      <c r="K399" s="926">
        <v>0</v>
      </c>
      <c r="L399" s="926">
        <v>0</v>
      </c>
      <c r="M399" s="42"/>
      <c r="N399" s="926">
        <v>0</v>
      </c>
      <c r="O399" s="927"/>
    </row>
    <row r="400" spans="1:15">
      <c r="A400" s="47">
        <v>40</v>
      </c>
      <c r="B400" s="48" t="s">
        <v>249</v>
      </c>
      <c r="C400" s="42"/>
      <c r="D400" s="48" t="s">
        <v>288</v>
      </c>
      <c r="E400" s="42" t="s">
        <v>640</v>
      </c>
      <c r="F400" s="48"/>
      <c r="G400" s="48">
        <v>0</v>
      </c>
      <c r="H400" s="48">
        <v>0</v>
      </c>
      <c r="I400" s="42"/>
      <c r="J400" s="48"/>
      <c r="K400" s="48">
        <v>0</v>
      </c>
      <c r="L400" s="48">
        <v>0</v>
      </c>
      <c r="M400" s="42"/>
      <c r="N400" s="48">
        <v>0</v>
      </c>
      <c r="O400" s="919"/>
    </row>
    <row r="401" spans="1:15">
      <c r="A401" s="925">
        <v>41</v>
      </c>
      <c r="B401" s="926" t="s">
        <v>1184</v>
      </c>
      <c r="C401" s="42"/>
      <c r="D401" s="926" t="s">
        <v>297</v>
      </c>
      <c r="E401" s="42" t="s">
        <v>640</v>
      </c>
      <c r="F401" s="926"/>
      <c r="G401" s="926">
        <v>0</v>
      </c>
      <c r="H401" s="926">
        <v>0</v>
      </c>
      <c r="I401" s="42"/>
      <c r="J401" s="926"/>
      <c r="K401" s="926">
        <v>0</v>
      </c>
      <c r="L401" s="926">
        <v>0</v>
      </c>
      <c r="M401" s="42"/>
      <c r="N401" s="926">
        <v>0</v>
      </c>
      <c r="O401" s="927"/>
    </row>
    <row r="402" spans="1:15">
      <c r="A402" s="47">
        <v>42</v>
      </c>
      <c r="B402" s="48" t="s">
        <v>257</v>
      </c>
      <c r="C402" s="42"/>
      <c r="D402" s="48" t="s">
        <v>303</v>
      </c>
      <c r="E402" s="42" t="s">
        <v>640</v>
      </c>
      <c r="F402" s="48">
        <v>527927</v>
      </c>
      <c r="G402" s="48">
        <v>0</v>
      </c>
      <c r="H402" s="48">
        <v>527927</v>
      </c>
      <c r="I402" s="42"/>
      <c r="J402" s="48">
        <v>527930</v>
      </c>
      <c r="K402" s="48">
        <v>0</v>
      </c>
      <c r="L402" s="48">
        <v>527930</v>
      </c>
      <c r="M402" s="42"/>
      <c r="N402" s="48">
        <v>-3</v>
      </c>
      <c r="O402" s="919" t="s">
        <v>2170</v>
      </c>
    </row>
    <row r="403" spans="1:15">
      <c r="A403" s="925">
        <v>43</v>
      </c>
      <c r="B403" s="926" t="s">
        <v>255</v>
      </c>
      <c r="C403" s="42"/>
      <c r="D403" s="926" t="s">
        <v>303</v>
      </c>
      <c r="E403" s="42" t="s">
        <v>640</v>
      </c>
      <c r="F403" s="926">
        <v>791892</v>
      </c>
      <c r="G403" s="926">
        <v>0</v>
      </c>
      <c r="H403" s="926">
        <v>791892</v>
      </c>
      <c r="I403" s="42"/>
      <c r="J403" s="926">
        <v>839028</v>
      </c>
      <c r="K403" s="926">
        <v>-47136</v>
      </c>
      <c r="L403" s="926">
        <v>791892</v>
      </c>
      <c r="M403" s="42"/>
      <c r="N403" s="926">
        <v>0</v>
      </c>
      <c r="O403" s="927"/>
    </row>
    <row r="404" spans="1:15">
      <c r="A404" s="47">
        <v>44</v>
      </c>
      <c r="B404" s="48" t="s">
        <v>1185</v>
      </c>
      <c r="C404" s="42"/>
      <c r="D404" s="48" t="s">
        <v>303</v>
      </c>
      <c r="E404" s="42" t="s">
        <v>640</v>
      </c>
      <c r="F404" s="48"/>
      <c r="G404" s="48">
        <v>0</v>
      </c>
      <c r="H404" s="48">
        <v>0</v>
      </c>
      <c r="I404" s="42"/>
      <c r="J404" s="48"/>
      <c r="K404" s="48">
        <v>0</v>
      </c>
      <c r="L404" s="48">
        <v>0</v>
      </c>
      <c r="M404" s="42"/>
      <c r="N404" s="48">
        <v>0</v>
      </c>
      <c r="O404" s="919"/>
    </row>
    <row r="405" spans="1:15">
      <c r="A405" s="925">
        <v>45</v>
      </c>
      <c r="B405" s="926" t="s">
        <v>253</v>
      </c>
      <c r="C405" s="42"/>
      <c r="D405" s="926" t="s">
        <v>303</v>
      </c>
      <c r="E405" s="42" t="s">
        <v>640</v>
      </c>
      <c r="F405" s="926"/>
      <c r="G405" s="926">
        <v>0</v>
      </c>
      <c r="H405" s="926">
        <v>0</v>
      </c>
      <c r="I405" s="42"/>
      <c r="J405" s="926"/>
      <c r="K405" s="926">
        <v>0</v>
      </c>
      <c r="L405" s="926">
        <v>0</v>
      </c>
      <c r="M405" s="42"/>
      <c r="N405" s="926">
        <v>0</v>
      </c>
      <c r="O405" s="927"/>
    </row>
    <row r="406" spans="1:15">
      <c r="A406" s="47">
        <v>46</v>
      </c>
      <c r="B406" s="48" t="s">
        <v>1186</v>
      </c>
      <c r="C406" s="42"/>
      <c r="D406" s="48" t="s">
        <v>287</v>
      </c>
      <c r="E406" s="42" t="s">
        <v>640</v>
      </c>
      <c r="F406" s="48"/>
      <c r="G406" s="48">
        <v>0</v>
      </c>
      <c r="H406" s="48">
        <v>0</v>
      </c>
      <c r="I406" s="42"/>
      <c r="J406" s="48"/>
      <c r="K406" s="48">
        <v>0</v>
      </c>
      <c r="L406" s="48">
        <v>0</v>
      </c>
      <c r="M406" s="42"/>
      <c r="N406" s="48">
        <v>0</v>
      </c>
      <c r="O406" s="919"/>
    </row>
    <row r="407" spans="1:15">
      <c r="A407" s="925">
        <v>47</v>
      </c>
      <c r="B407" s="926" t="s">
        <v>316</v>
      </c>
      <c r="C407" s="42"/>
      <c r="D407" s="926" t="s">
        <v>308</v>
      </c>
      <c r="E407" s="42" t="s">
        <v>640</v>
      </c>
      <c r="F407" s="926">
        <v>3942010.1680410001</v>
      </c>
      <c r="G407" s="926">
        <v>0</v>
      </c>
      <c r="H407" s="926">
        <v>3942010.1680410001</v>
      </c>
      <c r="I407" s="42"/>
      <c r="J407" s="926">
        <v>11185043</v>
      </c>
      <c r="K407" s="926">
        <v>0</v>
      </c>
      <c r="L407" s="926">
        <v>11185043</v>
      </c>
      <c r="M407" s="42"/>
      <c r="N407" s="926">
        <v>-7243032.8319589999</v>
      </c>
      <c r="O407" s="927" t="s">
        <v>2170</v>
      </c>
    </row>
    <row r="408" spans="1:15">
      <c r="A408" s="47">
        <v>48</v>
      </c>
      <c r="B408" s="48" t="s">
        <v>333</v>
      </c>
      <c r="C408" s="42"/>
      <c r="D408" s="48" t="s">
        <v>309</v>
      </c>
      <c r="E408" s="42" t="s">
        <v>640</v>
      </c>
      <c r="F408" s="48"/>
      <c r="G408" s="48">
        <v>0</v>
      </c>
      <c r="H408" s="48">
        <v>0</v>
      </c>
      <c r="I408" s="42"/>
      <c r="J408" s="48"/>
      <c r="K408" s="48">
        <v>0</v>
      </c>
      <c r="L408" s="48">
        <v>0</v>
      </c>
      <c r="M408" s="42"/>
      <c r="N408" s="48">
        <v>0</v>
      </c>
      <c r="O408" s="919"/>
    </row>
    <row r="409" spans="1:15">
      <c r="A409" s="925">
        <v>49</v>
      </c>
      <c r="B409" s="926" t="s">
        <v>1187</v>
      </c>
      <c r="C409" s="42"/>
      <c r="D409" s="926" t="s">
        <v>310</v>
      </c>
      <c r="E409" s="42" t="s">
        <v>640</v>
      </c>
      <c r="F409" s="926"/>
      <c r="G409" s="926">
        <v>0</v>
      </c>
      <c r="H409" s="926">
        <v>0</v>
      </c>
      <c r="I409" s="42"/>
      <c r="J409" s="926"/>
      <c r="K409" s="926">
        <v>0</v>
      </c>
      <c r="L409" s="926">
        <v>0</v>
      </c>
      <c r="M409" s="42"/>
      <c r="N409" s="926">
        <v>0</v>
      </c>
      <c r="O409" s="927"/>
    </row>
    <row r="410" spans="1:15">
      <c r="A410" s="47">
        <v>50</v>
      </c>
      <c r="B410" s="48" t="s">
        <v>1188</v>
      </c>
      <c r="C410" s="42"/>
      <c r="D410" s="48" t="s">
        <v>1161</v>
      </c>
      <c r="E410" s="42" t="s">
        <v>640</v>
      </c>
      <c r="F410" s="48"/>
      <c r="G410" s="48">
        <v>0</v>
      </c>
      <c r="H410" s="48">
        <v>0</v>
      </c>
      <c r="I410" s="42"/>
      <c r="J410" s="48"/>
      <c r="K410" s="48">
        <v>0</v>
      </c>
      <c r="L410" s="48">
        <v>0</v>
      </c>
      <c r="M410" s="42"/>
      <c r="N410" s="48">
        <v>0</v>
      </c>
      <c r="O410" s="919"/>
    </row>
    <row r="411" spans="1:15" ht="16" thickBot="1">
      <c r="A411" s="920"/>
      <c r="B411" s="920" t="s">
        <v>1162</v>
      </c>
      <c r="C411" s="42"/>
      <c r="D411" s="932"/>
      <c r="E411" s="42" t="s">
        <v>640</v>
      </c>
      <c r="F411" s="932">
        <v>7879598069.7699347</v>
      </c>
      <c r="G411" s="932">
        <v>0</v>
      </c>
      <c r="H411" s="932">
        <v>7879598069.7699347</v>
      </c>
      <c r="I411" s="42"/>
      <c r="J411" s="932">
        <v>7886890780.6018934</v>
      </c>
      <c r="K411" s="932">
        <v>-47136</v>
      </c>
      <c r="L411" s="932">
        <v>7886843644.6018934</v>
      </c>
      <c r="M411" s="42"/>
      <c r="N411" s="932">
        <v>-7245574.8319589999</v>
      </c>
      <c r="O411" s="920"/>
    </row>
    <row r="412" spans="1:15" ht="16" thickTop="1">
      <c r="A412" s="49"/>
      <c r="B412" s="49"/>
      <c r="C412" s="50"/>
      <c r="D412" s="51"/>
      <c r="E412" s="42" t="s">
        <v>640</v>
      </c>
      <c r="F412" s="51"/>
      <c r="G412" s="51"/>
      <c r="H412" s="51"/>
      <c r="I412" s="50"/>
      <c r="J412" s="51"/>
      <c r="K412" s="51"/>
      <c r="L412" s="51"/>
      <c r="M412" s="51"/>
      <c r="N412" s="51"/>
      <c r="O412" s="49"/>
    </row>
    <row r="413" spans="1:15">
      <c r="A413" s="1366" t="s">
        <v>335</v>
      </c>
      <c r="B413" s="1366"/>
      <c r="C413" s="42"/>
      <c r="D413" s="929"/>
      <c r="E413" s="42" t="s">
        <v>640</v>
      </c>
      <c r="F413" s="929">
        <v>0</v>
      </c>
      <c r="G413" s="929">
        <v>0</v>
      </c>
      <c r="H413" s="929">
        <v>0</v>
      </c>
      <c r="I413" s="42"/>
      <c r="J413" s="929">
        <v>0</v>
      </c>
      <c r="K413" s="929">
        <v>0</v>
      </c>
      <c r="L413" s="929">
        <v>0</v>
      </c>
      <c r="M413" s="42"/>
      <c r="N413" s="929">
        <v>0</v>
      </c>
      <c r="O413" s="930"/>
    </row>
    <row r="414" spans="1:15">
      <c r="A414" s="925">
        <v>51</v>
      </c>
      <c r="B414" s="926" t="s">
        <v>1211</v>
      </c>
      <c r="C414" s="42"/>
      <c r="D414" s="926" t="s">
        <v>33</v>
      </c>
      <c r="E414" s="42" t="s">
        <v>640</v>
      </c>
      <c r="F414" s="926"/>
      <c r="G414" s="926">
        <v>0</v>
      </c>
      <c r="H414" s="926">
        <v>0</v>
      </c>
      <c r="I414" s="42"/>
      <c r="J414" s="926"/>
      <c r="K414" s="926">
        <v>0</v>
      </c>
      <c r="L414" s="926">
        <v>0</v>
      </c>
      <c r="M414" s="42"/>
      <c r="N414" s="926">
        <v>0</v>
      </c>
      <c r="O414" s="927"/>
    </row>
    <row r="415" spans="1:15">
      <c r="A415" s="47">
        <v>52</v>
      </c>
      <c r="B415" s="48" t="s">
        <v>1212</v>
      </c>
      <c r="C415" s="42"/>
      <c r="D415" s="48" t="s">
        <v>33</v>
      </c>
      <c r="E415" s="42" t="s">
        <v>640</v>
      </c>
      <c r="F415" s="48"/>
      <c r="G415" s="48">
        <v>0</v>
      </c>
      <c r="H415" s="48">
        <v>0</v>
      </c>
      <c r="I415" s="42"/>
      <c r="J415" s="48"/>
      <c r="K415" s="48">
        <v>0</v>
      </c>
      <c r="L415" s="48">
        <v>0</v>
      </c>
      <c r="M415" s="42"/>
      <c r="N415" s="48">
        <v>0</v>
      </c>
      <c r="O415" s="928"/>
    </row>
    <row r="416" spans="1:15">
      <c r="A416" s="925">
        <v>53</v>
      </c>
      <c r="B416" s="926" t="s">
        <v>1213</v>
      </c>
      <c r="C416" s="42"/>
      <c r="D416" s="926" t="s">
        <v>33</v>
      </c>
      <c r="E416" s="42" t="s">
        <v>640</v>
      </c>
      <c r="F416" s="926"/>
      <c r="G416" s="926">
        <v>0</v>
      </c>
      <c r="H416" s="926">
        <v>0</v>
      </c>
      <c r="I416" s="42"/>
      <c r="J416" s="926"/>
      <c r="K416" s="926">
        <v>0</v>
      </c>
      <c r="L416" s="926">
        <v>0</v>
      </c>
      <c r="M416" s="42"/>
      <c r="N416" s="926">
        <v>0</v>
      </c>
      <c r="O416" s="927"/>
    </row>
    <row r="417" spans="1:15">
      <c r="A417" s="47">
        <v>54</v>
      </c>
      <c r="B417" s="48" t="s">
        <v>845</v>
      </c>
      <c r="C417" s="42"/>
      <c r="D417" s="48" t="s">
        <v>33</v>
      </c>
      <c r="E417" s="42" t="s">
        <v>640</v>
      </c>
      <c r="F417" s="48"/>
      <c r="G417" s="48">
        <v>0</v>
      </c>
      <c r="H417" s="48">
        <v>0</v>
      </c>
      <c r="I417" s="42"/>
      <c r="J417" s="48"/>
      <c r="K417" s="48">
        <v>0</v>
      </c>
      <c r="L417" s="48">
        <v>0</v>
      </c>
      <c r="M417" s="42"/>
      <c r="N417" s="48">
        <v>0</v>
      </c>
      <c r="O417" s="928"/>
    </row>
    <row r="418" spans="1:15">
      <c r="A418" s="49"/>
      <c r="B418" s="49"/>
      <c r="C418" s="50"/>
      <c r="D418" s="51"/>
      <c r="E418" s="42" t="s">
        <v>640</v>
      </c>
      <c r="F418" s="51"/>
      <c r="G418" s="51"/>
      <c r="H418" s="51"/>
      <c r="I418" s="50"/>
      <c r="J418" s="51"/>
      <c r="K418" s="51"/>
      <c r="L418" s="51"/>
      <c r="M418" s="51"/>
      <c r="N418" s="51"/>
      <c r="O418" s="49"/>
    </row>
    <row r="419" spans="1:15">
      <c r="A419" s="1366" t="s">
        <v>336</v>
      </c>
      <c r="B419" s="1366"/>
      <c r="C419" s="42"/>
      <c r="D419" s="929"/>
      <c r="E419" s="42" t="s">
        <v>640</v>
      </c>
      <c r="F419" s="929">
        <v>1314887082.1648762</v>
      </c>
      <c r="G419" s="929">
        <v>0</v>
      </c>
      <c r="H419" s="929">
        <v>1314887082.1648762</v>
      </c>
      <c r="I419" s="42"/>
      <c r="J419" s="929">
        <v>0</v>
      </c>
      <c r="K419" s="929">
        <v>0</v>
      </c>
      <c r="L419" s="929">
        <v>0</v>
      </c>
      <c r="M419" s="42"/>
      <c r="N419" s="929">
        <v>1314887082.1648762</v>
      </c>
      <c r="O419" s="930"/>
    </row>
    <row r="420" spans="1:15">
      <c r="A420" s="925">
        <v>55</v>
      </c>
      <c r="B420" s="926" t="s">
        <v>2055</v>
      </c>
      <c r="C420" s="42"/>
      <c r="D420" s="926" t="s">
        <v>2047</v>
      </c>
      <c r="E420" s="42" t="s">
        <v>640</v>
      </c>
      <c r="F420" s="926"/>
      <c r="G420" s="926">
        <v>0</v>
      </c>
      <c r="H420" s="926">
        <v>0</v>
      </c>
      <c r="I420" s="42"/>
      <c r="J420" s="926"/>
      <c r="K420" s="926">
        <v>0</v>
      </c>
      <c r="L420" s="926">
        <v>0</v>
      </c>
      <c r="M420" s="42"/>
      <c r="N420" s="926">
        <v>0</v>
      </c>
      <c r="O420" s="927"/>
    </row>
    <row r="421" spans="1:15">
      <c r="A421" s="47">
        <v>56</v>
      </c>
      <c r="B421" s="48" t="s">
        <v>2056</v>
      </c>
      <c r="C421" s="42"/>
      <c r="D421" s="48" t="s">
        <v>2057</v>
      </c>
      <c r="E421" s="42" t="s">
        <v>640</v>
      </c>
      <c r="F421" s="48"/>
      <c r="G421" s="48">
        <v>0</v>
      </c>
      <c r="H421" s="48">
        <v>0</v>
      </c>
      <c r="I421" s="42"/>
      <c r="J421" s="48"/>
      <c r="K421" s="48">
        <v>0</v>
      </c>
      <c r="L421" s="48">
        <v>0</v>
      </c>
      <c r="M421" s="42"/>
      <c r="N421" s="48">
        <v>0</v>
      </c>
      <c r="O421" s="928"/>
    </row>
    <row r="422" spans="1:15">
      <c r="A422" s="925">
        <v>57</v>
      </c>
      <c r="B422" s="926" t="s">
        <v>2058</v>
      </c>
      <c r="C422" s="42"/>
      <c r="D422" s="926" t="s">
        <v>2047</v>
      </c>
      <c r="E422" s="42" t="s">
        <v>640</v>
      </c>
      <c r="F422" s="926"/>
      <c r="G422" s="926">
        <v>0</v>
      </c>
      <c r="H422" s="926">
        <v>0</v>
      </c>
      <c r="I422" s="42"/>
      <c r="J422" s="926"/>
      <c r="K422" s="926">
        <v>0</v>
      </c>
      <c r="L422" s="926">
        <v>0</v>
      </c>
      <c r="M422" s="42"/>
      <c r="N422" s="926">
        <v>0</v>
      </c>
      <c r="O422" s="927"/>
    </row>
    <row r="423" spans="1:15">
      <c r="A423" s="47">
        <v>58</v>
      </c>
      <c r="B423" s="48" t="s">
        <v>2059</v>
      </c>
      <c r="C423" s="42"/>
      <c r="D423" s="48" t="s">
        <v>2047</v>
      </c>
      <c r="E423" s="42" t="s">
        <v>640</v>
      </c>
      <c r="F423" s="48"/>
      <c r="G423" s="48">
        <v>0</v>
      </c>
      <c r="H423" s="48">
        <v>0</v>
      </c>
      <c r="I423" s="42"/>
      <c r="J423" s="48"/>
      <c r="K423" s="48">
        <v>0</v>
      </c>
      <c r="L423" s="48">
        <v>0</v>
      </c>
      <c r="M423" s="42"/>
      <c r="N423" s="48">
        <v>0</v>
      </c>
      <c r="O423" s="928"/>
    </row>
    <row r="424" spans="1:15">
      <c r="A424" s="925">
        <v>59</v>
      </c>
      <c r="B424" s="926" t="s">
        <v>2060</v>
      </c>
      <c r="C424" s="42"/>
      <c r="D424" s="926" t="s">
        <v>2047</v>
      </c>
      <c r="E424" s="42"/>
      <c r="F424" s="926"/>
      <c r="G424" s="926">
        <v>0</v>
      </c>
      <c r="H424" s="926">
        <v>0</v>
      </c>
      <c r="I424" s="42"/>
      <c r="J424" s="926"/>
      <c r="K424" s="926">
        <v>0</v>
      </c>
      <c r="L424" s="926">
        <v>0</v>
      </c>
      <c r="M424" s="42"/>
      <c r="N424" s="926">
        <v>0</v>
      </c>
      <c r="O424" s="927"/>
    </row>
    <row r="425" spans="1:15">
      <c r="A425" s="47">
        <v>60</v>
      </c>
      <c r="B425" s="48" t="s">
        <v>2061</v>
      </c>
      <c r="C425" s="42"/>
      <c r="D425" s="48" t="s">
        <v>2047</v>
      </c>
      <c r="E425" s="42"/>
      <c r="F425" s="48"/>
      <c r="G425" s="48">
        <v>0</v>
      </c>
      <c r="H425" s="48">
        <v>0</v>
      </c>
      <c r="I425" s="42"/>
      <c r="J425" s="48"/>
      <c r="K425" s="48">
        <v>0</v>
      </c>
      <c r="L425" s="48">
        <v>0</v>
      </c>
      <c r="M425" s="42"/>
      <c r="N425" s="48">
        <v>0</v>
      </c>
      <c r="O425" s="928"/>
    </row>
    <row r="426" spans="1:15">
      <c r="A426" s="925">
        <v>61</v>
      </c>
      <c r="B426" s="926" t="s">
        <v>2062</v>
      </c>
      <c r="C426" s="42"/>
      <c r="D426" s="926" t="s">
        <v>2047</v>
      </c>
      <c r="E426" s="42"/>
      <c r="F426" s="926"/>
      <c r="G426" s="926">
        <v>0</v>
      </c>
      <c r="H426" s="926">
        <v>0</v>
      </c>
      <c r="I426" s="42"/>
      <c r="J426" s="926"/>
      <c r="K426" s="926">
        <v>0</v>
      </c>
      <c r="L426" s="926">
        <v>0</v>
      </c>
      <c r="M426" s="42"/>
      <c r="N426" s="926">
        <v>0</v>
      </c>
      <c r="O426" s="927"/>
    </row>
    <row r="427" spans="1:15">
      <c r="A427" s="47">
        <v>62</v>
      </c>
      <c r="B427" s="48" t="s">
        <v>2063</v>
      </c>
      <c r="C427" s="42"/>
      <c r="D427" s="48" t="s">
        <v>2047</v>
      </c>
      <c r="E427" s="42"/>
      <c r="F427" s="48"/>
      <c r="G427" s="48">
        <v>0</v>
      </c>
      <c r="H427" s="48">
        <v>0</v>
      </c>
      <c r="I427" s="42"/>
      <c r="J427" s="48"/>
      <c r="K427" s="48">
        <v>0</v>
      </c>
      <c r="L427" s="48">
        <v>0</v>
      </c>
      <c r="M427" s="42"/>
      <c r="N427" s="48">
        <v>0</v>
      </c>
      <c r="O427" s="928"/>
    </row>
    <row r="428" spans="1:15">
      <c r="A428" s="925">
        <v>63</v>
      </c>
      <c r="B428" s="926" t="s">
        <v>2064</v>
      </c>
      <c r="C428" s="42"/>
      <c r="D428" s="926" t="s">
        <v>2047</v>
      </c>
      <c r="E428" s="42"/>
      <c r="F428" s="926"/>
      <c r="G428" s="926">
        <v>0</v>
      </c>
      <c r="H428" s="926">
        <v>0</v>
      </c>
      <c r="I428" s="42"/>
      <c r="J428" s="926"/>
      <c r="K428" s="926">
        <v>0</v>
      </c>
      <c r="L428" s="926">
        <v>0</v>
      </c>
      <c r="M428" s="42"/>
      <c r="N428" s="926">
        <v>0</v>
      </c>
      <c r="O428" s="927"/>
    </row>
    <row r="429" spans="1:15">
      <c r="A429" s="47">
        <v>64</v>
      </c>
      <c r="B429" s="48" t="s">
        <v>2181</v>
      </c>
      <c r="C429" s="42"/>
      <c r="D429" s="48"/>
      <c r="E429" s="42"/>
      <c r="F429" s="934">
        <v>1314887082.1648762</v>
      </c>
      <c r="G429" s="48">
        <v>0</v>
      </c>
      <c r="H429" s="48">
        <v>1314887082.1648762</v>
      </c>
      <c r="I429" s="42"/>
      <c r="J429" s="48"/>
      <c r="K429" s="48">
        <v>0</v>
      </c>
      <c r="L429" s="48">
        <v>0</v>
      </c>
      <c r="M429" s="42"/>
      <c r="N429" s="48">
        <v>1314887082.1648762</v>
      </c>
      <c r="O429" s="928"/>
    </row>
    <row r="430" spans="1:15">
      <c r="A430" s="49"/>
      <c r="B430" s="49"/>
      <c r="C430" s="50"/>
      <c r="D430" s="51"/>
      <c r="E430" s="42" t="s">
        <v>640</v>
      </c>
      <c r="F430" s="51"/>
      <c r="G430" s="51"/>
      <c r="H430" s="51"/>
      <c r="I430" s="50"/>
      <c r="J430" s="51"/>
      <c r="K430" s="51"/>
      <c r="L430" s="51"/>
      <c r="M430" s="51"/>
      <c r="N430" s="51"/>
      <c r="O430" s="49"/>
    </row>
    <row r="431" spans="1:15">
      <c r="A431" s="1366" t="s">
        <v>2172</v>
      </c>
      <c r="B431" s="1366"/>
      <c r="C431" s="42"/>
      <c r="D431" s="929"/>
      <c r="E431" s="42" t="s">
        <v>640</v>
      </c>
      <c r="F431" s="929">
        <v>0</v>
      </c>
      <c r="G431" s="929">
        <v>0</v>
      </c>
      <c r="H431" s="929">
        <v>0</v>
      </c>
      <c r="I431" s="42"/>
      <c r="J431" s="929">
        <v>0</v>
      </c>
      <c r="K431" s="929">
        <v>0</v>
      </c>
      <c r="L431" s="929">
        <v>0</v>
      </c>
      <c r="M431" s="42"/>
      <c r="N431" s="929">
        <v>0</v>
      </c>
      <c r="O431" s="930"/>
    </row>
    <row r="432" spans="1:15">
      <c r="A432" s="925">
        <v>65</v>
      </c>
      <c r="B432" s="926" t="s">
        <v>1217</v>
      </c>
      <c r="C432" s="42"/>
      <c r="D432" s="926" t="s">
        <v>1163</v>
      </c>
      <c r="E432" s="42" t="s">
        <v>640</v>
      </c>
      <c r="F432" s="926"/>
      <c r="G432" s="926">
        <v>0</v>
      </c>
      <c r="H432" s="926">
        <v>0</v>
      </c>
      <c r="I432" s="42"/>
      <c r="J432" s="926"/>
      <c r="K432" s="926">
        <v>0</v>
      </c>
      <c r="L432" s="926">
        <v>0</v>
      </c>
      <c r="M432" s="42"/>
      <c r="N432" s="926">
        <v>0</v>
      </c>
      <c r="O432" s="927"/>
    </row>
    <row r="433" spans="1:15">
      <c r="A433" s="47">
        <v>66</v>
      </c>
      <c r="B433" s="48" t="s">
        <v>1218</v>
      </c>
      <c r="C433" s="42"/>
      <c r="D433" s="48" t="s">
        <v>1164</v>
      </c>
      <c r="E433" s="42" t="s">
        <v>640</v>
      </c>
      <c r="F433" s="48"/>
      <c r="G433" s="48">
        <v>0</v>
      </c>
      <c r="H433" s="48">
        <v>0</v>
      </c>
      <c r="I433" s="42"/>
      <c r="J433" s="48"/>
      <c r="K433" s="48">
        <v>0</v>
      </c>
      <c r="L433" s="48">
        <v>0</v>
      </c>
      <c r="M433" s="42"/>
      <c r="N433" s="48">
        <v>0</v>
      </c>
      <c r="O433" s="928"/>
    </row>
    <row r="434" spans="1:15">
      <c r="A434" s="925">
        <v>67</v>
      </c>
      <c r="B434" s="926" t="s">
        <v>1219</v>
      </c>
      <c r="C434" s="42"/>
      <c r="D434" s="926" t="s">
        <v>2066</v>
      </c>
      <c r="E434" s="42" t="s">
        <v>640</v>
      </c>
      <c r="F434" s="926"/>
      <c r="G434" s="926">
        <v>0</v>
      </c>
      <c r="H434" s="926">
        <v>0</v>
      </c>
      <c r="I434" s="42"/>
      <c r="J434" s="926"/>
      <c r="K434" s="926">
        <v>0</v>
      </c>
      <c r="L434" s="926">
        <v>0</v>
      </c>
      <c r="M434" s="42"/>
      <c r="N434" s="926">
        <v>0</v>
      </c>
      <c r="O434" s="927"/>
    </row>
    <row r="435" spans="1:15">
      <c r="A435" s="47">
        <v>68</v>
      </c>
      <c r="B435" s="48" t="s">
        <v>1189</v>
      </c>
      <c r="C435" s="42"/>
      <c r="D435" s="48" t="s">
        <v>1165</v>
      </c>
      <c r="E435" s="42" t="s">
        <v>640</v>
      </c>
      <c r="F435" s="48"/>
      <c r="G435" s="48">
        <v>0</v>
      </c>
      <c r="H435" s="48">
        <v>0</v>
      </c>
      <c r="I435" s="42"/>
      <c r="J435" s="48"/>
      <c r="K435" s="48">
        <v>0</v>
      </c>
      <c r="L435" s="48">
        <v>0</v>
      </c>
      <c r="M435" s="42"/>
      <c r="N435" s="48">
        <v>0</v>
      </c>
      <c r="O435" s="928"/>
    </row>
    <row r="439" spans="1:15">
      <c r="A439" s="40"/>
      <c r="B439" s="41" t="s">
        <v>1150</v>
      </c>
      <c r="C439" s="42"/>
      <c r="D439" s="42"/>
      <c r="E439" s="42"/>
      <c r="F439" s="933" t="s">
        <v>20</v>
      </c>
      <c r="G439" s="933"/>
      <c r="H439" s="42"/>
      <c r="I439" s="42"/>
      <c r="J439" s="42"/>
      <c r="K439" s="41" t="s">
        <v>1151</v>
      </c>
      <c r="L439" s="44">
        <v>2021</v>
      </c>
      <c r="M439" s="42"/>
      <c r="N439" s="45">
        <v>586.96199999999999</v>
      </c>
      <c r="O439" s="919"/>
    </row>
    <row r="440" spans="1:15">
      <c r="A440" s="40"/>
      <c r="B440" s="46"/>
      <c r="C440" s="42"/>
      <c r="D440" s="42"/>
      <c r="E440" s="42"/>
      <c r="F440" s="42"/>
      <c r="G440" s="42"/>
      <c r="H440" s="42"/>
      <c r="I440" s="42"/>
      <c r="J440" s="42"/>
      <c r="K440" s="42"/>
      <c r="L440" s="42"/>
      <c r="M440" s="42"/>
      <c r="N440" s="42"/>
      <c r="O440" s="919"/>
    </row>
    <row r="441" spans="1:15">
      <c r="A441" s="1367" t="s">
        <v>0</v>
      </c>
      <c r="B441" s="1369" t="s">
        <v>425</v>
      </c>
      <c r="C441" s="42"/>
      <c r="D441" s="1371" t="s">
        <v>1152</v>
      </c>
      <c r="E441" s="42"/>
      <c r="F441" s="1373" t="s">
        <v>1153</v>
      </c>
      <c r="G441" s="1373"/>
      <c r="H441" s="1373"/>
      <c r="I441" s="42"/>
      <c r="J441" s="1373" t="s">
        <v>1154</v>
      </c>
      <c r="K441" s="1373"/>
      <c r="L441" s="1373"/>
      <c r="M441" s="42"/>
      <c r="N441" s="1364" t="s">
        <v>1155</v>
      </c>
      <c r="O441" s="1364" t="s">
        <v>430</v>
      </c>
    </row>
    <row r="442" spans="1:15" ht="16" thickBot="1">
      <c r="A442" s="1368"/>
      <c r="B442" s="1370"/>
      <c r="C442" s="42"/>
      <c r="D442" s="1372"/>
      <c r="E442" s="42"/>
      <c r="F442" s="921" t="s">
        <v>1156</v>
      </c>
      <c r="G442" s="922" t="s">
        <v>1157</v>
      </c>
      <c r="H442" s="922" t="s">
        <v>1158</v>
      </c>
      <c r="I442" s="42"/>
      <c r="J442" s="922" t="s">
        <v>1156</v>
      </c>
      <c r="K442" s="922" t="s">
        <v>1157</v>
      </c>
      <c r="L442" s="922" t="s">
        <v>1158</v>
      </c>
      <c r="M442" s="42"/>
      <c r="N442" s="1365"/>
      <c r="O442" s="1365"/>
    </row>
    <row r="443" spans="1:15" ht="16" thickTop="1">
      <c r="A443" s="1374" t="s">
        <v>668</v>
      </c>
      <c r="B443" s="1374"/>
      <c r="C443" s="42"/>
      <c r="D443" s="923"/>
      <c r="E443" s="42" t="s">
        <v>640</v>
      </c>
      <c r="F443" s="923">
        <v>0</v>
      </c>
      <c r="G443" s="923">
        <v>0</v>
      </c>
      <c r="H443" s="923">
        <v>0</v>
      </c>
      <c r="I443" s="42"/>
      <c r="J443" s="923">
        <v>0</v>
      </c>
      <c r="K443" s="923">
        <v>0</v>
      </c>
      <c r="L443" s="923">
        <v>0</v>
      </c>
      <c r="M443" s="42"/>
      <c r="N443" s="923">
        <v>0</v>
      </c>
      <c r="O443" s="924"/>
    </row>
    <row r="444" spans="1:15">
      <c r="A444" s="925">
        <v>1</v>
      </c>
      <c r="B444" s="926" t="s">
        <v>1166</v>
      </c>
      <c r="C444" s="42"/>
      <c r="D444" s="926" t="s">
        <v>291</v>
      </c>
      <c r="E444" s="42" t="s">
        <v>640</v>
      </c>
      <c r="F444" s="926"/>
      <c r="G444" s="926">
        <v>0</v>
      </c>
      <c r="H444" s="926">
        <v>0</v>
      </c>
      <c r="I444" s="42"/>
      <c r="J444" s="926"/>
      <c r="K444" s="926">
        <v>0</v>
      </c>
      <c r="L444" s="926">
        <v>0</v>
      </c>
      <c r="M444" s="42"/>
      <c r="N444" s="926">
        <v>0</v>
      </c>
      <c r="O444" s="927"/>
    </row>
    <row r="445" spans="1:15">
      <c r="A445" s="47">
        <v>2</v>
      </c>
      <c r="B445" s="48" t="s">
        <v>328</v>
      </c>
      <c r="C445" s="42"/>
      <c r="D445" s="48" t="s">
        <v>291</v>
      </c>
      <c r="E445" s="42" t="s">
        <v>640</v>
      </c>
      <c r="F445" s="48"/>
      <c r="G445" s="48">
        <v>0</v>
      </c>
      <c r="H445" s="48">
        <v>0</v>
      </c>
      <c r="I445" s="42"/>
      <c r="J445" s="48"/>
      <c r="K445" s="48">
        <v>0</v>
      </c>
      <c r="L445" s="48">
        <v>0</v>
      </c>
      <c r="M445" s="42"/>
      <c r="N445" s="48">
        <v>0</v>
      </c>
      <c r="O445" s="928"/>
    </row>
    <row r="446" spans="1:15">
      <c r="A446" s="925">
        <v>3</v>
      </c>
      <c r="B446" s="926" t="s">
        <v>329</v>
      </c>
      <c r="C446" s="42"/>
      <c r="D446" s="926" t="s">
        <v>291</v>
      </c>
      <c r="E446" s="42" t="s">
        <v>640</v>
      </c>
      <c r="F446" s="926"/>
      <c r="G446" s="926">
        <v>0</v>
      </c>
      <c r="H446" s="926">
        <v>0</v>
      </c>
      <c r="I446" s="42"/>
      <c r="J446" s="926"/>
      <c r="K446" s="926">
        <v>0</v>
      </c>
      <c r="L446" s="926">
        <v>0</v>
      </c>
      <c r="M446" s="42"/>
      <c r="N446" s="926">
        <v>0</v>
      </c>
      <c r="O446" s="927"/>
    </row>
    <row r="447" spans="1:15">
      <c r="A447" s="47">
        <v>4</v>
      </c>
      <c r="B447" s="48" t="s">
        <v>1167</v>
      </c>
      <c r="C447" s="42"/>
      <c r="D447" s="48" t="s">
        <v>320</v>
      </c>
      <c r="E447" s="42" t="s">
        <v>640</v>
      </c>
      <c r="F447" s="48"/>
      <c r="G447" s="48">
        <v>0</v>
      </c>
      <c r="H447" s="48">
        <v>0</v>
      </c>
      <c r="I447" s="42"/>
      <c r="J447" s="48"/>
      <c r="K447" s="48">
        <v>0</v>
      </c>
      <c r="L447" s="48">
        <v>0</v>
      </c>
      <c r="M447" s="42"/>
      <c r="N447" s="48">
        <v>0</v>
      </c>
      <c r="O447" s="928"/>
    </row>
    <row r="448" spans="1:15">
      <c r="A448" s="925">
        <v>5</v>
      </c>
      <c r="B448" s="926" t="s">
        <v>1168</v>
      </c>
      <c r="C448" s="42"/>
      <c r="D448" s="926" t="s">
        <v>320</v>
      </c>
      <c r="E448" s="42" t="s">
        <v>640</v>
      </c>
      <c r="F448" s="926"/>
      <c r="G448" s="926">
        <v>0</v>
      </c>
      <c r="H448" s="926">
        <v>0</v>
      </c>
      <c r="I448" s="42"/>
      <c r="J448" s="926"/>
      <c r="K448" s="926">
        <v>0</v>
      </c>
      <c r="L448" s="926">
        <v>0</v>
      </c>
      <c r="M448" s="42"/>
      <c r="N448" s="926">
        <v>0</v>
      </c>
      <c r="O448" s="927"/>
    </row>
    <row r="449" spans="1:15">
      <c r="A449" s="47">
        <v>6</v>
      </c>
      <c r="B449" s="48" t="s">
        <v>1169</v>
      </c>
      <c r="C449" s="42"/>
      <c r="D449" s="48" t="s">
        <v>320</v>
      </c>
      <c r="E449" s="42" t="s">
        <v>640</v>
      </c>
      <c r="F449" s="48"/>
      <c r="G449" s="48">
        <v>0</v>
      </c>
      <c r="H449" s="48">
        <v>0</v>
      </c>
      <c r="I449" s="42"/>
      <c r="J449" s="48"/>
      <c r="K449" s="48">
        <v>0</v>
      </c>
      <c r="L449" s="48">
        <v>0</v>
      </c>
      <c r="M449" s="42"/>
      <c r="N449" s="48">
        <v>0</v>
      </c>
      <c r="O449" s="928"/>
    </row>
    <row r="450" spans="1:15">
      <c r="A450" s="1366" t="s">
        <v>1159</v>
      </c>
      <c r="B450" s="1366"/>
      <c r="C450" s="42"/>
      <c r="D450" s="929"/>
      <c r="E450" s="42" t="s">
        <v>640</v>
      </c>
      <c r="F450" s="929">
        <v>0</v>
      </c>
      <c r="G450" s="929">
        <v>0</v>
      </c>
      <c r="H450" s="929">
        <v>0</v>
      </c>
      <c r="I450" s="42"/>
      <c r="J450" s="929">
        <v>0</v>
      </c>
      <c r="K450" s="929">
        <v>0</v>
      </c>
      <c r="L450" s="929">
        <v>0</v>
      </c>
      <c r="M450" s="42"/>
      <c r="N450" s="929">
        <v>0</v>
      </c>
      <c r="O450" s="930"/>
    </row>
    <row r="451" spans="1:15">
      <c r="A451" s="925">
        <v>7</v>
      </c>
      <c r="B451" s="926" t="s">
        <v>1170</v>
      </c>
      <c r="C451" s="42"/>
      <c r="D451" s="926" t="s">
        <v>291</v>
      </c>
      <c r="E451" s="42" t="s">
        <v>640</v>
      </c>
      <c r="F451" s="926"/>
      <c r="G451" s="926">
        <v>0</v>
      </c>
      <c r="H451" s="926">
        <v>0</v>
      </c>
      <c r="I451" s="42"/>
      <c r="J451" s="926"/>
      <c r="K451" s="926">
        <v>0</v>
      </c>
      <c r="L451" s="926">
        <v>0</v>
      </c>
      <c r="M451" s="42"/>
      <c r="N451" s="926">
        <v>0</v>
      </c>
      <c r="O451" s="927"/>
    </row>
    <row r="452" spans="1:15">
      <c r="A452" s="47">
        <v>8</v>
      </c>
      <c r="B452" s="48" t="s">
        <v>1171</v>
      </c>
      <c r="C452" s="42"/>
      <c r="D452" s="48" t="s">
        <v>291</v>
      </c>
      <c r="E452" s="42" t="s">
        <v>640</v>
      </c>
      <c r="F452" s="48"/>
      <c r="G452" s="48">
        <v>0</v>
      </c>
      <c r="H452" s="48">
        <v>0</v>
      </c>
      <c r="I452" s="42"/>
      <c r="J452" s="48"/>
      <c r="K452" s="48">
        <v>0</v>
      </c>
      <c r="L452" s="48">
        <v>0</v>
      </c>
      <c r="M452" s="42"/>
      <c r="N452" s="48">
        <v>0</v>
      </c>
      <c r="O452" s="928"/>
    </row>
    <row r="453" spans="1:15">
      <c r="A453" s="925">
        <v>9</v>
      </c>
      <c r="B453" s="926" t="s">
        <v>1172</v>
      </c>
      <c r="C453" s="42"/>
      <c r="D453" s="926" t="s">
        <v>291</v>
      </c>
      <c r="E453" s="42" t="s">
        <v>640</v>
      </c>
      <c r="F453" s="926"/>
      <c r="G453" s="926">
        <v>0</v>
      </c>
      <c r="H453" s="926">
        <v>0</v>
      </c>
      <c r="I453" s="42"/>
      <c r="J453" s="926"/>
      <c r="K453" s="926">
        <v>0</v>
      </c>
      <c r="L453" s="926">
        <v>0</v>
      </c>
      <c r="M453" s="42"/>
      <c r="N453" s="926">
        <v>0</v>
      </c>
      <c r="O453" s="927"/>
    </row>
    <row r="454" spans="1:15">
      <c r="A454" s="47">
        <v>10</v>
      </c>
      <c r="B454" s="48" t="s">
        <v>1173</v>
      </c>
      <c r="C454" s="42"/>
      <c r="D454" s="48" t="s">
        <v>293</v>
      </c>
      <c r="E454" s="42" t="s">
        <v>640</v>
      </c>
      <c r="F454" s="48"/>
      <c r="G454" s="48">
        <v>0</v>
      </c>
      <c r="H454" s="48">
        <v>0</v>
      </c>
      <c r="I454" s="42"/>
      <c r="J454" s="48"/>
      <c r="K454" s="48">
        <v>0</v>
      </c>
      <c r="L454" s="48">
        <v>0</v>
      </c>
      <c r="M454" s="42"/>
      <c r="N454" s="48">
        <v>0</v>
      </c>
      <c r="O454" s="928"/>
    </row>
    <row r="455" spans="1:15">
      <c r="A455" s="925">
        <v>11</v>
      </c>
      <c r="B455" s="926" t="s">
        <v>1174</v>
      </c>
      <c r="C455" s="42"/>
      <c r="D455" s="926" t="s">
        <v>293</v>
      </c>
      <c r="E455" s="42" t="s">
        <v>640</v>
      </c>
      <c r="F455" s="926"/>
      <c r="G455" s="926">
        <v>0</v>
      </c>
      <c r="H455" s="926">
        <v>0</v>
      </c>
      <c r="I455" s="42"/>
      <c r="J455" s="926"/>
      <c r="K455" s="926">
        <v>0</v>
      </c>
      <c r="L455" s="926">
        <v>0</v>
      </c>
      <c r="M455" s="42"/>
      <c r="N455" s="926">
        <v>0</v>
      </c>
      <c r="O455" s="927"/>
    </row>
    <row r="456" spans="1:15">
      <c r="A456" s="47">
        <v>12</v>
      </c>
      <c r="B456" s="48" t="s">
        <v>1175</v>
      </c>
      <c r="C456" s="42"/>
      <c r="D456" s="48" t="s">
        <v>293</v>
      </c>
      <c r="E456" s="42" t="s">
        <v>640</v>
      </c>
      <c r="F456" s="48"/>
      <c r="G456" s="48">
        <v>0</v>
      </c>
      <c r="H456" s="48">
        <v>0</v>
      </c>
      <c r="I456" s="42"/>
      <c r="J456" s="48"/>
      <c r="K456" s="48">
        <v>0</v>
      </c>
      <c r="L456" s="48">
        <v>0</v>
      </c>
      <c r="M456" s="42"/>
      <c r="N456" s="48">
        <v>0</v>
      </c>
      <c r="O456" s="928"/>
    </row>
    <row r="457" spans="1:15">
      <c r="A457" s="1366" t="s">
        <v>893</v>
      </c>
      <c r="B457" s="1366"/>
      <c r="C457" s="42"/>
      <c r="D457" s="929"/>
      <c r="E457" s="42" t="s">
        <v>640</v>
      </c>
      <c r="F457" s="929">
        <v>0</v>
      </c>
      <c r="G457" s="929">
        <v>0</v>
      </c>
      <c r="H457" s="929">
        <v>0</v>
      </c>
      <c r="I457" s="42"/>
      <c r="J457" s="929">
        <v>0</v>
      </c>
      <c r="K457" s="929">
        <v>0</v>
      </c>
      <c r="L457" s="929">
        <v>0</v>
      </c>
      <c r="M457" s="42"/>
      <c r="N457" s="929">
        <v>0</v>
      </c>
      <c r="O457" s="930"/>
    </row>
    <row r="458" spans="1:15">
      <c r="A458" s="925">
        <v>13</v>
      </c>
      <c r="B458" s="926" t="s">
        <v>1176</v>
      </c>
      <c r="C458" s="42"/>
      <c r="D458" s="926"/>
      <c r="E458" s="42" t="s">
        <v>640</v>
      </c>
      <c r="F458" s="926"/>
      <c r="G458" s="926">
        <v>0</v>
      </c>
      <c r="H458" s="926">
        <v>0</v>
      </c>
      <c r="I458" s="42"/>
      <c r="J458" s="926"/>
      <c r="K458" s="926">
        <v>0</v>
      </c>
      <c r="L458" s="926">
        <v>0</v>
      </c>
      <c r="M458" s="42"/>
      <c r="N458" s="926">
        <v>0</v>
      </c>
      <c r="O458" s="927"/>
    </row>
    <row r="459" spans="1:15">
      <c r="A459" s="47">
        <v>14</v>
      </c>
      <c r="B459" s="48" t="s">
        <v>1177</v>
      </c>
      <c r="C459" s="42"/>
      <c r="D459" s="48"/>
      <c r="E459" s="42" t="s">
        <v>640</v>
      </c>
      <c r="F459" s="48"/>
      <c r="G459" s="48">
        <v>0</v>
      </c>
      <c r="H459" s="48">
        <v>0</v>
      </c>
      <c r="I459" s="42"/>
      <c r="J459" s="48"/>
      <c r="K459" s="48">
        <v>0</v>
      </c>
      <c r="L459" s="48">
        <v>0</v>
      </c>
      <c r="M459" s="42"/>
      <c r="N459" s="48">
        <v>0</v>
      </c>
      <c r="O459" s="928"/>
    </row>
    <row r="460" spans="1:15">
      <c r="A460" s="925">
        <v>15</v>
      </c>
      <c r="B460" s="926" t="s">
        <v>1178</v>
      </c>
      <c r="C460" s="42"/>
      <c r="D460" s="926"/>
      <c r="E460" s="42" t="s">
        <v>640</v>
      </c>
      <c r="F460" s="926"/>
      <c r="G460" s="926">
        <v>0</v>
      </c>
      <c r="H460" s="926">
        <v>0</v>
      </c>
      <c r="I460" s="42"/>
      <c r="J460" s="926"/>
      <c r="K460" s="926">
        <v>0</v>
      </c>
      <c r="L460" s="926">
        <v>0</v>
      </c>
      <c r="M460" s="42"/>
      <c r="N460" s="926">
        <v>0</v>
      </c>
      <c r="O460" s="927"/>
    </row>
    <row r="461" spans="1:15">
      <c r="A461" s="1366" t="s">
        <v>895</v>
      </c>
      <c r="B461" s="1366"/>
      <c r="C461" s="42"/>
      <c r="D461" s="929"/>
      <c r="E461" s="42" t="s">
        <v>640</v>
      </c>
      <c r="F461" s="929">
        <v>0</v>
      </c>
      <c r="G461" s="929">
        <v>0</v>
      </c>
      <c r="H461" s="929">
        <v>0</v>
      </c>
      <c r="I461" s="42"/>
      <c r="J461" s="929">
        <v>0</v>
      </c>
      <c r="K461" s="929">
        <v>0</v>
      </c>
      <c r="L461" s="929">
        <v>0</v>
      </c>
      <c r="M461" s="42"/>
      <c r="N461" s="929">
        <v>0</v>
      </c>
      <c r="O461" s="930"/>
    </row>
    <row r="462" spans="1:15">
      <c r="A462" s="925">
        <v>16</v>
      </c>
      <c r="B462" s="926" t="s">
        <v>681</v>
      </c>
      <c r="C462" s="42"/>
      <c r="D462" s="926" t="s">
        <v>297</v>
      </c>
      <c r="E462" s="42" t="s">
        <v>640</v>
      </c>
      <c r="F462" s="926"/>
      <c r="G462" s="926">
        <v>0</v>
      </c>
      <c r="H462" s="926">
        <v>0</v>
      </c>
      <c r="I462" s="42"/>
      <c r="J462" s="926"/>
      <c r="K462" s="926">
        <v>0</v>
      </c>
      <c r="L462" s="926">
        <v>0</v>
      </c>
      <c r="M462" s="42"/>
      <c r="N462" s="926">
        <v>0</v>
      </c>
      <c r="O462" s="927"/>
    </row>
    <row r="463" spans="1:15">
      <c r="A463" s="47">
        <v>17</v>
      </c>
      <c r="B463" s="48" t="s">
        <v>682</v>
      </c>
      <c r="C463" s="42"/>
      <c r="D463" s="48" t="s">
        <v>297</v>
      </c>
      <c r="E463" s="42" t="s">
        <v>640</v>
      </c>
      <c r="F463" s="48"/>
      <c r="G463" s="48">
        <v>0</v>
      </c>
      <c r="H463" s="48">
        <v>0</v>
      </c>
      <c r="I463" s="42"/>
      <c r="J463" s="48"/>
      <c r="K463" s="48">
        <v>0</v>
      </c>
      <c r="L463" s="48">
        <v>0</v>
      </c>
      <c r="M463" s="42"/>
      <c r="N463" s="48">
        <v>0</v>
      </c>
      <c r="O463" s="928"/>
    </row>
    <row r="464" spans="1:15">
      <c r="A464" s="925">
        <v>18</v>
      </c>
      <c r="B464" s="926" t="s">
        <v>252</v>
      </c>
      <c r="C464" s="42"/>
      <c r="D464" s="926" t="s">
        <v>297</v>
      </c>
      <c r="E464" s="42" t="s">
        <v>640</v>
      </c>
      <c r="F464" s="926"/>
      <c r="G464" s="926">
        <v>0</v>
      </c>
      <c r="H464" s="926">
        <v>0</v>
      </c>
      <c r="I464" s="42"/>
      <c r="J464" s="926"/>
      <c r="K464" s="926">
        <v>0</v>
      </c>
      <c r="L464" s="926">
        <v>0</v>
      </c>
      <c r="M464" s="42"/>
      <c r="N464" s="926">
        <v>0</v>
      </c>
      <c r="O464" s="927"/>
    </row>
    <row r="465" spans="1:15">
      <c r="A465" s="1366" t="s">
        <v>669</v>
      </c>
      <c r="B465" s="1366"/>
      <c r="C465" s="42"/>
      <c r="D465" s="929"/>
      <c r="E465" s="42" t="s">
        <v>640</v>
      </c>
      <c r="F465" s="929">
        <v>2275642696</v>
      </c>
      <c r="G465" s="929">
        <v>0</v>
      </c>
      <c r="H465" s="929">
        <v>2275642696</v>
      </c>
      <c r="I465" s="42"/>
      <c r="J465" s="929">
        <v>122314500</v>
      </c>
      <c r="K465" s="929">
        <v>2153328196</v>
      </c>
      <c r="L465" s="929">
        <v>2275642696</v>
      </c>
      <c r="M465" s="42"/>
      <c r="N465" s="929">
        <v>0</v>
      </c>
      <c r="O465" s="930"/>
    </row>
    <row r="466" spans="1:15">
      <c r="A466" s="47">
        <v>19</v>
      </c>
      <c r="B466" s="48" t="s">
        <v>318</v>
      </c>
      <c r="C466" s="42"/>
      <c r="D466" s="48" t="s">
        <v>291</v>
      </c>
      <c r="E466" s="42" t="s">
        <v>640</v>
      </c>
      <c r="F466" s="48">
        <v>285787184</v>
      </c>
      <c r="G466" s="48">
        <v>0</v>
      </c>
      <c r="H466" s="48">
        <v>285787184</v>
      </c>
      <c r="I466" s="42"/>
      <c r="J466" s="48"/>
      <c r="K466" s="48">
        <v>285787184</v>
      </c>
      <c r="L466" s="48">
        <v>285787184</v>
      </c>
      <c r="M466" s="42"/>
      <c r="N466" s="48">
        <v>0</v>
      </c>
      <c r="O466" s="928"/>
    </row>
    <row r="467" spans="1:15">
      <c r="A467" s="925">
        <v>20</v>
      </c>
      <c r="B467" s="926" t="s">
        <v>1179</v>
      </c>
      <c r="C467" s="42"/>
      <c r="D467" s="926" t="s">
        <v>291</v>
      </c>
      <c r="E467" s="42" t="s">
        <v>640</v>
      </c>
      <c r="F467" s="926">
        <v>1895256812</v>
      </c>
      <c r="G467" s="926">
        <v>0</v>
      </c>
      <c r="H467" s="926">
        <v>1895256812</v>
      </c>
      <c r="I467" s="42"/>
      <c r="J467" s="926"/>
      <c r="K467" s="926">
        <v>1895256812</v>
      </c>
      <c r="L467" s="926">
        <v>1895256812</v>
      </c>
      <c r="M467" s="42"/>
      <c r="N467" s="926">
        <v>0</v>
      </c>
      <c r="O467" s="927"/>
    </row>
    <row r="468" spans="1:15">
      <c r="A468" s="47">
        <v>21</v>
      </c>
      <c r="B468" s="48" t="s">
        <v>319</v>
      </c>
      <c r="C468" s="42"/>
      <c r="D468" s="48" t="s">
        <v>291</v>
      </c>
      <c r="E468" s="42" t="s">
        <v>640</v>
      </c>
      <c r="F468" s="48"/>
      <c r="G468" s="48">
        <v>0</v>
      </c>
      <c r="H468" s="48">
        <v>0</v>
      </c>
      <c r="I468" s="42"/>
      <c r="J468" s="48"/>
      <c r="K468" s="48">
        <v>0</v>
      </c>
      <c r="L468" s="48">
        <v>0</v>
      </c>
      <c r="M468" s="42"/>
      <c r="N468" s="48">
        <v>0</v>
      </c>
      <c r="O468" s="928"/>
    </row>
    <row r="469" spans="1:15">
      <c r="A469" s="925">
        <v>22</v>
      </c>
      <c r="B469" s="926" t="s">
        <v>332</v>
      </c>
      <c r="C469" s="42"/>
      <c r="D469" s="926" t="s">
        <v>291</v>
      </c>
      <c r="E469" s="42" t="s">
        <v>640</v>
      </c>
      <c r="F469" s="926"/>
      <c r="G469" s="926">
        <v>0</v>
      </c>
      <c r="H469" s="926">
        <v>0</v>
      </c>
      <c r="I469" s="42"/>
      <c r="J469" s="926"/>
      <c r="K469" s="926">
        <v>0</v>
      </c>
      <c r="L469" s="926">
        <v>0</v>
      </c>
      <c r="M469" s="42"/>
      <c r="N469" s="926">
        <v>0</v>
      </c>
      <c r="O469" s="927"/>
    </row>
    <row r="470" spans="1:15">
      <c r="A470" s="47">
        <v>23</v>
      </c>
      <c r="B470" s="48" t="s">
        <v>331</v>
      </c>
      <c r="C470" s="42"/>
      <c r="D470" s="48" t="s">
        <v>291</v>
      </c>
      <c r="E470" s="42" t="s">
        <v>640</v>
      </c>
      <c r="F470" s="48"/>
      <c r="G470" s="48">
        <v>0</v>
      </c>
      <c r="H470" s="48">
        <v>0</v>
      </c>
      <c r="I470" s="42"/>
      <c r="J470" s="48"/>
      <c r="K470" s="48">
        <v>0</v>
      </c>
      <c r="L470" s="48">
        <v>0</v>
      </c>
      <c r="M470" s="42"/>
      <c r="N470" s="48">
        <v>0</v>
      </c>
      <c r="O470" s="928"/>
    </row>
    <row r="471" spans="1:15">
      <c r="A471" s="925">
        <v>24</v>
      </c>
      <c r="B471" s="926" t="s">
        <v>1180</v>
      </c>
      <c r="C471" s="42"/>
      <c r="D471" s="926" t="s">
        <v>291</v>
      </c>
      <c r="E471" s="42" t="s">
        <v>640</v>
      </c>
      <c r="F471" s="926"/>
      <c r="G471" s="926">
        <v>0</v>
      </c>
      <c r="H471" s="926">
        <v>0</v>
      </c>
      <c r="I471" s="42"/>
      <c r="J471" s="926"/>
      <c r="K471" s="926">
        <v>0</v>
      </c>
      <c r="L471" s="926">
        <v>0</v>
      </c>
      <c r="M471" s="42"/>
      <c r="N471" s="926">
        <v>0</v>
      </c>
      <c r="O471" s="927"/>
    </row>
    <row r="472" spans="1:15">
      <c r="A472" s="47">
        <v>25</v>
      </c>
      <c r="B472" s="48" t="s">
        <v>325</v>
      </c>
      <c r="C472" s="42"/>
      <c r="D472" s="48" t="s">
        <v>291</v>
      </c>
      <c r="E472" s="42" t="s">
        <v>640</v>
      </c>
      <c r="F472" s="48">
        <v>94598700</v>
      </c>
      <c r="G472" s="48">
        <v>0</v>
      </c>
      <c r="H472" s="48">
        <v>94598700</v>
      </c>
      <c r="I472" s="42"/>
      <c r="J472" s="48">
        <v>122314500</v>
      </c>
      <c r="K472" s="48">
        <v>-27715800</v>
      </c>
      <c r="L472" s="48">
        <v>94598700</v>
      </c>
      <c r="M472" s="42"/>
      <c r="N472" s="48">
        <v>0</v>
      </c>
      <c r="O472" s="928"/>
    </row>
    <row r="473" spans="1:15">
      <c r="A473" s="925">
        <v>26</v>
      </c>
      <c r="B473" s="926" t="s">
        <v>1181</v>
      </c>
      <c r="C473" s="42"/>
      <c r="D473" s="926" t="s">
        <v>291</v>
      </c>
      <c r="E473" s="42" t="s">
        <v>640</v>
      </c>
      <c r="F473" s="926"/>
      <c r="G473" s="926">
        <v>0</v>
      </c>
      <c r="H473" s="926">
        <v>0</v>
      </c>
      <c r="I473" s="42"/>
      <c r="J473" s="926"/>
      <c r="K473" s="926">
        <v>0</v>
      </c>
      <c r="L473" s="926">
        <v>0</v>
      </c>
      <c r="M473" s="42"/>
      <c r="N473" s="926">
        <v>0</v>
      </c>
      <c r="O473" s="927"/>
    </row>
    <row r="474" spans="1:15">
      <c r="A474" s="47">
        <v>27</v>
      </c>
      <c r="B474" s="48" t="s">
        <v>321</v>
      </c>
      <c r="C474" s="42"/>
      <c r="D474" s="48" t="s">
        <v>320</v>
      </c>
      <c r="E474" s="42" t="s">
        <v>640</v>
      </c>
      <c r="F474" s="48"/>
      <c r="G474" s="48">
        <v>0</v>
      </c>
      <c r="H474" s="48">
        <v>0</v>
      </c>
      <c r="I474" s="42"/>
      <c r="J474" s="48"/>
      <c r="K474" s="48">
        <v>0</v>
      </c>
      <c r="L474" s="48">
        <v>0</v>
      </c>
      <c r="M474" s="42"/>
      <c r="N474" s="48">
        <v>0</v>
      </c>
      <c r="O474" s="928"/>
    </row>
    <row r="475" spans="1:15">
      <c r="A475" s="925">
        <v>28</v>
      </c>
      <c r="B475" s="926" t="s">
        <v>1182</v>
      </c>
      <c r="C475" s="42"/>
      <c r="D475" s="926" t="s">
        <v>291</v>
      </c>
      <c r="E475" s="42" t="s">
        <v>640</v>
      </c>
      <c r="F475" s="926"/>
      <c r="G475" s="926">
        <v>0</v>
      </c>
      <c r="H475" s="926">
        <v>0</v>
      </c>
      <c r="I475" s="42"/>
      <c r="J475" s="926"/>
      <c r="K475" s="926">
        <v>0</v>
      </c>
      <c r="L475" s="926">
        <v>0</v>
      </c>
      <c r="M475" s="42"/>
      <c r="N475" s="926">
        <v>0</v>
      </c>
      <c r="O475" s="927"/>
    </row>
    <row r="476" spans="1:15">
      <c r="A476" s="47">
        <v>29</v>
      </c>
      <c r="B476" s="48" t="s">
        <v>1183</v>
      </c>
      <c r="C476" s="42"/>
      <c r="D476" s="48" t="s">
        <v>13</v>
      </c>
      <c r="E476" s="42" t="s">
        <v>640</v>
      </c>
      <c r="F476" s="48"/>
      <c r="G476" s="48">
        <v>0</v>
      </c>
      <c r="H476" s="48">
        <v>0</v>
      </c>
      <c r="I476" s="42"/>
      <c r="J476" s="48"/>
      <c r="K476" s="48">
        <v>0</v>
      </c>
      <c r="L476" s="48">
        <v>0</v>
      </c>
      <c r="M476" s="42"/>
      <c r="N476" s="48">
        <v>0</v>
      </c>
      <c r="O476" s="928"/>
    </row>
    <row r="477" spans="1:15">
      <c r="A477" s="1366" t="s">
        <v>1160</v>
      </c>
      <c r="B477" s="1366"/>
      <c r="C477" s="42"/>
      <c r="D477" s="929"/>
      <c r="E477" s="42" t="s">
        <v>640</v>
      </c>
      <c r="F477" s="929">
        <v>1107625919</v>
      </c>
      <c r="G477" s="929">
        <v>-112390202</v>
      </c>
      <c r="H477" s="929">
        <v>995235717</v>
      </c>
      <c r="I477" s="42"/>
      <c r="J477" s="929">
        <v>986297522</v>
      </c>
      <c r="K477" s="929">
        <v>8482000</v>
      </c>
      <c r="L477" s="929">
        <v>994779522</v>
      </c>
      <c r="M477" s="42"/>
      <c r="N477" s="929">
        <v>456195</v>
      </c>
      <c r="O477" s="930"/>
    </row>
    <row r="478" spans="1:15">
      <c r="A478" s="925">
        <v>30</v>
      </c>
      <c r="B478" s="926" t="s">
        <v>247</v>
      </c>
      <c r="C478" s="42"/>
      <c r="D478" s="926" t="s">
        <v>303</v>
      </c>
      <c r="E478" s="42" t="s">
        <v>640</v>
      </c>
      <c r="F478" s="926">
        <v>84890310</v>
      </c>
      <c r="G478" s="926">
        <v>-84890310</v>
      </c>
      <c r="H478" s="926">
        <v>0</v>
      </c>
      <c r="I478" s="42"/>
      <c r="J478" s="926"/>
      <c r="K478" s="926">
        <v>0</v>
      </c>
      <c r="L478" s="926">
        <v>0</v>
      </c>
      <c r="M478" s="42"/>
      <c r="N478" s="926">
        <v>0</v>
      </c>
      <c r="O478" s="927"/>
    </row>
    <row r="479" spans="1:15">
      <c r="A479" s="47">
        <v>31</v>
      </c>
      <c r="B479" s="48" t="s">
        <v>260</v>
      </c>
      <c r="C479" s="42"/>
      <c r="D479" s="48" t="s">
        <v>303</v>
      </c>
      <c r="E479" s="42" t="s">
        <v>640</v>
      </c>
      <c r="F479" s="48"/>
      <c r="G479" s="48">
        <v>0</v>
      </c>
      <c r="H479" s="48">
        <v>0</v>
      </c>
      <c r="I479" s="42"/>
      <c r="J479" s="48"/>
      <c r="K479" s="48">
        <v>0</v>
      </c>
      <c r="L479" s="48">
        <v>0</v>
      </c>
      <c r="M479" s="42"/>
      <c r="N479" s="48">
        <v>0</v>
      </c>
      <c r="O479" s="928"/>
    </row>
    <row r="480" spans="1:15">
      <c r="A480" s="925">
        <v>32</v>
      </c>
      <c r="B480" s="926" t="s">
        <v>256</v>
      </c>
      <c r="C480" s="42"/>
      <c r="D480" s="926" t="s">
        <v>303</v>
      </c>
      <c r="E480" s="42" t="s">
        <v>640</v>
      </c>
      <c r="F480" s="926">
        <v>12790465</v>
      </c>
      <c r="G480" s="926">
        <v>0</v>
      </c>
      <c r="H480" s="926">
        <v>12790465</v>
      </c>
      <c r="I480" s="42"/>
      <c r="J480" s="926">
        <v>12790465</v>
      </c>
      <c r="K480" s="926">
        <v>0</v>
      </c>
      <c r="L480" s="926">
        <v>12790465</v>
      </c>
      <c r="M480" s="42"/>
      <c r="N480" s="926">
        <v>0</v>
      </c>
      <c r="O480" s="927"/>
    </row>
    <row r="481" spans="1:15">
      <c r="A481" s="47">
        <v>33</v>
      </c>
      <c r="B481" s="48" t="s">
        <v>262</v>
      </c>
      <c r="C481" s="42"/>
      <c r="D481" s="48" t="s">
        <v>303</v>
      </c>
      <c r="E481" s="42" t="s">
        <v>640</v>
      </c>
      <c r="F481" s="48"/>
      <c r="G481" s="48">
        <v>0</v>
      </c>
      <c r="H481" s="48">
        <v>0</v>
      </c>
      <c r="I481" s="42"/>
      <c r="J481" s="48"/>
      <c r="K481" s="48">
        <v>0</v>
      </c>
      <c r="L481" s="48">
        <v>0</v>
      </c>
      <c r="M481" s="42"/>
      <c r="N481" s="48">
        <v>0</v>
      </c>
      <c r="O481" s="928"/>
    </row>
    <row r="482" spans="1:15">
      <c r="A482" s="925">
        <v>34</v>
      </c>
      <c r="B482" s="926" t="s">
        <v>258</v>
      </c>
      <c r="C482" s="42"/>
      <c r="D482" s="926" t="s">
        <v>303</v>
      </c>
      <c r="E482" s="42" t="s">
        <v>640</v>
      </c>
      <c r="F482" s="926"/>
      <c r="G482" s="926">
        <v>0</v>
      </c>
      <c r="H482" s="926">
        <v>0</v>
      </c>
      <c r="I482" s="42"/>
      <c r="J482" s="926"/>
      <c r="K482" s="926">
        <v>0</v>
      </c>
      <c r="L482" s="926">
        <v>0</v>
      </c>
      <c r="M482" s="42"/>
      <c r="N482" s="926">
        <v>0</v>
      </c>
      <c r="O482" s="927"/>
    </row>
    <row r="483" spans="1:15">
      <c r="A483" s="47">
        <v>35</v>
      </c>
      <c r="B483" s="48" t="s">
        <v>248</v>
      </c>
      <c r="C483" s="42"/>
      <c r="D483" s="48" t="s">
        <v>303</v>
      </c>
      <c r="E483" s="42" t="s">
        <v>640</v>
      </c>
      <c r="F483" s="48">
        <v>445450604</v>
      </c>
      <c r="G483" s="48">
        <v>0</v>
      </c>
      <c r="H483" s="48">
        <v>445450604</v>
      </c>
      <c r="I483" s="42"/>
      <c r="J483" s="48">
        <v>445450604</v>
      </c>
      <c r="K483" s="48">
        <v>0</v>
      </c>
      <c r="L483" s="48">
        <v>445450604</v>
      </c>
      <c r="M483" s="42"/>
      <c r="N483" s="48">
        <v>0</v>
      </c>
      <c r="O483" s="928"/>
    </row>
    <row r="484" spans="1:15">
      <c r="A484" s="925">
        <v>36</v>
      </c>
      <c r="B484" s="926" t="s">
        <v>251</v>
      </c>
      <c r="C484" s="42"/>
      <c r="D484" s="926" t="s">
        <v>303</v>
      </c>
      <c r="E484" s="42" t="s">
        <v>640</v>
      </c>
      <c r="F484" s="926">
        <v>330873549</v>
      </c>
      <c r="G484" s="926">
        <v>-14119592</v>
      </c>
      <c r="H484" s="926">
        <v>316753957</v>
      </c>
      <c r="I484" s="42"/>
      <c r="J484" s="926">
        <v>316753957</v>
      </c>
      <c r="K484" s="926">
        <v>0</v>
      </c>
      <c r="L484" s="926">
        <v>316753957</v>
      </c>
      <c r="M484" s="42"/>
      <c r="N484" s="926">
        <v>0</v>
      </c>
      <c r="O484" s="927"/>
    </row>
    <row r="485" spans="1:15">
      <c r="A485" s="47">
        <v>37</v>
      </c>
      <c r="B485" s="48" t="s">
        <v>250</v>
      </c>
      <c r="C485" s="42"/>
      <c r="D485" s="48" t="s">
        <v>288</v>
      </c>
      <c r="E485" s="42" t="s">
        <v>640</v>
      </c>
      <c r="F485" s="48">
        <v>23696555</v>
      </c>
      <c r="G485" s="48">
        <v>-697500</v>
      </c>
      <c r="H485" s="48">
        <v>22999055</v>
      </c>
      <c r="I485" s="42"/>
      <c r="J485" s="48">
        <v>22287032</v>
      </c>
      <c r="K485" s="48">
        <v>0</v>
      </c>
      <c r="L485" s="48">
        <v>22287032</v>
      </c>
      <c r="M485" s="42"/>
      <c r="N485" s="48">
        <v>712023</v>
      </c>
      <c r="O485" s="928" t="s">
        <v>2170</v>
      </c>
    </row>
    <row r="486" spans="1:15">
      <c r="A486" s="925">
        <v>38</v>
      </c>
      <c r="B486" s="926" t="s">
        <v>261</v>
      </c>
      <c r="C486" s="42"/>
      <c r="D486" s="926" t="s">
        <v>288</v>
      </c>
      <c r="E486" s="42" t="s">
        <v>640</v>
      </c>
      <c r="F486" s="926"/>
      <c r="G486" s="926">
        <v>697500</v>
      </c>
      <c r="H486" s="926">
        <v>697500</v>
      </c>
      <c r="I486" s="42"/>
      <c r="J486" s="926">
        <v>697500</v>
      </c>
      <c r="K486" s="926">
        <v>0</v>
      </c>
      <c r="L486" s="926">
        <v>697500</v>
      </c>
      <c r="M486" s="42"/>
      <c r="N486" s="926">
        <v>0</v>
      </c>
      <c r="O486" s="927"/>
    </row>
    <row r="487" spans="1:15">
      <c r="A487" s="47">
        <v>39</v>
      </c>
      <c r="B487" s="48" t="s">
        <v>254</v>
      </c>
      <c r="C487" s="42"/>
      <c r="D487" s="48" t="s">
        <v>288</v>
      </c>
      <c r="E487" s="42" t="s">
        <v>640</v>
      </c>
      <c r="F487" s="48"/>
      <c r="G487" s="48">
        <v>0</v>
      </c>
      <c r="H487" s="48">
        <v>0</v>
      </c>
      <c r="I487" s="42"/>
      <c r="J487" s="48"/>
      <c r="K487" s="48">
        <v>0</v>
      </c>
      <c r="L487" s="48">
        <v>0</v>
      </c>
      <c r="M487" s="42"/>
      <c r="N487" s="48">
        <v>0</v>
      </c>
      <c r="O487" s="928"/>
    </row>
    <row r="488" spans="1:15">
      <c r="A488" s="925">
        <v>40</v>
      </c>
      <c r="B488" s="926" t="s">
        <v>249</v>
      </c>
      <c r="C488" s="42"/>
      <c r="D488" s="926" t="s">
        <v>288</v>
      </c>
      <c r="E488" s="42" t="s">
        <v>640</v>
      </c>
      <c r="F488" s="926"/>
      <c r="G488" s="926">
        <v>0</v>
      </c>
      <c r="H488" s="926">
        <v>0</v>
      </c>
      <c r="I488" s="42"/>
      <c r="J488" s="926"/>
      <c r="K488" s="926">
        <v>0</v>
      </c>
      <c r="L488" s="926">
        <v>0</v>
      </c>
      <c r="M488" s="42"/>
      <c r="N488" s="926">
        <v>0</v>
      </c>
      <c r="O488" s="927"/>
    </row>
    <row r="489" spans="1:15">
      <c r="A489" s="47">
        <v>41</v>
      </c>
      <c r="B489" s="48" t="s">
        <v>1184</v>
      </c>
      <c r="C489" s="42"/>
      <c r="D489" s="48" t="s">
        <v>297</v>
      </c>
      <c r="E489" s="42" t="s">
        <v>640</v>
      </c>
      <c r="F489" s="48"/>
      <c r="G489" s="48">
        <v>0</v>
      </c>
      <c r="H489" s="48">
        <v>0</v>
      </c>
      <c r="I489" s="42"/>
      <c r="J489" s="48"/>
      <c r="K489" s="48">
        <v>0</v>
      </c>
      <c r="L489" s="48">
        <v>0</v>
      </c>
      <c r="M489" s="42"/>
      <c r="N489" s="48">
        <v>0</v>
      </c>
      <c r="O489" s="928"/>
    </row>
    <row r="490" spans="1:15">
      <c r="A490" s="925">
        <v>42</v>
      </c>
      <c r="B490" s="926" t="s">
        <v>257</v>
      </c>
      <c r="C490" s="42"/>
      <c r="D490" s="926" t="s">
        <v>303</v>
      </c>
      <c r="E490" s="42" t="s">
        <v>640</v>
      </c>
      <c r="F490" s="926">
        <v>15539669</v>
      </c>
      <c r="G490" s="926">
        <v>0</v>
      </c>
      <c r="H490" s="926">
        <v>15539669</v>
      </c>
      <c r="I490" s="42"/>
      <c r="J490" s="926">
        <v>15539673</v>
      </c>
      <c r="K490" s="926">
        <v>0</v>
      </c>
      <c r="L490" s="926">
        <v>15539673</v>
      </c>
      <c r="M490" s="42"/>
      <c r="N490" s="926">
        <v>-4</v>
      </c>
      <c r="O490" s="927" t="s">
        <v>2170</v>
      </c>
    </row>
    <row r="491" spans="1:15">
      <c r="A491" s="47">
        <v>43</v>
      </c>
      <c r="B491" s="48" t="s">
        <v>255</v>
      </c>
      <c r="C491" s="42"/>
      <c r="D491" s="48" t="s">
        <v>303</v>
      </c>
      <c r="E491" s="42" t="s">
        <v>640</v>
      </c>
      <c r="F491" s="48">
        <v>23309505</v>
      </c>
      <c r="G491" s="48">
        <v>0</v>
      </c>
      <c r="H491" s="48">
        <v>23309505</v>
      </c>
      <c r="I491" s="42"/>
      <c r="J491" s="48">
        <v>23309507</v>
      </c>
      <c r="K491" s="48">
        <v>0</v>
      </c>
      <c r="L491" s="48">
        <v>23309507</v>
      </c>
      <c r="M491" s="42"/>
      <c r="N491" s="48">
        <v>-2</v>
      </c>
      <c r="O491" s="928" t="s">
        <v>2170</v>
      </c>
    </row>
    <row r="492" spans="1:15">
      <c r="A492" s="925">
        <v>44</v>
      </c>
      <c r="B492" s="926" t="s">
        <v>1185</v>
      </c>
      <c r="C492" s="42"/>
      <c r="D492" s="926" t="s">
        <v>303</v>
      </c>
      <c r="E492" s="42" t="s">
        <v>640</v>
      </c>
      <c r="F492" s="926"/>
      <c r="G492" s="926">
        <v>0</v>
      </c>
      <c r="H492" s="926">
        <v>0</v>
      </c>
      <c r="I492" s="42"/>
      <c r="J492" s="926"/>
      <c r="K492" s="926">
        <v>0</v>
      </c>
      <c r="L492" s="926"/>
      <c r="M492" s="42"/>
      <c r="N492" s="926">
        <v>0</v>
      </c>
      <c r="O492" s="927"/>
    </row>
    <row r="493" spans="1:15">
      <c r="A493" s="47">
        <v>45</v>
      </c>
      <c r="B493" s="48" t="s">
        <v>253</v>
      </c>
      <c r="C493" s="42"/>
      <c r="D493" s="48" t="s">
        <v>303</v>
      </c>
      <c r="E493" s="42" t="s">
        <v>640</v>
      </c>
      <c r="F493" s="48">
        <v>13380300</v>
      </c>
      <c r="G493" s="48">
        <v>-13380300</v>
      </c>
      <c r="H493" s="48">
        <v>0</v>
      </c>
      <c r="I493" s="42"/>
      <c r="J493" s="48"/>
      <c r="K493" s="48">
        <v>0</v>
      </c>
      <c r="L493" s="48">
        <v>0</v>
      </c>
      <c r="M493" s="42"/>
      <c r="N493" s="48">
        <v>0</v>
      </c>
      <c r="O493" s="928"/>
    </row>
    <row r="494" spans="1:15">
      <c r="A494" s="925">
        <v>46</v>
      </c>
      <c r="B494" s="926" t="s">
        <v>1186</v>
      </c>
      <c r="C494" s="42"/>
      <c r="D494" s="926" t="s">
        <v>287</v>
      </c>
      <c r="E494" s="42" t="s">
        <v>640</v>
      </c>
      <c r="F494" s="926">
        <v>8482000</v>
      </c>
      <c r="G494" s="926">
        <v>0</v>
      </c>
      <c r="H494" s="926">
        <v>8482000</v>
      </c>
      <c r="I494" s="42"/>
      <c r="J494" s="926"/>
      <c r="K494" s="926">
        <v>8482000</v>
      </c>
      <c r="L494" s="926">
        <v>8482000</v>
      </c>
      <c r="M494" s="42"/>
      <c r="N494" s="926">
        <v>0</v>
      </c>
      <c r="O494" s="927"/>
    </row>
    <row r="495" spans="1:15">
      <c r="A495" s="47">
        <v>47</v>
      </c>
      <c r="B495" s="48" t="s">
        <v>316</v>
      </c>
      <c r="C495" s="42"/>
      <c r="D495" s="48" t="s">
        <v>308</v>
      </c>
      <c r="E495" s="42" t="s">
        <v>640</v>
      </c>
      <c r="F495" s="48">
        <v>149212962</v>
      </c>
      <c r="G495" s="48">
        <v>0</v>
      </c>
      <c r="H495" s="48">
        <v>149212962</v>
      </c>
      <c r="I495" s="42"/>
      <c r="J495" s="48">
        <v>149468784</v>
      </c>
      <c r="K495" s="48">
        <v>0</v>
      </c>
      <c r="L495" s="48">
        <v>149468784</v>
      </c>
      <c r="M495" s="42"/>
      <c r="N495" s="48">
        <v>-255822</v>
      </c>
      <c r="O495" s="928" t="s">
        <v>2170</v>
      </c>
    </row>
    <row r="496" spans="1:15">
      <c r="A496" s="925">
        <v>48</v>
      </c>
      <c r="B496" s="926" t="s">
        <v>333</v>
      </c>
      <c r="C496" s="42"/>
      <c r="D496" s="926" t="s">
        <v>309</v>
      </c>
      <c r="E496" s="42" t="s">
        <v>640</v>
      </c>
      <c r="F496" s="926"/>
      <c r="G496" s="926">
        <v>0</v>
      </c>
      <c r="H496" s="926">
        <v>0</v>
      </c>
      <c r="I496" s="42"/>
      <c r="J496" s="926"/>
      <c r="K496" s="926">
        <v>0</v>
      </c>
      <c r="L496" s="926">
        <v>0</v>
      </c>
      <c r="M496" s="42"/>
      <c r="N496" s="926">
        <v>0</v>
      </c>
      <c r="O496" s="927"/>
    </row>
    <row r="497" spans="1:15">
      <c r="A497" s="47">
        <v>49</v>
      </c>
      <c r="B497" s="48" t="s">
        <v>1187</v>
      </c>
      <c r="C497" s="42"/>
      <c r="D497" s="48" t="s">
        <v>310</v>
      </c>
      <c r="E497" s="42" t="s">
        <v>640</v>
      </c>
      <c r="F497" s="48"/>
      <c r="G497" s="48">
        <v>0</v>
      </c>
      <c r="H497" s="48">
        <v>0</v>
      </c>
      <c r="I497" s="42"/>
      <c r="J497" s="48"/>
      <c r="K497" s="48">
        <v>0</v>
      </c>
      <c r="L497" s="48">
        <v>0</v>
      </c>
      <c r="M497" s="42"/>
      <c r="N497" s="48">
        <v>0</v>
      </c>
      <c r="O497" s="928"/>
    </row>
    <row r="498" spans="1:15">
      <c r="A498" s="925">
        <v>50</v>
      </c>
      <c r="B498" s="926" t="s">
        <v>1188</v>
      </c>
      <c r="C498" s="42"/>
      <c r="D498" s="926" t="s">
        <v>1161</v>
      </c>
      <c r="E498" s="42" t="s">
        <v>640</v>
      </c>
      <c r="F498" s="926">
        <v>25584631</v>
      </c>
      <c r="G498" s="926">
        <v>0</v>
      </c>
      <c r="H498" s="926">
        <v>25584631</v>
      </c>
      <c r="I498" s="42"/>
      <c r="J498" s="926"/>
      <c r="K498" s="926">
        <v>0</v>
      </c>
      <c r="L498" s="926">
        <v>0</v>
      </c>
      <c r="M498" s="42"/>
      <c r="N498" s="926">
        <v>25584631</v>
      </c>
      <c r="O498" s="927"/>
    </row>
    <row r="499" spans="1:15" ht="16" thickBot="1">
      <c r="A499" s="920"/>
      <c r="B499" s="920" t="s">
        <v>1162</v>
      </c>
      <c r="C499" s="42"/>
      <c r="D499" s="932"/>
      <c r="E499" s="42" t="s">
        <v>640</v>
      </c>
      <c r="F499" s="932">
        <v>3383268615</v>
      </c>
      <c r="G499" s="932">
        <v>-112390202</v>
      </c>
      <c r="H499" s="932">
        <v>3270878413</v>
      </c>
      <c r="I499" s="42"/>
      <c r="J499" s="932">
        <v>1108612022</v>
      </c>
      <c r="K499" s="932">
        <v>2161810196</v>
      </c>
      <c r="L499" s="932">
        <v>3270422218</v>
      </c>
      <c r="M499" s="42"/>
      <c r="N499" s="932">
        <v>456195</v>
      </c>
      <c r="O499" s="920"/>
    </row>
    <row r="500" spans="1:15" ht="16" thickTop="1">
      <c r="A500" s="49"/>
      <c r="B500" s="49"/>
      <c r="C500" s="50"/>
      <c r="D500" s="51"/>
      <c r="E500" s="42" t="s">
        <v>640</v>
      </c>
      <c r="F500" s="51"/>
      <c r="G500" s="51"/>
      <c r="H500" s="51"/>
      <c r="I500" s="50"/>
      <c r="J500" s="51"/>
      <c r="K500" s="51"/>
      <c r="L500" s="51"/>
      <c r="M500" s="51"/>
      <c r="N500" s="51"/>
      <c r="O500" s="49"/>
    </row>
    <row r="501" spans="1:15">
      <c r="A501" s="1366" t="s">
        <v>335</v>
      </c>
      <c r="B501" s="1366"/>
      <c r="C501" s="42"/>
      <c r="D501" s="929"/>
      <c r="E501" s="42" t="s">
        <v>640</v>
      </c>
      <c r="F501" s="929">
        <v>81083836</v>
      </c>
      <c r="G501" s="929">
        <v>0</v>
      </c>
      <c r="H501" s="929">
        <v>81083836</v>
      </c>
      <c r="I501" s="42"/>
      <c r="J501" s="929">
        <v>0</v>
      </c>
      <c r="K501" s="929">
        <v>0</v>
      </c>
      <c r="L501" s="929">
        <v>0</v>
      </c>
      <c r="M501" s="42"/>
      <c r="N501" s="929">
        <v>81083836</v>
      </c>
      <c r="O501" s="930"/>
    </row>
    <row r="502" spans="1:15">
      <c r="A502" s="925">
        <v>51</v>
      </c>
      <c r="B502" s="926" t="s">
        <v>1211</v>
      </c>
      <c r="C502" s="42"/>
      <c r="D502" s="926" t="s">
        <v>33</v>
      </c>
      <c r="E502" s="42" t="s">
        <v>640</v>
      </c>
      <c r="F502" s="926">
        <v>81083836</v>
      </c>
      <c r="G502" s="926">
        <v>0</v>
      </c>
      <c r="H502" s="926">
        <v>81083836</v>
      </c>
      <c r="I502" s="42"/>
      <c r="J502" s="926"/>
      <c r="K502" s="926">
        <v>0</v>
      </c>
      <c r="L502" s="926">
        <v>0</v>
      </c>
      <c r="M502" s="42"/>
      <c r="N502" s="926">
        <v>81083836</v>
      </c>
      <c r="O502" s="927"/>
    </row>
    <row r="503" spans="1:15">
      <c r="A503" s="47">
        <v>52</v>
      </c>
      <c r="B503" s="48" t="s">
        <v>1212</v>
      </c>
      <c r="C503" s="42"/>
      <c r="D503" s="48" t="s">
        <v>33</v>
      </c>
      <c r="E503" s="42" t="s">
        <v>640</v>
      </c>
      <c r="F503" s="48"/>
      <c r="G503" s="48">
        <v>0</v>
      </c>
      <c r="H503" s="48">
        <v>0</v>
      </c>
      <c r="I503" s="42"/>
      <c r="J503" s="48"/>
      <c r="K503" s="48">
        <v>0</v>
      </c>
      <c r="L503" s="48">
        <v>0</v>
      </c>
      <c r="M503" s="42"/>
      <c r="N503" s="48">
        <v>0</v>
      </c>
      <c r="O503" s="928"/>
    </row>
    <row r="504" spans="1:15">
      <c r="A504" s="925">
        <v>53</v>
      </c>
      <c r="B504" s="926" t="s">
        <v>1213</v>
      </c>
      <c r="C504" s="42"/>
      <c r="D504" s="926" t="s">
        <v>33</v>
      </c>
      <c r="E504" s="42" t="s">
        <v>640</v>
      </c>
      <c r="F504" s="926"/>
      <c r="G504" s="926">
        <v>0</v>
      </c>
      <c r="H504" s="926">
        <v>0</v>
      </c>
      <c r="I504" s="42"/>
      <c r="J504" s="926"/>
      <c r="K504" s="926">
        <v>0</v>
      </c>
      <c r="L504" s="926">
        <v>0</v>
      </c>
      <c r="M504" s="42"/>
      <c r="N504" s="926">
        <v>0</v>
      </c>
      <c r="O504" s="927"/>
    </row>
    <row r="505" spans="1:15">
      <c r="A505" s="47">
        <v>54</v>
      </c>
      <c r="B505" s="48" t="s">
        <v>845</v>
      </c>
      <c r="C505" s="42"/>
      <c r="D505" s="48" t="s">
        <v>33</v>
      </c>
      <c r="E505" s="42" t="s">
        <v>640</v>
      </c>
      <c r="F505" s="48"/>
      <c r="G505" s="48">
        <v>0</v>
      </c>
      <c r="H505" s="48">
        <v>0</v>
      </c>
      <c r="I505" s="42"/>
      <c r="J505" s="48"/>
      <c r="K505" s="48">
        <v>0</v>
      </c>
      <c r="L505" s="48">
        <v>0</v>
      </c>
      <c r="M505" s="42"/>
      <c r="N505" s="48">
        <v>0</v>
      </c>
      <c r="O505" s="928"/>
    </row>
    <row r="506" spans="1:15">
      <c r="A506" s="49"/>
      <c r="B506" s="49"/>
      <c r="C506" s="50"/>
      <c r="D506" s="51"/>
      <c r="E506" s="42" t="s">
        <v>640</v>
      </c>
      <c r="F506" s="51"/>
      <c r="G506" s="51"/>
      <c r="H506" s="51"/>
      <c r="I506" s="50"/>
      <c r="J506" s="51"/>
      <c r="K506" s="51"/>
      <c r="L506" s="51"/>
      <c r="M506" s="51"/>
      <c r="N506" s="51"/>
      <c r="O506" s="49"/>
    </row>
    <row r="507" spans="1:15">
      <c r="A507" s="1366" t="s">
        <v>336</v>
      </c>
      <c r="B507" s="1366"/>
      <c r="C507" s="42"/>
      <c r="D507" s="929"/>
      <c r="E507" s="42" t="s">
        <v>640</v>
      </c>
      <c r="F507" s="929">
        <v>192836762.3317236</v>
      </c>
      <c r="G507" s="929">
        <v>0</v>
      </c>
      <c r="H507" s="929">
        <v>192836762.3317236</v>
      </c>
      <c r="I507" s="42"/>
      <c r="J507" s="929">
        <v>0</v>
      </c>
      <c r="K507" s="929">
        <v>0</v>
      </c>
      <c r="L507" s="929">
        <v>0</v>
      </c>
      <c r="M507" s="42"/>
      <c r="N507" s="929">
        <v>192836762.3317236</v>
      </c>
      <c r="O507" s="930"/>
    </row>
    <row r="508" spans="1:15">
      <c r="A508" s="925">
        <v>55</v>
      </c>
      <c r="B508" s="926" t="s">
        <v>2055</v>
      </c>
      <c r="C508" s="42"/>
      <c r="D508" s="926" t="s">
        <v>2047</v>
      </c>
      <c r="E508" s="42" t="s">
        <v>640</v>
      </c>
      <c r="F508" s="926"/>
      <c r="G508" s="926">
        <v>0</v>
      </c>
      <c r="H508" s="926">
        <v>0</v>
      </c>
      <c r="I508" s="42"/>
      <c r="J508" s="926"/>
      <c r="K508" s="926">
        <v>0</v>
      </c>
      <c r="L508" s="926">
        <v>0</v>
      </c>
      <c r="M508" s="42"/>
      <c r="N508" s="926">
        <v>0</v>
      </c>
      <c r="O508" s="927"/>
    </row>
    <row r="509" spans="1:15">
      <c r="A509" s="47">
        <v>56</v>
      </c>
      <c r="B509" s="48" t="s">
        <v>2056</v>
      </c>
      <c r="C509" s="42"/>
      <c r="D509" s="48" t="s">
        <v>2057</v>
      </c>
      <c r="E509" s="42" t="s">
        <v>640</v>
      </c>
      <c r="F509" s="48"/>
      <c r="G509" s="48">
        <v>0</v>
      </c>
      <c r="H509" s="48">
        <v>0</v>
      </c>
      <c r="I509" s="42"/>
      <c r="J509" s="48"/>
      <c r="K509" s="48">
        <v>0</v>
      </c>
      <c r="L509" s="48">
        <v>0</v>
      </c>
      <c r="M509" s="42"/>
      <c r="N509" s="48">
        <v>0</v>
      </c>
      <c r="O509" s="928"/>
    </row>
    <row r="510" spans="1:15">
      <c r="A510" s="925">
        <v>57</v>
      </c>
      <c r="B510" s="926" t="s">
        <v>2058</v>
      </c>
      <c r="C510" s="42"/>
      <c r="D510" s="926" t="s">
        <v>2047</v>
      </c>
      <c r="E510" s="42" t="s">
        <v>640</v>
      </c>
      <c r="F510" s="926"/>
      <c r="G510" s="926">
        <v>0</v>
      </c>
      <c r="H510" s="926">
        <v>0</v>
      </c>
      <c r="I510" s="42"/>
      <c r="J510" s="926"/>
      <c r="K510" s="926">
        <v>0</v>
      </c>
      <c r="L510" s="926">
        <v>0</v>
      </c>
      <c r="M510" s="42"/>
      <c r="N510" s="926">
        <v>0</v>
      </c>
      <c r="O510" s="927"/>
    </row>
    <row r="511" spans="1:15">
      <c r="A511" s="47">
        <v>58</v>
      </c>
      <c r="B511" s="48" t="s">
        <v>2059</v>
      </c>
      <c r="C511" s="42"/>
      <c r="D511" s="48" t="s">
        <v>2047</v>
      </c>
      <c r="E511" s="42" t="s">
        <v>640</v>
      </c>
      <c r="F511" s="48"/>
      <c r="G511" s="48">
        <v>0</v>
      </c>
      <c r="H511" s="48">
        <v>0</v>
      </c>
      <c r="I511" s="42"/>
      <c r="J511" s="48"/>
      <c r="K511" s="48">
        <v>0</v>
      </c>
      <c r="L511" s="48">
        <v>0</v>
      </c>
      <c r="M511" s="42"/>
      <c r="N511" s="48">
        <v>0</v>
      </c>
      <c r="O511" s="928"/>
    </row>
    <row r="512" spans="1:15">
      <c r="A512" s="925">
        <v>59</v>
      </c>
      <c r="B512" s="926" t="s">
        <v>2060</v>
      </c>
      <c r="C512" s="42"/>
      <c r="D512" s="926" t="s">
        <v>2047</v>
      </c>
      <c r="E512" s="42"/>
      <c r="F512" s="926"/>
      <c r="G512" s="926">
        <v>0</v>
      </c>
      <c r="H512" s="926">
        <v>0</v>
      </c>
      <c r="I512" s="42"/>
      <c r="J512" s="926"/>
      <c r="K512" s="926">
        <v>0</v>
      </c>
      <c r="L512" s="926">
        <v>0</v>
      </c>
      <c r="M512" s="42"/>
      <c r="N512" s="926">
        <v>0</v>
      </c>
      <c r="O512" s="927"/>
    </row>
    <row r="513" spans="1:15">
      <c r="A513" s="47">
        <v>60</v>
      </c>
      <c r="B513" s="48" t="s">
        <v>2061</v>
      </c>
      <c r="C513" s="42"/>
      <c r="D513" s="48" t="s">
        <v>2047</v>
      </c>
      <c r="E513" s="42"/>
      <c r="F513" s="48"/>
      <c r="G513" s="48">
        <v>0</v>
      </c>
      <c r="H513" s="48">
        <v>0</v>
      </c>
      <c r="I513" s="42"/>
      <c r="J513" s="48"/>
      <c r="K513" s="48">
        <v>0</v>
      </c>
      <c r="L513" s="48">
        <v>0</v>
      </c>
      <c r="M513" s="42"/>
      <c r="N513" s="48">
        <v>0</v>
      </c>
      <c r="O513" s="928"/>
    </row>
    <row r="514" spans="1:15">
      <c r="A514" s="925">
        <v>61</v>
      </c>
      <c r="B514" s="926" t="s">
        <v>2062</v>
      </c>
      <c r="C514" s="42"/>
      <c r="D514" s="926" t="s">
        <v>2047</v>
      </c>
      <c r="E514" s="42"/>
      <c r="F514" s="926"/>
      <c r="G514" s="926">
        <v>0</v>
      </c>
      <c r="H514" s="926">
        <v>0</v>
      </c>
      <c r="I514" s="42"/>
      <c r="J514" s="926"/>
      <c r="K514" s="926">
        <v>0</v>
      </c>
      <c r="L514" s="926">
        <v>0</v>
      </c>
      <c r="M514" s="42"/>
      <c r="N514" s="926">
        <v>0</v>
      </c>
      <c r="O514" s="927"/>
    </row>
    <row r="515" spans="1:15">
      <c r="A515" s="47">
        <v>62</v>
      </c>
      <c r="B515" s="48" t="s">
        <v>2063</v>
      </c>
      <c r="C515" s="42"/>
      <c r="D515" s="48" t="s">
        <v>2047</v>
      </c>
      <c r="E515" s="42"/>
      <c r="F515" s="48"/>
      <c r="G515" s="48">
        <v>0</v>
      </c>
      <c r="H515" s="48">
        <v>0</v>
      </c>
      <c r="I515" s="42"/>
      <c r="J515" s="48"/>
      <c r="K515" s="48">
        <v>0</v>
      </c>
      <c r="L515" s="48">
        <v>0</v>
      </c>
      <c r="M515" s="42"/>
      <c r="N515" s="48">
        <v>0</v>
      </c>
      <c r="O515" s="928"/>
    </row>
    <row r="516" spans="1:15">
      <c r="A516" s="925">
        <v>63</v>
      </c>
      <c r="B516" s="926" t="s">
        <v>2064</v>
      </c>
      <c r="C516" s="42"/>
      <c r="D516" s="926" t="s">
        <v>2047</v>
      </c>
      <c r="E516" s="42"/>
      <c r="F516" s="926"/>
      <c r="G516" s="926">
        <v>0</v>
      </c>
      <c r="H516" s="926">
        <v>0</v>
      </c>
      <c r="I516" s="42"/>
      <c r="J516" s="926"/>
      <c r="K516" s="926">
        <v>0</v>
      </c>
      <c r="L516" s="926">
        <v>0</v>
      </c>
      <c r="M516" s="42"/>
      <c r="N516" s="926">
        <v>0</v>
      </c>
      <c r="O516" s="927"/>
    </row>
    <row r="517" spans="1:15">
      <c r="A517" s="47">
        <v>64</v>
      </c>
      <c r="B517" s="48" t="s">
        <v>2181</v>
      </c>
      <c r="C517" s="42"/>
      <c r="D517" s="48"/>
      <c r="E517" s="42"/>
      <c r="F517" s="934">
        <v>192836762.3317236</v>
      </c>
      <c r="G517" s="48">
        <v>0</v>
      </c>
      <c r="H517" s="48">
        <v>192836762.3317236</v>
      </c>
      <c r="I517" s="42"/>
      <c r="J517" s="48"/>
      <c r="K517" s="48">
        <v>0</v>
      </c>
      <c r="L517" s="48">
        <v>0</v>
      </c>
      <c r="M517" s="42"/>
      <c r="N517" s="48">
        <v>192836762.3317236</v>
      </c>
      <c r="O517" s="928"/>
    </row>
    <row r="518" spans="1:15">
      <c r="A518" s="49"/>
      <c r="B518" s="49"/>
      <c r="C518" s="50"/>
      <c r="D518" s="51"/>
      <c r="E518" s="42" t="s">
        <v>640</v>
      </c>
      <c r="F518" s="51"/>
      <c r="G518" s="51"/>
      <c r="H518" s="51"/>
      <c r="I518" s="50"/>
      <c r="J518" s="51"/>
      <c r="K518" s="51"/>
      <c r="L518" s="51"/>
      <c r="M518" s="51"/>
      <c r="N518" s="51"/>
      <c r="O518" s="49"/>
    </row>
    <row r="519" spans="1:15">
      <c r="A519" s="1366" t="s">
        <v>2172</v>
      </c>
      <c r="B519" s="1366"/>
      <c r="C519" s="42"/>
      <c r="D519" s="929"/>
      <c r="E519" s="42" t="s">
        <v>640</v>
      </c>
      <c r="F519" s="929">
        <v>0</v>
      </c>
      <c r="G519" s="929">
        <v>0</v>
      </c>
      <c r="H519" s="929">
        <v>0</v>
      </c>
      <c r="I519" s="42"/>
      <c r="J519" s="929">
        <v>0</v>
      </c>
      <c r="K519" s="929">
        <v>0</v>
      </c>
      <c r="L519" s="929">
        <v>0</v>
      </c>
      <c r="M519" s="42"/>
      <c r="N519" s="929">
        <v>0</v>
      </c>
      <c r="O519" s="930"/>
    </row>
    <row r="520" spans="1:15">
      <c r="A520" s="925">
        <v>65</v>
      </c>
      <c r="B520" s="926" t="s">
        <v>1217</v>
      </c>
      <c r="C520" s="42"/>
      <c r="D520" s="926" t="s">
        <v>1163</v>
      </c>
      <c r="E520" s="42" t="s">
        <v>640</v>
      </c>
      <c r="F520" s="926"/>
      <c r="G520" s="926">
        <v>0</v>
      </c>
      <c r="H520" s="926">
        <v>0</v>
      </c>
      <c r="I520" s="42"/>
      <c r="J520" s="926"/>
      <c r="K520" s="926">
        <v>0</v>
      </c>
      <c r="L520" s="926">
        <v>0</v>
      </c>
      <c r="M520" s="42"/>
      <c r="N520" s="926">
        <v>0</v>
      </c>
      <c r="O520" s="927"/>
    </row>
    <row r="521" spans="1:15">
      <c r="A521" s="47">
        <v>66</v>
      </c>
      <c r="B521" s="48" t="s">
        <v>1218</v>
      </c>
      <c r="C521" s="42"/>
      <c r="D521" s="48" t="s">
        <v>1164</v>
      </c>
      <c r="E521" s="42" t="s">
        <v>640</v>
      </c>
      <c r="F521" s="48"/>
      <c r="G521" s="48">
        <v>0</v>
      </c>
      <c r="H521" s="48">
        <v>0</v>
      </c>
      <c r="I521" s="42"/>
      <c r="J521" s="48"/>
      <c r="K521" s="48">
        <v>0</v>
      </c>
      <c r="L521" s="48">
        <v>0</v>
      </c>
      <c r="M521" s="42"/>
      <c r="N521" s="48">
        <v>0</v>
      </c>
      <c r="O521" s="928"/>
    </row>
    <row r="522" spans="1:15">
      <c r="A522" s="925">
        <v>67</v>
      </c>
      <c r="B522" s="926" t="s">
        <v>1219</v>
      </c>
      <c r="C522" s="42"/>
      <c r="D522" s="926" t="s">
        <v>2066</v>
      </c>
      <c r="E522" s="42" t="s">
        <v>640</v>
      </c>
      <c r="F522" s="926"/>
      <c r="G522" s="926">
        <v>0</v>
      </c>
      <c r="H522" s="926">
        <v>0</v>
      </c>
      <c r="I522" s="42"/>
      <c r="J522" s="926"/>
      <c r="K522" s="926">
        <v>0</v>
      </c>
      <c r="L522" s="926">
        <v>0</v>
      </c>
      <c r="M522" s="42"/>
      <c r="N522" s="926">
        <v>0</v>
      </c>
      <c r="O522" s="927"/>
    </row>
    <row r="523" spans="1:15">
      <c r="A523" s="47">
        <v>68</v>
      </c>
      <c r="B523" s="48" t="s">
        <v>1189</v>
      </c>
      <c r="C523" s="42"/>
      <c r="D523" s="48" t="s">
        <v>1165</v>
      </c>
      <c r="E523" s="42" t="s">
        <v>640</v>
      </c>
      <c r="F523" s="48"/>
      <c r="G523" s="48">
        <v>0</v>
      </c>
      <c r="H523" s="48">
        <v>0</v>
      </c>
      <c r="I523" s="42"/>
      <c r="J523" s="48"/>
      <c r="K523" s="48">
        <v>0</v>
      </c>
      <c r="L523" s="48">
        <v>0</v>
      </c>
      <c r="M523" s="42"/>
      <c r="N523" s="48">
        <v>0</v>
      </c>
      <c r="O523" s="928"/>
    </row>
    <row r="526" spans="1:15">
      <c r="A526" s="1367" t="s">
        <v>0</v>
      </c>
      <c r="B526" s="1369" t="s">
        <v>425</v>
      </c>
      <c r="C526" s="42"/>
      <c r="D526" s="1371" t="s">
        <v>1152</v>
      </c>
      <c r="E526" s="42"/>
      <c r="F526" s="1373" t="s">
        <v>1153</v>
      </c>
      <c r="G526" s="1373"/>
      <c r="H526" s="1373"/>
      <c r="I526" s="42"/>
      <c r="J526" s="1373" t="s">
        <v>1154</v>
      </c>
      <c r="K526" s="1373"/>
      <c r="L526" s="1373"/>
      <c r="M526" s="42"/>
      <c r="N526" s="1364" t="s">
        <v>1155</v>
      </c>
      <c r="O526" s="1364" t="s">
        <v>430</v>
      </c>
    </row>
    <row r="527" spans="1:15" ht="16" thickBot="1">
      <c r="A527" s="1368"/>
      <c r="B527" s="1370"/>
      <c r="C527" s="42"/>
      <c r="D527" s="1372"/>
      <c r="E527" s="42"/>
      <c r="F527" s="921" t="s">
        <v>1156</v>
      </c>
      <c r="G527" s="922" t="s">
        <v>1157</v>
      </c>
      <c r="H527" s="922" t="s">
        <v>1158</v>
      </c>
      <c r="I527" s="42"/>
      <c r="J527" s="922" t="s">
        <v>1156</v>
      </c>
      <c r="K527" s="922" t="s">
        <v>1157</v>
      </c>
      <c r="L527" s="922" t="s">
        <v>1158</v>
      </c>
      <c r="M527" s="42"/>
      <c r="N527" s="1365"/>
      <c r="O527" s="1365"/>
    </row>
    <row r="528" spans="1:15" ht="16" thickTop="1">
      <c r="A528" s="1374" t="s">
        <v>668</v>
      </c>
      <c r="B528" s="1374"/>
      <c r="C528" s="42"/>
      <c r="D528" s="923"/>
      <c r="E528" s="42" t="s">
        <v>640</v>
      </c>
      <c r="F528" s="923">
        <v>0</v>
      </c>
      <c r="G528" s="923">
        <v>0</v>
      </c>
      <c r="H528" s="923">
        <v>0</v>
      </c>
      <c r="I528" s="42"/>
      <c r="J528" s="923">
        <v>0</v>
      </c>
      <c r="K528" s="923">
        <v>0</v>
      </c>
      <c r="L528" s="923">
        <v>0</v>
      </c>
      <c r="M528" s="42"/>
      <c r="N528" s="923">
        <v>0</v>
      </c>
      <c r="O528" s="924"/>
    </row>
    <row r="529" spans="1:15">
      <c r="A529" s="925">
        <v>1</v>
      </c>
      <c r="B529" s="926" t="s">
        <v>1166</v>
      </c>
      <c r="C529" s="42"/>
      <c r="D529" s="926" t="s">
        <v>291</v>
      </c>
      <c r="E529" s="42" t="s">
        <v>640</v>
      </c>
      <c r="F529" s="926"/>
      <c r="G529" s="926">
        <v>0</v>
      </c>
      <c r="H529" s="926">
        <v>0</v>
      </c>
      <c r="I529" s="42"/>
      <c r="J529" s="926"/>
      <c r="K529" s="926">
        <v>0</v>
      </c>
      <c r="L529" s="926">
        <v>0</v>
      </c>
      <c r="M529" s="42"/>
      <c r="N529" s="926">
        <v>0</v>
      </c>
      <c r="O529" s="927"/>
    </row>
    <row r="530" spans="1:15">
      <c r="A530" s="47">
        <v>2</v>
      </c>
      <c r="B530" s="48" t="s">
        <v>328</v>
      </c>
      <c r="C530" s="42"/>
      <c r="D530" s="48" t="s">
        <v>291</v>
      </c>
      <c r="E530" s="42" t="s">
        <v>640</v>
      </c>
      <c r="F530" s="48"/>
      <c r="G530" s="48">
        <v>0</v>
      </c>
      <c r="H530" s="48">
        <v>0</v>
      </c>
      <c r="I530" s="42"/>
      <c r="J530" s="48"/>
      <c r="K530" s="48">
        <v>0</v>
      </c>
      <c r="L530" s="48">
        <v>0</v>
      </c>
      <c r="M530" s="42"/>
      <c r="N530" s="48">
        <v>0</v>
      </c>
      <c r="O530" s="928"/>
    </row>
    <row r="531" spans="1:15">
      <c r="A531" s="925">
        <v>3</v>
      </c>
      <c r="B531" s="926" t="s">
        <v>329</v>
      </c>
      <c r="C531" s="42"/>
      <c r="D531" s="926" t="s">
        <v>291</v>
      </c>
      <c r="E531" s="42" t="s">
        <v>640</v>
      </c>
      <c r="F531" s="926"/>
      <c r="G531" s="926">
        <v>0</v>
      </c>
      <c r="H531" s="926">
        <v>0</v>
      </c>
      <c r="I531" s="42"/>
      <c r="J531" s="926"/>
      <c r="K531" s="926">
        <v>0</v>
      </c>
      <c r="L531" s="926">
        <v>0</v>
      </c>
      <c r="M531" s="42"/>
      <c r="N531" s="926">
        <v>0</v>
      </c>
      <c r="O531" s="927"/>
    </row>
    <row r="532" spans="1:15">
      <c r="A532" s="47">
        <v>4</v>
      </c>
      <c r="B532" s="48" t="s">
        <v>1167</v>
      </c>
      <c r="C532" s="42"/>
      <c r="D532" s="48" t="s">
        <v>320</v>
      </c>
      <c r="E532" s="42" t="s">
        <v>640</v>
      </c>
      <c r="F532" s="48"/>
      <c r="G532" s="48">
        <v>0</v>
      </c>
      <c r="H532" s="48">
        <v>0</v>
      </c>
      <c r="I532" s="42"/>
      <c r="J532" s="48"/>
      <c r="K532" s="48">
        <v>0</v>
      </c>
      <c r="L532" s="48">
        <v>0</v>
      </c>
      <c r="M532" s="42"/>
      <c r="N532" s="48">
        <v>0</v>
      </c>
      <c r="O532" s="928"/>
    </row>
    <row r="533" spans="1:15">
      <c r="A533" s="925">
        <v>5</v>
      </c>
      <c r="B533" s="926" t="s">
        <v>1168</v>
      </c>
      <c r="C533" s="42"/>
      <c r="D533" s="926" t="s">
        <v>320</v>
      </c>
      <c r="E533" s="42" t="s">
        <v>640</v>
      </c>
      <c r="F533" s="926"/>
      <c r="G533" s="926">
        <v>0</v>
      </c>
      <c r="H533" s="926">
        <v>0</v>
      </c>
      <c r="I533" s="42"/>
      <c r="J533" s="926"/>
      <c r="K533" s="926">
        <v>0</v>
      </c>
      <c r="L533" s="926">
        <v>0</v>
      </c>
      <c r="M533" s="42"/>
      <c r="N533" s="926">
        <v>0</v>
      </c>
      <c r="O533" s="927"/>
    </row>
    <row r="534" spans="1:15">
      <c r="A534" s="47">
        <v>6</v>
      </c>
      <c r="B534" s="48" t="s">
        <v>1169</v>
      </c>
      <c r="C534" s="42"/>
      <c r="D534" s="48" t="s">
        <v>320</v>
      </c>
      <c r="E534" s="42" t="s">
        <v>640</v>
      </c>
      <c r="F534" s="48"/>
      <c r="G534" s="48">
        <v>0</v>
      </c>
      <c r="H534" s="48">
        <v>0</v>
      </c>
      <c r="I534" s="42"/>
      <c r="J534" s="48"/>
      <c r="K534" s="48">
        <v>0</v>
      </c>
      <c r="L534" s="48">
        <v>0</v>
      </c>
      <c r="M534" s="42"/>
      <c r="N534" s="48">
        <v>0</v>
      </c>
      <c r="O534" s="928"/>
    </row>
    <row r="535" spans="1:15">
      <c r="A535" s="1366" t="s">
        <v>1159</v>
      </c>
      <c r="B535" s="1366"/>
      <c r="C535" s="42"/>
      <c r="D535" s="929"/>
      <c r="E535" s="42" t="s">
        <v>640</v>
      </c>
      <c r="F535" s="929">
        <v>0</v>
      </c>
      <c r="G535" s="929">
        <v>0</v>
      </c>
      <c r="H535" s="929">
        <v>0</v>
      </c>
      <c r="I535" s="42"/>
      <c r="J535" s="929">
        <v>0</v>
      </c>
      <c r="K535" s="929">
        <v>0</v>
      </c>
      <c r="L535" s="929">
        <v>0</v>
      </c>
      <c r="M535" s="42"/>
      <c r="N535" s="929">
        <v>0</v>
      </c>
      <c r="O535" s="930"/>
    </row>
    <row r="536" spans="1:15">
      <c r="A536" s="925">
        <v>7</v>
      </c>
      <c r="B536" s="926" t="s">
        <v>1170</v>
      </c>
      <c r="C536" s="42"/>
      <c r="D536" s="926" t="s">
        <v>291</v>
      </c>
      <c r="E536" s="42" t="s">
        <v>640</v>
      </c>
      <c r="F536" s="926"/>
      <c r="G536" s="926">
        <v>0</v>
      </c>
      <c r="H536" s="926">
        <v>0</v>
      </c>
      <c r="I536" s="42"/>
      <c r="J536" s="926"/>
      <c r="K536" s="926">
        <v>0</v>
      </c>
      <c r="L536" s="926">
        <v>0</v>
      </c>
      <c r="M536" s="42"/>
      <c r="N536" s="926">
        <v>0</v>
      </c>
      <c r="O536" s="927"/>
    </row>
    <row r="537" spans="1:15">
      <c r="A537" s="47">
        <v>8</v>
      </c>
      <c r="B537" s="48" t="s">
        <v>1171</v>
      </c>
      <c r="C537" s="42"/>
      <c r="D537" s="48" t="s">
        <v>291</v>
      </c>
      <c r="E537" s="42" t="s">
        <v>640</v>
      </c>
      <c r="F537" s="48"/>
      <c r="G537" s="48">
        <v>0</v>
      </c>
      <c r="H537" s="48">
        <v>0</v>
      </c>
      <c r="I537" s="42"/>
      <c r="J537" s="48"/>
      <c r="K537" s="48">
        <v>0</v>
      </c>
      <c r="L537" s="48">
        <v>0</v>
      </c>
      <c r="M537" s="42"/>
      <c r="N537" s="48">
        <v>0</v>
      </c>
      <c r="O537" s="928"/>
    </row>
    <row r="538" spans="1:15">
      <c r="A538" s="925">
        <v>9</v>
      </c>
      <c r="B538" s="926" t="s">
        <v>1172</v>
      </c>
      <c r="C538" s="42"/>
      <c r="D538" s="926" t="s">
        <v>291</v>
      </c>
      <c r="E538" s="42" t="s">
        <v>640</v>
      </c>
      <c r="F538" s="926"/>
      <c r="G538" s="926">
        <v>0</v>
      </c>
      <c r="H538" s="926">
        <v>0</v>
      </c>
      <c r="I538" s="42"/>
      <c r="J538" s="926"/>
      <c r="K538" s="926">
        <v>0</v>
      </c>
      <c r="L538" s="926">
        <v>0</v>
      </c>
      <c r="M538" s="42"/>
      <c r="N538" s="926">
        <v>0</v>
      </c>
      <c r="O538" s="927"/>
    </row>
    <row r="539" spans="1:15">
      <c r="A539" s="47">
        <v>10</v>
      </c>
      <c r="B539" s="48" t="s">
        <v>1173</v>
      </c>
      <c r="C539" s="42"/>
      <c r="D539" s="48" t="s">
        <v>293</v>
      </c>
      <c r="E539" s="42" t="s">
        <v>640</v>
      </c>
      <c r="F539" s="48"/>
      <c r="G539" s="48">
        <v>0</v>
      </c>
      <c r="H539" s="48">
        <v>0</v>
      </c>
      <c r="I539" s="42"/>
      <c r="J539" s="48"/>
      <c r="K539" s="48">
        <v>0</v>
      </c>
      <c r="L539" s="48">
        <v>0</v>
      </c>
      <c r="M539" s="42"/>
      <c r="N539" s="48">
        <v>0</v>
      </c>
      <c r="O539" s="928"/>
    </row>
    <row r="540" spans="1:15">
      <c r="A540" s="925">
        <v>11</v>
      </c>
      <c r="B540" s="926" t="s">
        <v>1174</v>
      </c>
      <c r="C540" s="42"/>
      <c r="D540" s="926" t="s">
        <v>293</v>
      </c>
      <c r="E540" s="42" t="s">
        <v>640</v>
      </c>
      <c r="F540" s="926"/>
      <c r="G540" s="926">
        <v>0</v>
      </c>
      <c r="H540" s="926">
        <v>0</v>
      </c>
      <c r="I540" s="42"/>
      <c r="J540" s="926"/>
      <c r="K540" s="926">
        <v>0</v>
      </c>
      <c r="L540" s="926">
        <v>0</v>
      </c>
      <c r="M540" s="42"/>
      <c r="N540" s="926">
        <v>0</v>
      </c>
      <c r="O540" s="927"/>
    </row>
    <row r="541" spans="1:15">
      <c r="A541" s="47">
        <v>12</v>
      </c>
      <c r="B541" s="48" t="s">
        <v>1175</v>
      </c>
      <c r="C541" s="42"/>
      <c r="D541" s="48" t="s">
        <v>293</v>
      </c>
      <c r="E541" s="42" t="s">
        <v>640</v>
      </c>
      <c r="F541" s="48"/>
      <c r="G541" s="48">
        <v>0</v>
      </c>
      <c r="H541" s="48">
        <v>0</v>
      </c>
      <c r="I541" s="42"/>
      <c r="J541" s="48"/>
      <c r="K541" s="48">
        <v>0</v>
      </c>
      <c r="L541" s="48">
        <v>0</v>
      </c>
      <c r="M541" s="42"/>
      <c r="N541" s="48">
        <v>0</v>
      </c>
      <c r="O541" s="928"/>
    </row>
    <row r="542" spans="1:15">
      <c r="A542" s="1366" t="s">
        <v>893</v>
      </c>
      <c r="B542" s="1366"/>
      <c r="C542" s="42"/>
      <c r="D542" s="929"/>
      <c r="E542" s="42" t="s">
        <v>640</v>
      </c>
      <c r="F542" s="929">
        <v>0</v>
      </c>
      <c r="G542" s="929">
        <v>0</v>
      </c>
      <c r="H542" s="929">
        <v>0</v>
      </c>
      <c r="I542" s="42"/>
      <c r="J542" s="929">
        <v>0</v>
      </c>
      <c r="K542" s="929">
        <v>0</v>
      </c>
      <c r="L542" s="929">
        <v>0</v>
      </c>
      <c r="M542" s="42"/>
      <c r="N542" s="929">
        <v>0</v>
      </c>
      <c r="O542" s="930"/>
    </row>
    <row r="543" spans="1:15">
      <c r="A543" s="925">
        <v>13</v>
      </c>
      <c r="B543" s="926" t="s">
        <v>1176</v>
      </c>
      <c r="C543" s="42"/>
      <c r="D543" s="926"/>
      <c r="E543" s="42" t="s">
        <v>640</v>
      </c>
      <c r="F543" s="926"/>
      <c r="G543" s="926">
        <v>0</v>
      </c>
      <c r="H543" s="926">
        <v>0</v>
      </c>
      <c r="I543" s="42"/>
      <c r="J543" s="926"/>
      <c r="K543" s="926">
        <v>0</v>
      </c>
      <c r="L543" s="926">
        <v>0</v>
      </c>
      <c r="M543" s="42"/>
      <c r="N543" s="926">
        <v>0</v>
      </c>
      <c r="O543" s="927"/>
    </row>
    <row r="544" spans="1:15">
      <c r="A544" s="47">
        <v>14</v>
      </c>
      <c r="B544" s="48" t="s">
        <v>1177</v>
      </c>
      <c r="C544" s="42"/>
      <c r="D544" s="48"/>
      <c r="E544" s="42" t="s">
        <v>640</v>
      </c>
      <c r="F544" s="48"/>
      <c r="G544" s="48">
        <v>0</v>
      </c>
      <c r="H544" s="48">
        <v>0</v>
      </c>
      <c r="I544" s="42"/>
      <c r="J544" s="48"/>
      <c r="K544" s="48">
        <v>0</v>
      </c>
      <c r="L544" s="48">
        <v>0</v>
      </c>
      <c r="M544" s="42"/>
      <c r="N544" s="48">
        <v>0</v>
      </c>
      <c r="O544" s="928"/>
    </row>
    <row r="545" spans="1:15">
      <c r="A545" s="925">
        <v>15</v>
      </c>
      <c r="B545" s="926" t="s">
        <v>1178</v>
      </c>
      <c r="C545" s="42"/>
      <c r="D545" s="926"/>
      <c r="E545" s="42" t="s">
        <v>640</v>
      </c>
      <c r="F545" s="926"/>
      <c r="G545" s="926">
        <v>0</v>
      </c>
      <c r="H545" s="926">
        <v>0</v>
      </c>
      <c r="I545" s="42"/>
      <c r="J545" s="926"/>
      <c r="K545" s="926">
        <v>0</v>
      </c>
      <c r="L545" s="926">
        <v>0</v>
      </c>
      <c r="M545" s="42"/>
      <c r="N545" s="926">
        <v>0</v>
      </c>
      <c r="O545" s="927"/>
    </row>
    <row r="546" spans="1:15">
      <c r="A546" s="1366" t="s">
        <v>895</v>
      </c>
      <c r="B546" s="1366"/>
      <c r="C546" s="42"/>
      <c r="D546" s="929"/>
      <c r="E546" s="42" t="s">
        <v>640</v>
      </c>
      <c r="F546" s="929">
        <v>0</v>
      </c>
      <c r="G546" s="929">
        <v>0</v>
      </c>
      <c r="H546" s="929">
        <v>0</v>
      </c>
      <c r="I546" s="42"/>
      <c r="J546" s="929">
        <v>0</v>
      </c>
      <c r="K546" s="929">
        <v>0</v>
      </c>
      <c r="L546" s="929">
        <v>0</v>
      </c>
      <c r="M546" s="42"/>
      <c r="N546" s="929">
        <v>0</v>
      </c>
      <c r="O546" s="930"/>
    </row>
    <row r="547" spans="1:15">
      <c r="A547" s="925">
        <v>16</v>
      </c>
      <c r="B547" s="926" t="s">
        <v>681</v>
      </c>
      <c r="C547" s="42"/>
      <c r="D547" s="926" t="s">
        <v>297</v>
      </c>
      <c r="E547" s="42" t="s">
        <v>640</v>
      </c>
      <c r="F547" s="926"/>
      <c r="G547" s="926">
        <v>0</v>
      </c>
      <c r="H547" s="926">
        <v>0</v>
      </c>
      <c r="I547" s="42"/>
      <c r="J547" s="926"/>
      <c r="K547" s="926">
        <v>0</v>
      </c>
      <c r="L547" s="926">
        <v>0</v>
      </c>
      <c r="M547" s="42"/>
      <c r="N547" s="926">
        <v>0</v>
      </c>
      <c r="O547" s="927"/>
    </row>
    <row r="548" spans="1:15">
      <c r="A548" s="47">
        <v>17</v>
      </c>
      <c r="B548" s="48" t="s">
        <v>682</v>
      </c>
      <c r="C548" s="42"/>
      <c r="D548" s="48" t="s">
        <v>297</v>
      </c>
      <c r="E548" s="42" t="s">
        <v>640</v>
      </c>
      <c r="F548" s="48"/>
      <c r="G548" s="48">
        <v>0</v>
      </c>
      <c r="H548" s="48">
        <v>0</v>
      </c>
      <c r="I548" s="42"/>
      <c r="J548" s="48"/>
      <c r="K548" s="48">
        <v>0</v>
      </c>
      <c r="L548" s="48">
        <v>0</v>
      </c>
      <c r="M548" s="42"/>
      <c r="N548" s="48">
        <v>0</v>
      </c>
      <c r="O548" s="928"/>
    </row>
    <row r="549" spans="1:15">
      <c r="A549" s="925">
        <v>18</v>
      </c>
      <c r="B549" s="926" t="s">
        <v>252</v>
      </c>
      <c r="C549" s="42"/>
      <c r="D549" s="926" t="s">
        <v>297</v>
      </c>
      <c r="E549" s="42" t="s">
        <v>640</v>
      </c>
      <c r="F549" s="926"/>
      <c r="G549" s="926">
        <v>0</v>
      </c>
      <c r="H549" s="926">
        <v>0</v>
      </c>
      <c r="I549" s="42"/>
      <c r="J549" s="926"/>
      <c r="K549" s="926">
        <v>0</v>
      </c>
      <c r="L549" s="926">
        <v>0</v>
      </c>
      <c r="M549" s="42"/>
      <c r="N549" s="926">
        <v>0</v>
      </c>
      <c r="O549" s="927"/>
    </row>
    <row r="550" spans="1:15">
      <c r="A550" s="1366" t="s">
        <v>669</v>
      </c>
      <c r="B550" s="1366"/>
      <c r="C550" s="42"/>
      <c r="D550" s="929"/>
      <c r="E550" s="42" t="s">
        <v>640</v>
      </c>
      <c r="F550" s="929">
        <v>0</v>
      </c>
      <c r="G550" s="929">
        <v>0</v>
      </c>
      <c r="H550" s="929">
        <v>0</v>
      </c>
      <c r="I550" s="42"/>
      <c r="J550" s="929">
        <v>0</v>
      </c>
      <c r="K550" s="929">
        <v>0</v>
      </c>
      <c r="L550" s="929">
        <v>0</v>
      </c>
      <c r="M550" s="42"/>
      <c r="N550" s="929">
        <v>0</v>
      </c>
      <c r="O550" s="930"/>
    </row>
    <row r="551" spans="1:15">
      <c r="A551" s="47">
        <v>19</v>
      </c>
      <c r="B551" s="48" t="s">
        <v>318</v>
      </c>
      <c r="C551" s="42"/>
      <c r="D551" s="48" t="s">
        <v>291</v>
      </c>
      <c r="E551" s="42" t="s">
        <v>640</v>
      </c>
      <c r="F551" s="48"/>
      <c r="G551" s="48">
        <v>0</v>
      </c>
      <c r="H551" s="48">
        <v>0</v>
      </c>
      <c r="I551" s="42"/>
      <c r="J551" s="48"/>
      <c r="K551" s="48">
        <v>0</v>
      </c>
      <c r="L551" s="48">
        <v>0</v>
      </c>
      <c r="M551" s="42"/>
      <c r="N551" s="48">
        <v>0</v>
      </c>
      <c r="O551" s="928"/>
    </row>
    <row r="552" spans="1:15">
      <c r="A552" s="925">
        <v>20</v>
      </c>
      <c r="B552" s="926" t="s">
        <v>1179</v>
      </c>
      <c r="C552" s="42"/>
      <c r="D552" s="926" t="s">
        <v>291</v>
      </c>
      <c r="E552" s="42" t="s">
        <v>640</v>
      </c>
      <c r="F552" s="926"/>
      <c r="G552" s="926">
        <v>0</v>
      </c>
      <c r="H552" s="926">
        <v>0</v>
      </c>
      <c r="I552" s="42"/>
      <c r="J552" s="926"/>
      <c r="K552" s="926">
        <v>0</v>
      </c>
      <c r="L552" s="926">
        <v>0</v>
      </c>
      <c r="M552" s="42"/>
      <c r="N552" s="926">
        <v>0</v>
      </c>
      <c r="O552" s="927"/>
    </row>
    <row r="553" spans="1:15">
      <c r="A553" s="47">
        <v>21</v>
      </c>
      <c r="B553" s="48" t="s">
        <v>319</v>
      </c>
      <c r="C553" s="42"/>
      <c r="D553" s="48" t="s">
        <v>291</v>
      </c>
      <c r="E553" s="42" t="s">
        <v>640</v>
      </c>
      <c r="F553" s="48"/>
      <c r="G553" s="48">
        <v>0</v>
      </c>
      <c r="H553" s="48">
        <v>0</v>
      </c>
      <c r="I553" s="42"/>
      <c r="J553" s="48"/>
      <c r="K553" s="48">
        <v>0</v>
      </c>
      <c r="L553" s="48">
        <v>0</v>
      </c>
      <c r="M553" s="42"/>
      <c r="N553" s="48">
        <v>0</v>
      </c>
      <c r="O553" s="928"/>
    </row>
    <row r="554" spans="1:15">
      <c r="A554" s="925">
        <v>22</v>
      </c>
      <c r="B554" s="926" t="s">
        <v>332</v>
      </c>
      <c r="C554" s="42"/>
      <c r="D554" s="926" t="s">
        <v>291</v>
      </c>
      <c r="E554" s="42" t="s">
        <v>640</v>
      </c>
      <c r="F554" s="926"/>
      <c r="G554" s="926">
        <v>0</v>
      </c>
      <c r="H554" s="926">
        <v>0</v>
      </c>
      <c r="I554" s="42"/>
      <c r="J554" s="926"/>
      <c r="K554" s="926">
        <v>0</v>
      </c>
      <c r="L554" s="926">
        <v>0</v>
      </c>
      <c r="M554" s="42"/>
      <c r="N554" s="926">
        <v>0</v>
      </c>
      <c r="O554" s="927"/>
    </row>
    <row r="555" spans="1:15">
      <c r="A555" s="47">
        <v>23</v>
      </c>
      <c r="B555" s="48" t="s">
        <v>331</v>
      </c>
      <c r="C555" s="42"/>
      <c r="D555" s="48" t="s">
        <v>291</v>
      </c>
      <c r="E555" s="42" t="s">
        <v>640</v>
      </c>
      <c r="F555" s="48"/>
      <c r="G555" s="48">
        <v>0</v>
      </c>
      <c r="H555" s="48">
        <v>0</v>
      </c>
      <c r="I555" s="42"/>
      <c r="J555" s="48"/>
      <c r="K555" s="48">
        <v>0</v>
      </c>
      <c r="L555" s="48">
        <v>0</v>
      </c>
      <c r="M555" s="42"/>
      <c r="N555" s="48">
        <v>0</v>
      </c>
      <c r="O555" s="928"/>
    </row>
    <row r="556" spans="1:15">
      <c r="A556" s="925">
        <v>24</v>
      </c>
      <c r="B556" s="926" t="s">
        <v>1180</v>
      </c>
      <c r="C556" s="42"/>
      <c r="D556" s="926" t="s">
        <v>291</v>
      </c>
      <c r="E556" s="42" t="s">
        <v>640</v>
      </c>
      <c r="F556" s="926"/>
      <c r="G556" s="926">
        <v>0</v>
      </c>
      <c r="H556" s="926">
        <v>0</v>
      </c>
      <c r="I556" s="42"/>
      <c r="J556" s="926"/>
      <c r="K556" s="926">
        <v>0</v>
      </c>
      <c r="L556" s="926">
        <v>0</v>
      </c>
      <c r="M556" s="42"/>
      <c r="N556" s="926">
        <v>0</v>
      </c>
      <c r="O556" s="927"/>
    </row>
    <row r="557" spans="1:15">
      <c r="A557" s="47">
        <v>25</v>
      </c>
      <c r="B557" s="48" t="s">
        <v>325</v>
      </c>
      <c r="C557" s="42"/>
      <c r="D557" s="48" t="s">
        <v>291</v>
      </c>
      <c r="E557" s="42" t="s">
        <v>640</v>
      </c>
      <c r="F557" s="48"/>
      <c r="G557" s="48">
        <v>0</v>
      </c>
      <c r="H557" s="48">
        <v>0</v>
      </c>
      <c r="I557" s="42"/>
      <c r="J557" s="48"/>
      <c r="K557" s="48">
        <v>0</v>
      </c>
      <c r="L557" s="48">
        <v>0</v>
      </c>
      <c r="M557" s="42"/>
      <c r="N557" s="48">
        <v>0</v>
      </c>
      <c r="O557" s="928"/>
    </row>
    <row r="558" spans="1:15">
      <c r="A558" s="925">
        <v>26</v>
      </c>
      <c r="B558" s="926" t="s">
        <v>1181</v>
      </c>
      <c r="C558" s="42"/>
      <c r="D558" s="926" t="s">
        <v>291</v>
      </c>
      <c r="E558" s="42" t="s">
        <v>640</v>
      </c>
      <c r="F558" s="926"/>
      <c r="G558" s="926">
        <v>0</v>
      </c>
      <c r="H558" s="926">
        <v>0</v>
      </c>
      <c r="I558" s="42"/>
      <c r="J558" s="926"/>
      <c r="K558" s="926">
        <v>0</v>
      </c>
      <c r="L558" s="926">
        <v>0</v>
      </c>
      <c r="M558" s="42"/>
      <c r="N558" s="926">
        <v>0</v>
      </c>
      <c r="O558" s="927"/>
    </row>
    <row r="559" spans="1:15">
      <c r="A559" s="47">
        <v>27</v>
      </c>
      <c r="B559" s="48" t="s">
        <v>321</v>
      </c>
      <c r="C559" s="42"/>
      <c r="D559" s="48" t="s">
        <v>320</v>
      </c>
      <c r="E559" s="42" t="s">
        <v>640</v>
      </c>
      <c r="F559" s="48"/>
      <c r="G559" s="48">
        <v>0</v>
      </c>
      <c r="H559" s="48">
        <v>0</v>
      </c>
      <c r="I559" s="42"/>
      <c r="J559" s="48"/>
      <c r="K559" s="48">
        <v>0</v>
      </c>
      <c r="L559" s="48">
        <v>0</v>
      </c>
      <c r="M559" s="42"/>
      <c r="N559" s="48">
        <v>0</v>
      </c>
      <c r="O559" s="928"/>
    </row>
    <row r="560" spans="1:15">
      <c r="A560" s="925">
        <v>28</v>
      </c>
      <c r="B560" s="926" t="s">
        <v>1182</v>
      </c>
      <c r="C560" s="42"/>
      <c r="D560" s="926" t="s">
        <v>291</v>
      </c>
      <c r="E560" s="42" t="s">
        <v>640</v>
      </c>
      <c r="F560" s="926"/>
      <c r="G560" s="926">
        <v>0</v>
      </c>
      <c r="H560" s="926">
        <v>0</v>
      </c>
      <c r="I560" s="42"/>
      <c r="J560" s="926"/>
      <c r="K560" s="926">
        <v>0</v>
      </c>
      <c r="L560" s="926">
        <v>0</v>
      </c>
      <c r="M560" s="42"/>
      <c r="N560" s="926">
        <v>0</v>
      </c>
      <c r="O560" s="927"/>
    </row>
    <row r="561" spans="1:15">
      <c r="A561" s="47">
        <v>29</v>
      </c>
      <c r="B561" s="48" t="s">
        <v>1183</v>
      </c>
      <c r="C561" s="42"/>
      <c r="D561" s="48" t="s">
        <v>13</v>
      </c>
      <c r="E561" s="42" t="s">
        <v>640</v>
      </c>
      <c r="F561" s="48"/>
      <c r="G561" s="48">
        <v>0</v>
      </c>
      <c r="H561" s="48">
        <v>0</v>
      </c>
      <c r="I561" s="42"/>
      <c r="J561" s="48"/>
      <c r="K561" s="48">
        <v>0</v>
      </c>
      <c r="L561" s="48">
        <v>0</v>
      </c>
      <c r="M561" s="42"/>
      <c r="N561" s="48">
        <v>0</v>
      </c>
      <c r="O561" s="928"/>
    </row>
    <row r="562" spans="1:15">
      <c r="A562" s="1366" t="s">
        <v>1160</v>
      </c>
      <c r="B562" s="1366"/>
      <c r="C562" s="42"/>
      <c r="D562" s="929"/>
      <c r="E562" s="42" t="s">
        <v>640</v>
      </c>
      <c r="F562" s="929">
        <v>4047806091.9000001</v>
      </c>
      <c r="G562" s="929">
        <v>0</v>
      </c>
      <c r="H562" s="929">
        <v>4047806091.9000001</v>
      </c>
      <c r="I562" s="42"/>
      <c r="J562" s="929">
        <v>4047658707</v>
      </c>
      <c r="K562" s="929">
        <v>501300</v>
      </c>
      <c r="L562" s="929">
        <v>4048160007</v>
      </c>
      <c r="M562" s="42"/>
      <c r="N562" s="929">
        <v>-353915.10000000056</v>
      </c>
      <c r="O562" s="930"/>
    </row>
    <row r="563" spans="1:15">
      <c r="A563" s="925">
        <v>30</v>
      </c>
      <c r="B563" s="926" t="s">
        <v>247</v>
      </c>
      <c r="C563" s="42"/>
      <c r="D563" s="926" t="s">
        <v>303</v>
      </c>
      <c r="E563" s="42" t="s">
        <v>640</v>
      </c>
      <c r="F563" s="926">
        <v>3816917063</v>
      </c>
      <c r="G563" s="926">
        <v>0</v>
      </c>
      <c r="H563" s="926">
        <v>3816917063</v>
      </c>
      <c r="I563" s="42"/>
      <c r="J563" s="926">
        <v>3816917063</v>
      </c>
      <c r="K563" s="926">
        <v>0</v>
      </c>
      <c r="L563" s="926">
        <v>3816917063</v>
      </c>
      <c r="M563" s="42"/>
      <c r="N563" s="926">
        <v>0</v>
      </c>
      <c r="O563" s="927"/>
    </row>
    <row r="564" spans="1:15">
      <c r="A564" s="47">
        <v>31</v>
      </c>
      <c r="B564" s="48" t="s">
        <v>260</v>
      </c>
      <c r="C564" s="42"/>
      <c r="D564" s="48" t="s">
        <v>303</v>
      </c>
      <c r="E564" s="42" t="s">
        <v>640</v>
      </c>
      <c r="F564" s="48"/>
      <c r="G564" s="48">
        <v>0</v>
      </c>
      <c r="H564" s="48">
        <v>0</v>
      </c>
      <c r="I564" s="42"/>
      <c r="J564" s="48"/>
      <c r="K564" s="48">
        <v>0</v>
      </c>
      <c r="L564" s="48">
        <v>0</v>
      </c>
      <c r="M564" s="42"/>
      <c r="N564" s="48">
        <v>0</v>
      </c>
      <c r="O564" s="928"/>
    </row>
    <row r="565" spans="1:15">
      <c r="A565" s="925">
        <v>32</v>
      </c>
      <c r="B565" s="926" t="s">
        <v>256</v>
      </c>
      <c r="C565" s="42"/>
      <c r="D565" s="926" t="s">
        <v>303</v>
      </c>
      <c r="E565" s="42" t="s">
        <v>640</v>
      </c>
      <c r="F565" s="926">
        <v>6000001</v>
      </c>
      <c r="G565" s="926">
        <v>0</v>
      </c>
      <c r="H565" s="926">
        <v>6000001</v>
      </c>
      <c r="I565" s="42"/>
      <c r="J565" s="926"/>
      <c r="K565" s="926">
        <v>6000001</v>
      </c>
      <c r="L565" s="926">
        <v>6000001</v>
      </c>
      <c r="M565" s="42"/>
      <c r="N565" s="926">
        <v>0</v>
      </c>
      <c r="O565" s="927"/>
    </row>
    <row r="566" spans="1:15">
      <c r="A566" s="47">
        <v>33</v>
      </c>
      <c r="B566" s="48" t="s">
        <v>262</v>
      </c>
      <c r="C566" s="42"/>
      <c r="D566" s="48" t="s">
        <v>303</v>
      </c>
      <c r="E566" s="42" t="s">
        <v>640</v>
      </c>
      <c r="F566" s="48"/>
      <c r="G566" s="48">
        <v>0</v>
      </c>
      <c r="H566" s="48">
        <v>0</v>
      </c>
      <c r="I566" s="42"/>
      <c r="J566" s="48"/>
      <c r="K566" s="48">
        <v>0</v>
      </c>
      <c r="L566" s="48">
        <v>0</v>
      </c>
      <c r="M566" s="42"/>
      <c r="N566" s="48">
        <v>0</v>
      </c>
      <c r="O566" s="928"/>
    </row>
    <row r="567" spans="1:15">
      <c r="A567" s="925">
        <v>34</v>
      </c>
      <c r="B567" s="926" t="s">
        <v>258</v>
      </c>
      <c r="C567" s="42"/>
      <c r="D567" s="926" t="s">
        <v>303</v>
      </c>
      <c r="E567" s="42" t="s">
        <v>640</v>
      </c>
      <c r="F567" s="926"/>
      <c r="G567" s="926">
        <v>0</v>
      </c>
      <c r="H567" s="926">
        <v>0</v>
      </c>
      <c r="I567" s="42"/>
      <c r="J567" s="926"/>
      <c r="K567" s="926">
        <v>0</v>
      </c>
      <c r="L567" s="926">
        <v>0</v>
      </c>
      <c r="M567" s="42"/>
      <c r="N567" s="926">
        <v>0</v>
      </c>
      <c r="O567" s="927"/>
    </row>
    <row r="568" spans="1:15">
      <c r="A568" s="47">
        <v>35</v>
      </c>
      <c r="B568" s="48" t="s">
        <v>248</v>
      </c>
      <c r="C568" s="42"/>
      <c r="D568" s="48" t="s">
        <v>303</v>
      </c>
      <c r="E568" s="42" t="s">
        <v>640</v>
      </c>
      <c r="F568" s="48">
        <v>28549356</v>
      </c>
      <c r="G568" s="48">
        <v>0</v>
      </c>
      <c r="H568" s="48">
        <v>28549356</v>
      </c>
      <c r="I568" s="42"/>
      <c r="J568" s="48">
        <v>28549356</v>
      </c>
      <c r="K568" s="48">
        <v>0</v>
      </c>
      <c r="L568" s="48">
        <v>28549356</v>
      </c>
      <c r="M568" s="42"/>
      <c r="N568" s="48">
        <v>0</v>
      </c>
      <c r="O568" s="928"/>
    </row>
    <row r="569" spans="1:15">
      <c r="A569" s="925">
        <v>36</v>
      </c>
      <c r="B569" s="926" t="s">
        <v>251</v>
      </c>
      <c r="C569" s="42"/>
      <c r="D569" s="926" t="s">
        <v>303</v>
      </c>
      <c r="E569" s="42" t="s">
        <v>640</v>
      </c>
      <c r="F569" s="926"/>
      <c r="G569" s="926">
        <v>0</v>
      </c>
      <c r="H569" s="926">
        <v>0</v>
      </c>
      <c r="I569" s="42"/>
      <c r="J569" s="926"/>
      <c r="K569" s="926">
        <v>0</v>
      </c>
      <c r="L569" s="926">
        <v>0</v>
      </c>
      <c r="M569" s="42"/>
      <c r="N569" s="926">
        <v>0</v>
      </c>
      <c r="O569" s="927"/>
    </row>
    <row r="570" spans="1:15">
      <c r="A570" s="47">
        <v>37</v>
      </c>
      <c r="B570" s="48" t="s">
        <v>250</v>
      </c>
      <c r="C570" s="42"/>
      <c r="D570" s="48" t="s">
        <v>288</v>
      </c>
      <c r="E570" s="42" t="s">
        <v>640</v>
      </c>
      <c r="F570" s="48">
        <v>48057407</v>
      </c>
      <c r="G570" s="48">
        <v>-48057407</v>
      </c>
      <c r="H570" s="48">
        <v>0</v>
      </c>
      <c r="I570" s="42"/>
      <c r="J570" s="48">
        <v>286162</v>
      </c>
      <c r="K570" s="48">
        <v>0</v>
      </c>
      <c r="L570" s="48">
        <v>286162</v>
      </c>
      <c r="M570" s="42"/>
      <c r="N570" s="48">
        <v>-286162</v>
      </c>
      <c r="O570" s="928" t="s">
        <v>2170</v>
      </c>
    </row>
    <row r="571" spans="1:15">
      <c r="A571" s="925">
        <v>38</v>
      </c>
      <c r="B571" s="926" t="s">
        <v>261</v>
      </c>
      <c r="C571" s="42"/>
      <c r="D571" s="926" t="s">
        <v>288</v>
      </c>
      <c r="E571" s="42" t="s">
        <v>640</v>
      </c>
      <c r="F571" s="926"/>
      <c r="G571" s="926">
        <v>0</v>
      </c>
      <c r="H571" s="926">
        <v>0</v>
      </c>
      <c r="I571" s="42"/>
      <c r="J571" s="926"/>
      <c r="K571" s="926">
        <v>0</v>
      </c>
      <c r="L571" s="926">
        <v>0</v>
      </c>
      <c r="M571" s="42"/>
      <c r="N571" s="926">
        <v>0</v>
      </c>
      <c r="O571" s="927"/>
    </row>
    <row r="572" spans="1:15">
      <c r="A572" s="47">
        <v>39</v>
      </c>
      <c r="B572" s="48" t="s">
        <v>254</v>
      </c>
      <c r="C572" s="42"/>
      <c r="D572" s="48" t="s">
        <v>288</v>
      </c>
      <c r="E572" s="42" t="s">
        <v>640</v>
      </c>
      <c r="F572" s="48">
        <v>140000000</v>
      </c>
      <c r="G572" s="48">
        <v>48057407</v>
      </c>
      <c r="H572" s="48">
        <v>188057407</v>
      </c>
      <c r="I572" s="42"/>
      <c r="J572" s="48">
        <v>188057407</v>
      </c>
      <c r="K572" s="48">
        <v>0</v>
      </c>
      <c r="L572" s="48">
        <v>188057407</v>
      </c>
      <c r="M572" s="42"/>
      <c r="N572" s="48">
        <v>0</v>
      </c>
      <c r="O572" s="928"/>
    </row>
    <row r="573" spans="1:15">
      <c r="A573" s="925">
        <v>40</v>
      </c>
      <c r="B573" s="926" t="s">
        <v>249</v>
      </c>
      <c r="C573" s="42"/>
      <c r="D573" s="926" t="s">
        <v>288</v>
      </c>
      <c r="E573" s="42" t="s">
        <v>640</v>
      </c>
      <c r="F573" s="926"/>
      <c r="G573" s="926">
        <v>0</v>
      </c>
      <c r="H573" s="926">
        <v>0</v>
      </c>
      <c r="I573" s="42"/>
      <c r="J573" s="926"/>
      <c r="K573" s="926">
        <v>0</v>
      </c>
      <c r="L573" s="926">
        <v>0</v>
      </c>
      <c r="M573" s="42"/>
      <c r="N573" s="926">
        <v>0</v>
      </c>
      <c r="O573" s="927"/>
    </row>
    <row r="574" spans="1:15">
      <c r="A574" s="47">
        <v>41</v>
      </c>
      <c r="B574" s="48" t="s">
        <v>1184</v>
      </c>
      <c r="C574" s="42"/>
      <c r="D574" s="48" t="s">
        <v>297</v>
      </c>
      <c r="E574" s="42" t="s">
        <v>640</v>
      </c>
      <c r="F574" s="48"/>
      <c r="G574" s="48">
        <v>0</v>
      </c>
      <c r="H574" s="48">
        <v>0</v>
      </c>
      <c r="I574" s="42"/>
      <c r="J574" s="48"/>
      <c r="K574" s="48">
        <v>0</v>
      </c>
      <c r="L574" s="48">
        <v>0</v>
      </c>
      <c r="M574" s="42"/>
      <c r="N574" s="48">
        <v>0</v>
      </c>
      <c r="O574" s="928"/>
    </row>
    <row r="575" spans="1:15">
      <c r="A575" s="925">
        <v>42</v>
      </c>
      <c r="B575" s="926" t="s">
        <v>257</v>
      </c>
      <c r="C575" s="42"/>
      <c r="D575" s="926" t="s">
        <v>303</v>
      </c>
      <c r="E575" s="42" t="s">
        <v>640</v>
      </c>
      <c r="F575" s="926">
        <v>904864</v>
      </c>
      <c r="G575" s="926">
        <v>0</v>
      </c>
      <c r="H575" s="926">
        <v>904864</v>
      </c>
      <c r="I575" s="42"/>
      <c r="J575" s="926">
        <v>904864</v>
      </c>
      <c r="K575" s="926">
        <v>0</v>
      </c>
      <c r="L575" s="926">
        <v>904864</v>
      </c>
      <c r="M575" s="42"/>
      <c r="N575" s="926">
        <v>0</v>
      </c>
      <c r="O575" s="927"/>
    </row>
    <row r="576" spans="1:15">
      <c r="A576" s="47">
        <v>43</v>
      </c>
      <c r="B576" s="48" t="s">
        <v>255</v>
      </c>
      <c r="C576" s="42"/>
      <c r="D576" s="48" t="s">
        <v>303</v>
      </c>
      <c r="E576" s="42" t="s">
        <v>640</v>
      </c>
      <c r="F576" s="48">
        <v>1357309</v>
      </c>
      <c r="G576" s="48">
        <v>0</v>
      </c>
      <c r="H576" s="48">
        <v>1357309</v>
      </c>
      <c r="I576" s="42"/>
      <c r="J576" s="48">
        <v>1357611</v>
      </c>
      <c r="K576" s="48">
        <v>0</v>
      </c>
      <c r="L576" s="48">
        <v>1357611</v>
      </c>
      <c r="M576" s="42"/>
      <c r="N576" s="48">
        <v>-302</v>
      </c>
      <c r="O576" s="928" t="s">
        <v>2170</v>
      </c>
    </row>
    <row r="577" spans="1:15">
      <c r="A577" s="925">
        <v>44</v>
      </c>
      <c r="B577" s="926" t="s">
        <v>1185</v>
      </c>
      <c r="C577" s="42"/>
      <c r="D577" s="926" t="s">
        <v>303</v>
      </c>
      <c r="E577" s="42" t="s">
        <v>640</v>
      </c>
      <c r="F577" s="926"/>
      <c r="G577" s="926">
        <v>0</v>
      </c>
      <c r="H577" s="926">
        <v>0</v>
      </c>
      <c r="I577" s="42"/>
      <c r="J577" s="926"/>
      <c r="K577" s="926">
        <v>0</v>
      </c>
      <c r="L577" s="926">
        <v>0</v>
      </c>
      <c r="M577" s="42"/>
      <c r="N577" s="926">
        <v>0</v>
      </c>
      <c r="O577" s="927"/>
    </row>
    <row r="578" spans="1:15">
      <c r="A578" s="47">
        <v>45</v>
      </c>
      <c r="B578" s="48" t="s">
        <v>253</v>
      </c>
      <c r="C578" s="42"/>
      <c r="D578" s="48" t="s">
        <v>303</v>
      </c>
      <c r="E578" s="42" t="s">
        <v>640</v>
      </c>
      <c r="F578" s="48"/>
      <c r="G578" s="48">
        <v>0</v>
      </c>
      <c r="H578" s="48">
        <v>0</v>
      </c>
      <c r="I578" s="42"/>
      <c r="J578" s="48"/>
      <c r="K578" s="48">
        <v>0</v>
      </c>
      <c r="L578" s="48">
        <v>0</v>
      </c>
      <c r="M578" s="42"/>
      <c r="N578" s="48">
        <v>0</v>
      </c>
      <c r="O578" s="928"/>
    </row>
    <row r="579" spans="1:15">
      <c r="A579" s="925">
        <v>46</v>
      </c>
      <c r="B579" s="926" t="s">
        <v>1186</v>
      </c>
      <c r="C579" s="42"/>
      <c r="D579" s="926" t="s">
        <v>287</v>
      </c>
      <c r="E579" s="42" t="s">
        <v>640</v>
      </c>
      <c r="F579" s="926"/>
      <c r="G579" s="926">
        <v>0</v>
      </c>
      <c r="H579" s="926">
        <v>0</v>
      </c>
      <c r="I579" s="42"/>
      <c r="J579" s="926"/>
      <c r="K579" s="926">
        <v>0</v>
      </c>
      <c r="L579" s="926">
        <v>0</v>
      </c>
      <c r="M579" s="42"/>
      <c r="N579" s="926">
        <v>0</v>
      </c>
      <c r="O579" s="927"/>
    </row>
    <row r="580" spans="1:15">
      <c r="A580" s="941">
        <v>47</v>
      </c>
      <c r="B580" s="942" t="s">
        <v>316</v>
      </c>
      <c r="C580" s="42"/>
      <c r="D580" s="942" t="s">
        <v>308</v>
      </c>
      <c r="E580" s="42" t="s">
        <v>640</v>
      </c>
      <c r="F580" s="942">
        <v>6020091.8999999994</v>
      </c>
      <c r="G580" s="942">
        <v>0</v>
      </c>
      <c r="H580" s="942">
        <v>6020091.8999999994</v>
      </c>
      <c r="I580" s="42"/>
      <c r="J580" s="942">
        <v>11586244</v>
      </c>
      <c r="K580" s="942">
        <v>-5498701</v>
      </c>
      <c r="L580" s="942">
        <v>6087543</v>
      </c>
      <c r="M580" s="42"/>
      <c r="N580" s="942">
        <v>-67451.100000000559</v>
      </c>
      <c r="O580" s="928" t="s">
        <v>2170</v>
      </c>
    </row>
    <row r="581" spans="1:15">
      <c r="A581" s="925">
        <v>48</v>
      </c>
      <c r="B581" s="926" t="s">
        <v>333</v>
      </c>
      <c r="C581" s="42"/>
      <c r="D581" s="926" t="s">
        <v>309</v>
      </c>
      <c r="E581" s="42" t="s">
        <v>640</v>
      </c>
      <c r="F581" s="926"/>
      <c r="G581" s="926">
        <v>0</v>
      </c>
      <c r="H581" s="926">
        <v>0</v>
      </c>
      <c r="I581" s="42"/>
      <c r="J581" s="926"/>
      <c r="K581" s="926">
        <v>0</v>
      </c>
      <c r="L581" s="926">
        <v>0</v>
      </c>
      <c r="M581" s="42"/>
      <c r="N581" s="926">
        <v>0</v>
      </c>
      <c r="O581" s="927"/>
    </row>
    <row r="582" spans="1:15">
      <c r="A582" s="47">
        <v>49</v>
      </c>
      <c r="B582" s="48" t="s">
        <v>1187</v>
      </c>
      <c r="C582" s="42"/>
      <c r="D582" s="48" t="s">
        <v>310</v>
      </c>
      <c r="E582" s="42" t="s">
        <v>640</v>
      </c>
      <c r="F582" s="48"/>
      <c r="G582" s="48">
        <v>0</v>
      </c>
      <c r="H582" s="48">
        <v>0</v>
      </c>
      <c r="I582" s="42"/>
      <c r="J582" s="48"/>
      <c r="K582" s="48">
        <v>0</v>
      </c>
      <c r="L582" s="48">
        <v>0</v>
      </c>
      <c r="M582" s="42"/>
      <c r="N582" s="48">
        <v>0</v>
      </c>
      <c r="O582" s="928"/>
    </row>
    <row r="583" spans="1:15">
      <c r="A583" s="925">
        <v>50</v>
      </c>
      <c r="B583" s="926" t="s">
        <v>1188</v>
      </c>
      <c r="C583" s="42"/>
      <c r="D583" s="926" t="s">
        <v>1161</v>
      </c>
      <c r="E583" s="42" t="s">
        <v>640</v>
      </c>
      <c r="F583" s="926"/>
      <c r="G583" s="926">
        <v>0</v>
      </c>
      <c r="H583" s="926">
        <v>0</v>
      </c>
      <c r="I583" s="42"/>
      <c r="J583" s="926"/>
      <c r="K583" s="926">
        <v>0</v>
      </c>
      <c r="L583" s="926">
        <v>0</v>
      </c>
      <c r="M583" s="42"/>
      <c r="N583" s="926">
        <v>0</v>
      </c>
      <c r="O583" s="927"/>
    </row>
    <row r="584" spans="1:15" ht="16" thickBot="1">
      <c r="A584" s="920"/>
      <c r="B584" s="920" t="s">
        <v>1162</v>
      </c>
      <c r="C584" s="42"/>
      <c r="D584" s="932"/>
      <c r="E584" s="42" t="s">
        <v>640</v>
      </c>
      <c r="F584" s="932">
        <v>4047806091.9000001</v>
      </c>
      <c r="G584" s="932">
        <v>0</v>
      </c>
      <c r="H584" s="932">
        <v>4047806091.9000001</v>
      </c>
      <c r="I584" s="42"/>
      <c r="J584" s="932">
        <v>4047658707</v>
      </c>
      <c r="K584" s="932">
        <v>501300</v>
      </c>
      <c r="L584" s="932">
        <v>4048160007</v>
      </c>
      <c r="M584" s="42"/>
      <c r="N584" s="932">
        <v>-353915.10000000056</v>
      </c>
      <c r="O584" s="920"/>
    </row>
    <row r="585" spans="1:15" ht="16" thickTop="1">
      <c r="A585" s="49"/>
      <c r="B585" s="49"/>
      <c r="C585" s="50"/>
      <c r="D585" s="51"/>
      <c r="E585" s="42" t="s">
        <v>640</v>
      </c>
      <c r="F585" s="51"/>
      <c r="G585" s="51"/>
      <c r="H585" s="51"/>
      <c r="I585" s="50"/>
      <c r="J585" s="51"/>
      <c r="K585" s="51"/>
      <c r="L585" s="51"/>
      <c r="M585" s="51"/>
      <c r="N585" s="51"/>
      <c r="O585" s="49"/>
    </row>
    <row r="586" spans="1:15">
      <c r="A586" s="1366" t="s">
        <v>335</v>
      </c>
      <c r="B586" s="1366"/>
      <c r="C586" s="42"/>
      <c r="D586" s="929"/>
      <c r="E586" s="42" t="s">
        <v>640</v>
      </c>
      <c r="F586" s="929">
        <v>0</v>
      </c>
      <c r="G586" s="929">
        <v>0</v>
      </c>
      <c r="H586" s="929">
        <v>0</v>
      </c>
      <c r="I586" s="42"/>
      <c r="J586" s="929">
        <v>0</v>
      </c>
      <c r="K586" s="929">
        <v>0</v>
      </c>
      <c r="L586" s="929">
        <v>0</v>
      </c>
      <c r="M586" s="42"/>
      <c r="N586" s="929">
        <v>0</v>
      </c>
      <c r="O586" s="930"/>
    </row>
    <row r="587" spans="1:15">
      <c r="A587" s="925">
        <v>51</v>
      </c>
      <c r="B587" s="926" t="s">
        <v>1211</v>
      </c>
      <c r="C587" s="42"/>
      <c r="D587" s="926" t="s">
        <v>33</v>
      </c>
      <c r="E587" s="42" t="s">
        <v>640</v>
      </c>
      <c r="F587" s="926"/>
      <c r="G587" s="926">
        <v>0</v>
      </c>
      <c r="H587" s="926">
        <v>0</v>
      </c>
      <c r="I587" s="42"/>
      <c r="J587" s="926"/>
      <c r="K587" s="926">
        <v>0</v>
      </c>
      <c r="L587" s="926">
        <v>0</v>
      </c>
      <c r="M587" s="42"/>
      <c r="N587" s="926">
        <v>0</v>
      </c>
      <c r="O587" s="927"/>
    </row>
    <row r="588" spans="1:15">
      <c r="A588" s="47">
        <v>52</v>
      </c>
      <c r="B588" s="48" t="s">
        <v>1212</v>
      </c>
      <c r="C588" s="42"/>
      <c r="D588" s="48" t="s">
        <v>33</v>
      </c>
      <c r="E588" s="42" t="s">
        <v>640</v>
      </c>
      <c r="F588" s="48"/>
      <c r="G588" s="48">
        <v>0</v>
      </c>
      <c r="H588" s="48">
        <v>0</v>
      </c>
      <c r="I588" s="42"/>
      <c r="J588" s="48"/>
      <c r="K588" s="48">
        <v>0</v>
      </c>
      <c r="L588" s="48">
        <v>0</v>
      </c>
      <c r="M588" s="42"/>
      <c r="N588" s="48">
        <v>0</v>
      </c>
      <c r="O588" s="928"/>
    </row>
    <row r="589" spans="1:15">
      <c r="A589" s="925">
        <v>53</v>
      </c>
      <c r="B589" s="926" t="s">
        <v>1213</v>
      </c>
      <c r="C589" s="42"/>
      <c r="D589" s="926" t="s">
        <v>33</v>
      </c>
      <c r="E589" s="42" t="s">
        <v>640</v>
      </c>
      <c r="F589" s="926"/>
      <c r="G589" s="926">
        <v>0</v>
      </c>
      <c r="H589" s="926">
        <v>0</v>
      </c>
      <c r="I589" s="42"/>
      <c r="J589" s="926"/>
      <c r="K589" s="926">
        <v>0</v>
      </c>
      <c r="L589" s="926">
        <v>0</v>
      </c>
      <c r="M589" s="42"/>
      <c r="N589" s="926">
        <v>0</v>
      </c>
      <c r="O589" s="927"/>
    </row>
    <row r="590" spans="1:15">
      <c r="A590" s="47">
        <v>54</v>
      </c>
      <c r="B590" s="48" t="s">
        <v>845</v>
      </c>
      <c r="C590" s="42"/>
      <c r="D590" s="48" t="s">
        <v>33</v>
      </c>
      <c r="E590" s="42" t="s">
        <v>640</v>
      </c>
      <c r="F590" s="48"/>
      <c r="G590" s="48">
        <v>0</v>
      </c>
      <c r="H590" s="48">
        <v>0</v>
      </c>
      <c r="I590" s="42"/>
      <c r="J590" s="48"/>
      <c r="K590" s="48">
        <v>0</v>
      </c>
      <c r="L590" s="48">
        <v>0</v>
      </c>
      <c r="M590" s="42"/>
      <c r="N590" s="48">
        <v>0</v>
      </c>
      <c r="O590" s="928"/>
    </row>
    <row r="591" spans="1:15">
      <c r="A591" s="49"/>
      <c r="B591" s="49"/>
      <c r="C591" s="50"/>
      <c r="D591" s="51"/>
      <c r="E591" s="42" t="s">
        <v>640</v>
      </c>
      <c r="F591" s="51"/>
      <c r="G591" s="51"/>
      <c r="H591" s="51"/>
      <c r="I591" s="50"/>
      <c r="J591" s="51"/>
      <c r="K591" s="51"/>
      <c r="L591" s="51"/>
      <c r="M591" s="51"/>
      <c r="N591" s="51"/>
      <c r="O591" s="49"/>
    </row>
    <row r="592" spans="1:15">
      <c r="A592" s="1366" t="s">
        <v>336</v>
      </c>
      <c r="B592" s="1366"/>
      <c r="C592" s="42"/>
      <c r="D592" s="929"/>
      <c r="E592" s="42" t="s">
        <v>640</v>
      </c>
      <c r="F592" s="929">
        <v>0</v>
      </c>
      <c r="G592" s="929">
        <v>0</v>
      </c>
      <c r="H592" s="929">
        <v>0</v>
      </c>
      <c r="I592" s="42"/>
      <c r="J592" s="929">
        <v>0</v>
      </c>
      <c r="K592" s="929">
        <v>0</v>
      </c>
      <c r="L592" s="929">
        <v>0</v>
      </c>
      <c r="M592" s="42"/>
      <c r="N592" s="929">
        <v>0</v>
      </c>
      <c r="O592" s="930"/>
    </row>
    <row r="593" spans="1:15">
      <c r="A593" s="925">
        <v>55</v>
      </c>
      <c r="B593" s="926" t="s">
        <v>2055</v>
      </c>
      <c r="C593" s="42"/>
      <c r="D593" s="926" t="s">
        <v>2047</v>
      </c>
      <c r="E593" s="42" t="s">
        <v>640</v>
      </c>
      <c r="F593" s="926"/>
      <c r="G593" s="926">
        <v>0</v>
      </c>
      <c r="H593" s="926">
        <v>0</v>
      </c>
      <c r="I593" s="42"/>
      <c r="J593" s="926"/>
      <c r="K593" s="926">
        <v>0</v>
      </c>
      <c r="L593" s="926">
        <v>0</v>
      </c>
      <c r="M593" s="42"/>
      <c r="N593" s="926">
        <v>0</v>
      </c>
      <c r="O593" s="927"/>
    </row>
    <row r="594" spans="1:15">
      <c r="A594" s="47">
        <v>56</v>
      </c>
      <c r="B594" s="48" t="s">
        <v>2056</v>
      </c>
      <c r="C594" s="42"/>
      <c r="D594" s="48" t="s">
        <v>2057</v>
      </c>
      <c r="E594" s="42" t="s">
        <v>640</v>
      </c>
      <c r="F594" s="48"/>
      <c r="G594" s="48">
        <v>0</v>
      </c>
      <c r="H594" s="48">
        <v>0</v>
      </c>
      <c r="I594" s="42"/>
      <c r="J594" s="48"/>
      <c r="K594" s="48">
        <v>0</v>
      </c>
      <c r="L594" s="48">
        <v>0</v>
      </c>
      <c r="M594" s="42"/>
      <c r="N594" s="48">
        <v>0</v>
      </c>
      <c r="O594" s="928"/>
    </row>
    <row r="595" spans="1:15">
      <c r="A595" s="925">
        <v>57</v>
      </c>
      <c r="B595" s="926" t="s">
        <v>2058</v>
      </c>
      <c r="C595" s="42"/>
      <c r="D595" s="926" t="s">
        <v>2047</v>
      </c>
      <c r="E595" s="42" t="s">
        <v>640</v>
      </c>
      <c r="F595" s="926"/>
      <c r="G595" s="926">
        <v>0</v>
      </c>
      <c r="H595" s="926">
        <v>0</v>
      </c>
      <c r="I595" s="42"/>
      <c r="J595" s="926"/>
      <c r="K595" s="926">
        <v>0</v>
      </c>
      <c r="L595" s="926">
        <v>0</v>
      </c>
      <c r="M595" s="42"/>
      <c r="N595" s="926">
        <v>0</v>
      </c>
      <c r="O595" s="927"/>
    </row>
    <row r="596" spans="1:15">
      <c r="A596" s="47">
        <v>58</v>
      </c>
      <c r="B596" s="48" t="s">
        <v>2059</v>
      </c>
      <c r="C596" s="42"/>
      <c r="D596" s="48" t="s">
        <v>2047</v>
      </c>
      <c r="E596" s="42" t="s">
        <v>640</v>
      </c>
      <c r="F596" s="48"/>
      <c r="G596" s="48">
        <v>0</v>
      </c>
      <c r="H596" s="48">
        <v>0</v>
      </c>
      <c r="I596" s="42"/>
      <c r="J596" s="48"/>
      <c r="K596" s="48">
        <v>0</v>
      </c>
      <c r="L596" s="48">
        <v>0</v>
      </c>
      <c r="M596" s="42"/>
      <c r="N596" s="48">
        <v>0</v>
      </c>
      <c r="O596" s="928"/>
    </row>
    <row r="597" spans="1:15">
      <c r="A597" s="925">
        <v>59</v>
      </c>
      <c r="B597" s="926" t="s">
        <v>2060</v>
      </c>
      <c r="C597" s="42"/>
      <c r="D597" s="926" t="s">
        <v>2047</v>
      </c>
      <c r="E597" s="42"/>
      <c r="F597" s="926"/>
      <c r="G597" s="926">
        <v>0</v>
      </c>
      <c r="H597" s="926">
        <v>0</v>
      </c>
      <c r="I597" s="42"/>
      <c r="J597" s="926"/>
      <c r="K597" s="926">
        <v>0</v>
      </c>
      <c r="L597" s="926">
        <v>0</v>
      </c>
      <c r="M597" s="42"/>
      <c r="N597" s="926">
        <v>0</v>
      </c>
      <c r="O597" s="927"/>
    </row>
    <row r="598" spans="1:15">
      <c r="A598" s="47">
        <v>60</v>
      </c>
      <c r="B598" s="48" t="s">
        <v>2061</v>
      </c>
      <c r="C598" s="42"/>
      <c r="D598" s="48" t="s">
        <v>2047</v>
      </c>
      <c r="E598" s="42"/>
      <c r="F598" s="48"/>
      <c r="G598" s="48">
        <v>0</v>
      </c>
      <c r="H598" s="48">
        <v>0</v>
      </c>
      <c r="I598" s="42"/>
      <c r="J598" s="48"/>
      <c r="K598" s="48">
        <v>0</v>
      </c>
      <c r="L598" s="48">
        <v>0</v>
      </c>
      <c r="M598" s="42"/>
      <c r="N598" s="48">
        <v>0</v>
      </c>
      <c r="O598" s="928"/>
    </row>
    <row r="599" spans="1:15">
      <c r="A599" s="925">
        <v>61</v>
      </c>
      <c r="B599" s="926" t="s">
        <v>2062</v>
      </c>
      <c r="C599" s="42"/>
      <c r="D599" s="926" t="s">
        <v>2047</v>
      </c>
      <c r="E599" s="42"/>
      <c r="F599" s="926"/>
      <c r="G599" s="926">
        <v>0</v>
      </c>
      <c r="H599" s="926">
        <v>0</v>
      </c>
      <c r="I599" s="42"/>
      <c r="J599" s="926"/>
      <c r="K599" s="926">
        <v>0</v>
      </c>
      <c r="L599" s="926">
        <v>0</v>
      </c>
      <c r="M599" s="42"/>
      <c r="N599" s="926">
        <v>0</v>
      </c>
      <c r="O599" s="927"/>
    </row>
    <row r="600" spans="1:15">
      <c r="A600" s="47">
        <v>62</v>
      </c>
      <c r="B600" s="48" t="s">
        <v>2063</v>
      </c>
      <c r="C600" s="42"/>
      <c r="D600" s="48" t="s">
        <v>2047</v>
      </c>
      <c r="E600" s="42"/>
      <c r="F600" s="48"/>
      <c r="G600" s="48">
        <v>0</v>
      </c>
      <c r="H600" s="48">
        <v>0</v>
      </c>
      <c r="I600" s="42"/>
      <c r="J600" s="48"/>
      <c r="K600" s="48">
        <v>0</v>
      </c>
      <c r="L600" s="48">
        <v>0</v>
      </c>
      <c r="M600" s="42"/>
      <c r="N600" s="48">
        <v>0</v>
      </c>
      <c r="O600" s="928"/>
    </row>
    <row r="601" spans="1:15">
      <c r="A601" s="925">
        <v>63</v>
      </c>
      <c r="B601" s="926" t="s">
        <v>2064</v>
      </c>
      <c r="C601" s="42"/>
      <c r="D601" s="926" t="s">
        <v>2047</v>
      </c>
      <c r="E601" s="42"/>
      <c r="F601" s="926"/>
      <c r="G601" s="926">
        <v>0</v>
      </c>
      <c r="H601" s="926">
        <v>0</v>
      </c>
      <c r="I601" s="42"/>
      <c r="J601" s="926"/>
      <c r="K601" s="926">
        <v>0</v>
      </c>
      <c r="L601" s="926">
        <v>0</v>
      </c>
      <c r="M601" s="42"/>
      <c r="N601" s="926">
        <v>0</v>
      </c>
      <c r="O601" s="927"/>
    </row>
    <row r="602" spans="1:15">
      <c r="A602" s="47">
        <v>64</v>
      </c>
      <c r="B602" s="48" t="s">
        <v>2065</v>
      </c>
      <c r="C602" s="42"/>
      <c r="D602" s="48"/>
      <c r="E602" s="42"/>
      <c r="F602" s="48"/>
      <c r="G602" s="48">
        <v>0</v>
      </c>
      <c r="H602" s="48">
        <v>0</v>
      </c>
      <c r="I602" s="42"/>
      <c r="J602" s="48"/>
      <c r="K602" s="48">
        <v>0</v>
      </c>
      <c r="L602" s="48">
        <v>0</v>
      </c>
      <c r="M602" s="42"/>
      <c r="N602" s="48">
        <v>0</v>
      </c>
      <c r="O602" s="928"/>
    </row>
    <row r="603" spans="1:15">
      <c r="A603" s="49"/>
      <c r="B603" s="49"/>
      <c r="C603" s="50"/>
      <c r="D603" s="51"/>
      <c r="E603" s="42" t="s">
        <v>640</v>
      </c>
      <c r="F603" s="51"/>
      <c r="G603" s="51"/>
      <c r="H603" s="51"/>
      <c r="I603" s="50"/>
      <c r="J603" s="51"/>
      <c r="K603" s="51"/>
      <c r="L603" s="51"/>
      <c r="M603" s="51"/>
      <c r="N603" s="51"/>
      <c r="O603" s="49"/>
    </row>
    <row r="604" spans="1:15">
      <c r="A604" s="1366" t="s">
        <v>2172</v>
      </c>
      <c r="B604" s="1366"/>
      <c r="C604" s="42"/>
      <c r="D604" s="929"/>
      <c r="E604" s="42" t="s">
        <v>640</v>
      </c>
      <c r="F604" s="929">
        <v>0</v>
      </c>
      <c r="G604" s="929">
        <v>0</v>
      </c>
      <c r="H604" s="929">
        <v>0</v>
      </c>
      <c r="I604" s="42"/>
      <c r="J604" s="929">
        <v>0</v>
      </c>
      <c r="K604" s="929">
        <v>0</v>
      </c>
      <c r="L604" s="929">
        <v>0</v>
      </c>
      <c r="M604" s="42"/>
      <c r="N604" s="929">
        <v>0</v>
      </c>
      <c r="O604" s="930"/>
    </row>
    <row r="605" spans="1:15">
      <c r="A605" s="925">
        <v>65</v>
      </c>
      <c r="B605" s="926" t="s">
        <v>1217</v>
      </c>
      <c r="C605" s="42"/>
      <c r="D605" s="926" t="s">
        <v>1163</v>
      </c>
      <c r="E605" s="42" t="s">
        <v>640</v>
      </c>
      <c r="F605" s="926"/>
      <c r="G605" s="926">
        <v>0</v>
      </c>
      <c r="H605" s="926">
        <v>0</v>
      </c>
      <c r="I605" s="42"/>
      <c r="J605" s="926"/>
      <c r="K605" s="926">
        <v>0</v>
      </c>
      <c r="L605" s="926">
        <v>0</v>
      </c>
      <c r="M605" s="42"/>
      <c r="N605" s="926">
        <v>0</v>
      </c>
      <c r="O605" s="927"/>
    </row>
    <row r="606" spans="1:15">
      <c r="A606" s="47">
        <v>66</v>
      </c>
      <c r="B606" s="48" t="s">
        <v>1218</v>
      </c>
      <c r="C606" s="42"/>
      <c r="D606" s="48" t="s">
        <v>1164</v>
      </c>
      <c r="E606" s="42" t="s">
        <v>640</v>
      </c>
      <c r="F606" s="48"/>
      <c r="G606" s="48">
        <v>0</v>
      </c>
      <c r="H606" s="48">
        <v>0</v>
      </c>
      <c r="I606" s="42"/>
      <c r="J606" s="48"/>
      <c r="K606" s="48">
        <v>0</v>
      </c>
      <c r="L606" s="48">
        <v>0</v>
      </c>
      <c r="M606" s="42"/>
      <c r="N606" s="48">
        <v>0</v>
      </c>
      <c r="O606" s="928"/>
    </row>
    <row r="607" spans="1:15">
      <c r="A607" s="925">
        <v>67</v>
      </c>
      <c r="B607" s="926" t="s">
        <v>1219</v>
      </c>
      <c r="C607" s="42"/>
      <c r="D607" s="926" t="s">
        <v>2066</v>
      </c>
      <c r="E607" s="42" t="s">
        <v>640</v>
      </c>
      <c r="F607" s="926"/>
      <c r="G607" s="926">
        <v>0</v>
      </c>
      <c r="H607" s="926">
        <v>0</v>
      </c>
      <c r="I607" s="42"/>
      <c r="J607" s="926"/>
      <c r="K607" s="926">
        <v>0</v>
      </c>
      <c r="L607" s="926">
        <v>0</v>
      </c>
      <c r="M607" s="42"/>
      <c r="N607" s="926">
        <v>0</v>
      </c>
      <c r="O607" s="927"/>
    </row>
    <row r="608" spans="1:15">
      <c r="A608" s="47">
        <v>68</v>
      </c>
      <c r="B608" s="48" t="s">
        <v>1189</v>
      </c>
      <c r="C608" s="42"/>
      <c r="D608" s="48" t="s">
        <v>1165</v>
      </c>
      <c r="E608" s="42" t="s">
        <v>640</v>
      </c>
      <c r="F608" s="48"/>
      <c r="G608" s="48">
        <v>0</v>
      </c>
      <c r="H608" s="48">
        <v>0</v>
      </c>
      <c r="I608" s="42"/>
      <c r="J608" s="48"/>
      <c r="K608" s="48">
        <v>0</v>
      </c>
      <c r="L608" s="48">
        <v>0</v>
      </c>
      <c r="M608" s="42"/>
      <c r="N608" s="48">
        <v>0</v>
      </c>
      <c r="O608" s="928"/>
    </row>
    <row r="611" spans="1:15">
      <c r="A611" s="40"/>
      <c r="B611" s="41" t="s">
        <v>1150</v>
      </c>
      <c r="C611" s="42"/>
      <c r="D611" s="42"/>
      <c r="E611" s="42"/>
      <c r="F611" s="933" t="s">
        <v>1952</v>
      </c>
      <c r="G611" s="933"/>
      <c r="H611" s="42"/>
      <c r="I611" s="42"/>
      <c r="J611" s="42"/>
      <c r="K611" s="41" t="s">
        <v>1151</v>
      </c>
      <c r="L611" s="44">
        <v>2021</v>
      </c>
      <c r="M611" s="42"/>
      <c r="N611" s="45">
        <v>586.96199999999999</v>
      </c>
      <c r="O611" s="919"/>
    </row>
    <row r="612" spans="1:15">
      <c r="A612" s="40"/>
      <c r="B612" s="46"/>
      <c r="C612" s="42"/>
      <c r="D612" s="42"/>
      <c r="E612" s="42"/>
      <c r="F612" s="42"/>
      <c r="G612" s="42"/>
      <c r="H612" s="42"/>
      <c r="I612" s="42"/>
      <c r="J612" s="42"/>
      <c r="K612" s="42"/>
      <c r="L612" s="42"/>
      <c r="M612" s="42"/>
      <c r="N612" s="42"/>
      <c r="O612" s="919"/>
    </row>
    <row r="613" spans="1:15">
      <c r="A613" s="1367" t="s">
        <v>0</v>
      </c>
      <c r="B613" s="1369" t="s">
        <v>425</v>
      </c>
      <c r="C613" s="42"/>
      <c r="D613" s="1371" t="s">
        <v>1152</v>
      </c>
      <c r="E613" s="42"/>
      <c r="F613" s="1373" t="s">
        <v>1153</v>
      </c>
      <c r="G613" s="1373"/>
      <c r="H613" s="1373"/>
      <c r="I613" s="42"/>
      <c r="J613" s="1373" t="s">
        <v>1154</v>
      </c>
      <c r="K613" s="1373"/>
      <c r="L613" s="1373"/>
      <c r="M613" s="42"/>
      <c r="N613" s="1364" t="s">
        <v>1155</v>
      </c>
      <c r="O613" s="1364" t="s">
        <v>430</v>
      </c>
    </row>
    <row r="614" spans="1:15" ht="16" thickBot="1">
      <c r="A614" s="1368"/>
      <c r="B614" s="1370"/>
      <c r="C614" s="42"/>
      <c r="D614" s="1372"/>
      <c r="E614" s="42"/>
      <c r="F614" s="921" t="s">
        <v>1156</v>
      </c>
      <c r="G614" s="922" t="s">
        <v>1157</v>
      </c>
      <c r="H614" s="922" t="s">
        <v>1158</v>
      </c>
      <c r="I614" s="42"/>
      <c r="J614" s="922" t="s">
        <v>1156</v>
      </c>
      <c r="K614" s="922" t="s">
        <v>1157</v>
      </c>
      <c r="L614" s="922" t="s">
        <v>1158</v>
      </c>
      <c r="M614" s="42"/>
      <c r="N614" s="1365"/>
      <c r="O614" s="1365"/>
    </row>
    <row r="615" spans="1:15" ht="16" thickTop="1">
      <c r="A615" s="1374" t="s">
        <v>668</v>
      </c>
      <c r="B615" s="1374"/>
      <c r="C615" s="42"/>
      <c r="D615" s="923"/>
      <c r="E615" s="42" t="s">
        <v>640</v>
      </c>
      <c r="F615" s="923">
        <v>0</v>
      </c>
      <c r="G615" s="923">
        <v>0</v>
      </c>
      <c r="H615" s="923">
        <v>0</v>
      </c>
      <c r="I615" s="42"/>
      <c r="J615" s="923">
        <v>0</v>
      </c>
      <c r="K615" s="923">
        <v>0</v>
      </c>
      <c r="L615" s="923">
        <v>0</v>
      </c>
      <c r="M615" s="42"/>
      <c r="N615" s="923">
        <v>0</v>
      </c>
      <c r="O615" s="924"/>
    </row>
    <row r="616" spans="1:15">
      <c r="A616" s="925">
        <v>1</v>
      </c>
      <c r="B616" s="926" t="s">
        <v>1166</v>
      </c>
      <c r="C616" s="42"/>
      <c r="D616" s="926" t="s">
        <v>291</v>
      </c>
      <c r="E616" s="42" t="s">
        <v>640</v>
      </c>
      <c r="F616" s="926"/>
      <c r="G616" s="926">
        <v>0</v>
      </c>
      <c r="H616" s="926">
        <v>0</v>
      </c>
      <c r="I616" s="42"/>
      <c r="J616" s="926"/>
      <c r="K616" s="926">
        <v>0</v>
      </c>
      <c r="L616" s="926">
        <v>0</v>
      </c>
      <c r="M616" s="42"/>
      <c r="N616" s="926">
        <v>0</v>
      </c>
      <c r="O616" s="927"/>
    </row>
    <row r="617" spans="1:15">
      <c r="A617" s="47">
        <v>2</v>
      </c>
      <c r="B617" s="48" t="s">
        <v>328</v>
      </c>
      <c r="C617" s="42"/>
      <c r="D617" s="48" t="s">
        <v>291</v>
      </c>
      <c r="E617" s="42" t="s">
        <v>640</v>
      </c>
      <c r="F617" s="48"/>
      <c r="G617" s="48">
        <v>0</v>
      </c>
      <c r="H617" s="48">
        <v>0</v>
      </c>
      <c r="I617" s="42"/>
      <c r="J617" s="48"/>
      <c r="K617" s="48">
        <v>0</v>
      </c>
      <c r="L617" s="48">
        <v>0</v>
      </c>
      <c r="M617" s="42"/>
      <c r="N617" s="48">
        <v>0</v>
      </c>
      <c r="O617" s="928"/>
    </row>
    <row r="618" spans="1:15">
      <c r="A618" s="925">
        <v>3</v>
      </c>
      <c r="B618" s="926" t="s">
        <v>329</v>
      </c>
      <c r="C618" s="42"/>
      <c r="D618" s="926" t="s">
        <v>291</v>
      </c>
      <c r="E618" s="42" t="s">
        <v>640</v>
      </c>
      <c r="F618" s="926"/>
      <c r="G618" s="926">
        <v>0</v>
      </c>
      <c r="H618" s="926">
        <v>0</v>
      </c>
      <c r="I618" s="42"/>
      <c r="J618" s="926"/>
      <c r="K618" s="926">
        <v>0</v>
      </c>
      <c r="L618" s="926">
        <v>0</v>
      </c>
      <c r="M618" s="42"/>
      <c r="N618" s="926">
        <v>0</v>
      </c>
      <c r="O618" s="927"/>
    </row>
    <row r="619" spans="1:15">
      <c r="A619" s="47">
        <v>4</v>
      </c>
      <c r="B619" s="48" t="s">
        <v>1167</v>
      </c>
      <c r="C619" s="42"/>
      <c r="D619" s="48" t="s">
        <v>320</v>
      </c>
      <c r="E619" s="42" t="s">
        <v>640</v>
      </c>
      <c r="F619" s="48"/>
      <c r="G619" s="48">
        <v>0</v>
      </c>
      <c r="H619" s="48">
        <v>0</v>
      </c>
      <c r="I619" s="42"/>
      <c r="J619" s="48"/>
      <c r="K619" s="48">
        <v>0</v>
      </c>
      <c r="L619" s="48">
        <v>0</v>
      </c>
      <c r="M619" s="42"/>
      <c r="N619" s="48">
        <v>0</v>
      </c>
      <c r="O619" s="928"/>
    </row>
    <row r="620" spans="1:15">
      <c r="A620" s="925">
        <v>5</v>
      </c>
      <c r="B620" s="926" t="s">
        <v>1168</v>
      </c>
      <c r="C620" s="42"/>
      <c r="D620" s="926" t="s">
        <v>320</v>
      </c>
      <c r="E620" s="42" t="s">
        <v>640</v>
      </c>
      <c r="F620" s="926"/>
      <c r="G620" s="926">
        <v>0</v>
      </c>
      <c r="H620" s="926">
        <v>0</v>
      </c>
      <c r="I620" s="42"/>
      <c r="J620" s="926"/>
      <c r="K620" s="926">
        <v>0</v>
      </c>
      <c r="L620" s="926">
        <v>0</v>
      </c>
      <c r="M620" s="42"/>
      <c r="N620" s="926">
        <v>0</v>
      </c>
      <c r="O620" s="927"/>
    </row>
    <row r="621" spans="1:15">
      <c r="A621" s="47">
        <v>6</v>
      </c>
      <c r="B621" s="48" t="s">
        <v>1169</v>
      </c>
      <c r="C621" s="42"/>
      <c r="D621" s="48" t="s">
        <v>320</v>
      </c>
      <c r="E621" s="42" t="s">
        <v>640</v>
      </c>
      <c r="F621" s="48"/>
      <c r="G621" s="48">
        <v>0</v>
      </c>
      <c r="H621" s="48">
        <v>0</v>
      </c>
      <c r="I621" s="42"/>
      <c r="J621" s="48"/>
      <c r="K621" s="48">
        <v>0</v>
      </c>
      <c r="L621" s="48">
        <v>0</v>
      </c>
      <c r="M621" s="42"/>
      <c r="N621" s="48">
        <v>0</v>
      </c>
      <c r="O621" s="928"/>
    </row>
    <row r="622" spans="1:15">
      <c r="A622" s="1366" t="s">
        <v>1159</v>
      </c>
      <c r="B622" s="1366"/>
      <c r="C622" s="42"/>
      <c r="D622" s="929"/>
      <c r="E622" s="42" t="s">
        <v>640</v>
      </c>
      <c r="F622" s="929">
        <v>0</v>
      </c>
      <c r="G622" s="929">
        <v>0</v>
      </c>
      <c r="H622" s="929">
        <v>0</v>
      </c>
      <c r="I622" s="42"/>
      <c r="J622" s="929">
        <v>0</v>
      </c>
      <c r="K622" s="929">
        <v>0</v>
      </c>
      <c r="L622" s="929">
        <v>0</v>
      </c>
      <c r="M622" s="42"/>
      <c r="N622" s="929">
        <v>0</v>
      </c>
      <c r="O622" s="930"/>
    </row>
    <row r="623" spans="1:15">
      <c r="A623" s="925">
        <v>7</v>
      </c>
      <c r="B623" s="926" t="s">
        <v>1170</v>
      </c>
      <c r="C623" s="42"/>
      <c r="D623" s="926" t="s">
        <v>291</v>
      </c>
      <c r="E623" s="42" t="s">
        <v>640</v>
      </c>
      <c r="F623" s="926"/>
      <c r="G623" s="926">
        <v>0</v>
      </c>
      <c r="H623" s="926">
        <v>0</v>
      </c>
      <c r="I623" s="42"/>
      <c r="J623" s="926"/>
      <c r="K623" s="926">
        <v>0</v>
      </c>
      <c r="L623" s="926">
        <v>0</v>
      </c>
      <c r="M623" s="42"/>
      <c r="N623" s="926">
        <v>0</v>
      </c>
      <c r="O623" s="927"/>
    </row>
    <row r="624" spans="1:15">
      <c r="A624" s="47">
        <v>8</v>
      </c>
      <c r="B624" s="48" t="s">
        <v>1171</v>
      </c>
      <c r="C624" s="42"/>
      <c r="D624" s="48" t="s">
        <v>291</v>
      </c>
      <c r="E624" s="42" t="s">
        <v>640</v>
      </c>
      <c r="F624" s="48"/>
      <c r="G624" s="48">
        <v>0</v>
      </c>
      <c r="H624" s="48">
        <v>0</v>
      </c>
      <c r="I624" s="42"/>
      <c r="J624" s="48"/>
      <c r="K624" s="48">
        <v>0</v>
      </c>
      <c r="L624" s="48">
        <v>0</v>
      </c>
      <c r="M624" s="42"/>
      <c r="N624" s="48">
        <v>0</v>
      </c>
      <c r="O624" s="928"/>
    </row>
    <row r="625" spans="1:15">
      <c r="A625" s="925">
        <v>9</v>
      </c>
      <c r="B625" s="926" t="s">
        <v>1172</v>
      </c>
      <c r="C625" s="42"/>
      <c r="D625" s="926" t="s">
        <v>291</v>
      </c>
      <c r="E625" s="42" t="s">
        <v>640</v>
      </c>
      <c r="F625" s="926"/>
      <c r="G625" s="926">
        <v>0</v>
      </c>
      <c r="H625" s="926">
        <v>0</v>
      </c>
      <c r="I625" s="42"/>
      <c r="J625" s="926"/>
      <c r="K625" s="926">
        <v>0</v>
      </c>
      <c r="L625" s="926">
        <v>0</v>
      </c>
      <c r="M625" s="42"/>
      <c r="N625" s="926">
        <v>0</v>
      </c>
      <c r="O625" s="927"/>
    </row>
    <row r="626" spans="1:15">
      <c r="A626" s="47">
        <v>10</v>
      </c>
      <c r="B626" s="48" t="s">
        <v>1173</v>
      </c>
      <c r="C626" s="42"/>
      <c r="D626" s="48" t="s">
        <v>293</v>
      </c>
      <c r="E626" s="42" t="s">
        <v>640</v>
      </c>
      <c r="F626" s="48"/>
      <c r="G626" s="48">
        <v>0</v>
      </c>
      <c r="H626" s="48">
        <v>0</v>
      </c>
      <c r="I626" s="42"/>
      <c r="J626" s="48"/>
      <c r="K626" s="48">
        <v>0</v>
      </c>
      <c r="L626" s="48">
        <v>0</v>
      </c>
      <c r="M626" s="42"/>
      <c r="N626" s="48">
        <v>0</v>
      </c>
      <c r="O626" s="928"/>
    </row>
    <row r="627" spans="1:15">
      <c r="A627" s="925">
        <v>11</v>
      </c>
      <c r="B627" s="926" t="s">
        <v>1174</v>
      </c>
      <c r="C627" s="42"/>
      <c r="D627" s="926" t="s">
        <v>293</v>
      </c>
      <c r="E627" s="42" t="s">
        <v>640</v>
      </c>
      <c r="F627" s="926"/>
      <c r="G627" s="926">
        <v>0</v>
      </c>
      <c r="H627" s="926">
        <v>0</v>
      </c>
      <c r="I627" s="42"/>
      <c r="J627" s="926"/>
      <c r="K627" s="926">
        <v>0</v>
      </c>
      <c r="L627" s="926">
        <v>0</v>
      </c>
      <c r="M627" s="42"/>
      <c r="N627" s="926">
        <v>0</v>
      </c>
      <c r="O627" s="927"/>
    </row>
    <row r="628" spans="1:15">
      <c r="A628" s="47">
        <v>12</v>
      </c>
      <c r="B628" s="48" t="s">
        <v>1175</v>
      </c>
      <c r="C628" s="42"/>
      <c r="D628" s="48" t="s">
        <v>293</v>
      </c>
      <c r="E628" s="42" t="s">
        <v>640</v>
      </c>
      <c r="F628" s="48"/>
      <c r="G628" s="48">
        <v>0</v>
      </c>
      <c r="H628" s="48">
        <v>0</v>
      </c>
      <c r="I628" s="42"/>
      <c r="J628" s="48"/>
      <c r="K628" s="48">
        <v>0</v>
      </c>
      <c r="L628" s="48">
        <v>0</v>
      </c>
      <c r="M628" s="42"/>
      <c r="N628" s="48">
        <v>0</v>
      </c>
      <c r="O628" s="928"/>
    </row>
    <row r="629" spans="1:15">
      <c r="A629" s="1366" t="s">
        <v>893</v>
      </c>
      <c r="B629" s="1366"/>
      <c r="C629" s="42"/>
      <c r="D629" s="929"/>
      <c r="E629" s="42" t="s">
        <v>640</v>
      </c>
      <c r="F629" s="929">
        <v>0</v>
      </c>
      <c r="G629" s="929">
        <v>0</v>
      </c>
      <c r="H629" s="929">
        <v>0</v>
      </c>
      <c r="I629" s="42"/>
      <c r="J629" s="929">
        <v>0</v>
      </c>
      <c r="K629" s="929">
        <v>0</v>
      </c>
      <c r="L629" s="929">
        <v>0</v>
      </c>
      <c r="M629" s="42"/>
      <c r="N629" s="929">
        <v>0</v>
      </c>
      <c r="O629" s="930"/>
    </row>
    <row r="630" spans="1:15">
      <c r="A630" s="925">
        <v>13</v>
      </c>
      <c r="B630" s="926" t="s">
        <v>1176</v>
      </c>
      <c r="C630" s="42"/>
      <c r="D630" s="926"/>
      <c r="E630" s="42" t="s">
        <v>640</v>
      </c>
      <c r="F630" s="926"/>
      <c r="G630" s="926">
        <v>0</v>
      </c>
      <c r="H630" s="926">
        <v>0</v>
      </c>
      <c r="I630" s="42"/>
      <c r="J630" s="926"/>
      <c r="K630" s="926">
        <v>0</v>
      </c>
      <c r="L630" s="926">
        <v>0</v>
      </c>
      <c r="M630" s="42"/>
      <c r="N630" s="926">
        <v>0</v>
      </c>
      <c r="O630" s="927"/>
    </row>
    <row r="631" spans="1:15">
      <c r="A631" s="47">
        <v>14</v>
      </c>
      <c r="B631" s="48" t="s">
        <v>1177</v>
      </c>
      <c r="C631" s="42"/>
      <c r="D631" s="48"/>
      <c r="E631" s="42" t="s">
        <v>640</v>
      </c>
      <c r="F631" s="48"/>
      <c r="G631" s="48">
        <v>0</v>
      </c>
      <c r="H631" s="48">
        <v>0</v>
      </c>
      <c r="I631" s="42"/>
      <c r="J631" s="48"/>
      <c r="K631" s="48">
        <v>0</v>
      </c>
      <c r="L631" s="48">
        <v>0</v>
      </c>
      <c r="M631" s="42"/>
      <c r="N631" s="48">
        <v>0</v>
      </c>
      <c r="O631" s="928"/>
    </row>
    <row r="632" spans="1:15">
      <c r="A632" s="925">
        <v>15</v>
      </c>
      <c r="B632" s="926" t="s">
        <v>1178</v>
      </c>
      <c r="C632" s="42"/>
      <c r="D632" s="926"/>
      <c r="E632" s="42" t="s">
        <v>640</v>
      </c>
      <c r="F632" s="926"/>
      <c r="G632" s="926">
        <v>0</v>
      </c>
      <c r="H632" s="926">
        <v>0</v>
      </c>
      <c r="I632" s="42"/>
      <c r="J632" s="926"/>
      <c r="K632" s="926">
        <v>0</v>
      </c>
      <c r="L632" s="926">
        <v>0</v>
      </c>
      <c r="M632" s="42"/>
      <c r="N632" s="926">
        <v>0</v>
      </c>
      <c r="O632" s="927"/>
    </row>
    <row r="633" spans="1:15">
      <c r="A633" s="1366" t="s">
        <v>895</v>
      </c>
      <c r="B633" s="1366"/>
      <c r="C633" s="42"/>
      <c r="D633" s="929"/>
      <c r="E633" s="42" t="s">
        <v>640</v>
      </c>
      <c r="F633" s="929">
        <v>0</v>
      </c>
      <c r="G633" s="929">
        <v>0</v>
      </c>
      <c r="H633" s="929">
        <v>0</v>
      </c>
      <c r="I633" s="42"/>
      <c r="J633" s="929">
        <v>0</v>
      </c>
      <c r="K633" s="929">
        <v>0</v>
      </c>
      <c r="L633" s="929">
        <v>0</v>
      </c>
      <c r="M633" s="42"/>
      <c r="N633" s="929">
        <v>0</v>
      </c>
      <c r="O633" s="930"/>
    </row>
    <row r="634" spans="1:15">
      <c r="A634" s="925">
        <v>16</v>
      </c>
      <c r="B634" s="926" t="s">
        <v>681</v>
      </c>
      <c r="C634" s="42"/>
      <c r="D634" s="926" t="s">
        <v>297</v>
      </c>
      <c r="E634" s="42" t="s">
        <v>640</v>
      </c>
      <c r="F634" s="926"/>
      <c r="G634" s="926">
        <v>0</v>
      </c>
      <c r="H634" s="926">
        <v>0</v>
      </c>
      <c r="I634" s="42"/>
      <c r="J634" s="926"/>
      <c r="K634" s="926">
        <v>0</v>
      </c>
      <c r="L634" s="926">
        <v>0</v>
      </c>
      <c r="M634" s="42"/>
      <c r="N634" s="926">
        <v>0</v>
      </c>
      <c r="O634" s="927"/>
    </row>
    <row r="635" spans="1:15">
      <c r="A635" s="47">
        <v>17</v>
      </c>
      <c r="B635" s="48" t="s">
        <v>682</v>
      </c>
      <c r="C635" s="42"/>
      <c r="D635" s="48" t="s">
        <v>297</v>
      </c>
      <c r="E635" s="42" t="s">
        <v>640</v>
      </c>
      <c r="F635" s="48"/>
      <c r="G635" s="48">
        <v>0</v>
      </c>
      <c r="H635" s="48">
        <v>0</v>
      </c>
      <c r="I635" s="42"/>
      <c r="J635" s="48"/>
      <c r="K635" s="48">
        <v>0</v>
      </c>
      <c r="L635" s="48">
        <v>0</v>
      </c>
      <c r="M635" s="42"/>
      <c r="N635" s="48">
        <v>0</v>
      </c>
      <c r="O635" s="928"/>
    </row>
    <row r="636" spans="1:15">
      <c r="A636" s="925">
        <v>18</v>
      </c>
      <c r="B636" s="926" t="s">
        <v>252</v>
      </c>
      <c r="C636" s="42"/>
      <c r="D636" s="926" t="s">
        <v>297</v>
      </c>
      <c r="E636" s="42" t="s">
        <v>640</v>
      </c>
      <c r="F636" s="926"/>
      <c r="G636" s="926">
        <v>0</v>
      </c>
      <c r="H636" s="926">
        <v>0</v>
      </c>
      <c r="I636" s="42"/>
      <c r="J636" s="926"/>
      <c r="K636" s="926">
        <v>0</v>
      </c>
      <c r="L636" s="926">
        <v>0</v>
      </c>
      <c r="M636" s="42"/>
      <c r="N636" s="926">
        <v>0</v>
      </c>
      <c r="O636" s="927"/>
    </row>
    <row r="637" spans="1:15">
      <c r="A637" s="1366" t="s">
        <v>669</v>
      </c>
      <c r="B637" s="1366"/>
      <c r="C637" s="42"/>
      <c r="D637" s="929"/>
      <c r="E637" s="42" t="s">
        <v>640</v>
      </c>
      <c r="F637" s="929">
        <v>0</v>
      </c>
      <c r="G637" s="929">
        <v>0</v>
      </c>
      <c r="H637" s="929">
        <v>0</v>
      </c>
      <c r="I637" s="42"/>
      <c r="J637" s="929">
        <v>0</v>
      </c>
      <c r="K637" s="929">
        <v>0</v>
      </c>
      <c r="L637" s="929">
        <v>0</v>
      </c>
      <c r="M637" s="42"/>
      <c r="N637" s="929">
        <v>0</v>
      </c>
      <c r="O637" s="930"/>
    </row>
    <row r="638" spans="1:15">
      <c r="A638" s="47">
        <v>19</v>
      </c>
      <c r="B638" s="48" t="s">
        <v>318</v>
      </c>
      <c r="C638" s="42"/>
      <c r="D638" s="48" t="s">
        <v>291</v>
      </c>
      <c r="E638" s="42" t="s">
        <v>640</v>
      </c>
      <c r="F638" s="48"/>
      <c r="G638" s="48">
        <v>0</v>
      </c>
      <c r="H638" s="48">
        <v>0</v>
      </c>
      <c r="I638" s="42"/>
      <c r="J638" s="48"/>
      <c r="K638" s="48">
        <v>0</v>
      </c>
      <c r="L638" s="48">
        <v>0</v>
      </c>
      <c r="M638" s="42"/>
      <c r="N638" s="48">
        <v>0</v>
      </c>
      <c r="O638" s="928"/>
    </row>
    <row r="639" spans="1:15">
      <c r="A639" s="925">
        <v>20</v>
      </c>
      <c r="B639" s="926" t="s">
        <v>1179</v>
      </c>
      <c r="C639" s="42"/>
      <c r="D639" s="926" t="s">
        <v>291</v>
      </c>
      <c r="E639" s="42" t="s">
        <v>640</v>
      </c>
      <c r="F639" s="926"/>
      <c r="G639" s="926">
        <v>0</v>
      </c>
      <c r="H639" s="926">
        <v>0</v>
      </c>
      <c r="I639" s="42"/>
      <c r="J639" s="926"/>
      <c r="K639" s="926">
        <v>0</v>
      </c>
      <c r="L639" s="926">
        <v>0</v>
      </c>
      <c r="M639" s="42"/>
      <c r="N639" s="926">
        <v>0</v>
      </c>
      <c r="O639" s="927"/>
    </row>
    <row r="640" spans="1:15">
      <c r="A640" s="47">
        <v>21</v>
      </c>
      <c r="B640" s="48" t="s">
        <v>319</v>
      </c>
      <c r="C640" s="42"/>
      <c r="D640" s="48" t="s">
        <v>291</v>
      </c>
      <c r="E640" s="42" t="s">
        <v>640</v>
      </c>
      <c r="F640" s="48"/>
      <c r="G640" s="48">
        <v>0</v>
      </c>
      <c r="H640" s="48">
        <v>0</v>
      </c>
      <c r="I640" s="42"/>
      <c r="J640" s="48"/>
      <c r="K640" s="48">
        <v>0</v>
      </c>
      <c r="L640" s="48">
        <v>0</v>
      </c>
      <c r="M640" s="42"/>
      <c r="N640" s="48">
        <v>0</v>
      </c>
      <c r="O640" s="928"/>
    </row>
    <row r="641" spans="1:15">
      <c r="A641" s="925">
        <v>22</v>
      </c>
      <c r="B641" s="926" t="s">
        <v>332</v>
      </c>
      <c r="C641" s="42"/>
      <c r="D641" s="926" t="s">
        <v>291</v>
      </c>
      <c r="E641" s="42" t="s">
        <v>640</v>
      </c>
      <c r="F641" s="926"/>
      <c r="G641" s="926">
        <v>0</v>
      </c>
      <c r="H641" s="926">
        <v>0</v>
      </c>
      <c r="I641" s="42"/>
      <c r="J641" s="926"/>
      <c r="K641" s="926">
        <v>0</v>
      </c>
      <c r="L641" s="926">
        <v>0</v>
      </c>
      <c r="M641" s="42"/>
      <c r="N641" s="926">
        <v>0</v>
      </c>
      <c r="O641" s="927"/>
    </row>
    <row r="642" spans="1:15">
      <c r="A642" s="47">
        <v>23</v>
      </c>
      <c r="B642" s="48" t="s">
        <v>331</v>
      </c>
      <c r="C642" s="42"/>
      <c r="D642" s="48" t="s">
        <v>291</v>
      </c>
      <c r="E642" s="42" t="s">
        <v>640</v>
      </c>
      <c r="F642" s="48"/>
      <c r="G642" s="48">
        <v>0</v>
      </c>
      <c r="H642" s="48">
        <v>0</v>
      </c>
      <c r="I642" s="42"/>
      <c r="J642" s="48"/>
      <c r="K642" s="48">
        <v>0</v>
      </c>
      <c r="L642" s="48">
        <v>0</v>
      </c>
      <c r="M642" s="42"/>
      <c r="N642" s="48">
        <v>0</v>
      </c>
      <c r="O642" s="928"/>
    </row>
    <row r="643" spans="1:15">
      <c r="A643" s="925">
        <v>24</v>
      </c>
      <c r="B643" s="926" t="s">
        <v>1180</v>
      </c>
      <c r="C643" s="42"/>
      <c r="D643" s="926" t="s">
        <v>291</v>
      </c>
      <c r="E643" s="42" t="s">
        <v>640</v>
      </c>
      <c r="F643" s="926"/>
      <c r="G643" s="926">
        <v>0</v>
      </c>
      <c r="H643" s="926">
        <v>0</v>
      </c>
      <c r="I643" s="42"/>
      <c r="J643" s="926"/>
      <c r="K643" s="926">
        <v>0</v>
      </c>
      <c r="L643" s="926">
        <v>0</v>
      </c>
      <c r="M643" s="42"/>
      <c r="N643" s="926">
        <v>0</v>
      </c>
      <c r="O643" s="927"/>
    </row>
    <row r="644" spans="1:15">
      <c r="A644" s="47">
        <v>25</v>
      </c>
      <c r="B644" s="48" t="s">
        <v>325</v>
      </c>
      <c r="C644" s="42"/>
      <c r="D644" s="48" t="s">
        <v>291</v>
      </c>
      <c r="E644" s="42" t="s">
        <v>640</v>
      </c>
      <c r="F644" s="48"/>
      <c r="G644" s="48">
        <v>0</v>
      </c>
      <c r="H644" s="48">
        <v>0</v>
      </c>
      <c r="I644" s="42"/>
      <c r="J644" s="48"/>
      <c r="K644" s="48">
        <v>0</v>
      </c>
      <c r="L644" s="48">
        <v>0</v>
      </c>
      <c r="M644" s="42"/>
      <c r="N644" s="48">
        <v>0</v>
      </c>
      <c r="O644" s="928"/>
    </row>
    <row r="645" spans="1:15">
      <c r="A645" s="925">
        <v>26</v>
      </c>
      <c r="B645" s="926" t="s">
        <v>1181</v>
      </c>
      <c r="C645" s="42"/>
      <c r="D645" s="926" t="s">
        <v>291</v>
      </c>
      <c r="E645" s="42" t="s">
        <v>640</v>
      </c>
      <c r="F645" s="926"/>
      <c r="G645" s="926">
        <v>0</v>
      </c>
      <c r="H645" s="926">
        <v>0</v>
      </c>
      <c r="I645" s="42"/>
      <c r="J645" s="926"/>
      <c r="K645" s="926">
        <v>0</v>
      </c>
      <c r="L645" s="926">
        <v>0</v>
      </c>
      <c r="M645" s="42"/>
      <c r="N645" s="926">
        <v>0</v>
      </c>
      <c r="O645" s="927"/>
    </row>
    <row r="646" spans="1:15">
      <c r="A646" s="47">
        <v>27</v>
      </c>
      <c r="B646" s="48" t="s">
        <v>321</v>
      </c>
      <c r="C646" s="42"/>
      <c r="D646" s="48" t="s">
        <v>320</v>
      </c>
      <c r="E646" s="42" t="s">
        <v>640</v>
      </c>
      <c r="F646" s="48"/>
      <c r="G646" s="48">
        <v>0</v>
      </c>
      <c r="H646" s="48">
        <v>0</v>
      </c>
      <c r="I646" s="42"/>
      <c r="J646" s="48"/>
      <c r="K646" s="48">
        <v>0</v>
      </c>
      <c r="L646" s="48">
        <v>0</v>
      </c>
      <c r="M646" s="42"/>
      <c r="N646" s="48">
        <v>0</v>
      </c>
      <c r="O646" s="928"/>
    </row>
    <row r="647" spans="1:15">
      <c r="A647" s="925">
        <v>28</v>
      </c>
      <c r="B647" s="926" t="s">
        <v>1182</v>
      </c>
      <c r="C647" s="42"/>
      <c r="D647" s="926" t="s">
        <v>291</v>
      </c>
      <c r="E647" s="42" t="s">
        <v>640</v>
      </c>
      <c r="F647" s="926"/>
      <c r="G647" s="926">
        <v>0</v>
      </c>
      <c r="H647" s="926">
        <v>0</v>
      </c>
      <c r="I647" s="42"/>
      <c r="J647" s="926"/>
      <c r="K647" s="926">
        <v>0</v>
      </c>
      <c r="L647" s="926">
        <v>0</v>
      </c>
      <c r="M647" s="42"/>
      <c r="N647" s="926">
        <v>0</v>
      </c>
      <c r="O647" s="927"/>
    </row>
    <row r="648" spans="1:15">
      <c r="A648" s="47">
        <v>29</v>
      </c>
      <c r="B648" s="48" t="s">
        <v>1183</v>
      </c>
      <c r="C648" s="42"/>
      <c r="D648" s="48" t="s">
        <v>13</v>
      </c>
      <c r="E648" s="42" t="s">
        <v>640</v>
      </c>
      <c r="F648" s="48"/>
      <c r="G648" s="48">
        <v>0</v>
      </c>
      <c r="H648" s="48">
        <v>0</v>
      </c>
      <c r="I648" s="42"/>
      <c r="J648" s="48"/>
      <c r="K648" s="48">
        <v>0</v>
      </c>
      <c r="L648" s="48">
        <v>0</v>
      </c>
      <c r="M648" s="42"/>
      <c r="N648" s="48">
        <v>0</v>
      </c>
      <c r="O648" s="928"/>
    </row>
    <row r="649" spans="1:15">
      <c r="A649" s="1366" t="s">
        <v>1160</v>
      </c>
      <c r="B649" s="1366"/>
      <c r="C649" s="42"/>
      <c r="D649" s="929"/>
      <c r="E649" s="42" t="s">
        <v>640</v>
      </c>
      <c r="F649" s="929">
        <v>103042316</v>
      </c>
      <c r="G649" s="929">
        <v>5239329</v>
      </c>
      <c r="H649" s="929">
        <v>108281645</v>
      </c>
      <c r="I649" s="42"/>
      <c r="J649" s="929">
        <v>112793851</v>
      </c>
      <c r="K649" s="929">
        <v>0</v>
      </c>
      <c r="L649" s="929">
        <v>112793851</v>
      </c>
      <c r="M649" s="42"/>
      <c r="N649" s="929">
        <v>-4512206</v>
      </c>
      <c r="O649" s="930"/>
    </row>
    <row r="650" spans="1:15">
      <c r="A650" s="925">
        <v>30</v>
      </c>
      <c r="B650" s="926" t="s">
        <v>247</v>
      </c>
      <c r="C650" s="42"/>
      <c r="D650" s="926" t="s">
        <v>303</v>
      </c>
      <c r="E650" s="42" t="s">
        <v>640</v>
      </c>
      <c r="F650" s="926"/>
      <c r="G650" s="926">
        <v>0</v>
      </c>
      <c r="H650" s="926">
        <v>0</v>
      </c>
      <c r="I650" s="42"/>
      <c r="J650" s="926"/>
      <c r="K650" s="926">
        <v>0</v>
      </c>
      <c r="L650" s="926">
        <v>0</v>
      </c>
      <c r="M650" s="42"/>
      <c r="N650" s="926">
        <v>0</v>
      </c>
      <c r="O650" s="927"/>
    </row>
    <row r="651" spans="1:15">
      <c r="A651" s="47">
        <v>31</v>
      </c>
      <c r="B651" s="48" t="s">
        <v>260</v>
      </c>
      <c r="C651" s="42"/>
      <c r="D651" s="48" t="s">
        <v>303</v>
      </c>
      <c r="E651" s="42" t="s">
        <v>640</v>
      </c>
      <c r="F651" s="48"/>
      <c r="G651" s="48">
        <v>0</v>
      </c>
      <c r="H651" s="48">
        <v>0</v>
      </c>
      <c r="I651" s="42"/>
      <c r="J651" s="48"/>
      <c r="K651" s="48">
        <v>0</v>
      </c>
      <c r="L651" s="48">
        <v>0</v>
      </c>
      <c r="M651" s="42"/>
      <c r="N651" s="48">
        <v>0</v>
      </c>
      <c r="O651" s="928"/>
    </row>
    <row r="652" spans="1:15">
      <c r="A652" s="925">
        <v>32</v>
      </c>
      <c r="B652" s="926" t="s">
        <v>256</v>
      </c>
      <c r="C652" s="42"/>
      <c r="D652" s="926" t="s">
        <v>303</v>
      </c>
      <c r="E652" s="42" t="s">
        <v>640</v>
      </c>
      <c r="F652" s="926">
        <v>67910000</v>
      </c>
      <c r="G652" s="926">
        <v>0</v>
      </c>
      <c r="H652" s="926">
        <v>67910000</v>
      </c>
      <c r="I652" s="42"/>
      <c r="J652" s="926">
        <v>67910000</v>
      </c>
      <c r="K652" s="926">
        <v>0</v>
      </c>
      <c r="L652" s="926">
        <v>67910000</v>
      </c>
      <c r="M652" s="42"/>
      <c r="N652" s="926">
        <v>0</v>
      </c>
      <c r="O652" s="927"/>
    </row>
    <row r="653" spans="1:15">
      <c r="A653" s="47">
        <v>33</v>
      </c>
      <c r="B653" s="48" t="s">
        <v>262</v>
      </c>
      <c r="C653" s="42"/>
      <c r="D653" s="48" t="s">
        <v>303</v>
      </c>
      <c r="E653" s="42" t="s">
        <v>640</v>
      </c>
      <c r="F653" s="48"/>
      <c r="G653" s="48">
        <v>0</v>
      </c>
      <c r="H653" s="48">
        <v>0</v>
      </c>
      <c r="I653" s="42"/>
      <c r="J653" s="48"/>
      <c r="K653" s="48">
        <v>0</v>
      </c>
      <c r="L653" s="48">
        <v>0</v>
      </c>
      <c r="M653" s="42"/>
      <c r="N653" s="48">
        <v>0</v>
      </c>
      <c r="O653" s="928"/>
    </row>
    <row r="654" spans="1:15">
      <c r="A654" s="925">
        <v>34</v>
      </c>
      <c r="B654" s="926" t="s">
        <v>258</v>
      </c>
      <c r="C654" s="42"/>
      <c r="D654" s="926" t="s">
        <v>303</v>
      </c>
      <c r="E654" s="42" t="s">
        <v>640</v>
      </c>
      <c r="F654" s="926"/>
      <c r="G654" s="926">
        <v>0</v>
      </c>
      <c r="H654" s="926">
        <v>0</v>
      </c>
      <c r="I654" s="42"/>
      <c r="J654" s="926"/>
      <c r="K654" s="926">
        <v>0</v>
      </c>
      <c r="L654" s="926">
        <v>0</v>
      </c>
      <c r="M654" s="42"/>
      <c r="N654" s="926">
        <v>0</v>
      </c>
      <c r="O654" s="927"/>
    </row>
    <row r="655" spans="1:15">
      <c r="A655" s="47">
        <v>35</v>
      </c>
      <c r="B655" s="48" t="s">
        <v>248</v>
      </c>
      <c r="C655" s="42"/>
      <c r="D655" s="48" t="s">
        <v>303</v>
      </c>
      <c r="E655" s="42" t="s">
        <v>640</v>
      </c>
      <c r="F655" s="48"/>
      <c r="G655" s="48">
        <v>0</v>
      </c>
      <c r="H655" s="48">
        <v>0</v>
      </c>
      <c r="I655" s="42"/>
      <c r="J655" s="48"/>
      <c r="K655" s="48">
        <v>0</v>
      </c>
      <c r="L655" s="48">
        <v>0</v>
      </c>
      <c r="M655" s="42"/>
      <c r="N655" s="48">
        <v>0</v>
      </c>
      <c r="O655" s="928"/>
    </row>
    <row r="656" spans="1:15">
      <c r="A656" s="925">
        <v>36</v>
      </c>
      <c r="B656" s="926" t="s">
        <v>251</v>
      </c>
      <c r="C656" s="42"/>
      <c r="D656" s="926" t="s">
        <v>303</v>
      </c>
      <c r="E656" s="42" t="s">
        <v>640</v>
      </c>
      <c r="F656" s="926"/>
      <c r="G656" s="926">
        <v>5239329</v>
      </c>
      <c r="H656" s="926">
        <v>5239329</v>
      </c>
      <c r="I656" s="42"/>
      <c r="J656" s="926">
        <v>5270358</v>
      </c>
      <c r="K656" s="926">
        <v>0</v>
      </c>
      <c r="L656" s="926">
        <v>5270358</v>
      </c>
      <c r="M656" s="42"/>
      <c r="N656" s="926">
        <v>-31029</v>
      </c>
      <c r="O656" s="927" t="s">
        <v>2170</v>
      </c>
    </row>
    <row r="657" spans="1:15">
      <c r="A657" s="47">
        <v>37</v>
      </c>
      <c r="B657" s="48" t="s">
        <v>250</v>
      </c>
      <c r="C657" s="42"/>
      <c r="D657" s="48" t="s">
        <v>288</v>
      </c>
      <c r="E657" s="42" t="s">
        <v>640</v>
      </c>
      <c r="F657" s="48"/>
      <c r="G657" s="48">
        <v>0</v>
      </c>
      <c r="H657" s="48">
        <v>0</v>
      </c>
      <c r="I657" s="42"/>
      <c r="J657" s="48"/>
      <c r="K657" s="48">
        <v>0</v>
      </c>
      <c r="L657" s="48">
        <v>0</v>
      </c>
      <c r="M657" s="42"/>
      <c r="N657" s="48">
        <v>0</v>
      </c>
      <c r="O657" s="928"/>
    </row>
    <row r="658" spans="1:15">
      <c r="A658" s="925">
        <v>38</v>
      </c>
      <c r="B658" s="926" t="s">
        <v>261</v>
      </c>
      <c r="C658" s="42"/>
      <c r="D658" s="926" t="s">
        <v>288</v>
      </c>
      <c r="E658" s="42" t="s">
        <v>640</v>
      </c>
      <c r="F658" s="926"/>
      <c r="G658" s="926">
        <v>0</v>
      </c>
      <c r="H658" s="926">
        <v>0</v>
      </c>
      <c r="I658" s="42"/>
      <c r="J658" s="926"/>
      <c r="K658" s="926">
        <v>0</v>
      </c>
      <c r="L658" s="926">
        <v>0</v>
      </c>
      <c r="M658" s="42"/>
      <c r="N658" s="926">
        <v>0</v>
      </c>
      <c r="O658" s="927"/>
    </row>
    <row r="659" spans="1:15">
      <c r="A659" s="47">
        <v>39</v>
      </c>
      <c r="B659" s="48" t="s">
        <v>254</v>
      </c>
      <c r="C659" s="42"/>
      <c r="D659" s="48" t="s">
        <v>288</v>
      </c>
      <c r="E659" s="42" t="s">
        <v>640</v>
      </c>
      <c r="F659" s="48"/>
      <c r="G659" s="48">
        <v>0</v>
      </c>
      <c r="H659" s="48">
        <v>0</v>
      </c>
      <c r="I659" s="42"/>
      <c r="J659" s="48"/>
      <c r="K659" s="48">
        <v>0</v>
      </c>
      <c r="L659" s="48">
        <v>0</v>
      </c>
      <c r="M659" s="42"/>
      <c r="N659" s="48">
        <v>0</v>
      </c>
      <c r="O659" s="928"/>
    </row>
    <row r="660" spans="1:15">
      <c r="A660" s="925">
        <v>40</v>
      </c>
      <c r="B660" s="926" t="s">
        <v>249</v>
      </c>
      <c r="C660" s="42"/>
      <c r="D660" s="926" t="s">
        <v>288</v>
      </c>
      <c r="E660" s="42" t="s">
        <v>640</v>
      </c>
      <c r="F660" s="926"/>
      <c r="G660" s="926">
        <v>0</v>
      </c>
      <c r="H660" s="926">
        <v>0</v>
      </c>
      <c r="I660" s="42"/>
      <c r="J660" s="926"/>
      <c r="K660" s="926">
        <v>0</v>
      </c>
      <c r="L660" s="926">
        <v>0</v>
      </c>
      <c r="M660" s="42"/>
      <c r="N660" s="926">
        <v>0</v>
      </c>
      <c r="O660" s="927"/>
    </row>
    <row r="661" spans="1:15">
      <c r="A661" s="47">
        <v>41</v>
      </c>
      <c r="B661" s="48" t="s">
        <v>1184</v>
      </c>
      <c r="C661" s="42"/>
      <c r="D661" s="48" t="s">
        <v>297</v>
      </c>
      <c r="E661" s="42" t="s">
        <v>640</v>
      </c>
      <c r="F661" s="48"/>
      <c r="G661" s="48">
        <v>0</v>
      </c>
      <c r="H661" s="48">
        <v>0</v>
      </c>
      <c r="I661" s="42"/>
      <c r="J661" s="48"/>
      <c r="K661" s="48">
        <v>0</v>
      </c>
      <c r="L661" s="48">
        <v>0</v>
      </c>
      <c r="M661" s="42"/>
      <c r="N661" s="48">
        <v>0</v>
      </c>
      <c r="O661" s="928"/>
    </row>
    <row r="662" spans="1:15">
      <c r="A662" s="925">
        <v>42</v>
      </c>
      <c r="B662" s="926" t="s">
        <v>257</v>
      </c>
      <c r="C662" s="42"/>
      <c r="D662" s="926" t="s">
        <v>303</v>
      </c>
      <c r="E662" s="42" t="s">
        <v>640</v>
      </c>
      <c r="F662" s="926">
        <v>3904717</v>
      </c>
      <c r="G662" s="926">
        <v>0</v>
      </c>
      <c r="H662" s="926">
        <v>3904717</v>
      </c>
      <c r="I662" s="42"/>
      <c r="J662" s="926">
        <v>3904665</v>
      </c>
      <c r="K662" s="926">
        <v>0</v>
      </c>
      <c r="L662" s="926">
        <v>3904665</v>
      </c>
      <c r="M662" s="42"/>
      <c r="N662" s="926">
        <v>52</v>
      </c>
      <c r="O662" s="927" t="s">
        <v>2170</v>
      </c>
    </row>
    <row r="663" spans="1:15">
      <c r="A663" s="47">
        <v>43</v>
      </c>
      <c r="B663" s="48" t="s">
        <v>255</v>
      </c>
      <c r="C663" s="42"/>
      <c r="D663" s="48" t="s">
        <v>303</v>
      </c>
      <c r="E663" s="42" t="s">
        <v>640</v>
      </c>
      <c r="F663" s="48">
        <v>5857081</v>
      </c>
      <c r="G663" s="48">
        <v>0</v>
      </c>
      <c r="H663" s="48">
        <v>5857081</v>
      </c>
      <c r="I663" s="42"/>
      <c r="J663" s="48">
        <v>5857082</v>
      </c>
      <c r="K663" s="48">
        <v>0</v>
      </c>
      <c r="L663" s="48">
        <v>5857082</v>
      </c>
      <c r="M663" s="42"/>
      <c r="N663" s="48">
        <v>-1</v>
      </c>
      <c r="O663" s="928" t="s">
        <v>2182</v>
      </c>
    </row>
    <row r="664" spans="1:15">
      <c r="A664" s="925">
        <v>44</v>
      </c>
      <c r="B664" s="926" t="s">
        <v>1185</v>
      </c>
      <c r="C664" s="42"/>
      <c r="D664" s="926" t="s">
        <v>303</v>
      </c>
      <c r="E664" s="42" t="s">
        <v>640</v>
      </c>
      <c r="F664" s="926"/>
      <c r="G664" s="926">
        <v>0</v>
      </c>
      <c r="H664" s="926">
        <v>0</v>
      </c>
      <c r="I664" s="42"/>
      <c r="J664" s="926"/>
      <c r="K664" s="926">
        <v>0</v>
      </c>
      <c r="L664" s="926">
        <v>0</v>
      </c>
      <c r="M664" s="42"/>
      <c r="N664" s="926">
        <v>0</v>
      </c>
      <c r="O664" s="927"/>
    </row>
    <row r="665" spans="1:15">
      <c r="A665" s="941">
        <v>45</v>
      </c>
      <c r="B665" s="942" t="s">
        <v>253</v>
      </c>
      <c r="C665" s="42"/>
      <c r="D665" s="942" t="s">
        <v>303</v>
      </c>
      <c r="E665" s="42" t="s">
        <v>640</v>
      </c>
      <c r="F665" s="942"/>
      <c r="G665" s="942">
        <v>0</v>
      </c>
      <c r="H665" s="942">
        <v>0</v>
      </c>
      <c r="I665" s="42"/>
      <c r="J665" s="942"/>
      <c r="K665" s="942">
        <v>0</v>
      </c>
      <c r="L665" s="942">
        <v>0</v>
      </c>
      <c r="M665" s="42"/>
      <c r="N665" s="942">
        <v>0</v>
      </c>
      <c r="O665" s="928"/>
    </row>
    <row r="666" spans="1:15">
      <c r="A666" s="925">
        <v>46</v>
      </c>
      <c r="B666" s="926" t="s">
        <v>1186</v>
      </c>
      <c r="C666" s="42"/>
      <c r="D666" s="926" t="s">
        <v>287</v>
      </c>
      <c r="E666" s="42" t="s">
        <v>640</v>
      </c>
      <c r="F666" s="926"/>
      <c r="G666" s="926">
        <v>0</v>
      </c>
      <c r="H666" s="926">
        <v>0</v>
      </c>
      <c r="I666" s="42"/>
      <c r="J666" s="926"/>
      <c r="K666" s="926">
        <v>0</v>
      </c>
      <c r="L666" s="926">
        <v>0</v>
      </c>
      <c r="M666" s="42"/>
      <c r="N666" s="926">
        <v>0</v>
      </c>
      <c r="O666" s="927"/>
    </row>
    <row r="667" spans="1:15">
      <c r="A667" s="47">
        <v>47</v>
      </c>
      <c r="B667" s="48" t="s">
        <v>316</v>
      </c>
      <c r="C667" s="42"/>
      <c r="D667" s="48" t="s">
        <v>308</v>
      </c>
      <c r="E667" s="42" t="s">
        <v>640</v>
      </c>
      <c r="F667" s="48">
        <v>25370518</v>
      </c>
      <c r="G667" s="48">
        <v>0</v>
      </c>
      <c r="H667" s="48">
        <v>25370518</v>
      </c>
      <c r="I667" s="42"/>
      <c r="J667" s="48">
        <v>29851746</v>
      </c>
      <c r="K667" s="48">
        <v>0</v>
      </c>
      <c r="L667" s="48">
        <v>29851746</v>
      </c>
      <c r="M667" s="42"/>
      <c r="N667" s="48">
        <v>-4481228</v>
      </c>
      <c r="O667" s="928" t="s">
        <v>2170</v>
      </c>
    </row>
    <row r="668" spans="1:15">
      <c r="A668" s="925">
        <v>48</v>
      </c>
      <c r="B668" s="926" t="s">
        <v>333</v>
      </c>
      <c r="C668" s="42"/>
      <c r="D668" s="926" t="s">
        <v>309</v>
      </c>
      <c r="E668" s="42" t="s">
        <v>640</v>
      </c>
      <c r="F668" s="926"/>
      <c r="G668" s="926">
        <v>0</v>
      </c>
      <c r="H668" s="926">
        <v>0</v>
      </c>
      <c r="I668" s="42"/>
      <c r="J668" s="926"/>
      <c r="K668" s="926">
        <v>0</v>
      </c>
      <c r="L668" s="926">
        <v>0</v>
      </c>
      <c r="M668" s="42"/>
      <c r="N668" s="926">
        <v>0</v>
      </c>
      <c r="O668" s="927"/>
    </row>
    <row r="669" spans="1:15">
      <c r="A669" s="47">
        <v>49</v>
      </c>
      <c r="B669" s="48" t="s">
        <v>1187</v>
      </c>
      <c r="C669" s="42"/>
      <c r="D669" s="48" t="s">
        <v>310</v>
      </c>
      <c r="E669" s="42" t="s">
        <v>640</v>
      </c>
      <c r="F669" s="48"/>
      <c r="G669" s="48">
        <v>0</v>
      </c>
      <c r="H669" s="48">
        <v>0</v>
      </c>
      <c r="I669" s="42"/>
      <c r="J669" s="48"/>
      <c r="K669" s="48">
        <v>0</v>
      </c>
      <c r="L669" s="48">
        <v>0</v>
      </c>
      <c r="M669" s="42"/>
      <c r="N669" s="48">
        <v>0</v>
      </c>
      <c r="O669" s="928"/>
    </row>
    <row r="670" spans="1:15">
      <c r="A670" s="925">
        <v>50</v>
      </c>
      <c r="B670" s="926" t="s">
        <v>1188</v>
      </c>
      <c r="C670" s="42"/>
      <c r="D670" s="926" t="s">
        <v>1161</v>
      </c>
      <c r="E670" s="42" t="s">
        <v>640</v>
      </c>
      <c r="F670" s="926"/>
      <c r="G670" s="926">
        <v>0</v>
      </c>
      <c r="H670" s="926">
        <v>0</v>
      </c>
      <c r="I670" s="42"/>
      <c r="J670" s="926"/>
      <c r="K670" s="926">
        <v>0</v>
      </c>
      <c r="L670" s="926">
        <v>0</v>
      </c>
      <c r="M670" s="42"/>
      <c r="N670" s="926">
        <v>0</v>
      </c>
      <c r="O670" s="927"/>
    </row>
    <row r="671" spans="1:15" ht="16" thickBot="1">
      <c r="A671" s="920"/>
      <c r="B671" s="920" t="s">
        <v>1162</v>
      </c>
      <c r="C671" s="42"/>
      <c r="D671" s="932"/>
      <c r="E671" s="42" t="s">
        <v>640</v>
      </c>
      <c r="F671" s="932">
        <v>103042316</v>
      </c>
      <c r="G671" s="932">
        <v>5239329</v>
      </c>
      <c r="H671" s="932">
        <v>108281645</v>
      </c>
      <c r="I671" s="42"/>
      <c r="J671" s="932">
        <v>112793851</v>
      </c>
      <c r="K671" s="932">
        <v>0</v>
      </c>
      <c r="L671" s="932">
        <v>112793851</v>
      </c>
      <c r="M671" s="42"/>
      <c r="N671" s="932">
        <v>-4512206</v>
      </c>
      <c r="O671" s="920"/>
    </row>
    <row r="672" spans="1:15" ht="16" thickTop="1">
      <c r="A672" s="49"/>
      <c r="B672" s="49"/>
      <c r="C672" s="50"/>
      <c r="D672" s="51"/>
      <c r="E672" s="42" t="s">
        <v>640</v>
      </c>
      <c r="F672" s="51"/>
      <c r="G672" s="51"/>
      <c r="H672" s="51"/>
      <c r="I672" s="50"/>
      <c r="J672" s="51"/>
      <c r="K672" s="51"/>
      <c r="L672" s="51"/>
      <c r="M672" s="51"/>
      <c r="N672" s="51"/>
      <c r="O672" s="49"/>
    </row>
    <row r="673" spans="1:15">
      <c r="A673" s="1366" t="s">
        <v>335</v>
      </c>
      <c r="B673" s="1366"/>
      <c r="C673" s="42"/>
      <c r="D673" s="929"/>
      <c r="E673" s="42" t="s">
        <v>640</v>
      </c>
      <c r="F673" s="929">
        <v>0</v>
      </c>
      <c r="G673" s="929">
        <v>0</v>
      </c>
      <c r="H673" s="929">
        <v>0</v>
      </c>
      <c r="I673" s="42"/>
      <c r="J673" s="929">
        <v>0</v>
      </c>
      <c r="K673" s="929">
        <v>0</v>
      </c>
      <c r="L673" s="929">
        <v>0</v>
      </c>
      <c r="M673" s="42"/>
      <c r="N673" s="929">
        <v>0</v>
      </c>
      <c r="O673" s="930"/>
    </row>
    <row r="674" spans="1:15">
      <c r="A674" s="925">
        <v>51</v>
      </c>
      <c r="B674" s="926" t="s">
        <v>1211</v>
      </c>
      <c r="C674" s="42"/>
      <c r="D674" s="926" t="s">
        <v>33</v>
      </c>
      <c r="E674" s="42" t="s">
        <v>640</v>
      </c>
      <c r="F674" s="926"/>
      <c r="G674" s="926">
        <v>0</v>
      </c>
      <c r="H674" s="926">
        <v>0</v>
      </c>
      <c r="I674" s="42"/>
      <c r="J674" s="926"/>
      <c r="K674" s="926">
        <v>0</v>
      </c>
      <c r="L674" s="926">
        <v>0</v>
      </c>
      <c r="M674" s="42"/>
      <c r="N674" s="926">
        <v>0</v>
      </c>
      <c r="O674" s="927"/>
    </row>
    <row r="675" spans="1:15">
      <c r="A675" s="47">
        <v>52</v>
      </c>
      <c r="B675" s="48" t="s">
        <v>1212</v>
      </c>
      <c r="C675" s="42"/>
      <c r="D675" s="48" t="s">
        <v>33</v>
      </c>
      <c r="E675" s="42" t="s">
        <v>640</v>
      </c>
      <c r="F675" s="48"/>
      <c r="G675" s="48">
        <v>0</v>
      </c>
      <c r="H675" s="48">
        <v>0</v>
      </c>
      <c r="I675" s="42"/>
      <c r="J675" s="48"/>
      <c r="K675" s="48">
        <v>0</v>
      </c>
      <c r="L675" s="48">
        <v>0</v>
      </c>
      <c r="M675" s="42"/>
      <c r="N675" s="48">
        <v>0</v>
      </c>
      <c r="O675" s="928"/>
    </row>
    <row r="676" spans="1:15">
      <c r="A676" s="925">
        <v>53</v>
      </c>
      <c r="B676" s="926" t="s">
        <v>1213</v>
      </c>
      <c r="C676" s="42"/>
      <c r="D676" s="926" t="s">
        <v>33</v>
      </c>
      <c r="E676" s="42" t="s">
        <v>640</v>
      </c>
      <c r="F676" s="926"/>
      <c r="G676" s="926">
        <v>0</v>
      </c>
      <c r="H676" s="926">
        <v>0</v>
      </c>
      <c r="I676" s="42"/>
      <c r="J676" s="926"/>
      <c r="K676" s="926">
        <v>0</v>
      </c>
      <c r="L676" s="926">
        <v>0</v>
      </c>
      <c r="M676" s="42"/>
      <c r="N676" s="926">
        <v>0</v>
      </c>
      <c r="O676" s="927"/>
    </row>
    <row r="677" spans="1:15">
      <c r="A677" s="47">
        <v>54</v>
      </c>
      <c r="B677" s="48" t="s">
        <v>845</v>
      </c>
      <c r="C677" s="42"/>
      <c r="D677" s="48" t="s">
        <v>33</v>
      </c>
      <c r="E677" s="42" t="s">
        <v>640</v>
      </c>
      <c r="F677" s="48"/>
      <c r="G677" s="48">
        <v>0</v>
      </c>
      <c r="H677" s="48">
        <v>0</v>
      </c>
      <c r="I677" s="42"/>
      <c r="J677" s="48"/>
      <c r="K677" s="48">
        <v>0</v>
      </c>
      <c r="L677" s="48">
        <v>0</v>
      </c>
      <c r="M677" s="42"/>
      <c r="N677" s="48">
        <v>0</v>
      </c>
      <c r="O677" s="928"/>
    </row>
    <row r="678" spans="1:15">
      <c r="A678" s="49"/>
      <c r="B678" s="49"/>
      <c r="C678" s="50"/>
      <c r="D678" s="51"/>
      <c r="E678" s="42" t="s">
        <v>640</v>
      </c>
      <c r="F678" s="51"/>
      <c r="G678" s="51"/>
      <c r="H678" s="51"/>
      <c r="I678" s="50"/>
      <c r="J678" s="51"/>
      <c r="K678" s="51"/>
      <c r="L678" s="51"/>
      <c r="M678" s="51"/>
      <c r="N678" s="51"/>
      <c r="O678" s="49"/>
    </row>
    <row r="679" spans="1:15">
      <c r="A679" s="1366" t="s">
        <v>336</v>
      </c>
      <c r="B679" s="1366"/>
      <c r="C679" s="42"/>
      <c r="D679" s="929"/>
      <c r="E679" s="42" t="s">
        <v>640</v>
      </c>
      <c r="F679" s="929">
        <v>0</v>
      </c>
      <c r="G679" s="929">
        <v>0</v>
      </c>
      <c r="H679" s="929">
        <v>0</v>
      </c>
      <c r="I679" s="42"/>
      <c r="J679" s="929">
        <v>0</v>
      </c>
      <c r="K679" s="929">
        <v>0</v>
      </c>
      <c r="L679" s="929">
        <v>0</v>
      </c>
      <c r="M679" s="42"/>
      <c r="N679" s="929">
        <v>0</v>
      </c>
      <c r="O679" s="930"/>
    </row>
    <row r="680" spans="1:15">
      <c r="A680" s="925">
        <v>55</v>
      </c>
      <c r="B680" s="926" t="s">
        <v>2055</v>
      </c>
      <c r="C680" s="42"/>
      <c r="D680" s="926" t="s">
        <v>2047</v>
      </c>
      <c r="E680" s="42" t="s">
        <v>640</v>
      </c>
      <c r="F680" s="926"/>
      <c r="G680" s="926">
        <v>0</v>
      </c>
      <c r="H680" s="926">
        <v>0</v>
      </c>
      <c r="I680" s="42"/>
      <c r="J680" s="926"/>
      <c r="K680" s="926">
        <v>0</v>
      </c>
      <c r="L680" s="926">
        <v>0</v>
      </c>
      <c r="M680" s="42"/>
      <c r="N680" s="926">
        <v>0</v>
      </c>
      <c r="O680" s="927"/>
    </row>
    <row r="681" spans="1:15">
      <c r="A681" s="47">
        <v>56</v>
      </c>
      <c r="B681" s="48" t="s">
        <v>2056</v>
      </c>
      <c r="C681" s="42"/>
      <c r="D681" s="48" t="s">
        <v>2057</v>
      </c>
      <c r="E681" s="42" t="s">
        <v>640</v>
      </c>
      <c r="F681" s="48"/>
      <c r="G681" s="48">
        <v>0</v>
      </c>
      <c r="H681" s="48">
        <v>0</v>
      </c>
      <c r="I681" s="42"/>
      <c r="J681" s="48"/>
      <c r="K681" s="48">
        <v>0</v>
      </c>
      <c r="L681" s="48">
        <v>0</v>
      </c>
      <c r="M681" s="42"/>
      <c r="N681" s="48">
        <v>0</v>
      </c>
      <c r="O681" s="928"/>
    </row>
    <row r="682" spans="1:15">
      <c r="A682" s="925">
        <v>57</v>
      </c>
      <c r="B682" s="926" t="s">
        <v>2058</v>
      </c>
      <c r="C682" s="42"/>
      <c r="D682" s="926" t="s">
        <v>2047</v>
      </c>
      <c r="E682" s="42" t="s">
        <v>640</v>
      </c>
      <c r="F682" s="926"/>
      <c r="G682" s="926">
        <v>0</v>
      </c>
      <c r="H682" s="926">
        <v>0</v>
      </c>
      <c r="I682" s="42"/>
      <c r="J682" s="926"/>
      <c r="K682" s="926">
        <v>0</v>
      </c>
      <c r="L682" s="926">
        <v>0</v>
      </c>
      <c r="M682" s="42"/>
      <c r="N682" s="926">
        <v>0</v>
      </c>
      <c r="O682" s="927"/>
    </row>
    <row r="683" spans="1:15">
      <c r="A683" s="47">
        <v>58</v>
      </c>
      <c r="B683" s="48" t="s">
        <v>2059</v>
      </c>
      <c r="C683" s="42"/>
      <c r="D683" s="48" t="s">
        <v>2047</v>
      </c>
      <c r="E683" s="42" t="s">
        <v>640</v>
      </c>
      <c r="F683" s="48"/>
      <c r="G683" s="48">
        <v>0</v>
      </c>
      <c r="H683" s="48">
        <v>0</v>
      </c>
      <c r="I683" s="42"/>
      <c r="J683" s="48"/>
      <c r="K683" s="48">
        <v>0</v>
      </c>
      <c r="L683" s="48">
        <v>0</v>
      </c>
      <c r="M683" s="42"/>
      <c r="N683" s="48">
        <v>0</v>
      </c>
      <c r="O683" s="928"/>
    </row>
    <row r="684" spans="1:15">
      <c r="A684" s="925">
        <v>59</v>
      </c>
      <c r="B684" s="926" t="s">
        <v>2060</v>
      </c>
      <c r="C684" s="42"/>
      <c r="D684" s="926" t="s">
        <v>2047</v>
      </c>
      <c r="E684" s="42"/>
      <c r="F684" s="926"/>
      <c r="G684" s="926">
        <v>0</v>
      </c>
      <c r="H684" s="926">
        <v>0</v>
      </c>
      <c r="I684" s="42"/>
      <c r="J684" s="926"/>
      <c r="K684" s="926">
        <v>0</v>
      </c>
      <c r="L684" s="926">
        <v>0</v>
      </c>
      <c r="M684" s="42"/>
      <c r="N684" s="926">
        <v>0</v>
      </c>
      <c r="O684" s="927"/>
    </row>
    <row r="685" spans="1:15">
      <c r="A685" s="47">
        <v>60</v>
      </c>
      <c r="B685" s="48" t="s">
        <v>2061</v>
      </c>
      <c r="C685" s="42"/>
      <c r="D685" s="48" t="s">
        <v>2047</v>
      </c>
      <c r="E685" s="42"/>
      <c r="F685" s="48"/>
      <c r="G685" s="48">
        <v>0</v>
      </c>
      <c r="H685" s="48">
        <v>0</v>
      </c>
      <c r="I685" s="42"/>
      <c r="J685" s="48"/>
      <c r="K685" s="48">
        <v>0</v>
      </c>
      <c r="L685" s="48">
        <v>0</v>
      </c>
      <c r="M685" s="42"/>
      <c r="N685" s="48">
        <v>0</v>
      </c>
      <c r="O685" s="928"/>
    </row>
    <row r="686" spans="1:15">
      <c r="A686" s="925">
        <v>61</v>
      </c>
      <c r="B686" s="926" t="s">
        <v>2062</v>
      </c>
      <c r="C686" s="42"/>
      <c r="D686" s="926" t="s">
        <v>2047</v>
      </c>
      <c r="E686" s="42"/>
      <c r="F686" s="926"/>
      <c r="G686" s="926">
        <v>0</v>
      </c>
      <c r="H686" s="926">
        <v>0</v>
      </c>
      <c r="I686" s="42"/>
      <c r="J686" s="926"/>
      <c r="K686" s="926">
        <v>0</v>
      </c>
      <c r="L686" s="926">
        <v>0</v>
      </c>
      <c r="M686" s="42"/>
      <c r="N686" s="926">
        <v>0</v>
      </c>
      <c r="O686" s="927"/>
    </row>
    <row r="687" spans="1:15">
      <c r="A687" s="47">
        <v>62</v>
      </c>
      <c r="B687" s="48" t="s">
        <v>2063</v>
      </c>
      <c r="C687" s="42"/>
      <c r="D687" s="48" t="s">
        <v>2047</v>
      </c>
      <c r="E687" s="42"/>
      <c r="F687" s="48"/>
      <c r="G687" s="48">
        <v>0</v>
      </c>
      <c r="H687" s="48">
        <v>0</v>
      </c>
      <c r="I687" s="42"/>
      <c r="J687" s="48"/>
      <c r="K687" s="48">
        <v>0</v>
      </c>
      <c r="L687" s="48">
        <v>0</v>
      </c>
      <c r="M687" s="42"/>
      <c r="N687" s="48">
        <v>0</v>
      </c>
      <c r="O687" s="928"/>
    </row>
    <row r="688" spans="1:15">
      <c r="A688" s="925">
        <v>63</v>
      </c>
      <c r="B688" s="926" t="s">
        <v>2064</v>
      </c>
      <c r="C688" s="42"/>
      <c r="D688" s="926" t="s">
        <v>2047</v>
      </c>
      <c r="E688" s="42"/>
      <c r="F688" s="926"/>
      <c r="G688" s="926">
        <v>0</v>
      </c>
      <c r="H688" s="926">
        <v>0</v>
      </c>
      <c r="I688" s="42"/>
      <c r="J688" s="926"/>
      <c r="K688" s="926">
        <v>0</v>
      </c>
      <c r="L688" s="926">
        <v>0</v>
      </c>
      <c r="M688" s="42"/>
      <c r="N688" s="926">
        <v>0</v>
      </c>
      <c r="O688" s="927"/>
    </row>
    <row r="689" spans="1:15">
      <c r="A689" s="47">
        <v>64</v>
      </c>
      <c r="B689" s="48" t="s">
        <v>2065</v>
      </c>
      <c r="C689" s="42"/>
      <c r="D689" s="48"/>
      <c r="E689" s="42"/>
      <c r="F689" s="48"/>
      <c r="G689" s="48">
        <v>0</v>
      </c>
      <c r="H689" s="48">
        <v>0</v>
      </c>
      <c r="I689" s="42"/>
      <c r="J689" s="48"/>
      <c r="K689" s="48">
        <v>0</v>
      </c>
      <c r="L689" s="48">
        <v>0</v>
      </c>
      <c r="M689" s="42"/>
      <c r="N689" s="48">
        <v>0</v>
      </c>
      <c r="O689" s="928"/>
    </row>
    <row r="690" spans="1:15">
      <c r="A690" s="49"/>
      <c r="B690" s="49"/>
      <c r="C690" s="50"/>
      <c r="D690" s="51"/>
      <c r="E690" s="42" t="s">
        <v>640</v>
      </c>
      <c r="F690" s="51"/>
      <c r="G690" s="51"/>
      <c r="H690" s="51"/>
      <c r="I690" s="50"/>
      <c r="J690" s="51"/>
      <c r="K690" s="51"/>
      <c r="L690" s="51"/>
      <c r="M690" s="51"/>
      <c r="N690" s="51"/>
      <c r="O690" s="49"/>
    </row>
    <row r="691" spans="1:15">
      <c r="A691" s="1366" t="s">
        <v>2172</v>
      </c>
      <c r="B691" s="1366"/>
      <c r="C691" s="42"/>
      <c r="D691" s="929"/>
      <c r="E691" s="42" t="s">
        <v>640</v>
      </c>
      <c r="F691" s="929">
        <v>0</v>
      </c>
      <c r="G691" s="929">
        <v>0</v>
      </c>
      <c r="H691" s="929">
        <v>0</v>
      </c>
      <c r="I691" s="42"/>
      <c r="J691" s="929">
        <v>0</v>
      </c>
      <c r="K691" s="929">
        <v>0</v>
      </c>
      <c r="L691" s="929">
        <v>0</v>
      </c>
      <c r="M691" s="42"/>
      <c r="N691" s="929">
        <v>0</v>
      </c>
      <c r="O691" s="930"/>
    </row>
    <row r="692" spans="1:15">
      <c r="A692" s="925">
        <v>65</v>
      </c>
      <c r="B692" s="926" t="s">
        <v>1217</v>
      </c>
      <c r="C692" s="42"/>
      <c r="D692" s="926" t="s">
        <v>1163</v>
      </c>
      <c r="E692" s="42" t="s">
        <v>640</v>
      </c>
      <c r="F692" s="926"/>
      <c r="G692" s="926">
        <v>0</v>
      </c>
      <c r="H692" s="926">
        <v>0</v>
      </c>
      <c r="I692" s="42"/>
      <c r="J692" s="926"/>
      <c r="K692" s="926">
        <v>0</v>
      </c>
      <c r="L692" s="926">
        <v>0</v>
      </c>
      <c r="M692" s="42"/>
      <c r="N692" s="926">
        <v>0</v>
      </c>
      <c r="O692" s="927"/>
    </row>
    <row r="693" spans="1:15">
      <c r="A693" s="47">
        <v>66</v>
      </c>
      <c r="B693" s="48" t="s">
        <v>1218</v>
      </c>
      <c r="C693" s="42"/>
      <c r="D693" s="48" t="s">
        <v>1164</v>
      </c>
      <c r="E693" s="42" t="s">
        <v>640</v>
      </c>
      <c r="F693" s="48"/>
      <c r="G693" s="48">
        <v>0</v>
      </c>
      <c r="H693" s="48">
        <v>0</v>
      </c>
      <c r="I693" s="42"/>
      <c r="J693" s="48"/>
      <c r="K693" s="48">
        <v>0</v>
      </c>
      <c r="L693" s="48">
        <v>0</v>
      </c>
      <c r="M693" s="42"/>
      <c r="N693" s="48">
        <v>0</v>
      </c>
      <c r="O693" s="928"/>
    </row>
    <row r="694" spans="1:15">
      <c r="A694" s="925">
        <v>67</v>
      </c>
      <c r="B694" s="926" t="s">
        <v>1219</v>
      </c>
      <c r="C694" s="42"/>
      <c r="D694" s="926" t="s">
        <v>2066</v>
      </c>
      <c r="E694" s="42" t="s">
        <v>640</v>
      </c>
      <c r="F694" s="926"/>
      <c r="G694" s="926">
        <v>0</v>
      </c>
      <c r="H694" s="926">
        <v>0</v>
      </c>
      <c r="I694" s="42"/>
      <c r="J694" s="926"/>
      <c r="K694" s="926">
        <v>0</v>
      </c>
      <c r="L694" s="926">
        <v>0</v>
      </c>
      <c r="M694" s="42"/>
      <c r="N694" s="926">
        <v>0</v>
      </c>
      <c r="O694" s="927"/>
    </row>
    <row r="695" spans="1:15">
      <c r="A695" s="47">
        <v>68</v>
      </c>
      <c r="B695" s="48" t="s">
        <v>1189</v>
      </c>
      <c r="C695" s="42"/>
      <c r="D695" s="48" t="s">
        <v>1165</v>
      </c>
      <c r="E695" s="42" t="s">
        <v>640</v>
      </c>
      <c r="F695" s="48"/>
      <c r="G695" s="48">
        <v>0</v>
      </c>
      <c r="H695" s="48">
        <v>0</v>
      </c>
      <c r="I695" s="42"/>
      <c r="J695" s="48"/>
      <c r="K695" s="48">
        <v>0</v>
      </c>
      <c r="L695" s="48">
        <v>0</v>
      </c>
      <c r="M695" s="42"/>
      <c r="N695" s="48">
        <v>0</v>
      </c>
      <c r="O695" s="928"/>
    </row>
    <row r="699" spans="1:15">
      <c r="A699" s="40"/>
      <c r="B699" s="41" t="s">
        <v>1150</v>
      </c>
      <c r="C699" s="42"/>
      <c r="D699" s="42"/>
      <c r="E699" s="42"/>
      <c r="F699" s="943" t="s">
        <v>25</v>
      </c>
      <c r="G699" s="943"/>
      <c r="H699" s="42"/>
      <c r="I699" s="42"/>
      <c r="J699" s="42"/>
      <c r="K699" s="41" t="s">
        <v>1151</v>
      </c>
      <c r="L699" s="44">
        <v>2021</v>
      </c>
      <c r="M699" s="42"/>
      <c r="N699" s="45">
        <v>586.96199999999999</v>
      </c>
      <c r="O699" s="919"/>
    </row>
    <row r="700" spans="1:15">
      <c r="A700" s="40"/>
      <c r="B700" s="46"/>
      <c r="C700" s="42"/>
      <c r="D700" s="42"/>
      <c r="E700" s="42"/>
      <c r="F700" s="42"/>
      <c r="G700" s="42"/>
      <c r="H700" s="42"/>
      <c r="I700" s="42"/>
      <c r="J700" s="42"/>
      <c r="K700" s="42"/>
      <c r="L700" s="42"/>
      <c r="M700" s="42"/>
      <c r="N700" s="42"/>
      <c r="O700" s="919"/>
    </row>
    <row r="701" spans="1:15">
      <c r="A701" s="1367" t="s">
        <v>0</v>
      </c>
      <c r="B701" s="1369" t="s">
        <v>425</v>
      </c>
      <c r="C701" s="42"/>
      <c r="D701" s="1371" t="s">
        <v>1152</v>
      </c>
      <c r="E701" s="42"/>
      <c r="F701" s="1373" t="s">
        <v>1153</v>
      </c>
      <c r="G701" s="1373"/>
      <c r="H701" s="1373"/>
      <c r="I701" s="42"/>
      <c r="J701" s="1373" t="s">
        <v>1154</v>
      </c>
      <c r="K701" s="1373"/>
      <c r="L701" s="1373"/>
      <c r="M701" s="42"/>
      <c r="N701" s="1364" t="s">
        <v>1155</v>
      </c>
      <c r="O701" s="1364" t="s">
        <v>430</v>
      </c>
    </row>
    <row r="702" spans="1:15" ht="16" thickBot="1">
      <c r="A702" s="1368"/>
      <c r="B702" s="1370"/>
      <c r="C702" s="42"/>
      <c r="D702" s="1372"/>
      <c r="E702" s="42"/>
      <c r="F702" s="921" t="s">
        <v>1156</v>
      </c>
      <c r="G702" s="922" t="s">
        <v>1157</v>
      </c>
      <c r="H702" s="922" t="s">
        <v>1158</v>
      </c>
      <c r="I702" s="42"/>
      <c r="J702" s="922" t="s">
        <v>1156</v>
      </c>
      <c r="K702" s="922" t="s">
        <v>1157</v>
      </c>
      <c r="L702" s="922" t="s">
        <v>1158</v>
      </c>
      <c r="M702" s="42"/>
      <c r="N702" s="1365"/>
      <c r="O702" s="1365"/>
    </row>
    <row r="703" spans="1:15" ht="16" thickTop="1">
      <c r="A703" s="1374" t="s">
        <v>668</v>
      </c>
      <c r="B703" s="1374"/>
      <c r="C703" s="42"/>
      <c r="D703" s="923"/>
      <c r="E703" s="42" t="s">
        <v>640</v>
      </c>
      <c r="F703" s="923">
        <v>0</v>
      </c>
      <c r="G703" s="923">
        <v>0</v>
      </c>
      <c r="H703" s="923">
        <v>0</v>
      </c>
      <c r="I703" s="42"/>
      <c r="J703" s="923">
        <v>0</v>
      </c>
      <c r="K703" s="923">
        <v>0</v>
      </c>
      <c r="L703" s="923">
        <v>0</v>
      </c>
      <c r="M703" s="42"/>
      <c r="N703" s="923">
        <v>0</v>
      </c>
      <c r="O703" s="924"/>
    </row>
    <row r="704" spans="1:15">
      <c r="A704" s="925">
        <v>1</v>
      </c>
      <c r="B704" s="926" t="s">
        <v>1166</v>
      </c>
      <c r="C704" s="42"/>
      <c r="D704" s="926" t="s">
        <v>291</v>
      </c>
      <c r="E704" s="42" t="s">
        <v>640</v>
      </c>
      <c r="F704" s="926"/>
      <c r="G704" s="926">
        <v>0</v>
      </c>
      <c r="H704" s="926">
        <v>0</v>
      </c>
      <c r="I704" s="42"/>
      <c r="J704" s="926"/>
      <c r="K704" s="926">
        <v>0</v>
      </c>
      <c r="L704" s="926">
        <v>0</v>
      </c>
      <c r="M704" s="42"/>
      <c r="N704" s="926">
        <v>0</v>
      </c>
      <c r="O704" s="927"/>
    </row>
    <row r="705" spans="1:15">
      <c r="A705" s="47">
        <v>2</v>
      </c>
      <c r="B705" s="48" t="s">
        <v>328</v>
      </c>
      <c r="C705" s="42"/>
      <c r="D705" s="48" t="s">
        <v>291</v>
      </c>
      <c r="E705" s="42" t="s">
        <v>640</v>
      </c>
      <c r="F705" s="48"/>
      <c r="G705" s="48">
        <v>0</v>
      </c>
      <c r="H705" s="48">
        <v>0</v>
      </c>
      <c r="I705" s="42"/>
      <c r="J705" s="48"/>
      <c r="K705" s="48">
        <v>0</v>
      </c>
      <c r="L705" s="48">
        <v>0</v>
      </c>
      <c r="M705" s="42"/>
      <c r="N705" s="48">
        <v>0</v>
      </c>
      <c r="O705" s="928"/>
    </row>
    <row r="706" spans="1:15">
      <c r="A706" s="925">
        <v>3</v>
      </c>
      <c r="B706" s="926" t="s">
        <v>329</v>
      </c>
      <c r="C706" s="42"/>
      <c r="D706" s="926" t="s">
        <v>291</v>
      </c>
      <c r="E706" s="42" t="s">
        <v>640</v>
      </c>
      <c r="F706" s="926"/>
      <c r="G706" s="926">
        <v>0</v>
      </c>
      <c r="H706" s="926">
        <v>0</v>
      </c>
      <c r="I706" s="42"/>
      <c r="J706" s="926"/>
      <c r="K706" s="926">
        <v>0</v>
      </c>
      <c r="L706" s="926">
        <v>0</v>
      </c>
      <c r="M706" s="42"/>
      <c r="N706" s="926">
        <v>0</v>
      </c>
      <c r="O706" s="927"/>
    </row>
    <row r="707" spans="1:15">
      <c r="A707" s="47">
        <v>4</v>
      </c>
      <c r="B707" s="48" t="s">
        <v>1167</v>
      </c>
      <c r="C707" s="42"/>
      <c r="D707" s="48" t="s">
        <v>320</v>
      </c>
      <c r="E707" s="42" t="s">
        <v>640</v>
      </c>
      <c r="F707" s="48"/>
      <c r="G707" s="48">
        <v>0</v>
      </c>
      <c r="H707" s="48">
        <v>0</v>
      </c>
      <c r="I707" s="42"/>
      <c r="J707" s="48"/>
      <c r="K707" s="48">
        <v>0</v>
      </c>
      <c r="L707" s="48">
        <v>0</v>
      </c>
      <c r="M707" s="42"/>
      <c r="N707" s="48">
        <v>0</v>
      </c>
      <c r="O707" s="928"/>
    </row>
    <row r="708" spans="1:15">
      <c r="A708" s="925">
        <v>5</v>
      </c>
      <c r="B708" s="926" t="s">
        <v>1168</v>
      </c>
      <c r="C708" s="42"/>
      <c r="D708" s="926" t="s">
        <v>320</v>
      </c>
      <c r="E708" s="42" t="s">
        <v>640</v>
      </c>
      <c r="F708" s="926"/>
      <c r="G708" s="926">
        <v>0</v>
      </c>
      <c r="H708" s="926">
        <v>0</v>
      </c>
      <c r="I708" s="42"/>
      <c r="J708" s="926"/>
      <c r="K708" s="926">
        <v>0</v>
      </c>
      <c r="L708" s="926">
        <v>0</v>
      </c>
      <c r="M708" s="42"/>
      <c r="N708" s="926">
        <v>0</v>
      </c>
      <c r="O708" s="927"/>
    </row>
    <row r="709" spans="1:15">
      <c r="A709" s="47">
        <v>6</v>
      </c>
      <c r="B709" s="48" t="s">
        <v>1169</v>
      </c>
      <c r="C709" s="42"/>
      <c r="D709" s="48" t="s">
        <v>320</v>
      </c>
      <c r="E709" s="42" t="s">
        <v>640</v>
      </c>
      <c r="F709" s="48"/>
      <c r="G709" s="48">
        <v>0</v>
      </c>
      <c r="H709" s="48">
        <v>0</v>
      </c>
      <c r="I709" s="42"/>
      <c r="J709" s="48"/>
      <c r="K709" s="48">
        <v>0</v>
      </c>
      <c r="L709" s="48">
        <v>0</v>
      </c>
      <c r="M709" s="42"/>
      <c r="N709" s="48">
        <v>0</v>
      </c>
      <c r="O709" s="928"/>
    </row>
    <row r="710" spans="1:15">
      <c r="A710" s="1366" t="s">
        <v>1159</v>
      </c>
      <c r="B710" s="1366"/>
      <c r="C710" s="42"/>
      <c r="D710" s="929"/>
      <c r="E710" s="42" t="s">
        <v>640</v>
      </c>
      <c r="F710" s="929">
        <v>0</v>
      </c>
      <c r="G710" s="929">
        <v>0</v>
      </c>
      <c r="H710" s="929">
        <v>0</v>
      </c>
      <c r="I710" s="42"/>
      <c r="J710" s="929">
        <v>0</v>
      </c>
      <c r="K710" s="929">
        <v>0</v>
      </c>
      <c r="L710" s="929">
        <v>0</v>
      </c>
      <c r="M710" s="42"/>
      <c r="N710" s="929">
        <v>0</v>
      </c>
      <c r="O710" s="930"/>
    </row>
    <row r="711" spans="1:15">
      <c r="A711" s="925">
        <v>7</v>
      </c>
      <c r="B711" s="926" t="s">
        <v>1170</v>
      </c>
      <c r="C711" s="42"/>
      <c r="D711" s="926" t="s">
        <v>291</v>
      </c>
      <c r="E711" s="42" t="s">
        <v>640</v>
      </c>
      <c r="F711" s="926"/>
      <c r="G711" s="926">
        <v>0</v>
      </c>
      <c r="H711" s="926">
        <v>0</v>
      </c>
      <c r="I711" s="42"/>
      <c r="J711" s="926"/>
      <c r="K711" s="926">
        <v>0</v>
      </c>
      <c r="L711" s="926">
        <v>0</v>
      </c>
      <c r="M711" s="42"/>
      <c r="N711" s="926">
        <v>0</v>
      </c>
      <c r="O711" s="927"/>
    </row>
    <row r="712" spans="1:15">
      <c r="A712" s="47">
        <v>8</v>
      </c>
      <c r="B712" s="48" t="s">
        <v>1171</v>
      </c>
      <c r="C712" s="42"/>
      <c r="D712" s="48" t="s">
        <v>291</v>
      </c>
      <c r="E712" s="42" t="s">
        <v>640</v>
      </c>
      <c r="F712" s="48"/>
      <c r="G712" s="48">
        <v>0</v>
      </c>
      <c r="H712" s="48">
        <v>0</v>
      </c>
      <c r="I712" s="42"/>
      <c r="J712" s="48"/>
      <c r="K712" s="48">
        <v>0</v>
      </c>
      <c r="L712" s="48">
        <v>0</v>
      </c>
      <c r="M712" s="42"/>
      <c r="N712" s="48">
        <v>0</v>
      </c>
      <c r="O712" s="928"/>
    </row>
    <row r="713" spans="1:15">
      <c r="A713" s="925">
        <v>9</v>
      </c>
      <c r="B713" s="926" t="s">
        <v>1172</v>
      </c>
      <c r="C713" s="42"/>
      <c r="D713" s="926" t="s">
        <v>291</v>
      </c>
      <c r="E713" s="42" t="s">
        <v>640</v>
      </c>
      <c r="F713" s="926"/>
      <c r="G713" s="926">
        <v>0</v>
      </c>
      <c r="H713" s="926">
        <v>0</v>
      </c>
      <c r="I713" s="42"/>
      <c r="J713" s="926"/>
      <c r="K713" s="926">
        <v>0</v>
      </c>
      <c r="L713" s="926">
        <v>0</v>
      </c>
      <c r="M713" s="42"/>
      <c r="N713" s="926">
        <v>0</v>
      </c>
      <c r="O713" s="927"/>
    </row>
    <row r="714" spans="1:15">
      <c r="A714" s="47">
        <v>10</v>
      </c>
      <c r="B714" s="48" t="s">
        <v>1173</v>
      </c>
      <c r="C714" s="42"/>
      <c r="D714" s="48" t="s">
        <v>293</v>
      </c>
      <c r="E714" s="42" t="s">
        <v>640</v>
      </c>
      <c r="F714" s="48"/>
      <c r="G714" s="48">
        <v>0</v>
      </c>
      <c r="H714" s="48">
        <v>0</v>
      </c>
      <c r="I714" s="42"/>
      <c r="J714" s="48"/>
      <c r="K714" s="48">
        <v>0</v>
      </c>
      <c r="L714" s="48">
        <v>0</v>
      </c>
      <c r="M714" s="42"/>
      <c r="N714" s="48">
        <v>0</v>
      </c>
      <c r="O714" s="928"/>
    </row>
    <row r="715" spans="1:15">
      <c r="A715" s="925">
        <v>11</v>
      </c>
      <c r="B715" s="926" t="s">
        <v>1174</v>
      </c>
      <c r="C715" s="42"/>
      <c r="D715" s="926" t="s">
        <v>293</v>
      </c>
      <c r="E715" s="42" t="s">
        <v>640</v>
      </c>
      <c r="F715" s="926"/>
      <c r="G715" s="926">
        <v>0</v>
      </c>
      <c r="H715" s="926">
        <v>0</v>
      </c>
      <c r="I715" s="42"/>
      <c r="J715" s="926"/>
      <c r="K715" s="926">
        <v>0</v>
      </c>
      <c r="L715" s="926">
        <v>0</v>
      </c>
      <c r="M715" s="42"/>
      <c r="N715" s="926">
        <v>0</v>
      </c>
      <c r="O715" s="927"/>
    </row>
    <row r="716" spans="1:15">
      <c r="A716" s="47">
        <v>12</v>
      </c>
      <c r="B716" s="48" t="s">
        <v>1175</v>
      </c>
      <c r="C716" s="42"/>
      <c r="D716" s="48" t="s">
        <v>293</v>
      </c>
      <c r="E716" s="42" t="s">
        <v>640</v>
      </c>
      <c r="F716" s="48"/>
      <c r="G716" s="48">
        <v>0</v>
      </c>
      <c r="H716" s="48">
        <v>0</v>
      </c>
      <c r="I716" s="42"/>
      <c r="J716" s="48"/>
      <c r="K716" s="48">
        <v>0</v>
      </c>
      <c r="L716" s="48">
        <v>0</v>
      </c>
      <c r="M716" s="42"/>
      <c r="N716" s="48">
        <v>0</v>
      </c>
      <c r="O716" s="928"/>
    </row>
    <row r="717" spans="1:15">
      <c r="A717" s="1366" t="s">
        <v>893</v>
      </c>
      <c r="B717" s="1366"/>
      <c r="C717" s="42"/>
      <c r="D717" s="929"/>
      <c r="E717" s="42" t="s">
        <v>640</v>
      </c>
      <c r="F717" s="929">
        <v>0</v>
      </c>
      <c r="G717" s="929">
        <v>0</v>
      </c>
      <c r="H717" s="929">
        <v>0</v>
      </c>
      <c r="I717" s="42"/>
      <c r="J717" s="929">
        <v>0</v>
      </c>
      <c r="K717" s="929">
        <v>0</v>
      </c>
      <c r="L717" s="929">
        <v>0</v>
      </c>
      <c r="M717" s="42"/>
      <c r="N717" s="929">
        <v>0</v>
      </c>
      <c r="O717" s="930"/>
    </row>
    <row r="718" spans="1:15">
      <c r="A718" s="925">
        <v>13</v>
      </c>
      <c r="B718" s="926" t="s">
        <v>1176</v>
      </c>
      <c r="C718" s="42"/>
      <c r="D718" s="926"/>
      <c r="E718" s="42" t="s">
        <v>640</v>
      </c>
      <c r="F718" s="926"/>
      <c r="G718" s="926">
        <v>0</v>
      </c>
      <c r="H718" s="926">
        <v>0</v>
      </c>
      <c r="I718" s="42"/>
      <c r="J718" s="926"/>
      <c r="K718" s="926">
        <v>0</v>
      </c>
      <c r="L718" s="926">
        <v>0</v>
      </c>
      <c r="M718" s="42"/>
      <c r="N718" s="926">
        <v>0</v>
      </c>
      <c r="O718" s="927"/>
    </row>
    <row r="719" spans="1:15">
      <c r="A719" s="47">
        <v>14</v>
      </c>
      <c r="B719" s="48" t="s">
        <v>1177</v>
      </c>
      <c r="C719" s="42"/>
      <c r="D719" s="48"/>
      <c r="E719" s="42" t="s">
        <v>640</v>
      </c>
      <c r="F719" s="48"/>
      <c r="G719" s="48">
        <v>0</v>
      </c>
      <c r="H719" s="48">
        <v>0</v>
      </c>
      <c r="I719" s="42"/>
      <c r="J719" s="48"/>
      <c r="K719" s="48">
        <v>0</v>
      </c>
      <c r="L719" s="48">
        <v>0</v>
      </c>
      <c r="M719" s="42"/>
      <c r="N719" s="48">
        <v>0</v>
      </c>
      <c r="O719" s="928"/>
    </row>
    <row r="720" spans="1:15">
      <c r="A720" s="925">
        <v>15</v>
      </c>
      <c r="B720" s="926" t="s">
        <v>1178</v>
      </c>
      <c r="C720" s="42"/>
      <c r="D720" s="926"/>
      <c r="E720" s="42" t="s">
        <v>640</v>
      </c>
      <c r="F720" s="926"/>
      <c r="G720" s="926">
        <v>0</v>
      </c>
      <c r="H720" s="926">
        <v>0</v>
      </c>
      <c r="I720" s="42"/>
      <c r="J720" s="926"/>
      <c r="K720" s="926">
        <v>0</v>
      </c>
      <c r="L720" s="926">
        <v>0</v>
      </c>
      <c r="M720" s="42"/>
      <c r="N720" s="926">
        <v>0</v>
      </c>
      <c r="O720" s="927"/>
    </row>
    <row r="721" spans="1:15">
      <c r="A721" s="1366" t="s">
        <v>895</v>
      </c>
      <c r="B721" s="1366"/>
      <c r="C721" s="42"/>
      <c r="D721" s="929"/>
      <c r="E721" s="42" t="s">
        <v>640</v>
      </c>
      <c r="F721" s="929">
        <v>0</v>
      </c>
      <c r="G721" s="929">
        <v>0</v>
      </c>
      <c r="H721" s="929">
        <v>0</v>
      </c>
      <c r="I721" s="42"/>
      <c r="J721" s="929">
        <v>0</v>
      </c>
      <c r="K721" s="929">
        <v>0</v>
      </c>
      <c r="L721" s="929">
        <v>0</v>
      </c>
      <c r="M721" s="42"/>
      <c r="N721" s="929">
        <v>0</v>
      </c>
      <c r="O721" s="930"/>
    </row>
    <row r="722" spans="1:15">
      <c r="A722" s="925">
        <v>16</v>
      </c>
      <c r="B722" s="926" t="s">
        <v>681</v>
      </c>
      <c r="C722" s="42"/>
      <c r="D722" s="926" t="s">
        <v>297</v>
      </c>
      <c r="E722" s="42" t="s">
        <v>640</v>
      </c>
      <c r="F722" s="926"/>
      <c r="G722" s="926">
        <v>0</v>
      </c>
      <c r="H722" s="926">
        <v>0</v>
      </c>
      <c r="I722" s="42"/>
      <c r="J722" s="926"/>
      <c r="K722" s="926">
        <v>0</v>
      </c>
      <c r="L722" s="926">
        <v>0</v>
      </c>
      <c r="M722" s="42"/>
      <c r="N722" s="926">
        <v>0</v>
      </c>
      <c r="O722" s="927"/>
    </row>
    <row r="723" spans="1:15">
      <c r="A723" s="47">
        <v>17</v>
      </c>
      <c r="B723" s="48" t="s">
        <v>682</v>
      </c>
      <c r="C723" s="42"/>
      <c r="D723" s="48" t="s">
        <v>297</v>
      </c>
      <c r="E723" s="42" t="s">
        <v>640</v>
      </c>
      <c r="F723" s="48"/>
      <c r="G723" s="48">
        <v>0</v>
      </c>
      <c r="H723" s="48">
        <v>0</v>
      </c>
      <c r="I723" s="42"/>
      <c r="J723" s="48"/>
      <c r="K723" s="48">
        <v>0</v>
      </c>
      <c r="L723" s="48">
        <v>0</v>
      </c>
      <c r="M723" s="42"/>
      <c r="N723" s="48">
        <v>0</v>
      </c>
      <c r="O723" s="928"/>
    </row>
    <row r="724" spans="1:15">
      <c r="A724" s="925">
        <v>18</v>
      </c>
      <c r="B724" s="926" t="s">
        <v>252</v>
      </c>
      <c r="C724" s="42"/>
      <c r="D724" s="926" t="s">
        <v>297</v>
      </c>
      <c r="E724" s="42" t="s">
        <v>640</v>
      </c>
      <c r="F724" s="926"/>
      <c r="G724" s="926">
        <v>0</v>
      </c>
      <c r="H724" s="926">
        <v>0</v>
      </c>
      <c r="I724" s="42"/>
      <c r="J724" s="926"/>
      <c r="K724" s="926">
        <v>0</v>
      </c>
      <c r="L724" s="926">
        <v>0</v>
      </c>
      <c r="M724" s="42"/>
      <c r="N724" s="926">
        <v>0</v>
      </c>
      <c r="O724" s="927"/>
    </row>
    <row r="725" spans="1:15">
      <c r="A725" s="1366" t="s">
        <v>669</v>
      </c>
      <c r="B725" s="1366"/>
      <c r="C725" s="42"/>
      <c r="D725" s="929"/>
      <c r="E725" s="42" t="s">
        <v>640</v>
      </c>
      <c r="F725" s="929">
        <v>1901762242.4810858</v>
      </c>
      <c r="G725" s="929">
        <v>0</v>
      </c>
      <c r="H725" s="929">
        <v>1901762242.4810858</v>
      </c>
      <c r="I725" s="42"/>
      <c r="J725" s="929">
        <v>1901759468.4577057</v>
      </c>
      <c r="K725" s="929">
        <v>0</v>
      </c>
      <c r="L725" s="929">
        <v>1901759468.4577057</v>
      </c>
      <c r="M725" s="42"/>
      <c r="N725" s="929">
        <v>2774.0233800411224</v>
      </c>
      <c r="O725" s="930"/>
    </row>
    <row r="726" spans="1:15">
      <c r="A726" s="47">
        <v>19</v>
      </c>
      <c r="B726" s="48" t="s">
        <v>318</v>
      </c>
      <c r="C726" s="42"/>
      <c r="D726" s="48" t="s">
        <v>291</v>
      </c>
      <c r="E726" s="42" t="s">
        <v>640</v>
      </c>
      <c r="F726" s="48"/>
      <c r="G726" s="48">
        <v>0</v>
      </c>
      <c r="H726" s="48">
        <v>0</v>
      </c>
      <c r="I726" s="42"/>
      <c r="J726" s="48"/>
      <c r="K726" s="48">
        <v>0</v>
      </c>
      <c r="L726" s="48">
        <v>0</v>
      </c>
      <c r="M726" s="42"/>
      <c r="N726" s="48">
        <v>0</v>
      </c>
      <c r="O726" s="928"/>
    </row>
    <row r="727" spans="1:15">
      <c r="A727" s="925">
        <v>20</v>
      </c>
      <c r="B727" s="926" t="s">
        <v>1179</v>
      </c>
      <c r="C727" s="42"/>
      <c r="D727" s="926" t="s">
        <v>291</v>
      </c>
      <c r="E727" s="42" t="s">
        <v>640</v>
      </c>
      <c r="F727" s="926"/>
      <c r="G727" s="926">
        <v>0</v>
      </c>
      <c r="H727" s="926">
        <v>0</v>
      </c>
      <c r="I727" s="42"/>
      <c r="J727" s="926"/>
      <c r="K727" s="926">
        <v>0</v>
      </c>
      <c r="L727" s="926">
        <v>0</v>
      </c>
      <c r="M727" s="42"/>
      <c r="N727" s="926">
        <v>0</v>
      </c>
      <c r="O727" s="927"/>
    </row>
    <row r="728" spans="1:15">
      <c r="A728" s="47">
        <v>21</v>
      </c>
      <c r="B728" s="48" t="s">
        <v>319</v>
      </c>
      <c r="C728" s="42"/>
      <c r="D728" s="48" t="s">
        <v>291</v>
      </c>
      <c r="E728" s="42" t="s">
        <v>640</v>
      </c>
      <c r="F728" s="48"/>
      <c r="G728" s="48">
        <v>0</v>
      </c>
      <c r="H728" s="48">
        <v>0</v>
      </c>
      <c r="I728" s="42"/>
      <c r="J728" s="48"/>
      <c r="K728" s="48">
        <v>0</v>
      </c>
      <c r="L728" s="48">
        <v>0</v>
      </c>
      <c r="M728" s="42"/>
      <c r="N728" s="48">
        <v>0</v>
      </c>
      <c r="O728" s="928"/>
    </row>
    <row r="729" spans="1:15">
      <c r="A729" s="925">
        <v>22</v>
      </c>
      <c r="B729" s="926" t="s">
        <v>332</v>
      </c>
      <c r="C729" s="42"/>
      <c r="D729" s="926" t="s">
        <v>291</v>
      </c>
      <c r="E729" s="42" t="s">
        <v>640</v>
      </c>
      <c r="F729" s="926"/>
      <c r="G729" s="926">
        <v>0</v>
      </c>
      <c r="H729" s="926">
        <v>0</v>
      </c>
      <c r="I729" s="42"/>
      <c r="J729" s="926"/>
      <c r="K729" s="926">
        <v>0</v>
      </c>
      <c r="L729" s="926">
        <v>0</v>
      </c>
      <c r="M729" s="42"/>
      <c r="N729" s="926">
        <v>0</v>
      </c>
      <c r="O729" s="927"/>
    </row>
    <row r="730" spans="1:15">
      <c r="A730" s="47">
        <v>23</v>
      </c>
      <c r="B730" s="48" t="s">
        <v>331</v>
      </c>
      <c r="C730" s="42"/>
      <c r="D730" s="48" t="s">
        <v>291</v>
      </c>
      <c r="E730" s="42" t="s">
        <v>640</v>
      </c>
      <c r="F730" s="48"/>
      <c r="G730" s="48">
        <v>0</v>
      </c>
      <c r="H730" s="48">
        <v>0</v>
      </c>
      <c r="I730" s="42"/>
      <c r="J730" s="48"/>
      <c r="K730" s="48">
        <v>0</v>
      </c>
      <c r="L730" s="48">
        <v>0</v>
      </c>
      <c r="M730" s="42"/>
      <c r="N730" s="48">
        <v>0</v>
      </c>
      <c r="O730" s="928"/>
    </row>
    <row r="731" spans="1:15">
      <c r="A731" s="925">
        <v>24</v>
      </c>
      <c r="B731" s="926" t="s">
        <v>1180</v>
      </c>
      <c r="C731" s="42"/>
      <c r="D731" s="926" t="s">
        <v>291</v>
      </c>
      <c r="E731" s="42" t="s">
        <v>640</v>
      </c>
      <c r="F731" s="926"/>
      <c r="G731" s="926">
        <v>0</v>
      </c>
      <c r="H731" s="926">
        <v>0</v>
      </c>
      <c r="I731" s="42"/>
      <c r="J731" s="926"/>
      <c r="K731" s="926">
        <v>0</v>
      </c>
      <c r="L731" s="926">
        <v>0</v>
      </c>
      <c r="M731" s="42"/>
      <c r="N731" s="926">
        <v>0</v>
      </c>
      <c r="O731" s="927"/>
    </row>
    <row r="732" spans="1:15">
      <c r="A732" s="47">
        <v>25</v>
      </c>
      <c r="B732" s="48" t="s">
        <v>325</v>
      </c>
      <c r="C732" s="42"/>
      <c r="D732" s="48" t="s">
        <v>291</v>
      </c>
      <c r="E732" s="42" t="s">
        <v>640</v>
      </c>
      <c r="F732" s="48"/>
      <c r="G732" s="48">
        <v>0</v>
      </c>
      <c r="H732" s="48">
        <v>0</v>
      </c>
      <c r="I732" s="42"/>
      <c r="J732" s="48"/>
      <c r="K732" s="48">
        <v>0</v>
      </c>
      <c r="L732" s="48">
        <v>0</v>
      </c>
      <c r="M732" s="42"/>
      <c r="N732" s="48">
        <v>0</v>
      </c>
      <c r="O732" s="928"/>
    </row>
    <row r="733" spans="1:15">
      <c r="A733" s="925">
        <v>26</v>
      </c>
      <c r="B733" s="926" t="s">
        <v>1181</v>
      </c>
      <c r="C733" s="42"/>
      <c r="D733" s="926" t="s">
        <v>291</v>
      </c>
      <c r="E733" s="42" t="s">
        <v>640</v>
      </c>
      <c r="F733" s="926"/>
      <c r="G733" s="926">
        <v>0</v>
      </c>
      <c r="H733" s="926">
        <v>0</v>
      </c>
      <c r="I733" s="42"/>
      <c r="J733" s="926"/>
      <c r="K733" s="926">
        <v>0</v>
      </c>
      <c r="L733" s="926">
        <v>0</v>
      </c>
      <c r="M733" s="42"/>
      <c r="N733" s="926">
        <v>0</v>
      </c>
      <c r="O733" s="927"/>
    </row>
    <row r="734" spans="1:15">
      <c r="A734" s="47">
        <v>27</v>
      </c>
      <c r="B734" s="48" t="s">
        <v>321</v>
      </c>
      <c r="C734" s="42"/>
      <c r="D734" s="48" t="s">
        <v>320</v>
      </c>
      <c r="E734" s="42" t="s">
        <v>640</v>
      </c>
      <c r="F734" s="934">
        <v>1901762242.4810858</v>
      </c>
      <c r="G734" s="48">
        <v>0</v>
      </c>
      <c r="H734" s="48">
        <v>1901762242.4810858</v>
      </c>
      <c r="I734" s="42"/>
      <c r="J734" s="48">
        <v>1901759468.4577057</v>
      </c>
      <c r="K734" s="48">
        <v>0</v>
      </c>
      <c r="L734" s="48">
        <v>1901759468.4577057</v>
      </c>
      <c r="M734" s="42"/>
      <c r="N734" s="48">
        <v>2774.0233800411224</v>
      </c>
      <c r="O734" s="928" t="s">
        <v>2170</v>
      </c>
    </row>
    <row r="735" spans="1:15">
      <c r="A735" s="925">
        <v>28</v>
      </c>
      <c r="B735" s="926" t="s">
        <v>1182</v>
      </c>
      <c r="C735" s="42"/>
      <c r="D735" s="926" t="s">
        <v>291</v>
      </c>
      <c r="E735" s="42" t="s">
        <v>640</v>
      </c>
      <c r="F735" s="926"/>
      <c r="G735" s="926">
        <v>0</v>
      </c>
      <c r="H735" s="926">
        <v>0</v>
      </c>
      <c r="I735" s="42"/>
      <c r="J735" s="926"/>
      <c r="K735" s="926">
        <v>0</v>
      </c>
      <c r="L735" s="926">
        <v>0</v>
      </c>
      <c r="M735" s="42"/>
      <c r="N735" s="926">
        <v>0</v>
      </c>
      <c r="O735" s="927"/>
    </row>
    <row r="736" spans="1:15">
      <c r="A736" s="47">
        <v>29</v>
      </c>
      <c r="B736" s="48" t="s">
        <v>1183</v>
      </c>
      <c r="C736" s="42"/>
      <c r="D736" s="48" t="s">
        <v>13</v>
      </c>
      <c r="E736" s="42" t="s">
        <v>640</v>
      </c>
      <c r="F736" s="48"/>
      <c r="G736" s="48">
        <v>0</v>
      </c>
      <c r="H736" s="48">
        <v>0</v>
      </c>
      <c r="I736" s="42"/>
      <c r="J736" s="48"/>
      <c r="K736" s="48">
        <v>0</v>
      </c>
      <c r="L736" s="48">
        <v>0</v>
      </c>
      <c r="M736" s="42"/>
      <c r="N736" s="48">
        <v>0</v>
      </c>
      <c r="O736" s="928"/>
    </row>
    <row r="737" spans="1:15">
      <c r="A737" s="1366" t="s">
        <v>1160</v>
      </c>
      <c r="B737" s="1366"/>
      <c r="C737" s="42"/>
      <c r="D737" s="929"/>
      <c r="E737" s="42" t="s">
        <v>640</v>
      </c>
      <c r="F737" s="929">
        <v>37302829112.083878</v>
      </c>
      <c r="G737" s="929">
        <v>0</v>
      </c>
      <c r="H737" s="929">
        <v>37302829112.083878</v>
      </c>
      <c r="I737" s="42"/>
      <c r="J737" s="929">
        <v>37307359862</v>
      </c>
      <c r="K737" s="929">
        <v>52919060.5</v>
      </c>
      <c r="L737" s="929">
        <v>37360278922.5</v>
      </c>
      <c r="M737" s="42"/>
      <c r="N737" s="929">
        <v>-57449810.416120052</v>
      </c>
      <c r="O737" s="930"/>
    </row>
    <row r="738" spans="1:15">
      <c r="A738" s="925">
        <v>30</v>
      </c>
      <c r="B738" s="926" t="s">
        <v>247</v>
      </c>
      <c r="C738" s="42"/>
      <c r="D738" s="926" t="s">
        <v>303</v>
      </c>
      <c r="E738" s="42" t="s">
        <v>640</v>
      </c>
      <c r="F738" s="926">
        <v>2389388768</v>
      </c>
      <c r="G738" s="926">
        <v>0</v>
      </c>
      <c r="H738" s="926">
        <v>2389388768</v>
      </c>
      <c r="I738" s="42"/>
      <c r="J738" s="926">
        <v>2389388768</v>
      </c>
      <c r="K738" s="926">
        <v>0</v>
      </c>
      <c r="L738" s="926">
        <v>2389388768</v>
      </c>
      <c r="M738" s="42"/>
      <c r="N738" s="926">
        <v>0</v>
      </c>
      <c r="O738" s="927"/>
    </row>
    <row r="739" spans="1:15">
      <c r="A739" s="47">
        <v>31</v>
      </c>
      <c r="B739" s="48" t="s">
        <v>260</v>
      </c>
      <c r="C739" s="42"/>
      <c r="D739" s="48" t="s">
        <v>303</v>
      </c>
      <c r="E739" s="42" t="s">
        <v>640</v>
      </c>
      <c r="F739" s="48"/>
      <c r="G739" s="48">
        <v>0</v>
      </c>
      <c r="H739" s="48">
        <v>0</v>
      </c>
      <c r="I739" s="42"/>
      <c r="J739" s="48"/>
      <c r="K739" s="48">
        <v>0</v>
      </c>
      <c r="L739" s="48">
        <v>0</v>
      </c>
      <c r="M739" s="42"/>
      <c r="N739" s="48">
        <v>0</v>
      </c>
      <c r="O739" s="928"/>
    </row>
    <row r="740" spans="1:15">
      <c r="A740" s="925">
        <v>32</v>
      </c>
      <c r="B740" s="926" t="s">
        <v>256</v>
      </c>
      <c r="C740" s="42"/>
      <c r="D740" s="926" t="s">
        <v>303</v>
      </c>
      <c r="E740" s="42" t="s">
        <v>640</v>
      </c>
      <c r="F740" s="926"/>
      <c r="G740" s="926">
        <v>0</v>
      </c>
      <c r="H740" s="926">
        <v>0</v>
      </c>
      <c r="I740" s="42"/>
      <c r="J740" s="926"/>
      <c r="K740" s="926">
        <v>0</v>
      </c>
      <c r="L740" s="926">
        <v>0</v>
      </c>
      <c r="M740" s="42"/>
      <c r="N740" s="926">
        <v>0</v>
      </c>
      <c r="O740" s="927"/>
    </row>
    <row r="741" spans="1:15">
      <c r="A741" s="47">
        <v>33</v>
      </c>
      <c r="B741" s="48" t="s">
        <v>262</v>
      </c>
      <c r="C741" s="42"/>
      <c r="D741" s="48" t="s">
        <v>303</v>
      </c>
      <c r="E741" s="42" t="s">
        <v>640</v>
      </c>
      <c r="F741" s="48"/>
      <c r="G741" s="48">
        <v>0</v>
      </c>
      <c r="H741" s="48">
        <v>0</v>
      </c>
      <c r="I741" s="42"/>
      <c r="J741" s="48"/>
      <c r="K741" s="48">
        <v>0</v>
      </c>
      <c r="L741" s="48">
        <v>0</v>
      </c>
      <c r="M741" s="42"/>
      <c r="N741" s="48">
        <v>0</v>
      </c>
      <c r="O741" s="928"/>
    </row>
    <row r="742" spans="1:15">
      <c r="A742" s="925">
        <v>34</v>
      </c>
      <c r="B742" s="926" t="s">
        <v>258</v>
      </c>
      <c r="C742" s="42"/>
      <c r="D742" s="926" t="s">
        <v>303</v>
      </c>
      <c r="E742" s="42" t="s">
        <v>640</v>
      </c>
      <c r="F742" s="926"/>
      <c r="G742" s="926">
        <v>0</v>
      </c>
      <c r="H742" s="926">
        <v>0</v>
      </c>
      <c r="I742" s="42"/>
      <c r="J742" s="926"/>
      <c r="K742" s="926">
        <v>0</v>
      </c>
      <c r="L742" s="926">
        <v>0</v>
      </c>
      <c r="M742" s="42"/>
      <c r="N742" s="926">
        <v>0</v>
      </c>
      <c r="O742" s="927"/>
    </row>
    <row r="743" spans="1:15">
      <c r="A743" s="47">
        <v>35</v>
      </c>
      <c r="B743" s="48" t="s">
        <v>248</v>
      </c>
      <c r="C743" s="42"/>
      <c r="D743" s="48" t="s">
        <v>303</v>
      </c>
      <c r="E743" s="42" t="s">
        <v>640</v>
      </c>
      <c r="F743" s="48">
        <v>2028496782.0838799</v>
      </c>
      <c r="G743" s="48">
        <v>0</v>
      </c>
      <c r="H743" s="48">
        <v>2028496782.0838799</v>
      </c>
      <c r="I743" s="42"/>
      <c r="J743" s="48">
        <v>2028496786</v>
      </c>
      <c r="K743" s="48">
        <v>0</v>
      </c>
      <c r="L743" s="48">
        <v>2028496786</v>
      </c>
      <c r="M743" s="42"/>
      <c r="N743" s="48">
        <v>-3.9161200523376465</v>
      </c>
      <c r="O743" s="928" t="s">
        <v>2170</v>
      </c>
    </row>
    <row r="744" spans="1:15">
      <c r="A744" s="925">
        <v>36</v>
      </c>
      <c r="B744" s="926" t="s">
        <v>251</v>
      </c>
      <c r="C744" s="42"/>
      <c r="D744" s="926" t="s">
        <v>303</v>
      </c>
      <c r="E744" s="42" t="s">
        <v>640</v>
      </c>
      <c r="F744" s="926"/>
      <c r="G744" s="926">
        <v>0</v>
      </c>
      <c r="H744" s="926">
        <v>0</v>
      </c>
      <c r="I744" s="42"/>
      <c r="J744" s="926"/>
      <c r="K744" s="926">
        <v>0</v>
      </c>
      <c r="L744" s="926">
        <v>0</v>
      </c>
      <c r="M744" s="42"/>
      <c r="N744" s="926">
        <v>0</v>
      </c>
      <c r="O744" s="927"/>
    </row>
    <row r="745" spans="1:15">
      <c r="A745" s="47">
        <v>37</v>
      </c>
      <c r="B745" s="48" t="s">
        <v>250</v>
      </c>
      <c r="C745" s="42"/>
      <c r="D745" s="48" t="s">
        <v>288</v>
      </c>
      <c r="E745" s="42"/>
      <c r="F745" s="48">
        <v>759239175</v>
      </c>
      <c r="G745" s="48">
        <v>0</v>
      </c>
      <c r="H745" s="48">
        <v>759239175</v>
      </c>
      <c r="I745" s="42"/>
      <c r="J745" s="48">
        <v>789466374</v>
      </c>
      <c r="K745" s="48">
        <v>0</v>
      </c>
      <c r="L745" s="48">
        <v>789466374</v>
      </c>
      <c r="M745" s="42"/>
      <c r="N745" s="937">
        <v>-30227199</v>
      </c>
      <c r="O745" s="928" t="s">
        <v>2183</v>
      </c>
    </row>
    <row r="746" spans="1:15">
      <c r="A746" s="925">
        <v>38</v>
      </c>
      <c r="B746" s="926" t="s">
        <v>261</v>
      </c>
      <c r="C746" s="42"/>
      <c r="D746" s="926" t="s">
        <v>288</v>
      </c>
      <c r="E746" s="42" t="s">
        <v>640</v>
      </c>
      <c r="F746" s="926"/>
      <c r="G746" s="926">
        <v>0</v>
      </c>
      <c r="H746" s="926">
        <v>0</v>
      </c>
      <c r="I746" s="42"/>
      <c r="J746" s="926">
        <v>7057009</v>
      </c>
      <c r="K746" s="926">
        <v>0</v>
      </c>
      <c r="L746" s="926">
        <v>7057009</v>
      </c>
      <c r="M746" s="42"/>
      <c r="N746" s="937">
        <v>-7057009</v>
      </c>
      <c r="O746" s="927" t="s">
        <v>2170</v>
      </c>
    </row>
    <row r="747" spans="1:15">
      <c r="A747" s="47">
        <v>39</v>
      </c>
      <c r="B747" s="48" t="s">
        <v>254</v>
      </c>
      <c r="C747" s="42"/>
      <c r="D747" s="48" t="s">
        <v>288</v>
      </c>
      <c r="E747" s="42" t="s">
        <v>640</v>
      </c>
      <c r="F747" s="48"/>
      <c r="G747" s="48">
        <v>0</v>
      </c>
      <c r="H747" s="48">
        <v>0</v>
      </c>
      <c r="I747" s="42"/>
      <c r="J747" s="48">
        <v>11032251</v>
      </c>
      <c r="K747" s="48">
        <v>0</v>
      </c>
      <c r="L747" s="48">
        <v>11032251</v>
      </c>
      <c r="M747" s="42"/>
      <c r="N747" s="937">
        <v>-11032251</v>
      </c>
      <c r="O747" s="928" t="s">
        <v>2183</v>
      </c>
    </row>
    <row r="748" spans="1:15">
      <c r="A748" s="925">
        <v>40</v>
      </c>
      <c r="B748" s="926" t="s">
        <v>249</v>
      </c>
      <c r="C748" s="42"/>
      <c r="D748" s="926" t="s">
        <v>288</v>
      </c>
      <c r="E748" s="42" t="s">
        <v>640</v>
      </c>
      <c r="F748" s="926">
        <v>31336783882</v>
      </c>
      <c r="G748" s="926">
        <v>0</v>
      </c>
      <c r="H748" s="926">
        <v>31336783882</v>
      </c>
      <c r="I748" s="42"/>
      <c r="J748" s="926">
        <v>31336783882</v>
      </c>
      <c r="K748" s="926">
        <v>0</v>
      </c>
      <c r="L748" s="926">
        <v>31336783882</v>
      </c>
      <c r="M748" s="42"/>
      <c r="N748" s="926">
        <v>0</v>
      </c>
      <c r="O748" s="927"/>
    </row>
    <row r="749" spans="1:15">
      <c r="A749" s="47">
        <v>41</v>
      </c>
      <c r="B749" s="48" t="s">
        <v>1184</v>
      </c>
      <c r="C749" s="42"/>
      <c r="D749" s="48" t="s">
        <v>297</v>
      </c>
      <c r="E749" s="42" t="s">
        <v>640</v>
      </c>
      <c r="F749" s="48"/>
      <c r="G749" s="48">
        <v>0</v>
      </c>
      <c r="H749" s="48">
        <v>0</v>
      </c>
      <c r="I749" s="42"/>
      <c r="J749" s="48"/>
      <c r="K749" s="48">
        <v>0</v>
      </c>
      <c r="L749" s="48">
        <v>0</v>
      </c>
      <c r="M749" s="42"/>
      <c r="N749" s="48">
        <v>0</v>
      </c>
      <c r="O749" s="928"/>
    </row>
    <row r="750" spans="1:15">
      <c r="A750" s="925">
        <v>42</v>
      </c>
      <c r="B750" s="926" t="s">
        <v>257</v>
      </c>
      <c r="C750" s="42"/>
      <c r="D750" s="926" t="s">
        <v>303</v>
      </c>
      <c r="E750" s="42" t="s">
        <v>640</v>
      </c>
      <c r="F750" s="926">
        <v>100398616</v>
      </c>
      <c r="G750" s="926">
        <v>0</v>
      </c>
      <c r="H750" s="926">
        <v>100398616</v>
      </c>
      <c r="I750" s="42"/>
      <c r="J750" s="926">
        <v>100398400</v>
      </c>
      <c r="K750" s="926">
        <v>0</v>
      </c>
      <c r="L750" s="926">
        <v>100398400</v>
      </c>
      <c r="M750" s="42"/>
      <c r="N750" s="926">
        <v>216</v>
      </c>
      <c r="O750" s="927" t="s">
        <v>2170</v>
      </c>
    </row>
    <row r="751" spans="1:15">
      <c r="A751" s="47">
        <v>43</v>
      </c>
      <c r="B751" s="48" t="s">
        <v>255</v>
      </c>
      <c r="C751" s="42"/>
      <c r="D751" s="48" t="s">
        <v>303</v>
      </c>
      <c r="E751" s="42" t="s">
        <v>640</v>
      </c>
      <c r="F751" s="48">
        <v>150599003</v>
      </c>
      <c r="G751" s="48">
        <v>0</v>
      </c>
      <c r="H751" s="48">
        <v>150599003</v>
      </c>
      <c r="I751" s="42"/>
      <c r="J751" s="48">
        <v>150597887</v>
      </c>
      <c r="K751" s="48">
        <v>0</v>
      </c>
      <c r="L751" s="48">
        <v>150597887</v>
      </c>
      <c r="M751" s="42"/>
      <c r="N751" s="48">
        <v>1116</v>
      </c>
      <c r="O751" s="928" t="s">
        <v>2170</v>
      </c>
    </row>
    <row r="752" spans="1:15">
      <c r="A752" s="925">
        <v>44</v>
      </c>
      <c r="B752" s="926" t="s">
        <v>1185</v>
      </c>
      <c r="C752" s="42"/>
      <c r="D752" s="926" t="s">
        <v>303</v>
      </c>
      <c r="E752" s="42" t="s">
        <v>640</v>
      </c>
      <c r="F752" s="926"/>
      <c r="G752" s="926">
        <v>0</v>
      </c>
      <c r="H752" s="926">
        <v>0</v>
      </c>
      <c r="I752" s="42"/>
      <c r="J752" s="926"/>
      <c r="K752" s="926">
        <v>0</v>
      </c>
      <c r="L752" s="926">
        <v>0</v>
      </c>
      <c r="M752" s="42"/>
      <c r="N752" s="926">
        <v>0</v>
      </c>
      <c r="O752" s="927"/>
    </row>
    <row r="753" spans="1:15">
      <c r="A753" s="47">
        <v>45</v>
      </c>
      <c r="B753" s="48" t="s">
        <v>253</v>
      </c>
      <c r="C753" s="42"/>
      <c r="D753" s="48" t="s">
        <v>303</v>
      </c>
      <c r="E753" s="42" t="s">
        <v>640</v>
      </c>
      <c r="F753" s="48">
        <v>7173054</v>
      </c>
      <c r="G753" s="48">
        <v>0</v>
      </c>
      <c r="H753" s="48">
        <v>7173054</v>
      </c>
      <c r="I753" s="42"/>
      <c r="J753" s="48"/>
      <c r="K753" s="48">
        <v>7173054</v>
      </c>
      <c r="L753" s="48">
        <v>7173054</v>
      </c>
      <c r="M753" s="42"/>
      <c r="N753" s="48">
        <v>0</v>
      </c>
      <c r="O753" s="928"/>
    </row>
    <row r="754" spans="1:15">
      <c r="A754" s="925">
        <v>46</v>
      </c>
      <c r="B754" s="926" t="s">
        <v>1186</v>
      </c>
      <c r="C754" s="42"/>
      <c r="D754" s="926" t="s">
        <v>287</v>
      </c>
      <c r="E754" s="42" t="s">
        <v>640</v>
      </c>
      <c r="F754" s="926">
        <v>89780438</v>
      </c>
      <c r="G754" s="926">
        <v>0</v>
      </c>
      <c r="H754" s="926">
        <v>89780438</v>
      </c>
      <c r="I754" s="42"/>
      <c r="J754" s="926"/>
      <c r="K754" s="926">
        <v>89780438</v>
      </c>
      <c r="L754" s="926">
        <v>89780438</v>
      </c>
      <c r="M754" s="42"/>
      <c r="N754" s="926">
        <v>0</v>
      </c>
      <c r="O754" s="927"/>
    </row>
    <row r="755" spans="1:15">
      <c r="A755" s="47">
        <v>47</v>
      </c>
      <c r="B755" s="48" t="s">
        <v>316</v>
      </c>
      <c r="C755" s="42"/>
      <c r="D755" s="48" t="s">
        <v>308</v>
      </c>
      <c r="E755" s="42" t="s">
        <v>640</v>
      </c>
      <c r="F755" s="48">
        <v>440969394</v>
      </c>
      <c r="G755" s="48">
        <v>0</v>
      </c>
      <c r="H755" s="48">
        <v>440969394</v>
      </c>
      <c r="I755" s="42"/>
      <c r="J755" s="48">
        <v>494138505</v>
      </c>
      <c r="K755" s="48">
        <v>-44034431.5</v>
      </c>
      <c r="L755" s="48">
        <v>450104073.5</v>
      </c>
      <c r="M755" s="42"/>
      <c r="N755" s="48">
        <v>-9134679.5</v>
      </c>
      <c r="O755" s="928" t="s">
        <v>2170</v>
      </c>
    </row>
    <row r="756" spans="1:15">
      <c r="A756" s="925">
        <v>48</v>
      </c>
      <c r="B756" s="926" t="s">
        <v>333</v>
      </c>
      <c r="C756" s="42"/>
      <c r="D756" s="926" t="s">
        <v>309</v>
      </c>
      <c r="E756" s="42" t="s">
        <v>640</v>
      </c>
      <c r="F756" s="926"/>
      <c r="G756" s="926">
        <v>0</v>
      </c>
      <c r="H756" s="926">
        <v>0</v>
      </c>
      <c r="I756" s="42"/>
      <c r="J756" s="926"/>
      <c r="K756" s="926">
        <v>0</v>
      </c>
      <c r="L756" s="926">
        <v>0</v>
      </c>
      <c r="M756" s="42"/>
      <c r="N756" s="926">
        <v>0</v>
      </c>
      <c r="O756" s="927"/>
    </row>
    <row r="757" spans="1:15">
      <c r="A757" s="47">
        <v>49</v>
      </c>
      <c r="B757" s="48" t="s">
        <v>1187</v>
      </c>
      <c r="C757" s="42"/>
      <c r="D757" s="48" t="s">
        <v>310</v>
      </c>
      <c r="E757" s="42" t="s">
        <v>640</v>
      </c>
      <c r="F757" s="48"/>
      <c r="G757" s="48">
        <v>0</v>
      </c>
      <c r="H757" s="48">
        <v>0</v>
      </c>
      <c r="I757" s="42"/>
      <c r="J757" s="48"/>
      <c r="K757" s="48">
        <v>0</v>
      </c>
      <c r="L757" s="48">
        <v>0</v>
      </c>
      <c r="M757" s="42"/>
      <c r="N757" s="48">
        <v>0</v>
      </c>
      <c r="O757" s="928"/>
    </row>
    <row r="758" spans="1:15">
      <c r="A758" s="925">
        <v>50</v>
      </c>
      <c r="B758" s="926" t="s">
        <v>1188</v>
      </c>
      <c r="C758" s="42"/>
      <c r="D758" s="926" t="s">
        <v>1161</v>
      </c>
      <c r="E758" s="42" t="s">
        <v>640</v>
      </c>
      <c r="F758" s="926"/>
      <c r="G758" s="926">
        <v>0</v>
      </c>
      <c r="H758" s="926">
        <v>0</v>
      </c>
      <c r="I758" s="42"/>
      <c r="J758" s="926"/>
      <c r="K758" s="926">
        <v>0</v>
      </c>
      <c r="L758" s="926">
        <v>0</v>
      </c>
      <c r="M758" s="42"/>
      <c r="N758" s="926">
        <v>0</v>
      </c>
      <c r="O758" s="927"/>
    </row>
    <row r="759" spans="1:15" ht="16" thickBot="1">
      <c r="A759" s="920"/>
      <c r="B759" s="920" t="s">
        <v>1162</v>
      </c>
      <c r="C759" s="42"/>
      <c r="D759" s="932"/>
      <c r="E759" s="42" t="s">
        <v>640</v>
      </c>
      <c r="F759" s="932">
        <v>39204591354.564964</v>
      </c>
      <c r="G759" s="932">
        <v>0</v>
      </c>
      <c r="H759" s="932">
        <v>39204591354.564964</v>
      </c>
      <c r="I759" s="42"/>
      <c r="J759" s="932">
        <v>39209119330.457703</v>
      </c>
      <c r="K759" s="932">
        <v>52919060.5</v>
      </c>
      <c r="L759" s="932">
        <v>39262038390.957703</v>
      </c>
      <c r="M759" s="42"/>
      <c r="N759" s="932">
        <v>-57447036.392740011</v>
      </c>
      <c r="O759" s="920"/>
    </row>
    <row r="760" spans="1:15" ht="16" thickTop="1">
      <c r="A760" s="49"/>
      <c r="B760" s="49"/>
      <c r="C760" s="50"/>
      <c r="D760" s="51"/>
      <c r="E760" s="42" t="s">
        <v>640</v>
      </c>
      <c r="F760" s="51"/>
      <c r="G760" s="51"/>
      <c r="H760" s="51"/>
      <c r="I760" s="50"/>
      <c r="J760" s="51"/>
      <c r="K760" s="51"/>
      <c r="L760" s="51"/>
      <c r="M760" s="51"/>
      <c r="N760" s="51"/>
      <c r="O760" s="49"/>
    </row>
    <row r="761" spans="1:15">
      <c r="A761" s="1366" t="s">
        <v>335</v>
      </c>
      <c r="B761" s="1366"/>
      <c r="C761" s="42"/>
      <c r="D761" s="929"/>
      <c r="E761" s="42" t="s">
        <v>640</v>
      </c>
      <c r="F761" s="929">
        <v>3078000</v>
      </c>
      <c r="G761" s="929">
        <v>0</v>
      </c>
      <c r="H761" s="929">
        <v>3078000</v>
      </c>
      <c r="I761" s="42"/>
      <c r="J761" s="929">
        <v>0</v>
      </c>
      <c r="K761" s="929">
        <v>0</v>
      </c>
      <c r="L761" s="929">
        <v>0</v>
      </c>
      <c r="M761" s="42"/>
      <c r="N761" s="929">
        <v>3078000</v>
      </c>
      <c r="O761" s="930"/>
    </row>
    <row r="762" spans="1:15">
      <c r="A762" s="925">
        <v>51</v>
      </c>
      <c r="B762" s="926" t="s">
        <v>1211</v>
      </c>
      <c r="C762" s="42"/>
      <c r="D762" s="926" t="s">
        <v>33</v>
      </c>
      <c r="E762" s="42" t="s">
        <v>640</v>
      </c>
      <c r="F762" s="926"/>
      <c r="G762" s="926">
        <v>0</v>
      </c>
      <c r="H762" s="926">
        <v>0</v>
      </c>
      <c r="I762" s="42"/>
      <c r="J762" s="926"/>
      <c r="K762" s="926">
        <v>0</v>
      </c>
      <c r="L762" s="926">
        <v>0</v>
      </c>
      <c r="M762" s="42"/>
      <c r="N762" s="926">
        <v>0</v>
      </c>
      <c r="O762" s="927"/>
    </row>
    <row r="763" spans="1:15">
      <c r="A763" s="47">
        <v>52</v>
      </c>
      <c r="B763" s="48" t="s">
        <v>1212</v>
      </c>
      <c r="C763" s="42"/>
      <c r="D763" s="48" t="s">
        <v>33</v>
      </c>
      <c r="E763" s="42" t="s">
        <v>640</v>
      </c>
      <c r="F763" s="48"/>
      <c r="G763" s="48">
        <v>0</v>
      </c>
      <c r="H763" s="48">
        <v>0</v>
      </c>
      <c r="I763" s="42"/>
      <c r="J763" s="48"/>
      <c r="K763" s="48">
        <v>0</v>
      </c>
      <c r="L763" s="48">
        <v>0</v>
      </c>
      <c r="M763" s="42"/>
      <c r="N763" s="48">
        <v>0</v>
      </c>
      <c r="O763" s="928"/>
    </row>
    <row r="764" spans="1:15">
      <c r="A764" s="925">
        <v>53</v>
      </c>
      <c r="B764" s="926" t="s">
        <v>1213</v>
      </c>
      <c r="C764" s="42"/>
      <c r="D764" s="926" t="s">
        <v>33</v>
      </c>
      <c r="E764" s="42" t="s">
        <v>640</v>
      </c>
      <c r="F764" s="926">
        <v>3078000</v>
      </c>
      <c r="G764" s="926">
        <v>0</v>
      </c>
      <c r="H764" s="926">
        <v>3078000</v>
      </c>
      <c r="I764" s="42"/>
      <c r="J764" s="926"/>
      <c r="K764" s="926">
        <v>0</v>
      </c>
      <c r="L764" s="926">
        <v>0</v>
      </c>
      <c r="M764" s="42"/>
      <c r="N764" s="926">
        <v>3078000</v>
      </c>
      <c r="O764" s="927"/>
    </row>
    <row r="765" spans="1:15">
      <c r="A765" s="47">
        <v>54</v>
      </c>
      <c r="B765" s="48" t="s">
        <v>845</v>
      </c>
      <c r="C765" s="42"/>
      <c r="D765" s="48" t="s">
        <v>33</v>
      </c>
      <c r="E765" s="42" t="s">
        <v>640</v>
      </c>
      <c r="F765" s="48"/>
      <c r="G765" s="48">
        <v>0</v>
      </c>
      <c r="H765" s="48">
        <v>0</v>
      </c>
      <c r="I765" s="42"/>
      <c r="J765" s="48"/>
      <c r="K765" s="48">
        <v>0</v>
      </c>
      <c r="L765" s="48">
        <v>0</v>
      </c>
      <c r="M765" s="42"/>
      <c r="N765" s="48">
        <v>0</v>
      </c>
      <c r="O765" s="928"/>
    </row>
    <row r="766" spans="1:15">
      <c r="A766" s="49"/>
      <c r="B766" s="49"/>
      <c r="C766" s="50"/>
      <c r="D766" s="51"/>
      <c r="E766" s="42" t="s">
        <v>640</v>
      </c>
      <c r="F766" s="51"/>
      <c r="G766" s="51"/>
      <c r="H766" s="51"/>
      <c r="I766" s="50"/>
      <c r="J766" s="51"/>
      <c r="K766" s="51"/>
      <c r="L766" s="51"/>
      <c r="M766" s="51"/>
      <c r="N766" s="51"/>
      <c r="O766" s="49"/>
    </row>
    <row r="767" spans="1:15">
      <c r="A767" s="1366" t="s">
        <v>336</v>
      </c>
      <c r="B767" s="1366"/>
      <c r="C767" s="42"/>
      <c r="D767" s="929"/>
      <c r="E767" s="42" t="s">
        <v>640</v>
      </c>
      <c r="F767" s="929">
        <v>302717971</v>
      </c>
      <c r="G767" s="929">
        <v>0</v>
      </c>
      <c r="H767" s="929">
        <v>302717971</v>
      </c>
      <c r="I767" s="42"/>
      <c r="J767" s="929">
        <v>0</v>
      </c>
      <c r="K767" s="929">
        <v>0</v>
      </c>
      <c r="L767" s="929">
        <v>0</v>
      </c>
      <c r="M767" s="42"/>
      <c r="N767" s="929">
        <v>302717971</v>
      </c>
      <c r="O767" s="930"/>
    </row>
    <row r="768" spans="1:15">
      <c r="A768" s="925">
        <v>55</v>
      </c>
      <c r="B768" s="926" t="s">
        <v>2055</v>
      </c>
      <c r="C768" s="42"/>
      <c r="D768" s="926" t="s">
        <v>2047</v>
      </c>
      <c r="E768" s="42" t="s">
        <v>640</v>
      </c>
      <c r="F768" s="926"/>
      <c r="G768" s="926">
        <v>0</v>
      </c>
      <c r="H768" s="926">
        <v>0</v>
      </c>
      <c r="I768" s="42"/>
      <c r="J768" s="926"/>
      <c r="K768" s="926">
        <v>0</v>
      </c>
      <c r="L768" s="926">
        <v>0</v>
      </c>
      <c r="M768" s="42"/>
      <c r="N768" s="926">
        <v>0</v>
      </c>
      <c r="O768" s="927"/>
    </row>
    <row r="769" spans="1:15">
      <c r="A769" s="47">
        <v>56</v>
      </c>
      <c r="B769" s="48" t="s">
        <v>2056</v>
      </c>
      <c r="C769" s="42"/>
      <c r="D769" s="48" t="s">
        <v>2057</v>
      </c>
      <c r="E769" s="42" t="s">
        <v>640</v>
      </c>
      <c r="F769" s="48"/>
      <c r="G769" s="48">
        <v>0</v>
      </c>
      <c r="H769" s="48">
        <v>0</v>
      </c>
      <c r="I769" s="42"/>
      <c r="J769" s="48"/>
      <c r="K769" s="48">
        <v>0</v>
      </c>
      <c r="L769" s="48">
        <v>0</v>
      </c>
      <c r="M769" s="42"/>
      <c r="N769" s="48">
        <v>0</v>
      </c>
      <c r="O769" s="928"/>
    </row>
    <row r="770" spans="1:15">
      <c r="A770" s="925">
        <v>57</v>
      </c>
      <c r="B770" s="926" t="s">
        <v>2058</v>
      </c>
      <c r="C770" s="42"/>
      <c r="D770" s="926" t="s">
        <v>2047</v>
      </c>
      <c r="E770" s="42" t="s">
        <v>640</v>
      </c>
      <c r="F770" s="926"/>
      <c r="G770" s="926">
        <v>0</v>
      </c>
      <c r="H770" s="926">
        <v>0</v>
      </c>
      <c r="I770" s="42"/>
      <c r="J770" s="926"/>
      <c r="K770" s="926">
        <v>0</v>
      </c>
      <c r="L770" s="926">
        <v>0</v>
      </c>
      <c r="M770" s="42"/>
      <c r="N770" s="926">
        <v>0</v>
      </c>
      <c r="O770" s="927"/>
    </row>
    <row r="771" spans="1:15">
      <c r="A771" s="47">
        <v>58</v>
      </c>
      <c r="B771" s="48" t="s">
        <v>2059</v>
      </c>
      <c r="C771" s="42"/>
      <c r="D771" s="48" t="s">
        <v>2047</v>
      </c>
      <c r="E771" s="42" t="s">
        <v>640</v>
      </c>
      <c r="F771" s="48"/>
      <c r="G771" s="48">
        <v>0</v>
      </c>
      <c r="H771" s="48">
        <v>0</v>
      </c>
      <c r="I771" s="42"/>
      <c r="J771" s="48"/>
      <c r="K771" s="48">
        <v>0</v>
      </c>
      <c r="L771" s="48">
        <v>0</v>
      </c>
      <c r="M771" s="42"/>
      <c r="N771" s="48">
        <v>0</v>
      </c>
      <c r="O771" s="928"/>
    </row>
    <row r="772" spans="1:15">
      <c r="A772" s="925">
        <v>59</v>
      </c>
      <c r="B772" s="926" t="s">
        <v>2060</v>
      </c>
      <c r="C772" s="42"/>
      <c r="D772" s="926" t="s">
        <v>2047</v>
      </c>
      <c r="E772" s="42"/>
      <c r="F772" s="926"/>
      <c r="G772" s="926">
        <v>0</v>
      </c>
      <c r="H772" s="926">
        <v>0</v>
      </c>
      <c r="I772" s="42"/>
      <c r="J772" s="926"/>
      <c r="K772" s="926">
        <v>0</v>
      </c>
      <c r="L772" s="926">
        <v>0</v>
      </c>
      <c r="M772" s="42"/>
      <c r="N772" s="926">
        <v>0</v>
      </c>
      <c r="O772" s="927"/>
    </row>
    <row r="773" spans="1:15">
      <c r="A773" s="47">
        <v>60</v>
      </c>
      <c r="B773" s="48" t="s">
        <v>2061</v>
      </c>
      <c r="C773" s="42"/>
      <c r="D773" s="48" t="s">
        <v>2047</v>
      </c>
      <c r="E773" s="42"/>
      <c r="F773" s="48"/>
      <c r="G773" s="48">
        <v>0</v>
      </c>
      <c r="H773" s="48">
        <v>0</v>
      </c>
      <c r="I773" s="42"/>
      <c r="J773" s="48"/>
      <c r="K773" s="48">
        <v>0</v>
      </c>
      <c r="L773" s="48">
        <v>0</v>
      </c>
      <c r="M773" s="42"/>
      <c r="N773" s="48">
        <v>0</v>
      </c>
      <c r="O773" s="928"/>
    </row>
    <row r="774" spans="1:15">
      <c r="A774" s="925">
        <v>61</v>
      </c>
      <c r="B774" s="926" t="s">
        <v>2062</v>
      </c>
      <c r="C774" s="42"/>
      <c r="D774" s="926" t="s">
        <v>2047</v>
      </c>
      <c r="E774" s="42"/>
      <c r="F774" s="926"/>
      <c r="G774" s="926">
        <v>0</v>
      </c>
      <c r="H774" s="926">
        <v>0</v>
      </c>
      <c r="I774" s="42"/>
      <c r="J774" s="926"/>
      <c r="K774" s="926">
        <v>0</v>
      </c>
      <c r="L774" s="926">
        <v>0</v>
      </c>
      <c r="M774" s="42"/>
      <c r="N774" s="926">
        <v>0</v>
      </c>
      <c r="O774" s="927"/>
    </row>
    <row r="775" spans="1:15">
      <c r="A775" s="47">
        <v>62</v>
      </c>
      <c r="B775" s="48" t="s">
        <v>2063</v>
      </c>
      <c r="C775" s="42"/>
      <c r="D775" s="48" t="s">
        <v>2047</v>
      </c>
      <c r="E775" s="42"/>
      <c r="F775" s="48"/>
      <c r="G775" s="48">
        <v>0</v>
      </c>
      <c r="H775" s="48">
        <v>0</v>
      </c>
      <c r="I775" s="42"/>
      <c r="J775" s="48"/>
      <c r="K775" s="48">
        <v>0</v>
      </c>
      <c r="L775" s="48">
        <v>0</v>
      </c>
      <c r="M775" s="42"/>
      <c r="N775" s="48">
        <v>0</v>
      </c>
      <c r="O775" s="928"/>
    </row>
    <row r="776" spans="1:15">
      <c r="A776" s="925">
        <v>63</v>
      </c>
      <c r="B776" s="926" t="s">
        <v>2064</v>
      </c>
      <c r="C776" s="42"/>
      <c r="D776" s="926" t="s">
        <v>2047</v>
      </c>
      <c r="E776" s="42"/>
      <c r="F776" s="926"/>
      <c r="G776" s="926">
        <v>0</v>
      </c>
      <c r="H776" s="926">
        <v>0</v>
      </c>
      <c r="I776" s="42"/>
      <c r="J776" s="926"/>
      <c r="K776" s="926">
        <v>0</v>
      </c>
      <c r="L776" s="926">
        <v>0</v>
      </c>
      <c r="M776" s="42"/>
      <c r="N776" s="926">
        <v>0</v>
      </c>
      <c r="O776" s="927"/>
    </row>
    <row r="777" spans="1:15">
      <c r="A777" s="47">
        <v>64</v>
      </c>
      <c r="B777" s="48" t="s">
        <v>2181</v>
      </c>
      <c r="C777" s="42"/>
      <c r="D777" s="51"/>
      <c r="E777" s="42"/>
      <c r="F777" s="48">
        <v>302717971</v>
      </c>
      <c r="G777" s="48">
        <v>0</v>
      </c>
      <c r="H777" s="48">
        <v>302717971</v>
      </c>
      <c r="I777" s="42"/>
      <c r="J777" s="48"/>
      <c r="K777" s="48">
        <v>0</v>
      </c>
      <c r="L777" s="48">
        <v>0</v>
      </c>
      <c r="M777" s="42"/>
      <c r="N777" s="48">
        <v>302717971</v>
      </c>
      <c r="O777" s="928"/>
    </row>
    <row r="778" spans="1:15">
      <c r="A778" s="49"/>
      <c r="B778" s="49"/>
      <c r="C778" s="50"/>
      <c r="D778" s="944"/>
      <c r="E778" s="42" t="s">
        <v>640</v>
      </c>
      <c r="F778" s="51"/>
      <c r="G778" s="51"/>
      <c r="H778" s="51"/>
      <c r="I778" s="50"/>
      <c r="J778" s="51"/>
      <c r="K778" s="51"/>
      <c r="L778" s="51"/>
      <c r="M778" s="51"/>
      <c r="N778" s="51"/>
      <c r="O778" s="49"/>
    </row>
    <row r="779" spans="1:15">
      <c r="A779" s="1366" t="s">
        <v>2172</v>
      </c>
      <c r="B779" s="1366"/>
      <c r="C779" s="42"/>
      <c r="D779" s="929"/>
      <c r="E779" s="42" t="s">
        <v>640</v>
      </c>
      <c r="F779" s="929">
        <v>0</v>
      </c>
      <c r="G779" s="929">
        <v>0</v>
      </c>
      <c r="H779" s="929">
        <v>0</v>
      </c>
      <c r="I779" s="42"/>
      <c r="J779" s="929">
        <v>0</v>
      </c>
      <c r="K779" s="929">
        <v>0</v>
      </c>
      <c r="L779" s="929">
        <v>0</v>
      </c>
      <c r="M779" s="42"/>
      <c r="N779" s="929">
        <v>0</v>
      </c>
      <c r="O779" s="930"/>
    </row>
    <row r="780" spans="1:15">
      <c r="A780" s="925">
        <v>65</v>
      </c>
      <c r="B780" s="926" t="s">
        <v>1217</v>
      </c>
      <c r="C780" s="42"/>
      <c r="D780" s="926" t="s">
        <v>1163</v>
      </c>
      <c r="E780" s="42" t="s">
        <v>640</v>
      </c>
      <c r="F780" s="926"/>
      <c r="G780" s="926">
        <v>0</v>
      </c>
      <c r="H780" s="926">
        <v>0</v>
      </c>
      <c r="I780" s="42"/>
      <c r="J780" s="926"/>
      <c r="K780" s="926">
        <v>0</v>
      </c>
      <c r="L780" s="926">
        <v>0</v>
      </c>
      <c r="M780" s="42"/>
      <c r="N780" s="926">
        <v>0</v>
      </c>
      <c r="O780" s="927"/>
    </row>
    <row r="781" spans="1:15">
      <c r="A781" s="47">
        <v>66</v>
      </c>
      <c r="B781" s="48" t="s">
        <v>1218</v>
      </c>
      <c r="C781" s="42"/>
      <c r="D781" s="48" t="s">
        <v>1164</v>
      </c>
      <c r="E781" s="42" t="s">
        <v>640</v>
      </c>
      <c r="F781" s="48"/>
      <c r="G781" s="48">
        <v>0</v>
      </c>
      <c r="H781" s="48">
        <v>0</v>
      </c>
      <c r="I781" s="42"/>
      <c r="J781" s="48"/>
      <c r="K781" s="48">
        <v>0</v>
      </c>
      <c r="L781" s="48">
        <v>0</v>
      </c>
      <c r="M781" s="42"/>
      <c r="N781" s="48">
        <v>0</v>
      </c>
      <c r="O781" s="928"/>
    </row>
    <row r="782" spans="1:15">
      <c r="A782" s="925">
        <v>67</v>
      </c>
      <c r="B782" s="926" t="s">
        <v>1219</v>
      </c>
      <c r="C782" s="42"/>
      <c r="D782" s="926" t="s">
        <v>2066</v>
      </c>
      <c r="E782" s="42" t="s">
        <v>640</v>
      </c>
      <c r="F782" s="926"/>
      <c r="G782" s="926">
        <v>0</v>
      </c>
      <c r="H782" s="926">
        <v>0</v>
      </c>
      <c r="I782" s="42"/>
      <c r="J782" s="926"/>
      <c r="K782" s="926">
        <v>0</v>
      </c>
      <c r="L782" s="926">
        <v>0</v>
      </c>
      <c r="M782" s="42"/>
      <c r="N782" s="926">
        <v>0</v>
      </c>
      <c r="O782" s="927"/>
    </row>
    <row r="783" spans="1:15">
      <c r="A783" s="47">
        <v>68</v>
      </c>
      <c r="B783" s="48" t="s">
        <v>1189</v>
      </c>
      <c r="C783" s="42"/>
      <c r="D783" s="48" t="s">
        <v>1165</v>
      </c>
      <c r="E783" s="42" t="s">
        <v>640</v>
      </c>
      <c r="F783" s="48"/>
      <c r="G783" s="48">
        <v>0</v>
      </c>
      <c r="H783" s="48">
        <v>0</v>
      </c>
      <c r="I783" s="42"/>
      <c r="J783" s="48"/>
      <c r="K783" s="48">
        <v>0</v>
      </c>
      <c r="L783" s="48">
        <v>0</v>
      </c>
      <c r="M783" s="42"/>
      <c r="N783" s="48">
        <v>0</v>
      </c>
      <c r="O783" s="928"/>
    </row>
    <row r="787" spans="1:15">
      <c r="A787" s="40"/>
      <c r="B787" s="41" t="s">
        <v>1150</v>
      </c>
      <c r="C787" s="42"/>
      <c r="D787" s="42"/>
      <c r="E787" s="42"/>
      <c r="F787" s="943" t="s">
        <v>1400</v>
      </c>
      <c r="G787" s="933"/>
      <c r="H787" s="42"/>
      <c r="I787" s="42"/>
      <c r="J787" s="42"/>
      <c r="K787" s="41" t="s">
        <v>1151</v>
      </c>
      <c r="L787" s="44">
        <v>2021</v>
      </c>
      <c r="M787" s="42"/>
      <c r="N787" s="45">
        <v>586.96199999999999</v>
      </c>
      <c r="O787" s="919"/>
    </row>
    <row r="788" spans="1:15">
      <c r="A788" s="40"/>
      <c r="B788" s="46"/>
      <c r="C788" s="42"/>
      <c r="D788" s="42"/>
      <c r="E788" s="42"/>
      <c r="F788" s="42"/>
      <c r="G788" s="42"/>
      <c r="H788" s="42"/>
      <c r="I788" s="42"/>
      <c r="J788" s="42"/>
      <c r="K788" s="42"/>
      <c r="L788" s="42"/>
      <c r="M788" s="42"/>
      <c r="N788" s="42"/>
      <c r="O788" s="919"/>
    </row>
    <row r="789" spans="1:15">
      <c r="A789" s="1367" t="s">
        <v>0</v>
      </c>
      <c r="B789" s="1369" t="s">
        <v>425</v>
      </c>
      <c r="C789" s="42"/>
      <c r="D789" s="1371" t="s">
        <v>1152</v>
      </c>
      <c r="E789" s="42"/>
      <c r="F789" s="1373" t="s">
        <v>1153</v>
      </c>
      <c r="G789" s="1373"/>
      <c r="H789" s="1373"/>
      <c r="I789" s="42"/>
      <c r="J789" s="1373" t="s">
        <v>1154</v>
      </c>
      <c r="K789" s="1373"/>
      <c r="L789" s="1373"/>
      <c r="M789" s="42"/>
      <c r="N789" s="1364" t="s">
        <v>1155</v>
      </c>
      <c r="O789" s="1364" t="s">
        <v>430</v>
      </c>
    </row>
    <row r="790" spans="1:15" ht="16" thickBot="1">
      <c r="A790" s="1368"/>
      <c r="B790" s="1370"/>
      <c r="C790" s="42"/>
      <c r="D790" s="1372"/>
      <c r="E790" s="42"/>
      <c r="F790" s="921" t="s">
        <v>1156</v>
      </c>
      <c r="G790" s="922" t="s">
        <v>1157</v>
      </c>
      <c r="H790" s="922" t="s">
        <v>1158</v>
      </c>
      <c r="I790" s="42"/>
      <c r="J790" s="922" t="s">
        <v>1156</v>
      </c>
      <c r="K790" s="922" t="s">
        <v>1157</v>
      </c>
      <c r="L790" s="922" t="s">
        <v>1158</v>
      </c>
      <c r="M790" s="42"/>
      <c r="N790" s="1365"/>
      <c r="O790" s="1365"/>
    </row>
    <row r="791" spans="1:15" ht="16" thickTop="1">
      <c r="A791" s="1374" t="s">
        <v>668</v>
      </c>
      <c r="B791" s="1374"/>
      <c r="C791" s="42"/>
      <c r="D791" s="923"/>
      <c r="E791" s="42" t="s">
        <v>640</v>
      </c>
      <c r="F791" s="923">
        <v>0</v>
      </c>
      <c r="G791" s="923">
        <v>0</v>
      </c>
      <c r="H791" s="923">
        <v>0</v>
      </c>
      <c r="I791" s="42"/>
      <c r="J791" s="923">
        <v>0</v>
      </c>
      <c r="K791" s="923">
        <v>0</v>
      </c>
      <c r="L791" s="923">
        <v>0</v>
      </c>
      <c r="M791" s="42"/>
      <c r="N791" s="923">
        <v>0</v>
      </c>
      <c r="O791" s="924"/>
    </row>
    <row r="792" spans="1:15">
      <c r="A792" s="925">
        <v>1</v>
      </c>
      <c r="B792" s="926" t="s">
        <v>1166</v>
      </c>
      <c r="C792" s="42"/>
      <c r="D792" s="926" t="s">
        <v>291</v>
      </c>
      <c r="E792" s="42" t="s">
        <v>640</v>
      </c>
      <c r="F792" s="926"/>
      <c r="G792" s="926">
        <v>0</v>
      </c>
      <c r="H792" s="926">
        <v>0</v>
      </c>
      <c r="I792" s="42"/>
      <c r="J792" s="926"/>
      <c r="K792" s="926">
        <v>0</v>
      </c>
      <c r="L792" s="926">
        <v>0</v>
      </c>
      <c r="M792" s="42"/>
      <c r="N792" s="926">
        <v>0</v>
      </c>
      <c r="O792" s="927"/>
    </row>
    <row r="793" spans="1:15">
      <c r="A793" s="47">
        <v>2</v>
      </c>
      <c r="B793" s="48" t="s">
        <v>328</v>
      </c>
      <c r="C793" s="42"/>
      <c r="D793" s="48" t="s">
        <v>291</v>
      </c>
      <c r="E793" s="42" t="s">
        <v>640</v>
      </c>
      <c r="F793" s="48"/>
      <c r="G793" s="48">
        <v>0</v>
      </c>
      <c r="H793" s="48">
        <v>0</v>
      </c>
      <c r="I793" s="42"/>
      <c r="J793" s="48"/>
      <c r="K793" s="48">
        <v>0</v>
      </c>
      <c r="L793" s="48">
        <v>0</v>
      </c>
      <c r="M793" s="42"/>
      <c r="N793" s="48">
        <v>0</v>
      </c>
      <c r="O793" s="928"/>
    </row>
    <row r="794" spans="1:15">
      <c r="A794" s="925">
        <v>3</v>
      </c>
      <c r="B794" s="926" t="s">
        <v>329</v>
      </c>
      <c r="C794" s="42"/>
      <c r="D794" s="926" t="s">
        <v>291</v>
      </c>
      <c r="E794" s="42" t="s">
        <v>640</v>
      </c>
      <c r="F794" s="926"/>
      <c r="G794" s="926">
        <v>0</v>
      </c>
      <c r="H794" s="926">
        <v>0</v>
      </c>
      <c r="I794" s="42"/>
      <c r="J794" s="926"/>
      <c r="K794" s="926">
        <v>0</v>
      </c>
      <c r="L794" s="926">
        <v>0</v>
      </c>
      <c r="M794" s="42"/>
      <c r="N794" s="926">
        <v>0</v>
      </c>
      <c r="O794" s="927"/>
    </row>
    <row r="795" spans="1:15">
      <c r="A795" s="47">
        <v>4</v>
      </c>
      <c r="B795" s="48" t="s">
        <v>1167</v>
      </c>
      <c r="C795" s="42"/>
      <c r="D795" s="48" t="s">
        <v>320</v>
      </c>
      <c r="E795" s="42" t="s">
        <v>640</v>
      </c>
      <c r="F795" s="48"/>
      <c r="G795" s="48">
        <v>0</v>
      </c>
      <c r="H795" s="48">
        <v>0</v>
      </c>
      <c r="I795" s="42"/>
      <c r="J795" s="48"/>
      <c r="K795" s="48">
        <v>0</v>
      </c>
      <c r="L795" s="48">
        <v>0</v>
      </c>
      <c r="M795" s="42"/>
      <c r="N795" s="48">
        <v>0</v>
      </c>
      <c r="O795" s="928"/>
    </row>
    <row r="796" spans="1:15">
      <c r="A796" s="925">
        <v>5</v>
      </c>
      <c r="B796" s="926" t="s">
        <v>1168</v>
      </c>
      <c r="C796" s="42"/>
      <c r="D796" s="926" t="s">
        <v>320</v>
      </c>
      <c r="E796" s="42" t="s">
        <v>640</v>
      </c>
      <c r="F796" s="926"/>
      <c r="G796" s="926">
        <v>0</v>
      </c>
      <c r="H796" s="926">
        <v>0</v>
      </c>
      <c r="I796" s="42"/>
      <c r="J796" s="926"/>
      <c r="K796" s="926">
        <v>0</v>
      </c>
      <c r="L796" s="926">
        <v>0</v>
      </c>
      <c r="M796" s="42"/>
      <c r="N796" s="926">
        <v>0</v>
      </c>
      <c r="O796" s="927"/>
    </row>
    <row r="797" spans="1:15">
      <c r="A797" s="47">
        <v>6</v>
      </c>
      <c r="B797" s="48" t="s">
        <v>1169</v>
      </c>
      <c r="C797" s="42"/>
      <c r="D797" s="48" t="s">
        <v>320</v>
      </c>
      <c r="E797" s="42" t="s">
        <v>640</v>
      </c>
      <c r="F797" s="48"/>
      <c r="G797" s="48">
        <v>0</v>
      </c>
      <c r="H797" s="48">
        <v>0</v>
      </c>
      <c r="I797" s="42"/>
      <c r="J797" s="48"/>
      <c r="K797" s="48">
        <v>0</v>
      </c>
      <c r="L797" s="48">
        <v>0</v>
      </c>
      <c r="M797" s="42"/>
      <c r="N797" s="48">
        <v>0</v>
      </c>
      <c r="O797" s="928"/>
    </row>
    <row r="798" spans="1:15">
      <c r="A798" s="1366" t="s">
        <v>1159</v>
      </c>
      <c r="B798" s="1366"/>
      <c r="C798" s="42"/>
      <c r="D798" s="929"/>
      <c r="E798" s="42" t="s">
        <v>640</v>
      </c>
      <c r="F798" s="929">
        <v>0</v>
      </c>
      <c r="G798" s="929">
        <v>0</v>
      </c>
      <c r="H798" s="929">
        <v>0</v>
      </c>
      <c r="I798" s="42"/>
      <c r="J798" s="929">
        <v>0</v>
      </c>
      <c r="K798" s="929">
        <v>0</v>
      </c>
      <c r="L798" s="929">
        <v>0</v>
      </c>
      <c r="M798" s="42"/>
      <c r="N798" s="929">
        <v>0</v>
      </c>
      <c r="O798" s="930"/>
    </row>
    <row r="799" spans="1:15">
      <c r="A799" s="925">
        <v>7</v>
      </c>
      <c r="B799" s="926" t="s">
        <v>1170</v>
      </c>
      <c r="C799" s="42"/>
      <c r="D799" s="926" t="s">
        <v>291</v>
      </c>
      <c r="E799" s="42" t="s">
        <v>640</v>
      </c>
      <c r="F799" s="926"/>
      <c r="G799" s="926">
        <v>0</v>
      </c>
      <c r="H799" s="926">
        <v>0</v>
      </c>
      <c r="I799" s="42"/>
      <c r="J799" s="926"/>
      <c r="K799" s="926">
        <v>0</v>
      </c>
      <c r="L799" s="926">
        <v>0</v>
      </c>
      <c r="M799" s="42"/>
      <c r="N799" s="926">
        <v>0</v>
      </c>
      <c r="O799" s="927"/>
    </row>
    <row r="800" spans="1:15">
      <c r="A800" s="47">
        <v>8</v>
      </c>
      <c r="B800" s="48" t="s">
        <v>1171</v>
      </c>
      <c r="C800" s="42"/>
      <c r="D800" s="48" t="s">
        <v>291</v>
      </c>
      <c r="E800" s="42" t="s">
        <v>640</v>
      </c>
      <c r="F800" s="48"/>
      <c r="G800" s="48">
        <v>0</v>
      </c>
      <c r="H800" s="48">
        <v>0</v>
      </c>
      <c r="I800" s="42"/>
      <c r="J800" s="48"/>
      <c r="K800" s="48">
        <v>0</v>
      </c>
      <c r="L800" s="48">
        <v>0</v>
      </c>
      <c r="M800" s="42"/>
      <c r="N800" s="48">
        <v>0</v>
      </c>
      <c r="O800" s="928"/>
    </row>
    <row r="801" spans="1:15">
      <c r="A801" s="925">
        <v>9</v>
      </c>
      <c r="B801" s="926" t="s">
        <v>1172</v>
      </c>
      <c r="C801" s="42"/>
      <c r="D801" s="926" t="s">
        <v>291</v>
      </c>
      <c r="E801" s="42" t="s">
        <v>640</v>
      </c>
      <c r="F801" s="926"/>
      <c r="G801" s="926">
        <v>0</v>
      </c>
      <c r="H801" s="926">
        <v>0</v>
      </c>
      <c r="I801" s="42"/>
      <c r="J801" s="926"/>
      <c r="K801" s="926">
        <v>0</v>
      </c>
      <c r="L801" s="926">
        <v>0</v>
      </c>
      <c r="M801" s="42"/>
      <c r="N801" s="926">
        <v>0</v>
      </c>
      <c r="O801" s="927"/>
    </row>
    <row r="802" spans="1:15">
      <c r="A802" s="47">
        <v>10</v>
      </c>
      <c r="B802" s="48" t="s">
        <v>1173</v>
      </c>
      <c r="C802" s="42"/>
      <c r="D802" s="48" t="s">
        <v>293</v>
      </c>
      <c r="E802" s="42" t="s">
        <v>640</v>
      </c>
      <c r="F802" s="48"/>
      <c r="G802" s="48">
        <v>0</v>
      </c>
      <c r="H802" s="48">
        <v>0</v>
      </c>
      <c r="I802" s="42"/>
      <c r="J802" s="48"/>
      <c r="K802" s="48">
        <v>0</v>
      </c>
      <c r="L802" s="48">
        <v>0</v>
      </c>
      <c r="M802" s="42"/>
      <c r="N802" s="48">
        <v>0</v>
      </c>
      <c r="O802" s="928"/>
    </row>
    <row r="803" spans="1:15">
      <c r="A803" s="925">
        <v>11</v>
      </c>
      <c r="B803" s="926" t="s">
        <v>1174</v>
      </c>
      <c r="C803" s="42"/>
      <c r="D803" s="926" t="s">
        <v>293</v>
      </c>
      <c r="E803" s="42" t="s">
        <v>640</v>
      </c>
      <c r="F803" s="926"/>
      <c r="G803" s="926">
        <v>0</v>
      </c>
      <c r="H803" s="926">
        <v>0</v>
      </c>
      <c r="I803" s="42"/>
      <c r="J803" s="926"/>
      <c r="K803" s="926">
        <v>0</v>
      </c>
      <c r="L803" s="926">
        <v>0</v>
      </c>
      <c r="M803" s="42"/>
      <c r="N803" s="926">
        <v>0</v>
      </c>
      <c r="O803" s="927"/>
    </row>
    <row r="804" spans="1:15">
      <c r="A804" s="47">
        <v>12</v>
      </c>
      <c r="B804" s="48" t="s">
        <v>1175</v>
      </c>
      <c r="C804" s="42"/>
      <c r="D804" s="48" t="s">
        <v>293</v>
      </c>
      <c r="E804" s="42" t="s">
        <v>640</v>
      </c>
      <c r="F804" s="48"/>
      <c r="G804" s="48">
        <v>0</v>
      </c>
      <c r="H804" s="48">
        <v>0</v>
      </c>
      <c r="I804" s="42"/>
      <c r="J804" s="48"/>
      <c r="K804" s="48">
        <v>0</v>
      </c>
      <c r="L804" s="48">
        <v>0</v>
      </c>
      <c r="M804" s="42"/>
      <c r="N804" s="48">
        <v>0</v>
      </c>
      <c r="O804" s="928"/>
    </row>
    <row r="805" spans="1:15">
      <c r="A805" s="1366" t="s">
        <v>893</v>
      </c>
      <c r="B805" s="1366"/>
      <c r="C805" s="42"/>
      <c r="D805" s="929"/>
      <c r="E805" s="42" t="s">
        <v>640</v>
      </c>
      <c r="F805" s="929">
        <v>0</v>
      </c>
      <c r="G805" s="929">
        <v>0</v>
      </c>
      <c r="H805" s="929">
        <v>0</v>
      </c>
      <c r="I805" s="42"/>
      <c r="J805" s="929">
        <v>0</v>
      </c>
      <c r="K805" s="929">
        <v>0</v>
      </c>
      <c r="L805" s="929">
        <v>0</v>
      </c>
      <c r="M805" s="42"/>
      <c r="N805" s="929">
        <v>0</v>
      </c>
      <c r="O805" s="930"/>
    </row>
    <row r="806" spans="1:15">
      <c r="A806" s="925">
        <v>13</v>
      </c>
      <c r="B806" s="926" t="s">
        <v>1176</v>
      </c>
      <c r="C806" s="42"/>
      <c r="D806" s="926"/>
      <c r="E806" s="42" t="s">
        <v>640</v>
      </c>
      <c r="F806" s="926"/>
      <c r="G806" s="926">
        <v>0</v>
      </c>
      <c r="H806" s="926">
        <v>0</v>
      </c>
      <c r="I806" s="42"/>
      <c r="J806" s="926"/>
      <c r="K806" s="926">
        <v>0</v>
      </c>
      <c r="L806" s="926">
        <v>0</v>
      </c>
      <c r="M806" s="42"/>
      <c r="N806" s="926">
        <v>0</v>
      </c>
      <c r="O806" s="927"/>
    </row>
    <row r="807" spans="1:15">
      <c r="A807" s="47">
        <v>14</v>
      </c>
      <c r="B807" s="48" t="s">
        <v>1177</v>
      </c>
      <c r="C807" s="42"/>
      <c r="D807" s="48"/>
      <c r="E807" s="42" t="s">
        <v>640</v>
      </c>
      <c r="F807" s="48"/>
      <c r="G807" s="48">
        <v>0</v>
      </c>
      <c r="H807" s="48">
        <v>0</v>
      </c>
      <c r="I807" s="42"/>
      <c r="J807" s="48"/>
      <c r="K807" s="48">
        <v>0</v>
      </c>
      <c r="L807" s="48">
        <v>0</v>
      </c>
      <c r="M807" s="42"/>
      <c r="N807" s="48">
        <v>0</v>
      </c>
      <c r="O807" s="928"/>
    </row>
    <row r="808" spans="1:15">
      <c r="A808" s="925">
        <v>15</v>
      </c>
      <c r="B808" s="926" t="s">
        <v>1178</v>
      </c>
      <c r="C808" s="42"/>
      <c r="D808" s="926"/>
      <c r="E808" s="42" t="s">
        <v>640</v>
      </c>
      <c r="F808" s="926"/>
      <c r="G808" s="926">
        <v>0</v>
      </c>
      <c r="H808" s="926">
        <v>0</v>
      </c>
      <c r="I808" s="42"/>
      <c r="J808" s="926"/>
      <c r="K808" s="926">
        <v>0</v>
      </c>
      <c r="L808" s="926">
        <v>0</v>
      </c>
      <c r="M808" s="42"/>
      <c r="N808" s="926">
        <v>0</v>
      </c>
      <c r="O808" s="927"/>
    </row>
    <row r="809" spans="1:15">
      <c r="A809" s="1366" t="s">
        <v>895</v>
      </c>
      <c r="B809" s="1366"/>
      <c r="C809" s="42"/>
      <c r="D809" s="929"/>
      <c r="E809" s="42" t="s">
        <v>640</v>
      </c>
      <c r="F809" s="929">
        <v>0</v>
      </c>
      <c r="G809" s="929">
        <v>0</v>
      </c>
      <c r="H809" s="929">
        <v>0</v>
      </c>
      <c r="I809" s="42"/>
      <c r="J809" s="929">
        <v>0</v>
      </c>
      <c r="K809" s="929">
        <v>0</v>
      </c>
      <c r="L809" s="929">
        <v>0</v>
      </c>
      <c r="M809" s="42"/>
      <c r="N809" s="929">
        <v>0</v>
      </c>
      <c r="O809" s="930"/>
    </row>
    <row r="810" spans="1:15">
      <c r="A810" s="925">
        <v>16</v>
      </c>
      <c r="B810" s="926" t="s">
        <v>681</v>
      </c>
      <c r="C810" s="42"/>
      <c r="D810" s="926" t="s">
        <v>297</v>
      </c>
      <c r="E810" s="42" t="s">
        <v>640</v>
      </c>
      <c r="F810" s="926"/>
      <c r="G810" s="926">
        <v>0</v>
      </c>
      <c r="H810" s="926">
        <v>0</v>
      </c>
      <c r="I810" s="42"/>
      <c r="J810" s="926"/>
      <c r="K810" s="926">
        <v>0</v>
      </c>
      <c r="L810" s="926">
        <v>0</v>
      </c>
      <c r="M810" s="42"/>
      <c r="N810" s="926">
        <v>0</v>
      </c>
      <c r="O810" s="927"/>
    </row>
    <row r="811" spans="1:15">
      <c r="A811" s="47">
        <v>17</v>
      </c>
      <c r="B811" s="48" t="s">
        <v>682</v>
      </c>
      <c r="C811" s="42"/>
      <c r="D811" s="48" t="s">
        <v>297</v>
      </c>
      <c r="E811" s="42" t="s">
        <v>640</v>
      </c>
      <c r="F811" s="48"/>
      <c r="G811" s="48">
        <v>0</v>
      </c>
      <c r="H811" s="48">
        <v>0</v>
      </c>
      <c r="I811" s="42"/>
      <c r="J811" s="48"/>
      <c r="K811" s="48">
        <v>0</v>
      </c>
      <c r="L811" s="48">
        <v>0</v>
      </c>
      <c r="M811" s="42"/>
      <c r="N811" s="48">
        <v>0</v>
      </c>
      <c r="O811" s="928"/>
    </row>
    <row r="812" spans="1:15">
      <c r="A812" s="925">
        <v>18</v>
      </c>
      <c r="B812" s="926" t="s">
        <v>252</v>
      </c>
      <c r="C812" s="42"/>
      <c r="D812" s="926" t="s">
        <v>297</v>
      </c>
      <c r="E812" s="42" t="s">
        <v>640</v>
      </c>
      <c r="F812" s="926"/>
      <c r="G812" s="926">
        <v>0</v>
      </c>
      <c r="H812" s="926">
        <v>0</v>
      </c>
      <c r="I812" s="42"/>
      <c r="J812" s="926"/>
      <c r="K812" s="926">
        <v>0</v>
      </c>
      <c r="L812" s="926">
        <v>0</v>
      </c>
      <c r="M812" s="42"/>
      <c r="N812" s="926">
        <v>0</v>
      </c>
      <c r="O812" s="927"/>
    </row>
    <row r="813" spans="1:15">
      <c r="A813" s="1366" t="s">
        <v>669</v>
      </c>
      <c r="B813" s="1366"/>
      <c r="C813" s="42"/>
      <c r="D813" s="929"/>
      <c r="E813" s="42" t="s">
        <v>640</v>
      </c>
      <c r="F813" s="929">
        <v>0</v>
      </c>
      <c r="G813" s="929">
        <v>0</v>
      </c>
      <c r="H813" s="929">
        <v>0</v>
      </c>
      <c r="I813" s="42"/>
      <c r="J813" s="929">
        <v>0</v>
      </c>
      <c r="K813" s="929">
        <v>0</v>
      </c>
      <c r="L813" s="929">
        <v>0</v>
      </c>
      <c r="M813" s="42"/>
      <c r="N813" s="929">
        <v>0</v>
      </c>
      <c r="O813" s="930"/>
    </row>
    <row r="814" spans="1:15">
      <c r="A814" s="47">
        <v>19</v>
      </c>
      <c r="B814" s="48" t="s">
        <v>318</v>
      </c>
      <c r="C814" s="42"/>
      <c r="D814" s="48" t="s">
        <v>291</v>
      </c>
      <c r="E814" s="42" t="s">
        <v>640</v>
      </c>
      <c r="F814" s="48"/>
      <c r="G814" s="48">
        <v>0</v>
      </c>
      <c r="H814" s="48">
        <v>0</v>
      </c>
      <c r="I814" s="42"/>
      <c r="J814" s="48"/>
      <c r="K814" s="48">
        <v>0</v>
      </c>
      <c r="L814" s="48">
        <v>0</v>
      </c>
      <c r="M814" s="42"/>
      <c r="N814" s="48">
        <v>0</v>
      </c>
      <c r="O814" s="928"/>
    </row>
    <row r="815" spans="1:15">
      <c r="A815" s="925">
        <v>20</v>
      </c>
      <c r="B815" s="926" t="s">
        <v>1179</v>
      </c>
      <c r="C815" s="42"/>
      <c r="D815" s="926" t="s">
        <v>291</v>
      </c>
      <c r="E815" s="42" t="s">
        <v>640</v>
      </c>
      <c r="F815" s="926"/>
      <c r="G815" s="926">
        <v>0</v>
      </c>
      <c r="H815" s="926">
        <v>0</v>
      </c>
      <c r="I815" s="42"/>
      <c r="J815" s="926"/>
      <c r="K815" s="926">
        <v>0</v>
      </c>
      <c r="L815" s="926">
        <v>0</v>
      </c>
      <c r="M815" s="42"/>
      <c r="N815" s="926">
        <v>0</v>
      </c>
      <c r="O815" s="927"/>
    </row>
    <row r="816" spans="1:15">
      <c r="A816" s="47">
        <v>21</v>
      </c>
      <c r="B816" s="48" t="s">
        <v>319</v>
      </c>
      <c r="C816" s="42"/>
      <c r="D816" s="48" t="s">
        <v>291</v>
      </c>
      <c r="E816" s="42" t="s">
        <v>640</v>
      </c>
      <c r="F816" s="48"/>
      <c r="G816" s="48">
        <v>0</v>
      </c>
      <c r="H816" s="48">
        <v>0</v>
      </c>
      <c r="I816" s="42"/>
      <c r="J816" s="48"/>
      <c r="K816" s="48">
        <v>0</v>
      </c>
      <c r="L816" s="48">
        <v>0</v>
      </c>
      <c r="M816" s="42"/>
      <c r="N816" s="48">
        <v>0</v>
      </c>
      <c r="O816" s="928"/>
    </row>
    <row r="817" spans="1:15">
      <c r="A817" s="925">
        <v>22</v>
      </c>
      <c r="B817" s="926" t="s">
        <v>332</v>
      </c>
      <c r="C817" s="42"/>
      <c r="D817" s="926" t="s">
        <v>291</v>
      </c>
      <c r="E817" s="42" t="s">
        <v>640</v>
      </c>
      <c r="F817" s="926"/>
      <c r="G817" s="926">
        <v>0</v>
      </c>
      <c r="H817" s="926">
        <v>0</v>
      </c>
      <c r="I817" s="42"/>
      <c r="J817" s="926"/>
      <c r="K817" s="926">
        <v>0</v>
      </c>
      <c r="L817" s="926">
        <v>0</v>
      </c>
      <c r="M817" s="42"/>
      <c r="N817" s="926">
        <v>0</v>
      </c>
      <c r="O817" s="927"/>
    </row>
    <row r="818" spans="1:15">
      <c r="A818" s="47">
        <v>23</v>
      </c>
      <c r="B818" s="48" t="s">
        <v>331</v>
      </c>
      <c r="C818" s="42"/>
      <c r="D818" s="48" t="s">
        <v>291</v>
      </c>
      <c r="E818" s="42" t="s">
        <v>640</v>
      </c>
      <c r="F818" s="48"/>
      <c r="G818" s="48">
        <v>0</v>
      </c>
      <c r="H818" s="48">
        <v>0</v>
      </c>
      <c r="I818" s="42"/>
      <c r="J818" s="48"/>
      <c r="K818" s="48">
        <v>0</v>
      </c>
      <c r="L818" s="48">
        <v>0</v>
      </c>
      <c r="M818" s="42"/>
      <c r="N818" s="48">
        <v>0</v>
      </c>
      <c r="O818" s="928"/>
    </row>
    <row r="819" spans="1:15">
      <c r="A819" s="925">
        <v>24</v>
      </c>
      <c r="B819" s="926" t="s">
        <v>1180</v>
      </c>
      <c r="C819" s="42"/>
      <c r="D819" s="926" t="s">
        <v>291</v>
      </c>
      <c r="E819" s="42" t="s">
        <v>640</v>
      </c>
      <c r="F819" s="926"/>
      <c r="G819" s="926">
        <v>0</v>
      </c>
      <c r="H819" s="926">
        <v>0</v>
      </c>
      <c r="I819" s="42"/>
      <c r="J819" s="926"/>
      <c r="K819" s="926">
        <v>0</v>
      </c>
      <c r="L819" s="926">
        <v>0</v>
      </c>
      <c r="M819" s="42"/>
      <c r="N819" s="926">
        <v>0</v>
      </c>
      <c r="O819" s="927"/>
    </row>
    <row r="820" spans="1:15">
      <c r="A820" s="47">
        <v>25</v>
      </c>
      <c r="B820" s="48" t="s">
        <v>325</v>
      </c>
      <c r="C820" s="42"/>
      <c r="D820" s="48" t="s">
        <v>291</v>
      </c>
      <c r="E820" s="42" t="s">
        <v>640</v>
      </c>
      <c r="F820" s="48"/>
      <c r="G820" s="48">
        <v>0</v>
      </c>
      <c r="H820" s="48">
        <v>0</v>
      </c>
      <c r="I820" s="42"/>
      <c r="J820" s="48"/>
      <c r="K820" s="48">
        <v>0</v>
      </c>
      <c r="L820" s="48">
        <v>0</v>
      </c>
      <c r="M820" s="42"/>
      <c r="N820" s="48">
        <v>0</v>
      </c>
      <c r="O820" s="928"/>
    </row>
    <row r="821" spans="1:15">
      <c r="A821" s="925">
        <v>26</v>
      </c>
      <c r="B821" s="926" t="s">
        <v>1181</v>
      </c>
      <c r="C821" s="42"/>
      <c r="D821" s="926" t="s">
        <v>291</v>
      </c>
      <c r="E821" s="42" t="s">
        <v>640</v>
      </c>
      <c r="F821" s="926"/>
      <c r="G821" s="926">
        <v>0</v>
      </c>
      <c r="H821" s="926">
        <v>0</v>
      </c>
      <c r="I821" s="42"/>
      <c r="J821" s="926"/>
      <c r="K821" s="926">
        <v>0</v>
      </c>
      <c r="L821" s="926">
        <v>0</v>
      </c>
      <c r="M821" s="42"/>
      <c r="N821" s="926">
        <v>0</v>
      </c>
      <c r="O821" s="927"/>
    </row>
    <row r="822" spans="1:15">
      <c r="A822" s="47">
        <v>27</v>
      </c>
      <c r="B822" s="48" t="s">
        <v>321</v>
      </c>
      <c r="C822" s="42"/>
      <c r="D822" s="48" t="s">
        <v>320</v>
      </c>
      <c r="E822" s="42" t="s">
        <v>640</v>
      </c>
      <c r="F822" s="48"/>
      <c r="G822" s="48">
        <v>0</v>
      </c>
      <c r="H822" s="48">
        <v>0</v>
      </c>
      <c r="I822" s="42"/>
      <c r="J822" s="48"/>
      <c r="K822" s="48">
        <v>0</v>
      </c>
      <c r="L822" s="48">
        <v>0</v>
      </c>
      <c r="M822" s="42"/>
      <c r="N822" s="48">
        <v>0</v>
      </c>
      <c r="O822" s="928"/>
    </row>
    <row r="823" spans="1:15">
      <c r="A823" s="925">
        <v>28</v>
      </c>
      <c r="B823" s="926" t="s">
        <v>1182</v>
      </c>
      <c r="C823" s="42"/>
      <c r="D823" s="926" t="s">
        <v>291</v>
      </c>
      <c r="E823" s="42" t="s">
        <v>640</v>
      </c>
      <c r="F823" s="926"/>
      <c r="G823" s="926">
        <v>0</v>
      </c>
      <c r="H823" s="926">
        <v>0</v>
      </c>
      <c r="I823" s="42"/>
      <c r="J823" s="926"/>
      <c r="K823" s="926">
        <v>0</v>
      </c>
      <c r="L823" s="926">
        <v>0</v>
      </c>
      <c r="M823" s="42"/>
      <c r="N823" s="926">
        <v>0</v>
      </c>
      <c r="O823" s="927"/>
    </row>
    <row r="824" spans="1:15">
      <c r="A824" s="47">
        <v>29</v>
      </c>
      <c r="B824" s="48" t="s">
        <v>1183</v>
      </c>
      <c r="C824" s="42"/>
      <c r="D824" s="48" t="s">
        <v>13</v>
      </c>
      <c r="E824" s="42" t="s">
        <v>640</v>
      </c>
      <c r="F824" s="48"/>
      <c r="G824" s="48">
        <v>0</v>
      </c>
      <c r="H824" s="48">
        <v>0</v>
      </c>
      <c r="I824" s="42"/>
      <c r="J824" s="48"/>
      <c r="K824" s="48">
        <v>0</v>
      </c>
      <c r="L824" s="48">
        <v>0</v>
      </c>
      <c r="M824" s="42"/>
      <c r="N824" s="48">
        <v>0</v>
      </c>
      <c r="O824" s="928"/>
    </row>
    <row r="825" spans="1:15">
      <c r="A825" s="1366" t="s">
        <v>1160</v>
      </c>
      <c r="B825" s="1366"/>
      <c r="C825" s="42"/>
      <c r="D825" s="929"/>
      <c r="E825" s="42" t="s">
        <v>640</v>
      </c>
      <c r="F825" s="929">
        <v>5325865978.6000004</v>
      </c>
      <c r="G825" s="929">
        <v>0</v>
      </c>
      <c r="H825" s="929">
        <v>5325865978.6000004</v>
      </c>
      <c r="I825" s="42"/>
      <c r="J825" s="929">
        <v>5325865978.6000004</v>
      </c>
      <c r="K825" s="929">
        <v>0</v>
      </c>
      <c r="L825" s="929">
        <v>5325865978.6000004</v>
      </c>
      <c r="M825" s="42"/>
      <c r="N825" s="929">
        <v>0</v>
      </c>
      <c r="O825" s="930"/>
    </row>
    <row r="826" spans="1:15">
      <c r="A826" s="925">
        <v>30</v>
      </c>
      <c r="B826" s="926" t="s">
        <v>247</v>
      </c>
      <c r="C826" s="42"/>
      <c r="D826" s="926" t="s">
        <v>303</v>
      </c>
      <c r="E826" s="42" t="s">
        <v>640</v>
      </c>
      <c r="F826" s="926"/>
      <c r="G826" s="926">
        <v>0</v>
      </c>
      <c r="H826" s="926">
        <v>0</v>
      </c>
      <c r="I826" s="42"/>
      <c r="J826" s="926"/>
      <c r="K826" s="926">
        <v>0</v>
      </c>
      <c r="L826" s="926">
        <v>0</v>
      </c>
      <c r="M826" s="42"/>
      <c r="N826" s="926">
        <v>0</v>
      </c>
      <c r="O826" s="927"/>
    </row>
    <row r="827" spans="1:15">
      <c r="A827" s="47">
        <v>31</v>
      </c>
      <c r="B827" s="48" t="s">
        <v>260</v>
      </c>
      <c r="C827" s="42"/>
      <c r="D827" s="48" t="s">
        <v>303</v>
      </c>
      <c r="E827" s="42" t="s">
        <v>640</v>
      </c>
      <c r="F827" s="48"/>
      <c r="G827" s="48">
        <v>0</v>
      </c>
      <c r="H827" s="48">
        <v>0</v>
      </c>
      <c r="I827" s="42"/>
      <c r="J827" s="48"/>
      <c r="K827" s="48">
        <v>0</v>
      </c>
      <c r="L827" s="48">
        <v>0</v>
      </c>
      <c r="M827" s="42"/>
      <c r="N827" s="48">
        <v>0</v>
      </c>
      <c r="O827" s="928"/>
    </row>
    <row r="828" spans="1:15">
      <c r="A828" s="925">
        <v>32</v>
      </c>
      <c r="B828" s="926" t="s">
        <v>256</v>
      </c>
      <c r="C828" s="42"/>
      <c r="D828" s="926" t="s">
        <v>303</v>
      </c>
      <c r="E828" s="42" t="s">
        <v>640</v>
      </c>
      <c r="F828" s="926">
        <v>55183191</v>
      </c>
      <c r="G828" s="926">
        <v>0</v>
      </c>
      <c r="H828" s="926">
        <v>55183191</v>
      </c>
      <c r="I828" s="42"/>
      <c r="J828" s="926">
        <v>55183191</v>
      </c>
      <c r="K828" s="926">
        <v>0</v>
      </c>
      <c r="L828" s="926">
        <v>55183191</v>
      </c>
      <c r="M828" s="42"/>
      <c r="N828" s="926">
        <v>0</v>
      </c>
      <c r="O828" s="927"/>
    </row>
    <row r="829" spans="1:15">
      <c r="A829" s="47">
        <v>33</v>
      </c>
      <c r="B829" s="48" t="s">
        <v>262</v>
      </c>
      <c r="C829" s="42"/>
      <c r="D829" s="48" t="s">
        <v>303</v>
      </c>
      <c r="E829" s="42" t="s">
        <v>640</v>
      </c>
      <c r="F829" s="48"/>
      <c r="G829" s="48">
        <v>0</v>
      </c>
      <c r="H829" s="48">
        <v>0</v>
      </c>
      <c r="I829" s="42"/>
      <c r="J829" s="48"/>
      <c r="K829" s="48">
        <v>0</v>
      </c>
      <c r="L829" s="48">
        <v>0</v>
      </c>
      <c r="M829" s="42"/>
      <c r="N829" s="48">
        <v>0</v>
      </c>
      <c r="O829" s="928"/>
    </row>
    <row r="830" spans="1:15">
      <c r="A830" s="925">
        <v>34</v>
      </c>
      <c r="B830" s="926" t="s">
        <v>258</v>
      </c>
      <c r="C830" s="42"/>
      <c r="D830" s="926" t="s">
        <v>303</v>
      </c>
      <c r="E830" s="42" t="s">
        <v>640</v>
      </c>
      <c r="F830" s="926">
        <v>62192295</v>
      </c>
      <c r="G830" s="926">
        <v>0</v>
      </c>
      <c r="H830" s="926">
        <v>62192295</v>
      </c>
      <c r="I830" s="42"/>
      <c r="J830" s="926">
        <v>60355386</v>
      </c>
      <c r="K830" s="926">
        <v>0</v>
      </c>
      <c r="L830" s="926">
        <v>60355386</v>
      </c>
      <c r="M830" s="42"/>
      <c r="N830" s="926">
        <v>1836909</v>
      </c>
      <c r="O830" s="927" t="s">
        <v>2170</v>
      </c>
    </row>
    <row r="831" spans="1:15">
      <c r="A831" s="47">
        <v>35</v>
      </c>
      <c r="B831" s="48" t="s">
        <v>248</v>
      </c>
      <c r="C831" s="42"/>
      <c r="D831" s="48" t="s">
        <v>303</v>
      </c>
      <c r="E831" s="42" t="s">
        <v>640</v>
      </c>
      <c r="F831" s="48"/>
      <c r="G831" s="48">
        <v>0</v>
      </c>
      <c r="H831" s="48">
        <v>0</v>
      </c>
      <c r="I831" s="42"/>
      <c r="J831" s="48"/>
      <c r="K831" s="48">
        <v>0</v>
      </c>
      <c r="L831" s="48">
        <v>0</v>
      </c>
      <c r="M831" s="42"/>
      <c r="N831" s="48">
        <v>0</v>
      </c>
      <c r="O831" s="928"/>
    </row>
    <row r="832" spans="1:15">
      <c r="A832" s="925">
        <v>36</v>
      </c>
      <c r="B832" s="926" t="s">
        <v>251</v>
      </c>
      <c r="C832" s="42"/>
      <c r="D832" s="926" t="s">
        <v>303</v>
      </c>
      <c r="E832" s="42" t="s">
        <v>640</v>
      </c>
      <c r="F832" s="926"/>
      <c r="G832" s="926">
        <v>0</v>
      </c>
      <c r="H832" s="926">
        <v>0</v>
      </c>
      <c r="I832" s="42"/>
      <c r="J832" s="926"/>
      <c r="K832" s="926">
        <v>0</v>
      </c>
      <c r="L832" s="926">
        <v>0</v>
      </c>
      <c r="M832" s="42"/>
      <c r="N832" s="926">
        <v>0</v>
      </c>
      <c r="O832" s="927"/>
    </row>
    <row r="833" spans="1:15">
      <c r="A833" s="941">
        <v>37</v>
      </c>
      <c r="B833" s="942" t="s">
        <v>250</v>
      </c>
      <c r="C833" s="42"/>
      <c r="D833" s="942" t="s">
        <v>288</v>
      </c>
      <c r="E833" s="42" t="s">
        <v>640</v>
      </c>
      <c r="F833" s="942"/>
      <c r="G833" s="942">
        <v>0</v>
      </c>
      <c r="H833" s="942">
        <v>0</v>
      </c>
      <c r="I833" s="42"/>
      <c r="J833" s="942"/>
      <c r="K833" s="942">
        <v>0</v>
      </c>
      <c r="L833" s="942">
        <v>0</v>
      </c>
      <c r="M833" s="42"/>
      <c r="N833" s="942">
        <v>0</v>
      </c>
      <c r="O833" s="928"/>
    </row>
    <row r="834" spans="1:15">
      <c r="A834" s="925">
        <v>38</v>
      </c>
      <c r="B834" s="926" t="s">
        <v>261</v>
      </c>
      <c r="C834" s="42"/>
      <c r="D834" s="926" t="s">
        <v>288</v>
      </c>
      <c r="E834" s="42" t="s">
        <v>640</v>
      </c>
      <c r="F834" s="926"/>
      <c r="G834" s="926">
        <v>0</v>
      </c>
      <c r="H834" s="926">
        <v>0</v>
      </c>
      <c r="I834" s="42"/>
      <c r="J834" s="926">
        <v>71547819</v>
      </c>
      <c r="K834" s="926">
        <v>0</v>
      </c>
      <c r="L834" s="926">
        <v>71547819</v>
      </c>
      <c r="M834" s="42"/>
      <c r="N834" s="926">
        <v>-71547819</v>
      </c>
      <c r="O834" s="927" t="s">
        <v>2264</v>
      </c>
    </row>
    <row r="835" spans="1:15">
      <c r="A835" s="47">
        <v>39</v>
      </c>
      <c r="B835" s="48" t="s">
        <v>254</v>
      </c>
      <c r="C835" s="42"/>
      <c r="D835" s="48" t="s">
        <v>288</v>
      </c>
      <c r="E835" s="42" t="s">
        <v>640</v>
      </c>
      <c r="F835" s="48"/>
      <c r="G835" s="48">
        <v>0</v>
      </c>
      <c r="H835" s="48">
        <v>0</v>
      </c>
      <c r="I835" s="42"/>
      <c r="J835" s="48">
        <v>33527144</v>
      </c>
      <c r="K835" s="48">
        <v>0</v>
      </c>
      <c r="L835" s="48">
        <v>33527144</v>
      </c>
      <c r="M835" s="42"/>
      <c r="N835" s="48">
        <v>-33527144</v>
      </c>
      <c r="O835" s="928" t="s">
        <v>2264</v>
      </c>
    </row>
    <row r="836" spans="1:15">
      <c r="A836" s="925">
        <v>40</v>
      </c>
      <c r="B836" s="926" t="s">
        <v>249</v>
      </c>
      <c r="C836" s="42"/>
      <c r="D836" s="926" t="s">
        <v>288</v>
      </c>
      <c r="E836" s="42" t="s">
        <v>640</v>
      </c>
      <c r="F836" s="926"/>
      <c r="G836" s="926">
        <v>0</v>
      </c>
      <c r="H836" s="926">
        <v>0</v>
      </c>
      <c r="I836" s="42"/>
      <c r="J836" s="926"/>
      <c r="K836" s="926">
        <v>0</v>
      </c>
      <c r="L836" s="926">
        <v>0</v>
      </c>
      <c r="M836" s="42"/>
      <c r="N836" s="926">
        <v>0</v>
      </c>
      <c r="O836" s="927"/>
    </row>
    <row r="837" spans="1:15">
      <c r="A837" s="47">
        <v>41</v>
      </c>
      <c r="B837" s="48" t="s">
        <v>1184</v>
      </c>
      <c r="C837" s="42"/>
      <c r="D837" s="48" t="s">
        <v>297</v>
      </c>
      <c r="E837" s="42" t="s">
        <v>640</v>
      </c>
      <c r="F837" s="48"/>
      <c r="G837" s="48">
        <v>0</v>
      </c>
      <c r="H837" s="48">
        <v>0</v>
      </c>
      <c r="I837" s="42"/>
      <c r="J837" s="48"/>
      <c r="K837" s="48">
        <v>0</v>
      </c>
      <c r="L837" s="48">
        <v>0</v>
      </c>
      <c r="M837" s="42"/>
      <c r="N837" s="48">
        <v>0</v>
      </c>
      <c r="O837" s="928"/>
    </row>
    <row r="838" spans="1:15">
      <c r="A838" s="925">
        <v>42</v>
      </c>
      <c r="B838" s="926" t="s">
        <v>257</v>
      </c>
      <c r="C838" s="42"/>
      <c r="D838" s="926" t="s">
        <v>303</v>
      </c>
      <c r="E838" s="42" t="s">
        <v>640</v>
      </c>
      <c r="F838" s="926"/>
      <c r="G838" s="926">
        <v>0</v>
      </c>
      <c r="H838" s="926">
        <v>0</v>
      </c>
      <c r="I838" s="42"/>
      <c r="J838" s="926"/>
      <c r="K838" s="926">
        <v>0</v>
      </c>
      <c r="L838" s="926">
        <v>0</v>
      </c>
      <c r="M838" s="42"/>
      <c r="N838" s="926">
        <v>0</v>
      </c>
      <c r="O838" s="927"/>
    </row>
    <row r="839" spans="1:15">
      <c r="A839" s="47">
        <v>43</v>
      </c>
      <c r="B839" s="48" t="s">
        <v>255</v>
      </c>
      <c r="C839" s="42"/>
      <c r="D839" s="48" t="s">
        <v>303</v>
      </c>
      <c r="E839" s="42" t="s">
        <v>640</v>
      </c>
      <c r="F839" s="48"/>
      <c r="G839" s="48">
        <v>0</v>
      </c>
      <c r="H839" s="48">
        <v>0</v>
      </c>
      <c r="I839" s="42"/>
      <c r="J839" s="48"/>
      <c r="K839" s="48">
        <v>0</v>
      </c>
      <c r="L839" s="48">
        <v>0</v>
      </c>
      <c r="M839" s="42"/>
      <c r="N839" s="48">
        <v>0</v>
      </c>
      <c r="O839" s="928"/>
    </row>
    <row r="840" spans="1:15">
      <c r="A840" s="925">
        <v>44</v>
      </c>
      <c r="B840" s="926" t="s">
        <v>1185</v>
      </c>
      <c r="C840" s="42"/>
      <c r="D840" s="926" t="s">
        <v>303</v>
      </c>
      <c r="E840" s="42" t="s">
        <v>640</v>
      </c>
      <c r="F840" s="926"/>
      <c r="G840" s="926">
        <v>0</v>
      </c>
      <c r="H840" s="926">
        <v>0</v>
      </c>
      <c r="I840" s="42"/>
      <c r="J840" s="926"/>
      <c r="K840" s="926">
        <v>0</v>
      </c>
      <c r="L840" s="926">
        <v>0</v>
      </c>
      <c r="M840" s="42"/>
      <c r="N840" s="926">
        <v>0</v>
      </c>
      <c r="O840" s="927"/>
    </row>
    <row r="841" spans="1:15">
      <c r="A841" s="47">
        <v>45</v>
      </c>
      <c r="B841" s="48" t="s">
        <v>253</v>
      </c>
      <c r="C841" s="42"/>
      <c r="D841" s="48" t="s">
        <v>303</v>
      </c>
      <c r="E841" s="42" t="s">
        <v>640</v>
      </c>
      <c r="F841" s="48"/>
      <c r="G841" s="48">
        <v>0</v>
      </c>
      <c r="H841" s="48">
        <v>0</v>
      </c>
      <c r="I841" s="42"/>
      <c r="J841" s="48"/>
      <c r="K841" s="48">
        <v>0</v>
      </c>
      <c r="L841" s="48">
        <v>0</v>
      </c>
      <c r="M841" s="42"/>
      <c r="N841" s="48">
        <v>0</v>
      </c>
      <c r="O841" s="928"/>
    </row>
    <row r="842" spans="1:15">
      <c r="A842" s="925">
        <v>46</v>
      </c>
      <c r="B842" s="926" t="s">
        <v>1186</v>
      </c>
      <c r="C842" s="42"/>
      <c r="D842" s="926" t="s">
        <v>287</v>
      </c>
      <c r="E842" s="42" t="s">
        <v>640</v>
      </c>
      <c r="F842" s="926"/>
      <c r="G842" s="926">
        <v>0</v>
      </c>
      <c r="H842" s="926">
        <v>0</v>
      </c>
      <c r="I842" s="42"/>
      <c r="J842" s="926"/>
      <c r="K842" s="926">
        <v>0</v>
      </c>
      <c r="L842" s="926">
        <v>0</v>
      </c>
      <c r="M842" s="42"/>
      <c r="N842" s="926">
        <v>0</v>
      </c>
      <c r="O842" s="927"/>
    </row>
    <row r="843" spans="1:15">
      <c r="A843" s="941">
        <v>47</v>
      </c>
      <c r="B843" s="942" t="s">
        <v>316</v>
      </c>
      <c r="C843" s="42"/>
      <c r="D843" s="942" t="s">
        <v>308</v>
      </c>
      <c r="E843" s="42" t="s">
        <v>640</v>
      </c>
      <c r="F843" s="942">
        <v>651420638</v>
      </c>
      <c r="G843" s="942">
        <v>0</v>
      </c>
      <c r="H843" s="942">
        <v>651420638</v>
      </c>
      <c r="I843" s="42"/>
      <c r="J843" s="942">
        <v>506573994</v>
      </c>
      <c r="K843" s="942">
        <v>0</v>
      </c>
      <c r="L843" s="942">
        <v>506573994</v>
      </c>
      <c r="M843" s="42"/>
      <c r="N843" s="942">
        <v>144846644</v>
      </c>
      <c r="O843" s="928" t="s">
        <v>2171</v>
      </c>
    </row>
    <row r="844" spans="1:15">
      <c r="A844" s="925">
        <v>48</v>
      </c>
      <c r="B844" s="926" t="s">
        <v>333</v>
      </c>
      <c r="C844" s="42"/>
      <c r="D844" s="926" t="s">
        <v>309</v>
      </c>
      <c r="E844" s="42" t="s">
        <v>640</v>
      </c>
      <c r="F844" s="926">
        <v>591192000</v>
      </c>
      <c r="G844" s="926">
        <v>0</v>
      </c>
      <c r="H844" s="926">
        <v>591192000</v>
      </c>
      <c r="I844" s="42"/>
      <c r="J844" s="926">
        <v>516934286</v>
      </c>
      <c r="K844" s="926">
        <v>74257714</v>
      </c>
      <c r="L844" s="926">
        <v>591192000</v>
      </c>
      <c r="M844" s="42"/>
      <c r="N844" s="926">
        <v>0</v>
      </c>
      <c r="O844" s="927"/>
    </row>
    <row r="845" spans="1:15">
      <c r="A845" s="47">
        <v>49</v>
      </c>
      <c r="B845" s="48" t="s">
        <v>1187</v>
      </c>
      <c r="C845" s="42"/>
      <c r="D845" s="48" t="s">
        <v>310</v>
      </c>
      <c r="E845" s="42" t="s">
        <v>640</v>
      </c>
      <c r="F845" s="48"/>
      <c r="G845" s="48">
        <v>0</v>
      </c>
      <c r="H845" s="48">
        <v>0</v>
      </c>
      <c r="I845" s="42"/>
      <c r="J845" s="48"/>
      <c r="K845" s="48">
        <v>0</v>
      </c>
      <c r="L845" s="48">
        <v>0</v>
      </c>
      <c r="M845" s="42"/>
      <c r="N845" s="48">
        <v>0</v>
      </c>
      <c r="O845" s="928"/>
    </row>
    <row r="846" spans="1:15">
      <c r="A846" s="925">
        <v>50</v>
      </c>
      <c r="B846" s="926" t="s">
        <v>1188</v>
      </c>
      <c r="C846" s="42"/>
      <c r="D846" s="926" t="s">
        <v>1161</v>
      </c>
      <c r="E846" s="42" t="s">
        <v>640</v>
      </c>
      <c r="F846" s="926">
        <v>2059673871</v>
      </c>
      <c r="G846" s="926">
        <v>0</v>
      </c>
      <c r="H846" s="926">
        <v>2059673871</v>
      </c>
      <c r="I846" s="42"/>
      <c r="J846" s="926"/>
      <c r="K846" s="926">
        <v>0</v>
      </c>
      <c r="L846" s="926">
        <v>0</v>
      </c>
      <c r="M846" s="42"/>
      <c r="N846" s="926"/>
      <c r="O846" s="927"/>
    </row>
    <row r="847" spans="1:15" ht="16" thickBot="1">
      <c r="A847" s="920"/>
      <c r="B847" s="920" t="s">
        <v>1162</v>
      </c>
      <c r="C847" s="42"/>
      <c r="D847" s="932"/>
      <c r="E847" s="42" t="s">
        <v>640</v>
      </c>
      <c r="F847" s="932">
        <v>1359988124</v>
      </c>
      <c r="G847" s="932">
        <v>0</v>
      </c>
      <c r="H847" s="932">
        <v>1359988124</v>
      </c>
      <c r="I847" s="42"/>
      <c r="J847" s="932">
        <v>1244121820</v>
      </c>
      <c r="K847" s="932">
        <v>74257714</v>
      </c>
      <c r="L847" s="932">
        <v>1318379534</v>
      </c>
      <c r="M847" s="42"/>
      <c r="N847" s="932">
        <v>41608590</v>
      </c>
      <c r="O847" s="920"/>
    </row>
    <row r="848" spans="1:15" ht="16" thickTop="1">
      <c r="A848" s="49"/>
      <c r="B848" s="49"/>
      <c r="C848" s="50"/>
      <c r="D848" s="51"/>
      <c r="E848" s="42" t="s">
        <v>640</v>
      </c>
      <c r="F848" s="51"/>
      <c r="G848" s="51"/>
      <c r="H848" s="51"/>
      <c r="I848" s="50"/>
      <c r="J848" s="51"/>
      <c r="K848" s="51"/>
      <c r="L848" s="51"/>
      <c r="M848" s="51"/>
      <c r="N848" s="51"/>
      <c r="O848" s="49"/>
    </row>
    <row r="849" spans="1:15">
      <c r="A849" s="1366" t="s">
        <v>335</v>
      </c>
      <c r="B849" s="1366"/>
      <c r="C849" s="42"/>
      <c r="D849" s="929"/>
      <c r="E849" s="42" t="s">
        <v>640</v>
      </c>
      <c r="F849" s="929">
        <v>0</v>
      </c>
      <c r="G849" s="929">
        <v>0</v>
      </c>
      <c r="H849" s="929">
        <v>0</v>
      </c>
      <c r="I849" s="42"/>
      <c r="J849" s="929">
        <v>0</v>
      </c>
      <c r="K849" s="929">
        <v>0</v>
      </c>
      <c r="L849" s="929">
        <v>0</v>
      </c>
      <c r="M849" s="42"/>
      <c r="N849" s="929">
        <v>0</v>
      </c>
      <c r="O849" s="930"/>
    </row>
    <row r="850" spans="1:15">
      <c r="A850" s="925">
        <v>51</v>
      </c>
      <c r="B850" s="926" t="s">
        <v>1211</v>
      </c>
      <c r="C850" s="42"/>
      <c r="D850" s="926" t="s">
        <v>33</v>
      </c>
      <c r="E850" s="42" t="s">
        <v>640</v>
      </c>
      <c r="F850" s="926"/>
      <c r="G850" s="926">
        <v>0</v>
      </c>
      <c r="H850" s="926">
        <v>0</v>
      </c>
      <c r="I850" s="42"/>
      <c r="J850" s="926"/>
      <c r="K850" s="926">
        <v>0</v>
      </c>
      <c r="L850" s="926">
        <v>0</v>
      </c>
      <c r="M850" s="42"/>
      <c r="N850" s="926">
        <v>0</v>
      </c>
      <c r="O850" s="927"/>
    </row>
    <row r="851" spans="1:15">
      <c r="A851" s="47">
        <v>52</v>
      </c>
      <c r="B851" s="48" t="s">
        <v>1212</v>
      </c>
      <c r="C851" s="42"/>
      <c r="D851" s="48" t="s">
        <v>33</v>
      </c>
      <c r="E851" s="42" t="s">
        <v>640</v>
      </c>
      <c r="F851" s="48"/>
      <c r="G851" s="48">
        <v>0</v>
      </c>
      <c r="H851" s="48">
        <v>0</v>
      </c>
      <c r="I851" s="42"/>
      <c r="J851" s="48"/>
      <c r="K851" s="48">
        <v>0</v>
      </c>
      <c r="L851" s="48">
        <v>0</v>
      </c>
      <c r="M851" s="42"/>
      <c r="N851" s="48">
        <v>0</v>
      </c>
      <c r="O851" s="928"/>
    </row>
    <row r="852" spans="1:15">
      <c r="A852" s="925">
        <v>53</v>
      </c>
      <c r="B852" s="926" t="s">
        <v>1213</v>
      </c>
      <c r="C852" s="42"/>
      <c r="D852" s="926" t="s">
        <v>33</v>
      </c>
      <c r="E852" s="42" t="s">
        <v>640</v>
      </c>
      <c r="F852" s="926"/>
      <c r="G852" s="926">
        <v>0</v>
      </c>
      <c r="H852" s="926">
        <v>0</v>
      </c>
      <c r="I852" s="42"/>
      <c r="J852" s="926"/>
      <c r="K852" s="926">
        <v>0</v>
      </c>
      <c r="L852" s="926">
        <v>0</v>
      </c>
      <c r="M852" s="42"/>
      <c r="N852" s="926">
        <v>0</v>
      </c>
      <c r="O852" s="927"/>
    </row>
    <row r="853" spans="1:15">
      <c r="A853" s="47">
        <v>54</v>
      </c>
      <c r="B853" s="48" t="s">
        <v>845</v>
      </c>
      <c r="C853" s="42"/>
      <c r="D853" s="48" t="s">
        <v>33</v>
      </c>
      <c r="E853" s="42" t="s">
        <v>640</v>
      </c>
      <c r="F853" s="48"/>
      <c r="G853" s="48">
        <v>0</v>
      </c>
      <c r="H853" s="48">
        <v>0</v>
      </c>
      <c r="I853" s="42"/>
      <c r="J853" s="48"/>
      <c r="K853" s="48">
        <v>0</v>
      </c>
      <c r="L853" s="48">
        <v>0</v>
      </c>
      <c r="M853" s="42"/>
      <c r="N853" s="48">
        <v>0</v>
      </c>
      <c r="O853" s="928"/>
    </row>
    <row r="854" spans="1:15">
      <c r="A854" s="49"/>
      <c r="B854" s="49"/>
      <c r="C854" s="50"/>
      <c r="D854" s="51"/>
      <c r="E854" s="42" t="s">
        <v>640</v>
      </c>
      <c r="F854" s="51"/>
      <c r="G854" s="51"/>
      <c r="H854" s="51"/>
      <c r="I854" s="50"/>
      <c r="J854" s="51"/>
      <c r="K854" s="51"/>
      <c r="L854" s="51"/>
      <c r="M854" s="51"/>
      <c r="N854" s="51"/>
      <c r="O854" s="49"/>
    </row>
    <row r="855" spans="1:15">
      <c r="A855" s="1366" t="s">
        <v>336</v>
      </c>
      <c r="B855" s="1366"/>
      <c r="C855" s="42"/>
      <c r="D855" s="929"/>
      <c r="E855" s="42" t="s">
        <v>640</v>
      </c>
      <c r="F855" s="929">
        <v>0</v>
      </c>
      <c r="G855" s="929">
        <v>0</v>
      </c>
      <c r="H855" s="929">
        <v>0</v>
      </c>
      <c r="I855" s="42"/>
      <c r="J855" s="929">
        <v>0</v>
      </c>
      <c r="K855" s="929">
        <v>0</v>
      </c>
      <c r="L855" s="929">
        <v>0</v>
      </c>
      <c r="M855" s="42"/>
      <c r="N855" s="929">
        <v>0</v>
      </c>
      <c r="O855" s="930"/>
    </row>
    <row r="856" spans="1:15">
      <c r="A856" s="925">
        <v>55</v>
      </c>
      <c r="B856" s="926" t="s">
        <v>2055</v>
      </c>
      <c r="C856" s="42"/>
      <c r="D856" s="926" t="s">
        <v>2047</v>
      </c>
      <c r="E856" s="42" t="s">
        <v>640</v>
      </c>
      <c r="F856" s="926"/>
      <c r="G856" s="926">
        <v>0</v>
      </c>
      <c r="H856" s="926">
        <v>0</v>
      </c>
      <c r="I856" s="42"/>
      <c r="J856" s="926"/>
      <c r="K856" s="926">
        <v>0</v>
      </c>
      <c r="L856" s="926">
        <v>0</v>
      </c>
      <c r="M856" s="42"/>
      <c r="N856" s="926">
        <v>0</v>
      </c>
      <c r="O856" s="927"/>
    </row>
    <row r="857" spans="1:15">
      <c r="A857" s="47">
        <v>56</v>
      </c>
      <c r="B857" s="48" t="s">
        <v>2056</v>
      </c>
      <c r="C857" s="42"/>
      <c r="D857" s="48" t="s">
        <v>2057</v>
      </c>
      <c r="E857" s="42" t="s">
        <v>640</v>
      </c>
      <c r="F857" s="48"/>
      <c r="G857" s="48">
        <v>0</v>
      </c>
      <c r="H857" s="48">
        <v>0</v>
      </c>
      <c r="I857" s="42"/>
      <c r="J857" s="48"/>
      <c r="K857" s="48">
        <v>0</v>
      </c>
      <c r="L857" s="48">
        <v>0</v>
      </c>
      <c r="M857" s="42"/>
      <c r="N857" s="48">
        <v>0</v>
      </c>
      <c r="O857" s="928"/>
    </row>
    <row r="858" spans="1:15">
      <c r="A858" s="925">
        <v>57</v>
      </c>
      <c r="B858" s="926" t="s">
        <v>2058</v>
      </c>
      <c r="C858" s="42"/>
      <c r="D858" s="926" t="s">
        <v>2047</v>
      </c>
      <c r="E858" s="42" t="s">
        <v>640</v>
      </c>
      <c r="F858" s="926"/>
      <c r="G858" s="926">
        <v>0</v>
      </c>
      <c r="H858" s="926">
        <v>0</v>
      </c>
      <c r="I858" s="42"/>
      <c r="J858" s="926"/>
      <c r="K858" s="926">
        <v>0</v>
      </c>
      <c r="L858" s="926">
        <v>0</v>
      </c>
      <c r="M858" s="42"/>
      <c r="N858" s="926">
        <v>0</v>
      </c>
      <c r="O858" s="927"/>
    </row>
    <row r="859" spans="1:15">
      <c r="A859" s="47">
        <v>58</v>
      </c>
      <c r="B859" s="48" t="s">
        <v>2059</v>
      </c>
      <c r="C859" s="42"/>
      <c r="D859" s="48" t="s">
        <v>2047</v>
      </c>
      <c r="E859" s="42" t="s">
        <v>640</v>
      </c>
      <c r="F859" s="48"/>
      <c r="G859" s="48">
        <v>0</v>
      </c>
      <c r="H859" s="48">
        <v>0</v>
      </c>
      <c r="I859" s="42"/>
      <c r="J859" s="48"/>
      <c r="K859" s="48">
        <v>0</v>
      </c>
      <c r="L859" s="48">
        <v>0</v>
      </c>
      <c r="M859" s="42"/>
      <c r="N859" s="48">
        <v>0</v>
      </c>
      <c r="O859" s="928"/>
    </row>
    <row r="860" spans="1:15">
      <c r="A860" s="925">
        <v>59</v>
      </c>
      <c r="B860" s="926" t="s">
        <v>2060</v>
      </c>
      <c r="C860" s="42"/>
      <c r="D860" s="926" t="s">
        <v>2047</v>
      </c>
      <c r="E860" s="42"/>
      <c r="F860" s="926"/>
      <c r="G860" s="926">
        <v>0</v>
      </c>
      <c r="H860" s="926">
        <v>0</v>
      </c>
      <c r="I860" s="42"/>
      <c r="J860" s="926"/>
      <c r="K860" s="926">
        <v>0</v>
      </c>
      <c r="L860" s="926">
        <v>0</v>
      </c>
      <c r="M860" s="42"/>
      <c r="N860" s="926">
        <v>0</v>
      </c>
      <c r="O860" s="927"/>
    </row>
    <row r="861" spans="1:15">
      <c r="A861" s="47">
        <v>60</v>
      </c>
      <c r="B861" s="48" t="s">
        <v>2061</v>
      </c>
      <c r="C861" s="42"/>
      <c r="D861" s="48" t="s">
        <v>2047</v>
      </c>
      <c r="E861" s="42"/>
      <c r="F861" s="48"/>
      <c r="G861" s="48">
        <v>0</v>
      </c>
      <c r="H861" s="48">
        <v>0</v>
      </c>
      <c r="I861" s="42"/>
      <c r="J861" s="48"/>
      <c r="K861" s="48">
        <v>0</v>
      </c>
      <c r="L861" s="48">
        <v>0</v>
      </c>
      <c r="M861" s="42"/>
      <c r="N861" s="48">
        <v>0</v>
      </c>
      <c r="O861" s="928"/>
    </row>
    <row r="862" spans="1:15">
      <c r="A862" s="925">
        <v>61</v>
      </c>
      <c r="B862" s="926" t="s">
        <v>2062</v>
      </c>
      <c r="C862" s="42"/>
      <c r="D862" s="926" t="s">
        <v>2047</v>
      </c>
      <c r="E862" s="42"/>
      <c r="F862" s="926"/>
      <c r="G862" s="926">
        <v>0</v>
      </c>
      <c r="H862" s="926">
        <v>0</v>
      </c>
      <c r="I862" s="42"/>
      <c r="J862" s="926"/>
      <c r="K862" s="926">
        <v>0</v>
      </c>
      <c r="L862" s="926">
        <v>0</v>
      </c>
      <c r="M862" s="42"/>
      <c r="N862" s="926">
        <v>0</v>
      </c>
      <c r="O862" s="927"/>
    </row>
    <row r="863" spans="1:15">
      <c r="A863" s="47">
        <v>62</v>
      </c>
      <c r="B863" s="48" t="s">
        <v>2063</v>
      </c>
      <c r="C863" s="42"/>
      <c r="D863" s="48" t="s">
        <v>2047</v>
      </c>
      <c r="E863" s="42"/>
      <c r="F863" s="48"/>
      <c r="G863" s="48">
        <v>0</v>
      </c>
      <c r="H863" s="48">
        <v>0</v>
      </c>
      <c r="I863" s="42"/>
      <c r="J863" s="48"/>
      <c r="K863" s="48">
        <v>0</v>
      </c>
      <c r="L863" s="48">
        <v>0</v>
      </c>
      <c r="M863" s="42"/>
      <c r="N863" s="48">
        <v>0</v>
      </c>
      <c r="O863" s="928"/>
    </row>
    <row r="864" spans="1:15">
      <c r="A864" s="925">
        <v>63</v>
      </c>
      <c r="B864" s="926" t="s">
        <v>2064</v>
      </c>
      <c r="C864" s="42"/>
      <c r="D864" s="926" t="s">
        <v>2047</v>
      </c>
      <c r="E864" s="42"/>
      <c r="F864" s="926"/>
      <c r="G864" s="926">
        <v>0</v>
      </c>
      <c r="H864" s="926">
        <v>0</v>
      </c>
      <c r="I864" s="42"/>
      <c r="J864" s="926"/>
      <c r="K864" s="926">
        <v>0</v>
      </c>
      <c r="L864" s="926">
        <v>0</v>
      </c>
      <c r="M864" s="42"/>
      <c r="N864" s="926">
        <v>0</v>
      </c>
      <c r="O864" s="927"/>
    </row>
    <row r="865" spans="1:15">
      <c r="A865" s="47">
        <v>64</v>
      </c>
      <c r="B865" s="48" t="s">
        <v>2065</v>
      </c>
      <c r="C865" s="42"/>
      <c r="D865" s="48"/>
      <c r="E865" s="42"/>
      <c r="F865" s="48"/>
      <c r="G865" s="48">
        <v>0</v>
      </c>
      <c r="H865" s="48">
        <v>0</v>
      </c>
      <c r="I865" s="42"/>
      <c r="J865" s="48"/>
      <c r="K865" s="48">
        <v>0</v>
      </c>
      <c r="L865" s="48">
        <v>0</v>
      </c>
      <c r="M865" s="42"/>
      <c r="N865" s="48">
        <v>0</v>
      </c>
      <c r="O865" s="928"/>
    </row>
    <row r="866" spans="1:15">
      <c r="A866" s="49"/>
      <c r="B866" s="49"/>
      <c r="C866" s="50"/>
      <c r="D866" s="51"/>
      <c r="E866" s="42" t="s">
        <v>640</v>
      </c>
      <c r="F866" s="51"/>
      <c r="G866" s="51"/>
      <c r="H866" s="51"/>
      <c r="I866" s="50"/>
      <c r="J866" s="51"/>
      <c r="K866" s="51"/>
      <c r="L866" s="51"/>
      <c r="M866" s="51"/>
      <c r="N866" s="51"/>
      <c r="O866" s="49"/>
    </row>
    <row r="867" spans="1:15">
      <c r="A867" s="1366" t="s">
        <v>2172</v>
      </c>
      <c r="B867" s="1366"/>
      <c r="C867" s="42"/>
      <c r="D867" s="929"/>
      <c r="E867" s="42" t="s">
        <v>640</v>
      </c>
      <c r="F867" s="929">
        <v>0</v>
      </c>
      <c r="G867" s="929">
        <v>0</v>
      </c>
      <c r="H867" s="929">
        <v>0</v>
      </c>
      <c r="I867" s="42"/>
      <c r="J867" s="929">
        <v>0</v>
      </c>
      <c r="K867" s="929">
        <v>0</v>
      </c>
      <c r="L867" s="929">
        <v>0</v>
      </c>
      <c r="M867" s="42"/>
      <c r="N867" s="929">
        <v>0</v>
      </c>
      <c r="O867" s="930"/>
    </row>
    <row r="868" spans="1:15">
      <c r="A868" s="925">
        <v>65</v>
      </c>
      <c r="B868" s="926" t="s">
        <v>1217</v>
      </c>
      <c r="C868" s="42"/>
      <c r="D868" s="926" t="s">
        <v>1163</v>
      </c>
      <c r="E868" s="42" t="s">
        <v>640</v>
      </c>
      <c r="F868" s="926"/>
      <c r="G868" s="926">
        <v>0</v>
      </c>
      <c r="H868" s="926">
        <v>0</v>
      </c>
      <c r="I868" s="42"/>
      <c r="J868" s="926"/>
      <c r="K868" s="926">
        <v>0</v>
      </c>
      <c r="L868" s="926">
        <v>0</v>
      </c>
      <c r="M868" s="42"/>
      <c r="N868" s="926">
        <v>0</v>
      </c>
      <c r="O868" s="927"/>
    </row>
    <row r="869" spans="1:15">
      <c r="A869" s="47">
        <v>66</v>
      </c>
      <c r="B869" s="48" t="s">
        <v>1218</v>
      </c>
      <c r="C869" s="42"/>
      <c r="D869" s="48" t="s">
        <v>1164</v>
      </c>
      <c r="E869" s="42" t="s">
        <v>640</v>
      </c>
      <c r="F869" s="48"/>
      <c r="G869" s="48">
        <v>0</v>
      </c>
      <c r="H869" s="48">
        <v>0</v>
      </c>
      <c r="I869" s="42"/>
      <c r="J869" s="48"/>
      <c r="K869" s="48">
        <v>0</v>
      </c>
      <c r="L869" s="48">
        <v>0</v>
      </c>
      <c r="M869" s="42"/>
      <c r="N869" s="48">
        <v>0</v>
      </c>
      <c r="O869" s="928"/>
    </row>
    <row r="870" spans="1:15">
      <c r="A870" s="925">
        <v>67</v>
      </c>
      <c r="B870" s="926" t="s">
        <v>1219</v>
      </c>
      <c r="C870" s="42"/>
      <c r="D870" s="926" t="s">
        <v>2066</v>
      </c>
      <c r="E870" s="42" t="s">
        <v>640</v>
      </c>
      <c r="F870" s="926"/>
      <c r="G870" s="926">
        <v>0</v>
      </c>
      <c r="H870" s="926">
        <v>0</v>
      </c>
      <c r="I870" s="42"/>
      <c r="J870" s="926"/>
      <c r="K870" s="926">
        <v>0</v>
      </c>
      <c r="L870" s="926">
        <v>0</v>
      </c>
      <c r="M870" s="42"/>
      <c r="N870" s="926">
        <v>0</v>
      </c>
      <c r="O870" s="927"/>
    </row>
    <row r="871" spans="1:15">
      <c r="A871" s="47">
        <v>68</v>
      </c>
      <c r="B871" s="48" t="s">
        <v>1189</v>
      </c>
      <c r="C871" s="42"/>
      <c r="D871" s="48" t="s">
        <v>1165</v>
      </c>
      <c r="E871" s="42" t="s">
        <v>640</v>
      </c>
      <c r="F871" s="48"/>
      <c r="G871" s="48">
        <v>0</v>
      </c>
      <c r="H871" s="48">
        <v>0</v>
      </c>
      <c r="I871" s="42"/>
      <c r="J871" s="48"/>
      <c r="K871" s="48">
        <v>0</v>
      </c>
      <c r="L871" s="48">
        <v>0</v>
      </c>
      <c r="M871" s="42"/>
      <c r="N871" s="48">
        <v>0</v>
      </c>
      <c r="O871" s="928"/>
    </row>
    <row r="874" spans="1:15">
      <c r="A874" s="40"/>
      <c r="B874" s="41" t="s">
        <v>1150</v>
      </c>
      <c r="C874" s="42"/>
      <c r="D874" s="42"/>
      <c r="E874" s="42"/>
      <c r="F874" s="933" t="s">
        <v>26</v>
      </c>
      <c r="G874" s="933"/>
      <c r="H874" s="42"/>
      <c r="I874" s="42"/>
      <c r="J874" s="42"/>
      <c r="K874" s="41" t="s">
        <v>1151</v>
      </c>
      <c r="L874" s="44">
        <v>2021</v>
      </c>
      <c r="M874" s="42"/>
      <c r="N874" s="45">
        <v>586.96199999999999</v>
      </c>
      <c r="O874" s="919"/>
    </row>
    <row r="875" spans="1:15">
      <c r="A875" s="40"/>
      <c r="B875" s="46"/>
      <c r="C875" s="42"/>
      <c r="D875" s="42"/>
      <c r="E875" s="42"/>
      <c r="F875" s="42"/>
      <c r="G875" s="42"/>
      <c r="H875" s="42"/>
      <c r="I875" s="42"/>
      <c r="J875" s="42"/>
      <c r="K875" s="42"/>
      <c r="L875" s="42"/>
      <c r="M875" s="42"/>
      <c r="N875" s="42"/>
      <c r="O875" s="919"/>
    </row>
    <row r="876" spans="1:15">
      <c r="A876" s="1367" t="s">
        <v>0</v>
      </c>
      <c r="B876" s="1369" t="s">
        <v>425</v>
      </c>
      <c r="C876" s="42"/>
      <c r="D876" s="1371" t="s">
        <v>1152</v>
      </c>
      <c r="E876" s="42"/>
      <c r="F876" s="1373" t="s">
        <v>1153</v>
      </c>
      <c r="G876" s="1373"/>
      <c r="H876" s="1373"/>
      <c r="I876" s="42"/>
      <c r="J876" s="1373" t="s">
        <v>1154</v>
      </c>
      <c r="K876" s="1373"/>
      <c r="L876" s="1373"/>
      <c r="M876" s="42"/>
      <c r="N876" s="1364" t="s">
        <v>1155</v>
      </c>
      <c r="O876" s="1364" t="s">
        <v>430</v>
      </c>
    </row>
    <row r="877" spans="1:15" ht="16" thickBot="1">
      <c r="A877" s="1368"/>
      <c r="B877" s="1370"/>
      <c r="C877" s="42"/>
      <c r="D877" s="1372"/>
      <c r="E877" s="42"/>
      <c r="F877" s="921" t="s">
        <v>1156</v>
      </c>
      <c r="G877" s="922" t="s">
        <v>1157</v>
      </c>
      <c r="H877" s="922" t="s">
        <v>1158</v>
      </c>
      <c r="I877" s="42"/>
      <c r="J877" s="922" t="s">
        <v>1156</v>
      </c>
      <c r="K877" s="922" t="s">
        <v>1157</v>
      </c>
      <c r="L877" s="922" t="s">
        <v>1158</v>
      </c>
      <c r="M877" s="42"/>
      <c r="N877" s="1365"/>
      <c r="O877" s="1365"/>
    </row>
    <row r="878" spans="1:15" ht="16" thickTop="1">
      <c r="A878" s="1374" t="s">
        <v>668</v>
      </c>
      <c r="B878" s="1374"/>
      <c r="C878" s="42"/>
      <c r="D878" s="923"/>
      <c r="E878" s="42" t="s">
        <v>640</v>
      </c>
      <c r="F878" s="923">
        <v>0</v>
      </c>
      <c r="G878" s="923">
        <v>0</v>
      </c>
      <c r="H878" s="923">
        <v>0</v>
      </c>
      <c r="I878" s="42"/>
      <c r="J878" s="923">
        <v>0</v>
      </c>
      <c r="K878" s="923">
        <v>0</v>
      </c>
      <c r="L878" s="923">
        <v>0</v>
      </c>
      <c r="M878" s="42"/>
      <c r="N878" s="923">
        <v>0</v>
      </c>
      <c r="O878" s="924"/>
    </row>
    <row r="879" spans="1:15">
      <c r="A879" s="925">
        <v>1</v>
      </c>
      <c r="B879" s="926" t="s">
        <v>1166</v>
      </c>
      <c r="C879" s="42"/>
      <c r="D879" s="926" t="s">
        <v>291</v>
      </c>
      <c r="E879" s="42" t="s">
        <v>640</v>
      </c>
      <c r="F879" s="926"/>
      <c r="G879" s="926">
        <v>0</v>
      </c>
      <c r="H879" s="926">
        <v>0</v>
      </c>
      <c r="I879" s="42"/>
      <c r="J879" s="926"/>
      <c r="K879" s="926">
        <v>0</v>
      </c>
      <c r="L879" s="926">
        <v>0</v>
      </c>
      <c r="M879" s="42"/>
      <c r="N879" s="926">
        <v>0</v>
      </c>
      <c r="O879" s="927"/>
    </row>
    <row r="880" spans="1:15">
      <c r="A880" s="47">
        <v>2</v>
      </c>
      <c r="B880" s="48" t="s">
        <v>328</v>
      </c>
      <c r="C880" s="42"/>
      <c r="D880" s="48" t="s">
        <v>291</v>
      </c>
      <c r="E880" s="42" t="s">
        <v>640</v>
      </c>
      <c r="F880" s="48"/>
      <c r="G880" s="48">
        <v>0</v>
      </c>
      <c r="H880" s="48">
        <v>0</v>
      </c>
      <c r="I880" s="42"/>
      <c r="J880" s="48"/>
      <c r="K880" s="48">
        <v>0</v>
      </c>
      <c r="L880" s="48">
        <v>0</v>
      </c>
      <c r="M880" s="42"/>
      <c r="N880" s="48">
        <v>0</v>
      </c>
      <c r="O880" s="928"/>
    </row>
    <row r="881" spans="1:15">
      <c r="A881" s="925">
        <v>3</v>
      </c>
      <c r="B881" s="926" t="s">
        <v>329</v>
      </c>
      <c r="C881" s="42"/>
      <c r="D881" s="926" t="s">
        <v>291</v>
      </c>
      <c r="E881" s="42" t="s">
        <v>640</v>
      </c>
      <c r="F881" s="926"/>
      <c r="G881" s="926">
        <v>0</v>
      </c>
      <c r="H881" s="926">
        <v>0</v>
      </c>
      <c r="I881" s="42"/>
      <c r="J881" s="926"/>
      <c r="K881" s="926">
        <v>0</v>
      </c>
      <c r="L881" s="926">
        <v>0</v>
      </c>
      <c r="M881" s="42"/>
      <c r="N881" s="926">
        <v>0</v>
      </c>
      <c r="O881" s="927"/>
    </row>
    <row r="882" spans="1:15">
      <c r="A882" s="47">
        <v>4</v>
      </c>
      <c r="B882" s="48" t="s">
        <v>1167</v>
      </c>
      <c r="C882" s="42"/>
      <c r="D882" s="48" t="s">
        <v>320</v>
      </c>
      <c r="E882" s="42" t="s">
        <v>640</v>
      </c>
      <c r="F882" s="48"/>
      <c r="G882" s="48">
        <v>0</v>
      </c>
      <c r="H882" s="48">
        <v>0</v>
      </c>
      <c r="I882" s="42"/>
      <c r="J882" s="48"/>
      <c r="K882" s="48">
        <v>0</v>
      </c>
      <c r="L882" s="48">
        <v>0</v>
      </c>
      <c r="M882" s="42"/>
      <c r="N882" s="48">
        <v>0</v>
      </c>
      <c r="O882" s="928"/>
    </row>
    <row r="883" spans="1:15">
      <c r="A883" s="925">
        <v>5</v>
      </c>
      <c r="B883" s="926" t="s">
        <v>1168</v>
      </c>
      <c r="C883" s="42"/>
      <c r="D883" s="926" t="s">
        <v>320</v>
      </c>
      <c r="E883" s="42" t="s">
        <v>640</v>
      </c>
      <c r="F883" s="926"/>
      <c r="G883" s="926">
        <v>0</v>
      </c>
      <c r="H883" s="926">
        <v>0</v>
      </c>
      <c r="I883" s="42"/>
      <c r="J883" s="926"/>
      <c r="K883" s="926">
        <v>0</v>
      </c>
      <c r="L883" s="926">
        <v>0</v>
      </c>
      <c r="M883" s="42"/>
      <c r="N883" s="926">
        <v>0</v>
      </c>
      <c r="O883" s="927"/>
    </row>
    <row r="884" spans="1:15">
      <c r="A884" s="47">
        <v>6</v>
      </c>
      <c r="B884" s="48" t="s">
        <v>1169</v>
      </c>
      <c r="C884" s="42"/>
      <c r="D884" s="48" t="s">
        <v>320</v>
      </c>
      <c r="E884" s="42" t="s">
        <v>640</v>
      </c>
      <c r="F884" s="48"/>
      <c r="G884" s="48">
        <v>0</v>
      </c>
      <c r="H884" s="48">
        <v>0</v>
      </c>
      <c r="I884" s="42"/>
      <c r="J884" s="48"/>
      <c r="K884" s="48">
        <v>0</v>
      </c>
      <c r="L884" s="48">
        <v>0</v>
      </c>
      <c r="M884" s="42"/>
      <c r="N884" s="48">
        <v>0</v>
      </c>
      <c r="O884" s="928"/>
    </row>
    <row r="885" spans="1:15">
      <c r="A885" s="1366" t="s">
        <v>1159</v>
      </c>
      <c r="B885" s="1366"/>
      <c r="C885" s="42"/>
      <c r="D885" s="929"/>
      <c r="E885" s="42" t="s">
        <v>640</v>
      </c>
      <c r="F885" s="929">
        <v>0</v>
      </c>
      <c r="G885" s="929">
        <v>0</v>
      </c>
      <c r="H885" s="929">
        <v>0</v>
      </c>
      <c r="I885" s="42"/>
      <c r="J885" s="929">
        <v>0</v>
      </c>
      <c r="K885" s="929">
        <v>0</v>
      </c>
      <c r="L885" s="929">
        <v>0</v>
      </c>
      <c r="M885" s="42"/>
      <c r="N885" s="929">
        <v>0</v>
      </c>
      <c r="O885" s="930"/>
    </row>
    <row r="886" spans="1:15">
      <c r="A886" s="925">
        <v>7</v>
      </c>
      <c r="B886" s="926" t="s">
        <v>1170</v>
      </c>
      <c r="C886" s="42"/>
      <c r="D886" s="926" t="s">
        <v>291</v>
      </c>
      <c r="E886" s="42" t="s">
        <v>640</v>
      </c>
      <c r="F886" s="926"/>
      <c r="G886" s="926">
        <v>0</v>
      </c>
      <c r="H886" s="926">
        <v>0</v>
      </c>
      <c r="I886" s="42"/>
      <c r="J886" s="926"/>
      <c r="K886" s="926">
        <v>0</v>
      </c>
      <c r="L886" s="926">
        <v>0</v>
      </c>
      <c r="M886" s="42"/>
      <c r="N886" s="926">
        <v>0</v>
      </c>
      <c r="O886" s="927"/>
    </row>
    <row r="887" spans="1:15">
      <c r="A887" s="47">
        <v>8</v>
      </c>
      <c r="B887" s="48" t="s">
        <v>1171</v>
      </c>
      <c r="C887" s="42"/>
      <c r="D887" s="48" t="s">
        <v>291</v>
      </c>
      <c r="E887" s="42" t="s">
        <v>640</v>
      </c>
      <c r="F887" s="48"/>
      <c r="G887" s="48">
        <v>0</v>
      </c>
      <c r="H887" s="48">
        <v>0</v>
      </c>
      <c r="I887" s="42"/>
      <c r="J887" s="48"/>
      <c r="K887" s="48">
        <v>0</v>
      </c>
      <c r="L887" s="48">
        <v>0</v>
      </c>
      <c r="M887" s="42"/>
      <c r="N887" s="48">
        <v>0</v>
      </c>
      <c r="O887" s="928"/>
    </row>
    <row r="888" spans="1:15">
      <c r="A888" s="925">
        <v>9</v>
      </c>
      <c r="B888" s="926" t="s">
        <v>1172</v>
      </c>
      <c r="C888" s="42"/>
      <c r="D888" s="926" t="s">
        <v>291</v>
      </c>
      <c r="E888" s="42" t="s">
        <v>640</v>
      </c>
      <c r="F888" s="926"/>
      <c r="G888" s="926">
        <v>0</v>
      </c>
      <c r="H888" s="926">
        <v>0</v>
      </c>
      <c r="I888" s="42"/>
      <c r="J888" s="926"/>
      <c r="K888" s="926">
        <v>0</v>
      </c>
      <c r="L888" s="926">
        <v>0</v>
      </c>
      <c r="M888" s="42"/>
      <c r="N888" s="926">
        <v>0</v>
      </c>
      <c r="O888" s="927"/>
    </row>
    <row r="889" spans="1:15">
      <c r="A889" s="47">
        <v>10</v>
      </c>
      <c r="B889" s="48" t="s">
        <v>1173</v>
      </c>
      <c r="C889" s="42"/>
      <c r="D889" s="48" t="s">
        <v>293</v>
      </c>
      <c r="E889" s="42" t="s">
        <v>640</v>
      </c>
      <c r="F889" s="48"/>
      <c r="G889" s="48">
        <v>0</v>
      </c>
      <c r="H889" s="48">
        <v>0</v>
      </c>
      <c r="I889" s="42"/>
      <c r="J889" s="48"/>
      <c r="K889" s="48">
        <v>0</v>
      </c>
      <c r="L889" s="48">
        <v>0</v>
      </c>
      <c r="M889" s="42"/>
      <c r="N889" s="48">
        <v>0</v>
      </c>
      <c r="O889" s="928"/>
    </row>
    <row r="890" spans="1:15">
      <c r="A890" s="925">
        <v>11</v>
      </c>
      <c r="B890" s="926" t="s">
        <v>1174</v>
      </c>
      <c r="C890" s="42"/>
      <c r="D890" s="926" t="s">
        <v>293</v>
      </c>
      <c r="E890" s="42" t="s">
        <v>640</v>
      </c>
      <c r="F890" s="926"/>
      <c r="G890" s="926">
        <v>0</v>
      </c>
      <c r="H890" s="926">
        <v>0</v>
      </c>
      <c r="I890" s="42"/>
      <c r="J890" s="926"/>
      <c r="K890" s="926">
        <v>0</v>
      </c>
      <c r="L890" s="926">
        <v>0</v>
      </c>
      <c r="M890" s="42"/>
      <c r="N890" s="926">
        <v>0</v>
      </c>
      <c r="O890" s="927"/>
    </row>
    <row r="891" spans="1:15">
      <c r="A891" s="47">
        <v>12</v>
      </c>
      <c r="B891" s="48" t="s">
        <v>1175</v>
      </c>
      <c r="C891" s="42"/>
      <c r="D891" s="48" t="s">
        <v>293</v>
      </c>
      <c r="E891" s="42" t="s">
        <v>640</v>
      </c>
      <c r="F891" s="48"/>
      <c r="G891" s="48">
        <v>0</v>
      </c>
      <c r="H891" s="48">
        <v>0</v>
      </c>
      <c r="I891" s="42"/>
      <c r="J891" s="48"/>
      <c r="K891" s="48">
        <v>0</v>
      </c>
      <c r="L891" s="48">
        <v>0</v>
      </c>
      <c r="M891" s="42"/>
      <c r="N891" s="48">
        <v>0</v>
      </c>
      <c r="O891" s="928"/>
    </row>
    <row r="892" spans="1:15">
      <c r="A892" s="1366" t="s">
        <v>893</v>
      </c>
      <c r="B892" s="1366"/>
      <c r="C892" s="42"/>
      <c r="D892" s="929"/>
      <c r="E892" s="42" t="s">
        <v>640</v>
      </c>
      <c r="F892" s="929">
        <v>0</v>
      </c>
      <c r="G892" s="929">
        <v>0</v>
      </c>
      <c r="H892" s="929">
        <v>0</v>
      </c>
      <c r="I892" s="42"/>
      <c r="J892" s="929">
        <v>0</v>
      </c>
      <c r="K892" s="929">
        <v>0</v>
      </c>
      <c r="L892" s="929">
        <v>0</v>
      </c>
      <c r="M892" s="42"/>
      <c r="N892" s="929">
        <v>0</v>
      </c>
      <c r="O892" s="930"/>
    </row>
    <row r="893" spans="1:15">
      <c r="A893" s="925">
        <v>13</v>
      </c>
      <c r="B893" s="926" t="s">
        <v>1176</v>
      </c>
      <c r="C893" s="42"/>
      <c r="D893" s="926"/>
      <c r="E893" s="42" t="s">
        <v>640</v>
      </c>
      <c r="F893" s="926"/>
      <c r="G893" s="926">
        <v>0</v>
      </c>
      <c r="H893" s="926">
        <v>0</v>
      </c>
      <c r="I893" s="42"/>
      <c r="J893" s="926"/>
      <c r="K893" s="926">
        <v>0</v>
      </c>
      <c r="L893" s="926">
        <v>0</v>
      </c>
      <c r="M893" s="42"/>
      <c r="N893" s="926">
        <v>0</v>
      </c>
      <c r="O893" s="927"/>
    </row>
    <row r="894" spans="1:15">
      <c r="A894" s="47">
        <v>14</v>
      </c>
      <c r="B894" s="48" t="s">
        <v>1177</v>
      </c>
      <c r="C894" s="42"/>
      <c r="D894" s="48"/>
      <c r="E894" s="42" t="s">
        <v>640</v>
      </c>
      <c r="F894" s="48"/>
      <c r="G894" s="48">
        <v>0</v>
      </c>
      <c r="H894" s="48">
        <v>0</v>
      </c>
      <c r="I894" s="42"/>
      <c r="J894" s="48"/>
      <c r="K894" s="48">
        <v>0</v>
      </c>
      <c r="L894" s="48">
        <v>0</v>
      </c>
      <c r="M894" s="42"/>
      <c r="N894" s="48">
        <v>0</v>
      </c>
      <c r="O894" s="928"/>
    </row>
    <row r="895" spans="1:15">
      <c r="A895" s="925">
        <v>15</v>
      </c>
      <c r="B895" s="926" t="s">
        <v>1178</v>
      </c>
      <c r="C895" s="42"/>
      <c r="D895" s="926"/>
      <c r="E895" s="42" t="s">
        <v>640</v>
      </c>
      <c r="F895" s="926"/>
      <c r="G895" s="926">
        <v>0</v>
      </c>
      <c r="H895" s="926">
        <v>0</v>
      </c>
      <c r="I895" s="42"/>
      <c r="J895" s="926"/>
      <c r="K895" s="926">
        <v>0</v>
      </c>
      <c r="L895" s="926">
        <v>0</v>
      </c>
      <c r="M895" s="42"/>
      <c r="N895" s="926">
        <v>0</v>
      </c>
      <c r="O895" s="927"/>
    </row>
    <row r="896" spans="1:15">
      <c r="A896" s="1366" t="s">
        <v>895</v>
      </c>
      <c r="B896" s="1366"/>
      <c r="C896" s="42"/>
      <c r="D896" s="929"/>
      <c r="E896" s="42" t="s">
        <v>640</v>
      </c>
      <c r="F896" s="929">
        <v>0</v>
      </c>
      <c r="G896" s="929">
        <v>0</v>
      </c>
      <c r="H896" s="929">
        <v>0</v>
      </c>
      <c r="I896" s="42"/>
      <c r="J896" s="929">
        <v>0</v>
      </c>
      <c r="K896" s="929">
        <v>0</v>
      </c>
      <c r="L896" s="929">
        <v>0</v>
      </c>
      <c r="M896" s="42"/>
      <c r="N896" s="929">
        <v>0</v>
      </c>
      <c r="O896" s="930"/>
    </row>
    <row r="897" spans="1:15">
      <c r="A897" s="925">
        <v>16</v>
      </c>
      <c r="B897" s="926" t="s">
        <v>681</v>
      </c>
      <c r="C897" s="42"/>
      <c r="D897" s="926" t="s">
        <v>297</v>
      </c>
      <c r="E897" s="42" t="s">
        <v>640</v>
      </c>
      <c r="F897" s="926"/>
      <c r="G897" s="926">
        <v>0</v>
      </c>
      <c r="H897" s="926">
        <v>0</v>
      </c>
      <c r="I897" s="42"/>
      <c r="J897" s="926"/>
      <c r="K897" s="926">
        <v>0</v>
      </c>
      <c r="L897" s="926">
        <v>0</v>
      </c>
      <c r="M897" s="42"/>
      <c r="N897" s="926">
        <v>0</v>
      </c>
      <c r="O897" s="927"/>
    </row>
    <row r="898" spans="1:15">
      <c r="A898" s="47">
        <v>17</v>
      </c>
      <c r="B898" s="48" t="s">
        <v>682</v>
      </c>
      <c r="C898" s="42"/>
      <c r="D898" s="48" t="s">
        <v>297</v>
      </c>
      <c r="E898" s="42" t="s">
        <v>640</v>
      </c>
      <c r="F898" s="48"/>
      <c r="G898" s="48">
        <v>0</v>
      </c>
      <c r="H898" s="48">
        <v>0</v>
      </c>
      <c r="I898" s="42"/>
      <c r="J898" s="48"/>
      <c r="K898" s="48">
        <v>0</v>
      </c>
      <c r="L898" s="48">
        <v>0</v>
      </c>
      <c r="M898" s="42"/>
      <c r="N898" s="48">
        <v>0</v>
      </c>
      <c r="O898" s="928"/>
    </row>
    <row r="899" spans="1:15">
      <c r="A899" s="925">
        <v>18</v>
      </c>
      <c r="B899" s="926" t="s">
        <v>252</v>
      </c>
      <c r="C899" s="42"/>
      <c r="D899" s="926" t="s">
        <v>297</v>
      </c>
      <c r="E899" s="42" t="s">
        <v>640</v>
      </c>
      <c r="F899" s="926"/>
      <c r="G899" s="926">
        <v>0</v>
      </c>
      <c r="H899" s="926">
        <v>0</v>
      </c>
      <c r="I899" s="42"/>
      <c r="J899" s="926"/>
      <c r="K899" s="926">
        <v>0</v>
      </c>
      <c r="L899" s="926">
        <v>0</v>
      </c>
      <c r="M899" s="42"/>
      <c r="N899" s="926">
        <v>0</v>
      </c>
      <c r="O899" s="927"/>
    </row>
    <row r="900" spans="1:15">
      <c r="A900" s="1366" t="s">
        <v>669</v>
      </c>
      <c r="B900" s="1366"/>
      <c r="C900" s="42"/>
      <c r="D900" s="929"/>
      <c r="E900" s="42" t="s">
        <v>640</v>
      </c>
      <c r="F900" s="929">
        <v>0</v>
      </c>
      <c r="G900" s="929">
        <v>0</v>
      </c>
      <c r="H900" s="929">
        <v>0</v>
      </c>
      <c r="I900" s="42"/>
      <c r="J900" s="929">
        <v>0</v>
      </c>
      <c r="K900" s="929">
        <v>0</v>
      </c>
      <c r="L900" s="929">
        <v>0</v>
      </c>
      <c r="M900" s="42"/>
      <c r="N900" s="929">
        <v>0</v>
      </c>
      <c r="O900" s="930"/>
    </row>
    <row r="901" spans="1:15">
      <c r="A901" s="47">
        <v>19</v>
      </c>
      <c r="B901" s="48" t="s">
        <v>318</v>
      </c>
      <c r="C901" s="42"/>
      <c r="D901" s="48" t="s">
        <v>291</v>
      </c>
      <c r="E901" s="42" t="s">
        <v>640</v>
      </c>
      <c r="F901" s="48"/>
      <c r="G901" s="48">
        <v>0</v>
      </c>
      <c r="H901" s="48">
        <v>0</v>
      </c>
      <c r="I901" s="42"/>
      <c r="J901" s="48"/>
      <c r="K901" s="48">
        <v>0</v>
      </c>
      <c r="L901" s="48">
        <v>0</v>
      </c>
      <c r="M901" s="42"/>
      <c r="N901" s="48">
        <v>0</v>
      </c>
      <c r="O901" s="928"/>
    </row>
    <row r="902" spans="1:15">
      <c r="A902" s="925">
        <v>20</v>
      </c>
      <c r="B902" s="926" t="s">
        <v>1179</v>
      </c>
      <c r="C902" s="42"/>
      <c r="D902" s="926" t="s">
        <v>291</v>
      </c>
      <c r="E902" s="42" t="s">
        <v>640</v>
      </c>
      <c r="F902" s="926"/>
      <c r="G902" s="926">
        <v>0</v>
      </c>
      <c r="H902" s="926">
        <v>0</v>
      </c>
      <c r="I902" s="42"/>
      <c r="J902" s="926"/>
      <c r="K902" s="926">
        <v>0</v>
      </c>
      <c r="L902" s="926">
        <v>0</v>
      </c>
      <c r="M902" s="42"/>
      <c r="N902" s="926">
        <v>0</v>
      </c>
      <c r="O902" s="927"/>
    </row>
    <row r="903" spans="1:15">
      <c r="A903" s="47">
        <v>21</v>
      </c>
      <c r="B903" s="48" t="s">
        <v>319</v>
      </c>
      <c r="C903" s="42"/>
      <c r="D903" s="48" t="s">
        <v>291</v>
      </c>
      <c r="E903" s="42" t="s">
        <v>640</v>
      </c>
      <c r="F903" s="48"/>
      <c r="G903" s="48">
        <v>0</v>
      </c>
      <c r="H903" s="48">
        <v>0</v>
      </c>
      <c r="I903" s="42"/>
      <c r="J903" s="48"/>
      <c r="K903" s="48">
        <v>0</v>
      </c>
      <c r="L903" s="48">
        <v>0</v>
      </c>
      <c r="M903" s="42"/>
      <c r="N903" s="48">
        <v>0</v>
      </c>
      <c r="O903" s="928"/>
    </row>
    <row r="904" spans="1:15">
      <c r="A904" s="925">
        <v>22</v>
      </c>
      <c r="B904" s="926" t="s">
        <v>332</v>
      </c>
      <c r="C904" s="42"/>
      <c r="D904" s="926" t="s">
        <v>291</v>
      </c>
      <c r="E904" s="42" t="s">
        <v>640</v>
      </c>
      <c r="F904" s="926"/>
      <c r="G904" s="926">
        <v>0</v>
      </c>
      <c r="H904" s="926">
        <v>0</v>
      </c>
      <c r="I904" s="42"/>
      <c r="J904" s="926"/>
      <c r="K904" s="926">
        <v>0</v>
      </c>
      <c r="L904" s="926">
        <v>0</v>
      </c>
      <c r="M904" s="42"/>
      <c r="N904" s="926">
        <v>0</v>
      </c>
      <c r="O904" s="927"/>
    </row>
    <row r="905" spans="1:15">
      <c r="A905" s="47">
        <v>23</v>
      </c>
      <c r="B905" s="48" t="s">
        <v>331</v>
      </c>
      <c r="C905" s="42"/>
      <c r="D905" s="48" t="s">
        <v>291</v>
      </c>
      <c r="E905" s="42" t="s">
        <v>640</v>
      </c>
      <c r="F905" s="48"/>
      <c r="G905" s="48">
        <v>0</v>
      </c>
      <c r="H905" s="48">
        <v>0</v>
      </c>
      <c r="I905" s="42"/>
      <c r="J905" s="48"/>
      <c r="K905" s="48">
        <v>0</v>
      </c>
      <c r="L905" s="48">
        <v>0</v>
      </c>
      <c r="M905" s="42"/>
      <c r="N905" s="48">
        <v>0</v>
      </c>
      <c r="O905" s="928"/>
    </row>
    <row r="906" spans="1:15">
      <c r="A906" s="925">
        <v>24</v>
      </c>
      <c r="B906" s="926" t="s">
        <v>1180</v>
      </c>
      <c r="C906" s="42"/>
      <c r="D906" s="926" t="s">
        <v>291</v>
      </c>
      <c r="E906" s="42" t="s">
        <v>640</v>
      </c>
      <c r="F906" s="926"/>
      <c r="G906" s="926">
        <v>0</v>
      </c>
      <c r="H906" s="926">
        <v>0</v>
      </c>
      <c r="I906" s="42"/>
      <c r="J906" s="926"/>
      <c r="K906" s="926">
        <v>0</v>
      </c>
      <c r="L906" s="926">
        <v>0</v>
      </c>
      <c r="M906" s="42"/>
      <c r="N906" s="926">
        <v>0</v>
      </c>
      <c r="O906" s="927"/>
    </row>
    <row r="907" spans="1:15">
      <c r="A907" s="941">
        <v>25</v>
      </c>
      <c r="B907" s="942" t="s">
        <v>325</v>
      </c>
      <c r="C907" s="42"/>
      <c r="D907" s="942" t="s">
        <v>291</v>
      </c>
      <c r="E907" s="42" t="s">
        <v>640</v>
      </c>
      <c r="F907" s="942"/>
      <c r="G907" s="942">
        <v>0</v>
      </c>
      <c r="H907" s="942">
        <v>0</v>
      </c>
      <c r="I907" s="42"/>
      <c r="J907" s="942"/>
      <c r="K907" s="942">
        <v>0</v>
      </c>
      <c r="L907" s="942">
        <v>0</v>
      </c>
      <c r="M907" s="42"/>
      <c r="N907" s="942">
        <v>0</v>
      </c>
      <c r="O907" s="928"/>
    </row>
    <row r="908" spans="1:15">
      <c r="A908" s="925">
        <v>26</v>
      </c>
      <c r="B908" s="926" t="s">
        <v>1181</v>
      </c>
      <c r="C908" s="42"/>
      <c r="D908" s="926" t="s">
        <v>291</v>
      </c>
      <c r="E908" s="42" t="s">
        <v>640</v>
      </c>
      <c r="F908" s="926"/>
      <c r="G908" s="926">
        <v>0</v>
      </c>
      <c r="H908" s="926">
        <v>0</v>
      </c>
      <c r="I908" s="42"/>
      <c r="J908" s="926"/>
      <c r="K908" s="926">
        <v>0</v>
      </c>
      <c r="L908" s="926">
        <v>0</v>
      </c>
      <c r="M908" s="42"/>
      <c r="N908" s="926">
        <v>0</v>
      </c>
      <c r="O908" s="927"/>
    </row>
    <row r="909" spans="1:15">
      <c r="A909" s="47">
        <v>27</v>
      </c>
      <c r="B909" s="48" t="s">
        <v>321</v>
      </c>
      <c r="C909" s="42"/>
      <c r="D909" s="48" t="s">
        <v>320</v>
      </c>
      <c r="E909" s="42" t="s">
        <v>640</v>
      </c>
      <c r="F909" s="48"/>
      <c r="G909" s="48">
        <v>0</v>
      </c>
      <c r="H909" s="48">
        <v>0</v>
      </c>
      <c r="I909" s="42"/>
      <c r="J909" s="48"/>
      <c r="K909" s="48">
        <v>0</v>
      </c>
      <c r="L909" s="48">
        <v>0</v>
      </c>
      <c r="M909" s="42"/>
      <c r="N909" s="48">
        <v>0</v>
      </c>
      <c r="O909" s="928"/>
    </row>
    <row r="910" spans="1:15">
      <c r="A910" s="925">
        <v>28</v>
      </c>
      <c r="B910" s="926" t="s">
        <v>1182</v>
      </c>
      <c r="C910" s="42"/>
      <c r="D910" s="926" t="s">
        <v>291</v>
      </c>
      <c r="E910" s="42" t="s">
        <v>640</v>
      </c>
      <c r="F910" s="926"/>
      <c r="G910" s="926">
        <v>0</v>
      </c>
      <c r="H910" s="926">
        <v>0</v>
      </c>
      <c r="I910" s="42"/>
      <c r="J910" s="926"/>
      <c r="K910" s="926">
        <v>0</v>
      </c>
      <c r="L910" s="926">
        <v>0</v>
      </c>
      <c r="M910" s="42"/>
      <c r="N910" s="926">
        <v>0</v>
      </c>
      <c r="O910" s="927"/>
    </row>
    <row r="911" spans="1:15">
      <c r="A911" s="47">
        <v>29</v>
      </c>
      <c r="B911" s="48" t="s">
        <v>1183</v>
      </c>
      <c r="C911" s="42"/>
      <c r="D911" s="48" t="s">
        <v>13</v>
      </c>
      <c r="E911" s="42" t="s">
        <v>640</v>
      </c>
      <c r="F911" s="48"/>
      <c r="G911" s="48">
        <v>0</v>
      </c>
      <c r="H911" s="48">
        <v>0</v>
      </c>
      <c r="I911" s="42"/>
      <c r="J911" s="48"/>
      <c r="K911" s="48">
        <v>0</v>
      </c>
      <c r="L911" s="48">
        <v>0</v>
      </c>
      <c r="M911" s="42"/>
      <c r="N911" s="48">
        <v>0</v>
      </c>
      <c r="O911" s="928"/>
    </row>
    <row r="912" spans="1:15">
      <c r="A912" s="1366" t="s">
        <v>1160</v>
      </c>
      <c r="B912" s="1366"/>
      <c r="C912" s="42"/>
      <c r="D912" s="929"/>
      <c r="E912" s="42" t="s">
        <v>640</v>
      </c>
      <c r="F912" s="929">
        <v>98611547</v>
      </c>
      <c r="G912" s="929">
        <v>0</v>
      </c>
      <c r="H912" s="929">
        <v>98611547</v>
      </c>
      <c r="I912" s="42"/>
      <c r="J912" s="929">
        <v>112490522</v>
      </c>
      <c r="K912" s="929">
        <v>-13878975</v>
      </c>
      <c r="L912" s="929">
        <v>98611547</v>
      </c>
      <c r="M912" s="42"/>
      <c r="N912" s="929">
        <v>0</v>
      </c>
      <c r="O912" s="930"/>
    </row>
    <row r="913" spans="1:15">
      <c r="A913" s="925">
        <v>30</v>
      </c>
      <c r="B913" s="926" t="s">
        <v>247</v>
      </c>
      <c r="C913" s="42"/>
      <c r="D913" s="926" t="s">
        <v>303</v>
      </c>
      <c r="E913" s="42" t="s">
        <v>640</v>
      </c>
      <c r="F913" s="926"/>
      <c r="G913" s="926">
        <v>0</v>
      </c>
      <c r="H913" s="926">
        <v>0</v>
      </c>
      <c r="I913" s="42"/>
      <c r="J913" s="926"/>
      <c r="K913" s="926">
        <v>0</v>
      </c>
      <c r="L913" s="926">
        <v>0</v>
      </c>
      <c r="M913" s="42"/>
      <c r="N913" s="926">
        <v>0</v>
      </c>
      <c r="O913" s="927"/>
    </row>
    <row r="914" spans="1:15">
      <c r="A914" s="47">
        <v>31</v>
      </c>
      <c r="B914" s="48" t="s">
        <v>260</v>
      </c>
      <c r="C914" s="42"/>
      <c r="D914" s="48" t="s">
        <v>303</v>
      </c>
      <c r="E914" s="42" t="s">
        <v>640</v>
      </c>
      <c r="F914" s="48"/>
      <c r="G914" s="48">
        <v>0</v>
      </c>
      <c r="H914" s="48">
        <v>0</v>
      </c>
      <c r="I914" s="42"/>
      <c r="J914" s="48"/>
      <c r="K914" s="48">
        <v>0</v>
      </c>
      <c r="L914" s="48">
        <v>0</v>
      </c>
      <c r="M914" s="42"/>
      <c r="N914" s="48">
        <v>0</v>
      </c>
      <c r="O914" s="928"/>
    </row>
    <row r="915" spans="1:15">
      <c r="A915" s="925">
        <v>32</v>
      </c>
      <c r="B915" s="926" t="s">
        <v>256</v>
      </c>
      <c r="C915" s="42"/>
      <c r="D915" s="926" t="s">
        <v>303</v>
      </c>
      <c r="E915" s="42" t="s">
        <v>640</v>
      </c>
      <c r="F915" s="926">
        <v>23398125</v>
      </c>
      <c r="G915" s="926">
        <v>0</v>
      </c>
      <c r="H915" s="926">
        <v>23398125</v>
      </c>
      <c r="I915" s="42"/>
      <c r="J915" s="926">
        <v>23398125</v>
      </c>
      <c r="K915" s="926">
        <v>0</v>
      </c>
      <c r="L915" s="926">
        <v>23398125</v>
      </c>
      <c r="M915" s="42"/>
      <c r="N915" s="926">
        <v>0</v>
      </c>
      <c r="O915" s="927"/>
    </row>
    <row r="916" spans="1:15">
      <c r="A916" s="47">
        <v>33</v>
      </c>
      <c r="B916" s="48" t="s">
        <v>262</v>
      </c>
      <c r="C916" s="42"/>
      <c r="D916" s="48" t="s">
        <v>303</v>
      </c>
      <c r="E916" s="42" t="s">
        <v>640</v>
      </c>
      <c r="F916" s="48"/>
      <c r="G916" s="48">
        <v>0</v>
      </c>
      <c r="H916" s="48">
        <v>0</v>
      </c>
      <c r="I916" s="42"/>
      <c r="J916" s="48"/>
      <c r="K916" s="48">
        <v>0</v>
      </c>
      <c r="L916" s="48">
        <v>0</v>
      </c>
      <c r="M916" s="42"/>
      <c r="N916" s="48">
        <v>0</v>
      </c>
      <c r="O916" s="928"/>
    </row>
    <row r="917" spans="1:15">
      <c r="A917" s="925">
        <v>34</v>
      </c>
      <c r="B917" s="926" t="s">
        <v>258</v>
      </c>
      <c r="C917" s="42"/>
      <c r="D917" s="926" t="s">
        <v>303</v>
      </c>
      <c r="E917" s="42" t="s">
        <v>640</v>
      </c>
      <c r="F917" s="926">
        <v>75213422</v>
      </c>
      <c r="G917" s="926">
        <v>0</v>
      </c>
      <c r="H917" s="926">
        <v>75213422</v>
      </c>
      <c r="I917" s="42"/>
      <c r="J917" s="926">
        <v>89092397</v>
      </c>
      <c r="K917" s="926">
        <v>-13878975</v>
      </c>
      <c r="L917" s="926">
        <v>75213422</v>
      </c>
      <c r="M917" s="42"/>
      <c r="N917" s="926">
        <v>0</v>
      </c>
      <c r="O917" s="927"/>
    </row>
    <row r="918" spans="1:15">
      <c r="A918" s="47">
        <v>35</v>
      </c>
      <c r="B918" s="48" t="s">
        <v>248</v>
      </c>
      <c r="C918" s="42"/>
      <c r="D918" s="48" t="s">
        <v>303</v>
      </c>
      <c r="E918" s="42" t="s">
        <v>640</v>
      </c>
      <c r="F918" s="48"/>
      <c r="G918" s="48">
        <v>0</v>
      </c>
      <c r="H918" s="48">
        <v>0</v>
      </c>
      <c r="I918" s="42"/>
      <c r="J918" s="48"/>
      <c r="K918" s="48">
        <v>0</v>
      </c>
      <c r="L918" s="48">
        <v>0</v>
      </c>
      <c r="M918" s="42"/>
      <c r="N918" s="48">
        <v>0</v>
      </c>
      <c r="O918" s="928"/>
    </row>
    <row r="919" spans="1:15">
      <c r="A919" s="925">
        <v>36</v>
      </c>
      <c r="B919" s="926" t="s">
        <v>251</v>
      </c>
      <c r="C919" s="42"/>
      <c r="D919" s="926" t="s">
        <v>303</v>
      </c>
      <c r="E919" s="42" t="s">
        <v>640</v>
      </c>
      <c r="F919" s="926"/>
      <c r="G919" s="926">
        <v>0</v>
      </c>
      <c r="H919" s="926">
        <v>0</v>
      </c>
      <c r="I919" s="42"/>
      <c r="J919" s="926"/>
      <c r="K919" s="926">
        <v>0</v>
      </c>
      <c r="L919" s="926">
        <v>0</v>
      </c>
      <c r="M919" s="42"/>
      <c r="N919" s="926">
        <v>0</v>
      </c>
      <c r="O919" s="927"/>
    </row>
    <row r="920" spans="1:15">
      <c r="A920" s="47">
        <v>37</v>
      </c>
      <c r="B920" s="48" t="s">
        <v>250</v>
      </c>
      <c r="C920" s="42"/>
      <c r="D920" s="48" t="s">
        <v>288</v>
      </c>
      <c r="E920" s="42" t="s">
        <v>640</v>
      </c>
      <c r="F920" s="48"/>
      <c r="G920" s="48">
        <v>0</v>
      </c>
      <c r="H920" s="48">
        <v>0</v>
      </c>
      <c r="I920" s="42"/>
      <c r="J920" s="48"/>
      <c r="K920" s="48">
        <v>0</v>
      </c>
      <c r="L920" s="48">
        <v>0</v>
      </c>
      <c r="M920" s="42"/>
      <c r="N920" s="48">
        <v>0</v>
      </c>
      <c r="O920" s="928"/>
    </row>
    <row r="921" spans="1:15">
      <c r="A921" s="925">
        <v>38</v>
      </c>
      <c r="B921" s="926" t="s">
        <v>261</v>
      </c>
      <c r="C921" s="42"/>
      <c r="D921" s="926" t="s">
        <v>288</v>
      </c>
      <c r="E921" s="42" t="s">
        <v>640</v>
      </c>
      <c r="F921" s="926"/>
      <c r="G921" s="926">
        <v>0</v>
      </c>
      <c r="H921" s="926">
        <v>0</v>
      </c>
      <c r="I921" s="42"/>
      <c r="J921" s="926"/>
      <c r="K921" s="926">
        <v>0</v>
      </c>
      <c r="L921" s="926">
        <v>0</v>
      </c>
      <c r="M921" s="42"/>
      <c r="N921" s="926">
        <v>0</v>
      </c>
      <c r="O921" s="927"/>
    </row>
    <row r="922" spans="1:15">
      <c r="A922" s="47">
        <v>39</v>
      </c>
      <c r="B922" s="48" t="s">
        <v>254</v>
      </c>
      <c r="C922" s="42"/>
      <c r="D922" s="48" t="s">
        <v>288</v>
      </c>
      <c r="E922" s="42" t="s">
        <v>640</v>
      </c>
      <c r="F922" s="48"/>
      <c r="G922" s="48">
        <v>0</v>
      </c>
      <c r="H922" s="48">
        <v>0</v>
      </c>
      <c r="I922" s="42"/>
      <c r="J922" s="48"/>
      <c r="K922" s="48">
        <v>0</v>
      </c>
      <c r="L922" s="48">
        <v>0</v>
      </c>
      <c r="M922" s="42"/>
      <c r="N922" s="48">
        <v>0</v>
      </c>
      <c r="O922" s="928"/>
    </row>
    <row r="923" spans="1:15">
      <c r="A923" s="925">
        <v>40</v>
      </c>
      <c r="B923" s="926" t="s">
        <v>249</v>
      </c>
      <c r="C923" s="42"/>
      <c r="D923" s="926" t="s">
        <v>288</v>
      </c>
      <c r="E923" s="42" t="s">
        <v>640</v>
      </c>
      <c r="F923" s="926"/>
      <c r="G923" s="926">
        <v>0</v>
      </c>
      <c r="H923" s="926">
        <v>0</v>
      </c>
      <c r="I923" s="42"/>
      <c r="J923" s="926"/>
      <c r="K923" s="926">
        <v>0</v>
      </c>
      <c r="L923" s="926">
        <v>0</v>
      </c>
      <c r="M923" s="42"/>
      <c r="N923" s="926">
        <v>0</v>
      </c>
      <c r="O923" s="927"/>
    </row>
    <row r="924" spans="1:15">
      <c r="A924" s="47">
        <v>41</v>
      </c>
      <c r="B924" s="48" t="s">
        <v>1184</v>
      </c>
      <c r="C924" s="42"/>
      <c r="D924" s="48" t="s">
        <v>297</v>
      </c>
      <c r="E924" s="42" t="s">
        <v>640</v>
      </c>
      <c r="F924" s="48"/>
      <c r="G924" s="48">
        <v>0</v>
      </c>
      <c r="H924" s="48">
        <v>0</v>
      </c>
      <c r="I924" s="42"/>
      <c r="J924" s="48"/>
      <c r="K924" s="48">
        <v>0</v>
      </c>
      <c r="L924" s="48">
        <v>0</v>
      </c>
      <c r="M924" s="42"/>
      <c r="N924" s="48">
        <v>0</v>
      </c>
      <c r="O924" s="928"/>
    </row>
    <row r="925" spans="1:15">
      <c r="A925" s="925">
        <v>42</v>
      </c>
      <c r="B925" s="926" t="s">
        <v>257</v>
      </c>
      <c r="C925" s="42"/>
      <c r="D925" s="926" t="s">
        <v>303</v>
      </c>
      <c r="E925" s="42" t="s">
        <v>640</v>
      </c>
      <c r="F925" s="926"/>
      <c r="G925" s="926">
        <v>0</v>
      </c>
      <c r="H925" s="926">
        <v>0</v>
      </c>
      <c r="I925" s="42"/>
      <c r="J925" s="926"/>
      <c r="K925" s="926">
        <v>0</v>
      </c>
      <c r="L925" s="926">
        <v>0</v>
      </c>
      <c r="M925" s="42"/>
      <c r="N925" s="926">
        <v>0</v>
      </c>
      <c r="O925" s="927"/>
    </row>
    <row r="926" spans="1:15">
      <c r="A926" s="47">
        <v>43</v>
      </c>
      <c r="B926" s="48" t="s">
        <v>255</v>
      </c>
      <c r="C926" s="42"/>
      <c r="D926" s="48" t="s">
        <v>303</v>
      </c>
      <c r="E926" s="42" t="s">
        <v>640</v>
      </c>
      <c r="F926" s="48"/>
      <c r="G926" s="48">
        <v>0</v>
      </c>
      <c r="H926" s="48">
        <v>0</v>
      </c>
      <c r="I926" s="42"/>
      <c r="J926" s="48"/>
      <c r="K926" s="48">
        <v>0</v>
      </c>
      <c r="L926" s="48">
        <v>0</v>
      </c>
      <c r="M926" s="42"/>
      <c r="N926" s="48">
        <v>0</v>
      </c>
      <c r="O926" s="928"/>
    </row>
    <row r="927" spans="1:15">
      <c r="A927" s="925">
        <v>44</v>
      </c>
      <c r="B927" s="926" t="s">
        <v>1185</v>
      </c>
      <c r="C927" s="42"/>
      <c r="D927" s="926" t="s">
        <v>303</v>
      </c>
      <c r="E927" s="42" t="s">
        <v>640</v>
      </c>
      <c r="F927" s="926"/>
      <c r="G927" s="926">
        <v>0</v>
      </c>
      <c r="H927" s="926">
        <v>0</v>
      </c>
      <c r="I927" s="42"/>
      <c r="J927" s="926"/>
      <c r="K927" s="926">
        <v>0</v>
      </c>
      <c r="L927" s="926">
        <v>0</v>
      </c>
      <c r="M927" s="42"/>
      <c r="N927" s="926">
        <v>0</v>
      </c>
      <c r="O927" s="927"/>
    </row>
    <row r="928" spans="1:15">
      <c r="A928" s="47">
        <v>45</v>
      </c>
      <c r="B928" s="48" t="s">
        <v>253</v>
      </c>
      <c r="C928" s="42"/>
      <c r="D928" s="48" t="s">
        <v>303</v>
      </c>
      <c r="E928" s="42" t="s">
        <v>640</v>
      </c>
      <c r="F928" s="48"/>
      <c r="G928" s="48">
        <v>0</v>
      </c>
      <c r="H928" s="48">
        <v>0</v>
      </c>
      <c r="I928" s="42"/>
      <c r="J928" s="48"/>
      <c r="K928" s="48">
        <v>0</v>
      </c>
      <c r="L928" s="48">
        <v>0</v>
      </c>
      <c r="M928" s="42"/>
      <c r="N928" s="48">
        <v>0</v>
      </c>
      <c r="O928" s="928"/>
    </row>
    <row r="929" spans="1:15">
      <c r="A929" s="925">
        <v>46</v>
      </c>
      <c r="B929" s="926" t="s">
        <v>1186</v>
      </c>
      <c r="C929" s="42"/>
      <c r="D929" s="926" t="s">
        <v>287</v>
      </c>
      <c r="E929" s="42" t="s">
        <v>640</v>
      </c>
      <c r="F929" s="926"/>
      <c r="G929" s="926">
        <v>0</v>
      </c>
      <c r="H929" s="926">
        <v>0</v>
      </c>
      <c r="I929" s="42"/>
      <c r="J929" s="926"/>
      <c r="K929" s="926">
        <v>0</v>
      </c>
      <c r="L929" s="926">
        <v>0</v>
      </c>
      <c r="M929" s="42"/>
      <c r="N929" s="926">
        <v>0</v>
      </c>
      <c r="O929" s="927"/>
    </row>
    <row r="930" spans="1:15">
      <c r="A930" s="941">
        <v>47</v>
      </c>
      <c r="B930" s="942" t="s">
        <v>316</v>
      </c>
      <c r="C930" s="42"/>
      <c r="D930" s="942" t="s">
        <v>308</v>
      </c>
      <c r="E930" s="42" t="s">
        <v>640</v>
      </c>
      <c r="F930" s="942"/>
      <c r="G930" s="942">
        <v>0</v>
      </c>
      <c r="H930" s="942">
        <v>0</v>
      </c>
      <c r="I930" s="42"/>
      <c r="J930" s="942"/>
      <c r="K930" s="942">
        <v>0</v>
      </c>
      <c r="L930" s="942">
        <v>0</v>
      </c>
      <c r="M930" s="42"/>
      <c r="N930" s="942">
        <v>0</v>
      </c>
      <c r="O930" s="928"/>
    </row>
    <row r="931" spans="1:15">
      <c r="A931" s="925">
        <v>48</v>
      </c>
      <c r="B931" s="926" t="s">
        <v>333</v>
      </c>
      <c r="C931" s="42"/>
      <c r="D931" s="926" t="s">
        <v>309</v>
      </c>
      <c r="E931" s="42" t="s">
        <v>640</v>
      </c>
      <c r="F931" s="926"/>
      <c r="G931" s="926">
        <v>0</v>
      </c>
      <c r="H931" s="926">
        <v>0</v>
      </c>
      <c r="I931" s="42"/>
      <c r="J931" s="926"/>
      <c r="K931" s="926">
        <v>0</v>
      </c>
      <c r="L931" s="926">
        <v>0</v>
      </c>
      <c r="M931" s="42"/>
      <c r="N931" s="926">
        <v>0</v>
      </c>
      <c r="O931" s="927"/>
    </row>
    <row r="932" spans="1:15">
      <c r="A932" s="47">
        <v>49</v>
      </c>
      <c r="B932" s="48" t="s">
        <v>1187</v>
      </c>
      <c r="C932" s="42"/>
      <c r="D932" s="48" t="s">
        <v>310</v>
      </c>
      <c r="E932" s="42" t="s">
        <v>640</v>
      </c>
      <c r="F932" s="48"/>
      <c r="G932" s="48">
        <v>0</v>
      </c>
      <c r="H932" s="48">
        <v>0</v>
      </c>
      <c r="I932" s="42"/>
      <c r="J932" s="48"/>
      <c r="K932" s="48">
        <v>0</v>
      </c>
      <c r="L932" s="48">
        <v>0</v>
      </c>
      <c r="M932" s="42"/>
      <c r="N932" s="48">
        <v>0</v>
      </c>
      <c r="O932" s="928"/>
    </row>
    <row r="933" spans="1:15">
      <c r="A933" s="925">
        <v>50</v>
      </c>
      <c r="B933" s="926" t="s">
        <v>1188</v>
      </c>
      <c r="C933" s="42"/>
      <c r="D933" s="926" t="s">
        <v>1161</v>
      </c>
      <c r="E933" s="42" t="s">
        <v>640</v>
      </c>
      <c r="F933" s="926"/>
      <c r="G933" s="926">
        <v>0</v>
      </c>
      <c r="H933" s="926">
        <v>0</v>
      </c>
      <c r="I933" s="42"/>
      <c r="J933" s="926"/>
      <c r="K933" s="926">
        <v>0</v>
      </c>
      <c r="L933" s="926">
        <v>0</v>
      </c>
      <c r="M933" s="42"/>
      <c r="N933" s="926">
        <v>0</v>
      </c>
      <c r="O933" s="927"/>
    </row>
    <row r="934" spans="1:15" ht="16" thickBot="1">
      <c r="A934" s="920"/>
      <c r="B934" s="920" t="s">
        <v>1162</v>
      </c>
      <c r="C934" s="42"/>
      <c r="D934" s="932"/>
      <c r="E934" s="42" t="s">
        <v>640</v>
      </c>
      <c r="F934" s="932">
        <v>98611547</v>
      </c>
      <c r="G934" s="932">
        <v>0</v>
      </c>
      <c r="H934" s="932">
        <v>98611547</v>
      </c>
      <c r="I934" s="42"/>
      <c r="J934" s="932">
        <v>112490522</v>
      </c>
      <c r="K934" s="932">
        <v>-13878975</v>
      </c>
      <c r="L934" s="932">
        <v>98611547</v>
      </c>
      <c r="M934" s="42"/>
      <c r="N934" s="932">
        <v>0</v>
      </c>
      <c r="O934" s="920"/>
    </row>
    <row r="935" spans="1:15" ht="16" thickTop="1">
      <c r="A935" s="49"/>
      <c r="B935" s="49"/>
      <c r="C935" s="50"/>
      <c r="D935" s="51"/>
      <c r="E935" s="42" t="s">
        <v>640</v>
      </c>
      <c r="F935" s="51"/>
      <c r="G935" s="51"/>
      <c r="H935" s="51"/>
      <c r="I935" s="50"/>
      <c r="J935" s="51"/>
      <c r="K935" s="51"/>
      <c r="L935" s="51"/>
      <c r="M935" s="51"/>
      <c r="N935" s="51"/>
      <c r="O935" s="49"/>
    </row>
    <row r="936" spans="1:15">
      <c r="A936" s="1366" t="s">
        <v>335</v>
      </c>
      <c r="B936" s="1366"/>
      <c r="C936" s="42"/>
      <c r="D936" s="929"/>
      <c r="E936" s="42" t="s">
        <v>640</v>
      </c>
      <c r="F936" s="929">
        <v>0</v>
      </c>
      <c r="G936" s="929">
        <v>0</v>
      </c>
      <c r="H936" s="929">
        <v>0</v>
      </c>
      <c r="I936" s="42"/>
      <c r="J936" s="929">
        <v>0</v>
      </c>
      <c r="K936" s="929">
        <v>0</v>
      </c>
      <c r="L936" s="929">
        <v>0</v>
      </c>
      <c r="M936" s="42"/>
      <c r="N936" s="929">
        <v>0</v>
      </c>
      <c r="O936" s="930"/>
    </row>
    <row r="937" spans="1:15">
      <c r="A937" s="925">
        <v>51</v>
      </c>
      <c r="B937" s="926" t="s">
        <v>1211</v>
      </c>
      <c r="C937" s="42"/>
      <c r="D937" s="926" t="s">
        <v>33</v>
      </c>
      <c r="E937" s="42" t="s">
        <v>640</v>
      </c>
      <c r="F937" s="926"/>
      <c r="G937" s="926">
        <v>0</v>
      </c>
      <c r="H937" s="926">
        <v>0</v>
      </c>
      <c r="I937" s="42"/>
      <c r="J937" s="926"/>
      <c r="K937" s="926">
        <v>0</v>
      </c>
      <c r="L937" s="926">
        <v>0</v>
      </c>
      <c r="M937" s="42"/>
      <c r="N937" s="926">
        <v>0</v>
      </c>
      <c r="O937" s="927"/>
    </row>
    <row r="938" spans="1:15">
      <c r="A938" s="47">
        <v>52</v>
      </c>
      <c r="B938" s="48" t="s">
        <v>1212</v>
      </c>
      <c r="C938" s="42"/>
      <c r="D938" s="48" t="s">
        <v>33</v>
      </c>
      <c r="E938" s="42" t="s">
        <v>640</v>
      </c>
      <c r="F938" s="48"/>
      <c r="G938" s="48">
        <v>0</v>
      </c>
      <c r="H938" s="48">
        <v>0</v>
      </c>
      <c r="I938" s="42"/>
      <c r="J938" s="48"/>
      <c r="K938" s="48">
        <v>0</v>
      </c>
      <c r="L938" s="48">
        <v>0</v>
      </c>
      <c r="M938" s="42"/>
      <c r="N938" s="48">
        <v>0</v>
      </c>
      <c r="O938" s="928"/>
    </row>
    <row r="939" spans="1:15">
      <c r="A939" s="925">
        <v>53</v>
      </c>
      <c r="B939" s="926" t="s">
        <v>1213</v>
      </c>
      <c r="C939" s="42"/>
      <c r="D939" s="926" t="s">
        <v>33</v>
      </c>
      <c r="E939" s="42" t="s">
        <v>640</v>
      </c>
      <c r="F939" s="926"/>
      <c r="G939" s="926">
        <v>0</v>
      </c>
      <c r="H939" s="926">
        <v>0</v>
      </c>
      <c r="I939" s="42"/>
      <c r="J939" s="926"/>
      <c r="K939" s="926">
        <v>0</v>
      </c>
      <c r="L939" s="926">
        <v>0</v>
      </c>
      <c r="M939" s="42"/>
      <c r="N939" s="926">
        <v>0</v>
      </c>
      <c r="O939" s="927"/>
    </row>
    <row r="940" spans="1:15">
      <c r="A940" s="47">
        <v>54</v>
      </c>
      <c r="B940" s="48" t="s">
        <v>845</v>
      </c>
      <c r="C940" s="42"/>
      <c r="D940" s="48" t="s">
        <v>33</v>
      </c>
      <c r="E940" s="42" t="s">
        <v>640</v>
      </c>
      <c r="F940" s="48"/>
      <c r="G940" s="48">
        <v>0</v>
      </c>
      <c r="H940" s="48">
        <v>0</v>
      </c>
      <c r="I940" s="42"/>
      <c r="J940" s="48"/>
      <c r="K940" s="48">
        <v>0</v>
      </c>
      <c r="L940" s="48">
        <v>0</v>
      </c>
      <c r="M940" s="42"/>
      <c r="N940" s="48">
        <v>0</v>
      </c>
      <c r="O940" s="928"/>
    </row>
    <row r="941" spans="1:15">
      <c r="A941" s="49"/>
      <c r="B941" s="49"/>
      <c r="C941" s="50"/>
      <c r="D941" s="51"/>
      <c r="E941" s="42" t="s">
        <v>640</v>
      </c>
      <c r="F941" s="51"/>
      <c r="G941" s="51"/>
      <c r="H941" s="51"/>
      <c r="I941" s="50"/>
      <c r="J941" s="51"/>
      <c r="K941" s="51"/>
      <c r="L941" s="51"/>
      <c r="M941" s="51"/>
      <c r="N941" s="51"/>
      <c r="O941" s="49"/>
    </row>
    <row r="942" spans="1:15">
      <c r="A942" s="1366" t="s">
        <v>336</v>
      </c>
      <c r="B942" s="1366"/>
      <c r="C942" s="42"/>
      <c r="D942" s="929"/>
      <c r="E942" s="42" t="s">
        <v>640</v>
      </c>
      <c r="F942" s="929">
        <v>0</v>
      </c>
      <c r="G942" s="929">
        <v>0</v>
      </c>
      <c r="H942" s="929">
        <v>0</v>
      </c>
      <c r="I942" s="42"/>
      <c r="J942" s="929">
        <v>0</v>
      </c>
      <c r="K942" s="929">
        <v>0</v>
      </c>
      <c r="L942" s="929">
        <v>0</v>
      </c>
      <c r="M942" s="42"/>
      <c r="N942" s="929">
        <v>0</v>
      </c>
      <c r="O942" s="930"/>
    </row>
    <row r="943" spans="1:15">
      <c r="A943" s="925">
        <v>55</v>
      </c>
      <c r="B943" s="926" t="s">
        <v>2055</v>
      </c>
      <c r="C943" s="42"/>
      <c r="D943" s="926" t="s">
        <v>2047</v>
      </c>
      <c r="E943" s="42" t="s">
        <v>640</v>
      </c>
      <c r="F943" s="926"/>
      <c r="G943" s="926">
        <v>0</v>
      </c>
      <c r="H943" s="926">
        <v>0</v>
      </c>
      <c r="I943" s="42"/>
      <c r="J943" s="926"/>
      <c r="K943" s="926">
        <v>0</v>
      </c>
      <c r="L943" s="926">
        <v>0</v>
      </c>
      <c r="M943" s="42"/>
      <c r="N943" s="926">
        <v>0</v>
      </c>
      <c r="O943" s="927"/>
    </row>
    <row r="944" spans="1:15">
      <c r="A944" s="47">
        <v>56</v>
      </c>
      <c r="B944" s="48" t="s">
        <v>2056</v>
      </c>
      <c r="C944" s="42"/>
      <c r="D944" s="48" t="s">
        <v>2057</v>
      </c>
      <c r="E944" s="42" t="s">
        <v>640</v>
      </c>
      <c r="F944" s="48"/>
      <c r="G944" s="48">
        <v>0</v>
      </c>
      <c r="H944" s="48">
        <v>0</v>
      </c>
      <c r="I944" s="42"/>
      <c r="J944" s="48"/>
      <c r="K944" s="48">
        <v>0</v>
      </c>
      <c r="L944" s="48">
        <v>0</v>
      </c>
      <c r="M944" s="42"/>
      <c r="N944" s="48">
        <v>0</v>
      </c>
      <c r="O944" s="928"/>
    </row>
    <row r="945" spans="1:15">
      <c r="A945" s="925">
        <v>57</v>
      </c>
      <c r="B945" s="926" t="s">
        <v>2058</v>
      </c>
      <c r="C945" s="42"/>
      <c r="D945" s="926" t="s">
        <v>2047</v>
      </c>
      <c r="E945" s="42" t="s">
        <v>640</v>
      </c>
      <c r="F945" s="926"/>
      <c r="G945" s="926">
        <v>0</v>
      </c>
      <c r="H945" s="926">
        <v>0</v>
      </c>
      <c r="I945" s="42"/>
      <c r="J945" s="926"/>
      <c r="K945" s="926">
        <v>0</v>
      </c>
      <c r="L945" s="926">
        <v>0</v>
      </c>
      <c r="M945" s="42"/>
      <c r="N945" s="926">
        <v>0</v>
      </c>
      <c r="O945" s="927"/>
    </row>
    <row r="946" spans="1:15">
      <c r="A946" s="47">
        <v>58</v>
      </c>
      <c r="B946" s="48" t="s">
        <v>2059</v>
      </c>
      <c r="C946" s="42"/>
      <c r="D946" s="48" t="s">
        <v>2047</v>
      </c>
      <c r="E946" s="42" t="s">
        <v>640</v>
      </c>
      <c r="F946" s="48"/>
      <c r="G946" s="48">
        <v>0</v>
      </c>
      <c r="H946" s="48">
        <v>0</v>
      </c>
      <c r="I946" s="42"/>
      <c r="J946" s="48"/>
      <c r="K946" s="48">
        <v>0</v>
      </c>
      <c r="L946" s="48">
        <v>0</v>
      </c>
      <c r="M946" s="42"/>
      <c r="N946" s="48">
        <v>0</v>
      </c>
      <c r="O946" s="928"/>
    </row>
    <row r="947" spans="1:15">
      <c r="A947" s="925">
        <v>59</v>
      </c>
      <c r="B947" s="926" t="s">
        <v>2060</v>
      </c>
      <c r="C947" s="42"/>
      <c r="D947" s="926" t="s">
        <v>2047</v>
      </c>
      <c r="E947" s="42"/>
      <c r="F947" s="926"/>
      <c r="G947" s="926">
        <v>0</v>
      </c>
      <c r="H947" s="926">
        <v>0</v>
      </c>
      <c r="I947" s="42"/>
      <c r="J947" s="926"/>
      <c r="K947" s="926">
        <v>0</v>
      </c>
      <c r="L947" s="926">
        <v>0</v>
      </c>
      <c r="M947" s="42"/>
      <c r="N947" s="926">
        <v>0</v>
      </c>
      <c r="O947" s="927"/>
    </row>
    <row r="948" spans="1:15">
      <c r="A948" s="47">
        <v>60</v>
      </c>
      <c r="B948" s="48" t="s">
        <v>2061</v>
      </c>
      <c r="C948" s="42"/>
      <c r="D948" s="48" t="s">
        <v>2047</v>
      </c>
      <c r="E948" s="42"/>
      <c r="F948" s="48"/>
      <c r="G948" s="48">
        <v>0</v>
      </c>
      <c r="H948" s="48">
        <v>0</v>
      </c>
      <c r="I948" s="42"/>
      <c r="J948" s="48"/>
      <c r="K948" s="48">
        <v>0</v>
      </c>
      <c r="L948" s="48">
        <v>0</v>
      </c>
      <c r="M948" s="42"/>
      <c r="N948" s="48">
        <v>0</v>
      </c>
      <c r="O948" s="928"/>
    </row>
    <row r="949" spans="1:15">
      <c r="A949" s="925">
        <v>61</v>
      </c>
      <c r="B949" s="926" t="s">
        <v>2062</v>
      </c>
      <c r="C949" s="42"/>
      <c r="D949" s="926" t="s">
        <v>2047</v>
      </c>
      <c r="E949" s="42"/>
      <c r="F949" s="926"/>
      <c r="G949" s="926">
        <v>0</v>
      </c>
      <c r="H949" s="926">
        <v>0</v>
      </c>
      <c r="I949" s="42"/>
      <c r="J949" s="926"/>
      <c r="K949" s="926">
        <v>0</v>
      </c>
      <c r="L949" s="926">
        <v>0</v>
      </c>
      <c r="M949" s="42"/>
      <c r="N949" s="926">
        <v>0</v>
      </c>
      <c r="O949" s="927"/>
    </row>
    <row r="950" spans="1:15">
      <c r="A950" s="47">
        <v>62</v>
      </c>
      <c r="B950" s="48" t="s">
        <v>2063</v>
      </c>
      <c r="C950" s="42"/>
      <c r="D950" s="48" t="s">
        <v>2047</v>
      </c>
      <c r="E950" s="42"/>
      <c r="F950" s="48"/>
      <c r="G950" s="48">
        <v>0</v>
      </c>
      <c r="H950" s="48">
        <v>0</v>
      </c>
      <c r="I950" s="42"/>
      <c r="J950" s="48"/>
      <c r="K950" s="48">
        <v>0</v>
      </c>
      <c r="L950" s="48">
        <v>0</v>
      </c>
      <c r="M950" s="42"/>
      <c r="N950" s="48">
        <v>0</v>
      </c>
      <c r="O950" s="928"/>
    </row>
    <row r="951" spans="1:15">
      <c r="A951" s="925">
        <v>63</v>
      </c>
      <c r="B951" s="926" t="s">
        <v>2064</v>
      </c>
      <c r="C951" s="42"/>
      <c r="D951" s="926" t="s">
        <v>2047</v>
      </c>
      <c r="E951" s="42"/>
      <c r="F951" s="926"/>
      <c r="G951" s="926">
        <v>0</v>
      </c>
      <c r="H951" s="926">
        <v>0</v>
      </c>
      <c r="I951" s="42"/>
      <c r="J951" s="926"/>
      <c r="K951" s="926">
        <v>0</v>
      </c>
      <c r="L951" s="926">
        <v>0</v>
      </c>
      <c r="M951" s="42"/>
      <c r="N951" s="926">
        <v>0</v>
      </c>
      <c r="O951" s="927"/>
    </row>
    <row r="952" spans="1:15">
      <c r="A952" s="47">
        <v>64</v>
      </c>
      <c r="B952" s="48" t="s">
        <v>2065</v>
      </c>
      <c r="C952" s="42"/>
      <c r="D952" s="48"/>
      <c r="E952" s="42"/>
      <c r="F952" s="48"/>
      <c r="G952" s="48">
        <v>0</v>
      </c>
      <c r="H952" s="48">
        <v>0</v>
      </c>
      <c r="I952" s="42"/>
      <c r="J952" s="48"/>
      <c r="K952" s="48">
        <v>0</v>
      </c>
      <c r="L952" s="48">
        <v>0</v>
      </c>
      <c r="M952" s="42"/>
      <c r="N952" s="48">
        <v>0</v>
      </c>
      <c r="O952" s="928"/>
    </row>
    <row r="953" spans="1:15">
      <c r="A953" s="49"/>
      <c r="B953" s="49"/>
      <c r="C953" s="50"/>
      <c r="D953" s="51"/>
      <c r="E953" s="42" t="s">
        <v>640</v>
      </c>
      <c r="F953" s="51"/>
      <c r="G953" s="51"/>
      <c r="H953" s="51"/>
      <c r="I953" s="50"/>
      <c r="J953" s="51"/>
      <c r="K953" s="51"/>
      <c r="L953" s="51"/>
      <c r="M953" s="51"/>
      <c r="N953" s="51"/>
      <c r="O953" s="49"/>
    </row>
    <row r="954" spans="1:15">
      <c r="A954" s="1366" t="s">
        <v>2172</v>
      </c>
      <c r="B954" s="1366"/>
      <c r="C954" s="42"/>
      <c r="D954" s="929"/>
      <c r="E954" s="42" t="s">
        <v>640</v>
      </c>
      <c r="F954" s="929">
        <v>0</v>
      </c>
      <c r="G954" s="929">
        <v>0</v>
      </c>
      <c r="H954" s="929">
        <v>0</v>
      </c>
      <c r="I954" s="42"/>
      <c r="J954" s="929">
        <v>26424700</v>
      </c>
      <c r="K954" s="929">
        <v>-26424700</v>
      </c>
      <c r="L954" s="929">
        <v>0</v>
      </c>
      <c r="M954" s="42"/>
      <c r="N954" s="929">
        <v>0</v>
      </c>
      <c r="O954" s="930"/>
    </row>
    <row r="955" spans="1:15">
      <c r="A955" s="925">
        <v>65</v>
      </c>
      <c r="B955" s="926" t="s">
        <v>1217</v>
      </c>
      <c r="C955" s="42"/>
      <c r="D955" s="926" t="s">
        <v>1163</v>
      </c>
      <c r="E955" s="42" t="s">
        <v>640</v>
      </c>
      <c r="F955" s="926"/>
      <c r="G955" s="926">
        <v>0</v>
      </c>
      <c r="H955" s="926">
        <v>0</v>
      </c>
      <c r="I955" s="42"/>
      <c r="J955" s="926">
        <v>26424700</v>
      </c>
      <c r="K955" s="926">
        <v>-26424700</v>
      </c>
      <c r="L955" s="926">
        <v>0</v>
      </c>
      <c r="M955" s="42"/>
      <c r="N955" s="926">
        <v>0</v>
      </c>
      <c r="O955" s="927"/>
    </row>
    <row r="956" spans="1:15">
      <c r="A956" s="47">
        <v>66</v>
      </c>
      <c r="B956" s="48" t="s">
        <v>1218</v>
      </c>
      <c r="C956" s="42"/>
      <c r="D956" s="48" t="s">
        <v>1164</v>
      </c>
      <c r="E956" s="42" t="s">
        <v>640</v>
      </c>
      <c r="F956" s="48"/>
      <c r="G956" s="48">
        <v>0</v>
      </c>
      <c r="H956" s="48">
        <v>0</v>
      </c>
      <c r="I956" s="42"/>
      <c r="J956" s="48"/>
      <c r="K956" s="48">
        <v>0</v>
      </c>
      <c r="L956" s="48">
        <v>0</v>
      </c>
      <c r="M956" s="42"/>
      <c r="N956" s="48">
        <v>0</v>
      </c>
      <c r="O956" s="928"/>
    </row>
    <row r="957" spans="1:15">
      <c r="A957" s="925">
        <v>67</v>
      </c>
      <c r="B957" s="926" t="s">
        <v>1219</v>
      </c>
      <c r="C957" s="42"/>
      <c r="D957" s="926" t="s">
        <v>2066</v>
      </c>
      <c r="E957" s="42" t="s">
        <v>640</v>
      </c>
      <c r="F957" s="926"/>
      <c r="G957" s="926">
        <v>0</v>
      </c>
      <c r="H957" s="926">
        <v>0</v>
      </c>
      <c r="I957" s="42"/>
      <c r="J957" s="926"/>
      <c r="K957" s="926">
        <v>0</v>
      </c>
      <c r="L957" s="926">
        <v>0</v>
      </c>
      <c r="M957" s="42"/>
      <c r="N957" s="926">
        <v>0</v>
      </c>
      <c r="O957" s="927"/>
    </row>
    <row r="958" spans="1:15">
      <c r="A958" s="47">
        <v>68</v>
      </c>
      <c r="B958" s="48" t="s">
        <v>1189</v>
      </c>
      <c r="C958" s="42"/>
      <c r="D958" s="48" t="s">
        <v>1165</v>
      </c>
      <c r="E958" s="42" t="s">
        <v>640</v>
      </c>
      <c r="F958" s="48"/>
      <c r="G958" s="48">
        <v>0</v>
      </c>
      <c r="H958" s="48">
        <v>0</v>
      </c>
      <c r="I958" s="42"/>
      <c r="J958" s="48"/>
      <c r="K958" s="48">
        <v>0</v>
      </c>
      <c r="L958" s="48">
        <v>0</v>
      </c>
      <c r="M958" s="42"/>
      <c r="N958" s="48">
        <v>0</v>
      </c>
      <c r="O958" s="928"/>
    </row>
  </sheetData>
  <mergeCells count="176">
    <mergeCell ref="A912:B912"/>
    <mergeCell ref="A936:B936"/>
    <mergeCell ref="A942:B942"/>
    <mergeCell ref="A954:B954"/>
    <mergeCell ref="A878:B878"/>
    <mergeCell ref="A885:B885"/>
    <mergeCell ref="A892:B892"/>
    <mergeCell ref="A896:B896"/>
    <mergeCell ref="A900:B900"/>
    <mergeCell ref="D876:D877"/>
    <mergeCell ref="F876:H876"/>
    <mergeCell ref="J876:L876"/>
    <mergeCell ref="N876:N877"/>
    <mergeCell ref="O876:O877"/>
    <mergeCell ref="A825:B825"/>
    <mergeCell ref="A849:B849"/>
    <mergeCell ref="A855:B855"/>
    <mergeCell ref="A867:B867"/>
    <mergeCell ref="A876:A877"/>
    <mergeCell ref="B876:B877"/>
    <mergeCell ref="A791:B791"/>
    <mergeCell ref="A798:B798"/>
    <mergeCell ref="A805:B805"/>
    <mergeCell ref="A809:B809"/>
    <mergeCell ref="A813:B813"/>
    <mergeCell ref="D789:D790"/>
    <mergeCell ref="F789:H789"/>
    <mergeCell ref="J789:L789"/>
    <mergeCell ref="N789:N790"/>
    <mergeCell ref="O789:O790"/>
    <mergeCell ref="A761:B761"/>
    <mergeCell ref="A767:B767"/>
    <mergeCell ref="A779:B779"/>
    <mergeCell ref="A789:A790"/>
    <mergeCell ref="B789:B790"/>
    <mergeCell ref="A710:B710"/>
    <mergeCell ref="A717:B717"/>
    <mergeCell ref="A721:B721"/>
    <mergeCell ref="A725:B725"/>
    <mergeCell ref="A737:B737"/>
    <mergeCell ref="F701:H701"/>
    <mergeCell ref="J701:L701"/>
    <mergeCell ref="N701:N702"/>
    <mergeCell ref="O701:O702"/>
    <mergeCell ref="A703:B703"/>
    <mergeCell ref="A679:B679"/>
    <mergeCell ref="A691:B691"/>
    <mergeCell ref="A701:A702"/>
    <mergeCell ref="B701:B702"/>
    <mergeCell ref="D701:D702"/>
    <mergeCell ref="A629:B629"/>
    <mergeCell ref="A633:B633"/>
    <mergeCell ref="A637:B637"/>
    <mergeCell ref="A649:B649"/>
    <mergeCell ref="A673:B673"/>
    <mergeCell ref="J613:L613"/>
    <mergeCell ref="N613:N614"/>
    <mergeCell ref="O613:O614"/>
    <mergeCell ref="A615:B615"/>
    <mergeCell ref="A622:B622"/>
    <mergeCell ref="A604:B604"/>
    <mergeCell ref="A613:A614"/>
    <mergeCell ref="B613:B614"/>
    <mergeCell ref="D613:D614"/>
    <mergeCell ref="F613:H613"/>
    <mergeCell ref="A546:B546"/>
    <mergeCell ref="A550:B550"/>
    <mergeCell ref="A562:B562"/>
    <mergeCell ref="A586:B586"/>
    <mergeCell ref="A592:B592"/>
    <mergeCell ref="N526:N527"/>
    <mergeCell ref="O526:O527"/>
    <mergeCell ref="A528:B528"/>
    <mergeCell ref="A535:B535"/>
    <mergeCell ref="A542:B542"/>
    <mergeCell ref="A526:A527"/>
    <mergeCell ref="B526:B527"/>
    <mergeCell ref="D526:D527"/>
    <mergeCell ref="F526:H526"/>
    <mergeCell ref="J526:L526"/>
    <mergeCell ref="A465:B465"/>
    <mergeCell ref="A477:B477"/>
    <mergeCell ref="A501:B501"/>
    <mergeCell ref="A507:B507"/>
    <mergeCell ref="A519:B519"/>
    <mergeCell ref="O441:O442"/>
    <mergeCell ref="A443:B443"/>
    <mergeCell ref="A450:B450"/>
    <mergeCell ref="A457:B457"/>
    <mergeCell ref="A461:B461"/>
    <mergeCell ref="A431:B431"/>
    <mergeCell ref="A441:A442"/>
    <mergeCell ref="B441:B442"/>
    <mergeCell ref="D441:D442"/>
    <mergeCell ref="F441:H441"/>
    <mergeCell ref="D353:D354"/>
    <mergeCell ref="F353:H353"/>
    <mergeCell ref="J353:L353"/>
    <mergeCell ref="N353:N354"/>
    <mergeCell ref="A355:B355"/>
    <mergeCell ref="A362:B362"/>
    <mergeCell ref="A369:B369"/>
    <mergeCell ref="A373:B373"/>
    <mergeCell ref="A377:B377"/>
    <mergeCell ref="A389:B389"/>
    <mergeCell ref="A413:B413"/>
    <mergeCell ref="A419:B419"/>
    <mergeCell ref="J441:L441"/>
    <mergeCell ref="N441:N442"/>
    <mergeCell ref="O353:O354"/>
    <mergeCell ref="A302:B302"/>
    <mergeCell ref="A326:B326"/>
    <mergeCell ref="A344:B344"/>
    <mergeCell ref="A353:A354"/>
    <mergeCell ref="B353:B354"/>
    <mergeCell ref="O265:O266"/>
    <mergeCell ref="A267:B267"/>
    <mergeCell ref="A282:B282"/>
    <mergeCell ref="A286:B286"/>
    <mergeCell ref="A290:B290"/>
    <mergeCell ref="A332:B332"/>
    <mergeCell ref="A275:B275"/>
    <mergeCell ref="A243:B243"/>
    <mergeCell ref="A255:B255"/>
    <mergeCell ref="A265:A266"/>
    <mergeCell ref="B265:B266"/>
    <mergeCell ref="D265:D266"/>
    <mergeCell ref="N177:N178"/>
    <mergeCell ref="O177:O178"/>
    <mergeCell ref="A179:B179"/>
    <mergeCell ref="A186:B186"/>
    <mergeCell ref="A193:B193"/>
    <mergeCell ref="D177:D178"/>
    <mergeCell ref="F177:H177"/>
    <mergeCell ref="J177:L177"/>
    <mergeCell ref="A197:B197"/>
    <mergeCell ref="A201:B201"/>
    <mergeCell ref="A213:B213"/>
    <mergeCell ref="A237:B237"/>
    <mergeCell ref="F265:H265"/>
    <mergeCell ref="J265:L265"/>
    <mergeCell ref="N265:N266"/>
    <mergeCell ref="A127:B127"/>
    <mergeCell ref="A157:B157"/>
    <mergeCell ref="A169:B169"/>
    <mergeCell ref="A177:A178"/>
    <mergeCell ref="B177:B178"/>
    <mergeCell ref="A93:B93"/>
    <mergeCell ref="A100:B100"/>
    <mergeCell ref="A107:B107"/>
    <mergeCell ref="A111:B111"/>
    <mergeCell ref="A115:B115"/>
    <mergeCell ref="A151:B151"/>
    <mergeCell ref="O4:O5"/>
    <mergeCell ref="A64:B64"/>
    <mergeCell ref="A82:B82"/>
    <mergeCell ref="A91:A92"/>
    <mergeCell ref="B91:B92"/>
    <mergeCell ref="D91:D92"/>
    <mergeCell ref="F91:H91"/>
    <mergeCell ref="J91:L91"/>
    <mergeCell ref="N91:N92"/>
    <mergeCell ref="O91:O92"/>
    <mergeCell ref="N4:N5"/>
    <mergeCell ref="A4:A5"/>
    <mergeCell ref="B4:B5"/>
    <mergeCell ref="D4:D5"/>
    <mergeCell ref="F4:H4"/>
    <mergeCell ref="J4:L4"/>
    <mergeCell ref="A40:B40"/>
    <mergeCell ref="A6:B6"/>
    <mergeCell ref="A13:B13"/>
    <mergeCell ref="A20:B20"/>
    <mergeCell ref="A24:B24"/>
    <mergeCell ref="A28:B28"/>
    <mergeCell ref="A70:B70"/>
  </mergeCells>
  <dataValidations count="1">
    <dataValidation type="list" allowBlank="1" showInputMessage="1" showErrorMessage="1" sqref="O6:O86" xr:uid="{EDF742D9-5D76-48C8-A25F-18956F1FB845}">
      <formula1>FinalDiff</formula1>
    </dataValidation>
  </dataValidations>
  <pageMargins left="0.7" right="0.7" top="0.75" bottom="0.75" header="0.3" footer="0.3"/>
  <pageSetup paperSize="9" scale="83" fitToHeight="0" orientation="landscape"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0969-D2A0-432F-9568-DDE512E54250}">
  <sheetPr codeName="Feuil18"/>
  <dimension ref="A1:G65"/>
  <sheetViews>
    <sheetView zoomScale="90" zoomScaleNormal="90" workbookViewId="0">
      <selection activeCell="C1" sqref="C1:C2"/>
    </sheetView>
  </sheetViews>
  <sheetFormatPr baseColWidth="10" defaultColWidth="9.33203125" defaultRowHeight="17"/>
  <cols>
    <col min="1" max="1" width="9.33203125" style="366"/>
    <col min="2" max="2" width="80.33203125" style="363" customWidth="1"/>
    <col min="3" max="3" width="14.1640625" style="363" bestFit="1" customWidth="1"/>
    <col min="4" max="4" width="10.1640625" style="363" customWidth="1"/>
    <col min="5" max="5" width="6.33203125" style="363" bestFit="1" customWidth="1"/>
    <col min="6" max="6" width="13.6640625" style="385" customWidth="1"/>
    <col min="7" max="7" width="15.6640625" style="363" customWidth="1"/>
    <col min="8" max="16384" width="9.33203125" style="363"/>
  </cols>
  <sheetData>
    <row r="1" spans="1:7" ht="18" thickBot="1">
      <c r="A1" s="1375" t="s">
        <v>280</v>
      </c>
      <c r="B1" s="1375" t="s">
        <v>281</v>
      </c>
      <c r="C1" s="1375" t="s">
        <v>1397</v>
      </c>
      <c r="D1" s="1377" t="s">
        <v>263</v>
      </c>
      <c r="E1" s="1377"/>
      <c r="F1" s="1375" t="s">
        <v>282</v>
      </c>
      <c r="G1" s="1375" t="s">
        <v>283</v>
      </c>
    </row>
    <row r="2" spans="1:7" ht="27" thickBot="1">
      <c r="A2" s="1376"/>
      <c r="B2" s="1376"/>
      <c r="C2" s="1376"/>
      <c r="D2" s="374" t="s">
        <v>265</v>
      </c>
      <c r="E2" s="374" t="s">
        <v>1283</v>
      </c>
      <c r="F2" s="1376"/>
      <c r="G2" s="1376"/>
    </row>
    <row r="3" spans="1:7" ht="90">
      <c r="A3" s="379" t="s">
        <v>284</v>
      </c>
      <c r="B3" s="380" t="s">
        <v>1370</v>
      </c>
      <c r="C3" s="381" t="s">
        <v>285</v>
      </c>
      <c r="D3" s="381" t="s">
        <v>285</v>
      </c>
      <c r="E3" s="381" t="s">
        <v>285</v>
      </c>
      <c r="F3" s="381" t="s">
        <v>286</v>
      </c>
      <c r="G3" s="381" t="s">
        <v>287</v>
      </c>
    </row>
    <row r="4" spans="1:7" ht="36">
      <c r="A4" s="382" t="s">
        <v>284</v>
      </c>
      <c r="B4" s="383" t="s">
        <v>1371</v>
      </c>
      <c r="C4" s="384" t="s">
        <v>285</v>
      </c>
      <c r="D4" s="384" t="s">
        <v>285</v>
      </c>
      <c r="E4" s="384" t="s">
        <v>285</v>
      </c>
      <c r="F4" s="384" t="s">
        <v>286</v>
      </c>
      <c r="G4" s="384" t="s">
        <v>288</v>
      </c>
    </row>
    <row r="5" spans="1:7" ht="72">
      <c r="A5" s="379" t="s">
        <v>289</v>
      </c>
      <c r="B5" s="380" t="s">
        <v>1372</v>
      </c>
      <c r="C5" s="381" t="s">
        <v>285</v>
      </c>
      <c r="D5" s="381" t="s">
        <v>285</v>
      </c>
      <c r="E5" s="381"/>
      <c r="F5" s="381" t="s">
        <v>290</v>
      </c>
      <c r="G5" s="381" t="s">
        <v>291</v>
      </c>
    </row>
    <row r="6" spans="1:7" ht="90">
      <c r="A6" s="382" t="s">
        <v>292</v>
      </c>
      <c r="B6" s="383" t="s">
        <v>1373</v>
      </c>
      <c r="C6" s="384" t="s">
        <v>285</v>
      </c>
      <c r="D6" s="384" t="s">
        <v>285</v>
      </c>
      <c r="E6" s="384"/>
      <c r="F6" s="384" t="s">
        <v>290</v>
      </c>
      <c r="G6" s="384" t="s">
        <v>293</v>
      </c>
    </row>
    <row r="7" spans="1:7" ht="72">
      <c r="A7" s="379" t="s">
        <v>294</v>
      </c>
      <c r="B7" s="380" t="s">
        <v>1374</v>
      </c>
      <c r="C7" s="381" t="s">
        <v>285</v>
      </c>
      <c r="D7" s="381" t="s">
        <v>285</v>
      </c>
      <c r="E7" s="381"/>
      <c r="F7" s="381" t="s">
        <v>295</v>
      </c>
      <c r="G7" s="381" t="s">
        <v>291</v>
      </c>
    </row>
    <row r="8" spans="1:7" ht="90">
      <c r="A8" s="382" t="s">
        <v>2218</v>
      </c>
      <c r="B8" s="383" t="s">
        <v>1375</v>
      </c>
      <c r="C8" s="384" t="s">
        <v>285</v>
      </c>
      <c r="D8" s="384" t="s">
        <v>285</v>
      </c>
      <c r="E8" s="384"/>
      <c r="F8" s="384" t="s">
        <v>295</v>
      </c>
      <c r="G8" s="384" t="s">
        <v>293</v>
      </c>
    </row>
    <row r="9" spans="1:7" ht="90">
      <c r="A9" s="379">
        <v>16</v>
      </c>
      <c r="B9" s="380" t="s">
        <v>1376</v>
      </c>
      <c r="C9" s="381"/>
      <c r="D9" s="381" t="s">
        <v>285</v>
      </c>
      <c r="E9" s="381"/>
      <c r="F9" s="381" t="s">
        <v>296</v>
      </c>
      <c r="G9" s="381" t="s">
        <v>297</v>
      </c>
    </row>
    <row r="10" spans="1:7" ht="126">
      <c r="A10" s="382">
        <v>17</v>
      </c>
      <c r="B10" s="383" t="s">
        <v>1288</v>
      </c>
      <c r="C10" s="384"/>
      <c r="D10" s="384" t="s">
        <v>285</v>
      </c>
      <c r="E10" s="384"/>
      <c r="F10" s="384" t="s">
        <v>296</v>
      </c>
      <c r="G10" s="384" t="s">
        <v>297</v>
      </c>
    </row>
    <row r="11" spans="1:7" ht="36">
      <c r="A11" s="379">
        <v>18</v>
      </c>
      <c r="B11" s="380" t="s">
        <v>1377</v>
      </c>
      <c r="C11" s="381"/>
      <c r="D11" s="381" t="s">
        <v>285</v>
      </c>
      <c r="E11" s="381"/>
      <c r="F11" s="381" t="s">
        <v>296</v>
      </c>
      <c r="G11" s="381" t="s">
        <v>298</v>
      </c>
    </row>
    <row r="12" spans="1:7" ht="126">
      <c r="A12" s="382">
        <v>19</v>
      </c>
      <c r="B12" s="383" t="s">
        <v>1289</v>
      </c>
      <c r="C12" s="384" t="s">
        <v>285</v>
      </c>
      <c r="D12" s="384" t="s">
        <v>285</v>
      </c>
      <c r="E12" s="384"/>
      <c r="F12" s="384" t="s">
        <v>299</v>
      </c>
      <c r="G12" s="384" t="s">
        <v>291</v>
      </c>
    </row>
    <row r="13" spans="1:7" ht="72">
      <c r="A13" s="379">
        <v>20</v>
      </c>
      <c r="B13" s="380" t="s">
        <v>1378</v>
      </c>
      <c r="C13" s="381" t="s">
        <v>285</v>
      </c>
      <c r="D13" s="381" t="s">
        <v>285</v>
      </c>
      <c r="E13" s="381"/>
      <c r="F13" s="381" t="s">
        <v>300</v>
      </c>
      <c r="G13" s="381" t="s">
        <v>301</v>
      </c>
    </row>
    <row r="14" spans="1:7" ht="54">
      <c r="A14" s="382">
        <v>21</v>
      </c>
      <c r="B14" s="383" t="s">
        <v>1379</v>
      </c>
      <c r="C14" s="384" t="s">
        <v>285</v>
      </c>
      <c r="D14" s="384" t="s">
        <v>285</v>
      </c>
      <c r="E14" s="384"/>
      <c r="F14" s="384" t="s">
        <v>300</v>
      </c>
      <c r="G14" s="384" t="s">
        <v>291</v>
      </c>
    </row>
    <row r="15" spans="1:7" ht="18">
      <c r="A15" s="379"/>
      <c r="B15" s="380"/>
      <c r="C15" s="381"/>
      <c r="D15" s="381"/>
      <c r="E15" s="381"/>
      <c r="F15" s="381" t="s">
        <v>302</v>
      </c>
      <c r="G15" s="381"/>
    </row>
    <row r="16" spans="1:7" ht="36">
      <c r="A16" s="382">
        <v>22</v>
      </c>
      <c r="B16" s="383" t="s">
        <v>1380</v>
      </c>
      <c r="C16" s="384" t="s">
        <v>285</v>
      </c>
      <c r="D16" s="384" t="s">
        <v>285</v>
      </c>
      <c r="E16" s="384"/>
      <c r="F16" s="384" t="s">
        <v>296</v>
      </c>
      <c r="G16" s="384" t="s">
        <v>291</v>
      </c>
    </row>
    <row r="17" spans="1:7" ht="36">
      <c r="A17" s="379">
        <v>23</v>
      </c>
      <c r="B17" s="380" t="s">
        <v>1290</v>
      </c>
      <c r="C17" s="381" t="s">
        <v>285</v>
      </c>
      <c r="D17" s="381" t="s">
        <v>285</v>
      </c>
      <c r="E17" s="381"/>
      <c r="F17" s="381" t="s">
        <v>296</v>
      </c>
      <c r="G17" s="381" t="s">
        <v>291</v>
      </c>
    </row>
    <row r="18" spans="1:7" ht="54">
      <c r="A18" s="382">
        <v>24</v>
      </c>
      <c r="B18" s="383" t="s">
        <v>1381</v>
      </c>
      <c r="C18" s="384" t="s">
        <v>285</v>
      </c>
      <c r="D18" s="384" t="s">
        <v>285</v>
      </c>
      <c r="E18" s="384"/>
      <c r="F18" s="384" t="s">
        <v>296</v>
      </c>
      <c r="G18" s="384" t="s">
        <v>291</v>
      </c>
    </row>
    <row r="19" spans="1:7" ht="72">
      <c r="A19" s="379">
        <v>25</v>
      </c>
      <c r="B19" s="380" t="s">
        <v>1291</v>
      </c>
      <c r="C19" s="381" t="s">
        <v>285</v>
      </c>
      <c r="D19" s="381" t="s">
        <v>285</v>
      </c>
      <c r="E19" s="381"/>
      <c r="F19" s="381" t="s">
        <v>296</v>
      </c>
      <c r="G19" s="381" t="s">
        <v>291</v>
      </c>
    </row>
    <row r="20" spans="1:7" ht="54">
      <c r="A20" s="382">
        <v>26</v>
      </c>
      <c r="B20" s="383" t="s">
        <v>1382</v>
      </c>
      <c r="C20" s="384"/>
      <c r="D20" s="384" t="s">
        <v>285</v>
      </c>
      <c r="E20" s="384"/>
      <c r="F20" s="384" t="s">
        <v>296</v>
      </c>
      <c r="G20" s="384" t="s">
        <v>291</v>
      </c>
    </row>
    <row r="21" spans="1:7" ht="36">
      <c r="A21" s="379">
        <v>27</v>
      </c>
      <c r="B21" s="380" t="s">
        <v>1292</v>
      </c>
      <c r="C21" s="381"/>
      <c r="D21" s="381" t="s">
        <v>285</v>
      </c>
      <c r="E21" s="381"/>
      <c r="F21" s="381" t="s">
        <v>296</v>
      </c>
      <c r="G21" s="381" t="s">
        <v>293</v>
      </c>
    </row>
    <row r="22" spans="1:7" ht="54">
      <c r="A22" s="382">
        <v>28</v>
      </c>
      <c r="B22" s="383" t="s">
        <v>1383</v>
      </c>
      <c r="C22" s="384"/>
      <c r="D22" s="384" t="s">
        <v>285</v>
      </c>
      <c r="E22" s="384" t="s">
        <v>285</v>
      </c>
      <c r="F22" s="384" t="s">
        <v>296</v>
      </c>
      <c r="G22" s="384" t="s">
        <v>291</v>
      </c>
    </row>
    <row r="23" spans="1:7" ht="18">
      <c r="A23" s="379">
        <v>29</v>
      </c>
      <c r="B23" s="380" t="s">
        <v>1293</v>
      </c>
      <c r="C23" s="381"/>
      <c r="D23" s="381" t="s">
        <v>285</v>
      </c>
      <c r="E23" s="381" t="s">
        <v>285</v>
      </c>
      <c r="F23" s="381" t="s">
        <v>296</v>
      </c>
      <c r="G23" s="381" t="s">
        <v>13</v>
      </c>
    </row>
    <row r="24" spans="1:7" ht="54">
      <c r="A24" s="382">
        <v>30</v>
      </c>
      <c r="B24" s="383" t="s">
        <v>1384</v>
      </c>
      <c r="C24" s="384"/>
      <c r="D24" s="384" t="s">
        <v>285</v>
      </c>
      <c r="E24" s="384" t="s">
        <v>285</v>
      </c>
      <c r="F24" s="384" t="s">
        <v>296</v>
      </c>
      <c r="G24" s="384" t="s">
        <v>303</v>
      </c>
    </row>
    <row r="25" spans="1:7" ht="72">
      <c r="A25" s="379">
        <v>31</v>
      </c>
      <c r="B25" s="380" t="s">
        <v>1385</v>
      </c>
      <c r="C25" s="381" t="s">
        <v>285</v>
      </c>
      <c r="D25" s="381" t="s">
        <v>285</v>
      </c>
      <c r="E25" s="381" t="s">
        <v>285</v>
      </c>
      <c r="F25" s="381" t="s">
        <v>296</v>
      </c>
      <c r="G25" s="381" t="s">
        <v>303</v>
      </c>
    </row>
    <row r="26" spans="1:7" ht="54">
      <c r="A26" s="382">
        <v>32</v>
      </c>
      <c r="B26" s="383" t="s">
        <v>1386</v>
      </c>
      <c r="C26" s="384" t="s">
        <v>285</v>
      </c>
      <c r="D26" s="384" t="s">
        <v>285</v>
      </c>
      <c r="E26" s="384" t="s">
        <v>285</v>
      </c>
      <c r="F26" s="384" t="s">
        <v>296</v>
      </c>
      <c r="G26" s="384" t="s">
        <v>303</v>
      </c>
    </row>
    <row r="27" spans="1:7" ht="72">
      <c r="A27" s="379">
        <v>33</v>
      </c>
      <c r="B27" s="380" t="s">
        <v>1387</v>
      </c>
      <c r="C27" s="381" t="s">
        <v>285</v>
      </c>
      <c r="D27" s="381"/>
      <c r="E27" s="381" t="s">
        <v>285</v>
      </c>
      <c r="F27" s="381" t="s">
        <v>296</v>
      </c>
      <c r="G27" s="381" t="s">
        <v>303</v>
      </c>
    </row>
    <row r="28" spans="1:7" ht="36">
      <c r="A28" s="382">
        <v>34</v>
      </c>
      <c r="B28" s="383" t="s">
        <v>1388</v>
      </c>
      <c r="C28" s="384" t="s">
        <v>285</v>
      </c>
      <c r="D28" s="384"/>
      <c r="E28" s="384" t="s">
        <v>285</v>
      </c>
      <c r="F28" s="384" t="s">
        <v>296</v>
      </c>
      <c r="G28" s="384" t="s">
        <v>303</v>
      </c>
    </row>
    <row r="29" spans="1:7" ht="54">
      <c r="A29" s="379">
        <v>35</v>
      </c>
      <c r="B29" s="380" t="s">
        <v>1294</v>
      </c>
      <c r="C29" s="381"/>
      <c r="D29" s="381" t="s">
        <v>285</v>
      </c>
      <c r="E29" s="381" t="s">
        <v>285</v>
      </c>
      <c r="F29" s="381" t="s">
        <v>296</v>
      </c>
      <c r="G29" s="381" t="s">
        <v>303</v>
      </c>
    </row>
    <row r="30" spans="1:7" ht="54">
      <c r="A30" s="379">
        <v>36</v>
      </c>
      <c r="B30" s="380" t="s">
        <v>1295</v>
      </c>
      <c r="C30" s="381"/>
      <c r="D30" s="381" t="s">
        <v>285</v>
      </c>
      <c r="E30" s="381" t="s">
        <v>285</v>
      </c>
      <c r="F30" s="381" t="s">
        <v>296</v>
      </c>
      <c r="G30" s="381" t="s">
        <v>303</v>
      </c>
    </row>
    <row r="31" spans="1:7" ht="72">
      <c r="A31" s="382">
        <v>37</v>
      </c>
      <c r="B31" s="383" t="s">
        <v>1389</v>
      </c>
      <c r="C31" s="384"/>
      <c r="D31" s="384" t="s">
        <v>285</v>
      </c>
      <c r="E31" s="384" t="s">
        <v>285</v>
      </c>
      <c r="F31" s="384" t="s">
        <v>296</v>
      </c>
      <c r="G31" s="384" t="s">
        <v>288</v>
      </c>
    </row>
    <row r="32" spans="1:7" ht="90">
      <c r="A32" s="379">
        <v>38</v>
      </c>
      <c r="B32" s="380" t="s">
        <v>1284</v>
      </c>
      <c r="C32" s="381" t="s">
        <v>285</v>
      </c>
      <c r="D32" s="381"/>
      <c r="E32" s="381" t="s">
        <v>285</v>
      </c>
      <c r="F32" s="381" t="s">
        <v>296</v>
      </c>
      <c r="G32" s="381" t="s">
        <v>288</v>
      </c>
    </row>
    <row r="33" spans="1:7" ht="54">
      <c r="A33" s="382">
        <v>39</v>
      </c>
      <c r="B33" s="383" t="s">
        <v>304</v>
      </c>
      <c r="C33" s="384"/>
      <c r="D33" s="384" t="s">
        <v>285</v>
      </c>
      <c r="E33" s="384" t="s">
        <v>285</v>
      </c>
      <c r="F33" s="384" t="s">
        <v>296</v>
      </c>
      <c r="G33" s="384" t="s">
        <v>288</v>
      </c>
    </row>
    <row r="34" spans="1:7" ht="54">
      <c r="A34" s="379">
        <v>40</v>
      </c>
      <c r="B34" s="380" t="s">
        <v>1296</v>
      </c>
      <c r="C34" s="381"/>
      <c r="D34" s="381" t="s">
        <v>25</v>
      </c>
      <c r="E34" s="381"/>
      <c r="F34" s="381" t="s">
        <v>296</v>
      </c>
      <c r="G34" s="381" t="s">
        <v>305</v>
      </c>
    </row>
    <row r="35" spans="1:7" ht="36">
      <c r="A35" s="382">
        <v>41</v>
      </c>
      <c r="B35" s="383" t="s">
        <v>1390</v>
      </c>
      <c r="C35" s="384"/>
      <c r="D35" s="384" t="s">
        <v>285</v>
      </c>
      <c r="E35" s="384" t="s">
        <v>285</v>
      </c>
      <c r="F35" s="384" t="s">
        <v>296</v>
      </c>
      <c r="G35" s="384" t="s">
        <v>297</v>
      </c>
    </row>
    <row r="36" spans="1:7" ht="54">
      <c r="A36" s="379">
        <v>42</v>
      </c>
      <c r="B36" s="380" t="s">
        <v>1297</v>
      </c>
      <c r="C36" s="381"/>
      <c r="D36" s="381" t="s">
        <v>285</v>
      </c>
      <c r="E36" s="381" t="s">
        <v>285</v>
      </c>
      <c r="F36" s="381" t="s">
        <v>296</v>
      </c>
      <c r="G36" s="381" t="s">
        <v>303</v>
      </c>
    </row>
    <row r="37" spans="1:7" ht="72">
      <c r="A37" s="382">
        <v>43</v>
      </c>
      <c r="B37" s="383" t="s">
        <v>1391</v>
      </c>
      <c r="C37" s="384"/>
      <c r="D37" s="384" t="s">
        <v>285</v>
      </c>
      <c r="E37" s="384" t="s">
        <v>285</v>
      </c>
      <c r="F37" s="384" t="s">
        <v>296</v>
      </c>
      <c r="G37" s="384" t="s">
        <v>303</v>
      </c>
    </row>
    <row r="38" spans="1:7" ht="72">
      <c r="A38" s="379">
        <v>44</v>
      </c>
      <c r="B38" s="380" t="s">
        <v>1298</v>
      </c>
      <c r="C38" s="381"/>
      <c r="D38" s="381"/>
      <c r="E38" s="381"/>
      <c r="F38" s="381" t="s">
        <v>296</v>
      </c>
      <c r="G38" s="381" t="s">
        <v>303</v>
      </c>
    </row>
    <row r="39" spans="1:7" ht="54">
      <c r="A39" s="382">
        <v>45</v>
      </c>
      <c r="B39" s="383" t="s">
        <v>306</v>
      </c>
      <c r="C39" s="384"/>
      <c r="D39" s="384" t="s">
        <v>285</v>
      </c>
      <c r="E39" s="384" t="s">
        <v>285</v>
      </c>
      <c r="F39" s="384" t="s">
        <v>296</v>
      </c>
      <c r="G39" s="384" t="s">
        <v>303</v>
      </c>
    </row>
    <row r="40" spans="1:7" ht="90">
      <c r="A40" s="379">
        <v>46</v>
      </c>
      <c r="B40" s="380" t="s">
        <v>1392</v>
      </c>
      <c r="C40" s="381"/>
      <c r="D40" s="381" t="s">
        <v>285</v>
      </c>
      <c r="E40" s="381" t="s">
        <v>285</v>
      </c>
      <c r="F40" s="381" t="s">
        <v>296</v>
      </c>
      <c r="G40" s="381" t="s">
        <v>303</v>
      </c>
    </row>
    <row r="41" spans="1:7" ht="72">
      <c r="A41" s="382">
        <v>47</v>
      </c>
      <c r="B41" s="383" t="s">
        <v>307</v>
      </c>
      <c r="C41" s="384"/>
      <c r="D41" s="384" t="s">
        <v>285</v>
      </c>
      <c r="E41" s="384" t="s">
        <v>285</v>
      </c>
      <c r="F41" s="384" t="s">
        <v>296</v>
      </c>
      <c r="G41" s="384" t="s">
        <v>1285</v>
      </c>
    </row>
    <row r="42" spans="1:7" ht="36">
      <c r="A42" s="379">
        <v>48</v>
      </c>
      <c r="B42" s="380" t="s">
        <v>1299</v>
      </c>
      <c r="C42" s="381"/>
      <c r="D42" s="381"/>
      <c r="E42" s="381" t="s">
        <v>285</v>
      </c>
      <c r="F42" s="381" t="s">
        <v>296</v>
      </c>
      <c r="G42" s="381" t="s">
        <v>309</v>
      </c>
    </row>
    <row r="43" spans="1:7" ht="162">
      <c r="A43" s="382">
        <v>49</v>
      </c>
      <c r="B43" s="383" t="s">
        <v>1393</v>
      </c>
      <c r="C43" s="384"/>
      <c r="D43" s="384"/>
      <c r="E43" s="384" t="s">
        <v>285</v>
      </c>
      <c r="F43" s="384" t="s">
        <v>296</v>
      </c>
      <c r="G43" s="384" t="s">
        <v>310</v>
      </c>
    </row>
    <row r="44" spans="1:7" ht="54">
      <c r="A44" s="379">
        <v>50</v>
      </c>
      <c r="B44" s="380" t="s">
        <v>1300</v>
      </c>
      <c r="C44" s="381"/>
      <c r="D44" s="381" t="s">
        <v>285</v>
      </c>
      <c r="E44" s="381" t="s">
        <v>285</v>
      </c>
      <c r="F44" s="381" t="s">
        <v>296</v>
      </c>
      <c r="G44" s="381" t="s">
        <v>311</v>
      </c>
    </row>
    <row r="45" spans="1:7" ht="90">
      <c r="A45" s="382">
        <v>51</v>
      </c>
      <c r="B45" s="383" t="s">
        <v>1394</v>
      </c>
      <c r="C45" s="384"/>
      <c r="D45" s="384" t="s">
        <v>285</v>
      </c>
      <c r="E45" s="384" t="s">
        <v>285</v>
      </c>
      <c r="F45" s="384" t="s">
        <v>312</v>
      </c>
      <c r="G45" s="384" t="s">
        <v>33</v>
      </c>
    </row>
    <row r="46" spans="1:7" ht="144">
      <c r="A46" s="379">
        <v>52</v>
      </c>
      <c r="B46" s="380" t="s">
        <v>1301</v>
      </c>
      <c r="C46" s="381" t="s">
        <v>285</v>
      </c>
      <c r="D46" s="381"/>
      <c r="E46" s="381" t="s">
        <v>285</v>
      </c>
      <c r="F46" s="381" t="s">
        <v>312</v>
      </c>
      <c r="G46" s="381" t="s">
        <v>33</v>
      </c>
    </row>
    <row r="47" spans="1:7" ht="126">
      <c r="A47" s="382">
        <v>53</v>
      </c>
      <c r="B47" s="383" t="s">
        <v>1395</v>
      </c>
      <c r="C47" s="384" t="s">
        <v>285</v>
      </c>
      <c r="D47" s="384" t="s">
        <v>285</v>
      </c>
      <c r="E47" s="384" t="s">
        <v>285</v>
      </c>
      <c r="F47" s="384" t="s">
        <v>313</v>
      </c>
      <c r="G47" s="384" t="s">
        <v>33</v>
      </c>
    </row>
    <row r="48" spans="1:7" ht="72">
      <c r="A48" s="379">
        <v>54</v>
      </c>
      <c r="B48" s="380" t="s">
        <v>1286</v>
      </c>
      <c r="C48" s="381"/>
      <c r="D48" s="381" t="s">
        <v>285</v>
      </c>
      <c r="E48" s="381"/>
      <c r="F48" s="381" t="s">
        <v>312</v>
      </c>
      <c r="G48" s="381" t="s">
        <v>33</v>
      </c>
    </row>
    <row r="49" spans="1:7" ht="18">
      <c r="A49" s="382">
        <v>55</v>
      </c>
      <c r="B49" s="383" t="s">
        <v>2055</v>
      </c>
      <c r="C49" s="382"/>
      <c r="D49" s="383" t="s">
        <v>285</v>
      </c>
      <c r="E49" s="384" t="s">
        <v>285</v>
      </c>
      <c r="F49" s="383" t="s">
        <v>296</v>
      </c>
      <c r="G49" s="384" t="s">
        <v>2047</v>
      </c>
    </row>
    <row r="50" spans="1:7" ht="36">
      <c r="A50" s="379">
        <v>56</v>
      </c>
      <c r="B50" s="380" t="s">
        <v>2056</v>
      </c>
      <c r="C50" s="381"/>
      <c r="D50" s="381" t="s">
        <v>285</v>
      </c>
      <c r="E50" s="381" t="s">
        <v>285</v>
      </c>
      <c r="F50" s="381" t="s">
        <v>296</v>
      </c>
      <c r="G50" s="381" t="s">
        <v>2219</v>
      </c>
    </row>
    <row r="51" spans="1:7" ht="36">
      <c r="A51" s="382">
        <v>57</v>
      </c>
      <c r="B51" s="383" t="s">
        <v>2058</v>
      </c>
      <c r="C51" s="384"/>
      <c r="D51" s="384" t="s">
        <v>285</v>
      </c>
      <c r="E51" s="384" t="s">
        <v>285</v>
      </c>
      <c r="F51" s="384" t="s">
        <v>296</v>
      </c>
      <c r="G51" s="384" t="s">
        <v>2047</v>
      </c>
    </row>
    <row r="52" spans="1:7" ht="36">
      <c r="A52" s="379">
        <v>58</v>
      </c>
      <c r="B52" s="380" t="s">
        <v>2059</v>
      </c>
      <c r="C52" s="381"/>
      <c r="D52" s="381" t="s">
        <v>285</v>
      </c>
      <c r="E52" s="381" t="s">
        <v>285</v>
      </c>
      <c r="F52" s="381" t="s">
        <v>296</v>
      </c>
      <c r="G52" s="381" t="s">
        <v>2047</v>
      </c>
    </row>
    <row r="53" spans="1:7" ht="18">
      <c r="A53" s="382">
        <v>59</v>
      </c>
      <c r="B53" s="383" t="s">
        <v>2060</v>
      </c>
      <c r="C53" s="384"/>
      <c r="D53" s="384" t="s">
        <v>285</v>
      </c>
      <c r="E53" s="384" t="s">
        <v>285</v>
      </c>
      <c r="F53" s="384" t="s">
        <v>296</v>
      </c>
      <c r="G53" s="384" t="s">
        <v>2047</v>
      </c>
    </row>
    <row r="54" spans="1:7" ht="18">
      <c r="A54" s="379">
        <v>60</v>
      </c>
      <c r="B54" s="380" t="s">
        <v>2061</v>
      </c>
      <c r="C54" s="381"/>
      <c r="D54" s="381" t="s">
        <v>285</v>
      </c>
      <c r="E54" s="381" t="s">
        <v>285</v>
      </c>
      <c r="F54" s="381" t="s">
        <v>296</v>
      </c>
      <c r="G54" s="381" t="s">
        <v>2047</v>
      </c>
    </row>
    <row r="55" spans="1:7" ht="18">
      <c r="A55" s="382">
        <v>61</v>
      </c>
      <c r="B55" s="383" t="s">
        <v>2062</v>
      </c>
      <c r="C55" s="384"/>
      <c r="D55" s="384" t="s">
        <v>285</v>
      </c>
      <c r="E55" s="384" t="s">
        <v>285</v>
      </c>
      <c r="F55" s="384" t="s">
        <v>296</v>
      </c>
      <c r="G55" s="384" t="s">
        <v>2047</v>
      </c>
    </row>
    <row r="56" spans="1:7" ht="18">
      <c r="A56" s="379">
        <v>62</v>
      </c>
      <c r="B56" s="380" t="s">
        <v>2063</v>
      </c>
      <c r="C56" s="381"/>
      <c r="D56" s="381" t="s">
        <v>285</v>
      </c>
      <c r="E56" s="381" t="s">
        <v>285</v>
      </c>
      <c r="F56" s="381" t="s">
        <v>296</v>
      </c>
      <c r="G56" s="381" t="s">
        <v>2047</v>
      </c>
    </row>
    <row r="57" spans="1:7" ht="18">
      <c r="A57" s="382">
        <v>63</v>
      </c>
      <c r="B57" s="383" t="s">
        <v>2064</v>
      </c>
      <c r="C57" s="384"/>
      <c r="D57" s="384" t="s">
        <v>285</v>
      </c>
      <c r="E57" s="384" t="s">
        <v>285</v>
      </c>
      <c r="F57" s="384" t="s">
        <v>296</v>
      </c>
      <c r="G57" s="384" t="s">
        <v>2047</v>
      </c>
    </row>
    <row r="58" spans="1:7" ht="18">
      <c r="A58" s="379">
        <v>64</v>
      </c>
      <c r="B58" s="380" t="s">
        <v>2065</v>
      </c>
      <c r="C58" s="381"/>
      <c r="D58" s="381"/>
      <c r="E58" s="381"/>
      <c r="F58" s="381"/>
      <c r="G58" s="381"/>
    </row>
    <row r="59" spans="1:7" ht="72">
      <c r="A59" s="382">
        <v>65</v>
      </c>
      <c r="B59" s="383" t="s">
        <v>1302</v>
      </c>
      <c r="C59" s="384"/>
      <c r="D59" s="384"/>
      <c r="E59" s="384" t="s">
        <v>285</v>
      </c>
      <c r="F59" s="384" t="s">
        <v>296</v>
      </c>
      <c r="G59" s="384" t="s">
        <v>33</v>
      </c>
    </row>
    <row r="60" spans="1:7" ht="90">
      <c r="A60" s="379">
        <v>66</v>
      </c>
      <c r="B60" s="380" t="s">
        <v>1396</v>
      </c>
      <c r="C60" s="381"/>
      <c r="D60" s="381"/>
      <c r="E60" s="381" t="s">
        <v>285</v>
      </c>
      <c r="F60" s="381" t="s">
        <v>296</v>
      </c>
      <c r="G60" s="381" t="s">
        <v>33</v>
      </c>
    </row>
    <row r="61" spans="1:7" ht="90">
      <c r="A61" s="382">
        <v>67</v>
      </c>
      <c r="B61" s="383" t="s">
        <v>1303</v>
      </c>
      <c r="C61" s="384"/>
      <c r="D61" s="384"/>
      <c r="E61" s="384" t="s">
        <v>285</v>
      </c>
      <c r="F61" s="384" t="s">
        <v>296</v>
      </c>
      <c r="G61" s="384" t="s">
        <v>33</v>
      </c>
    </row>
    <row r="62" spans="1:7" ht="18">
      <c r="A62" s="379">
        <v>68</v>
      </c>
      <c r="B62" s="380" t="s">
        <v>314</v>
      </c>
      <c r="C62" s="381"/>
      <c r="D62" s="381"/>
      <c r="E62" s="381"/>
      <c r="F62" s="381" t="s">
        <v>296</v>
      </c>
      <c r="G62" s="381" t="s">
        <v>33</v>
      </c>
    </row>
    <row r="63" spans="1:7">
      <c r="A63" s="364"/>
    </row>
    <row r="64" spans="1:7">
      <c r="A64" s="364" t="s">
        <v>1287</v>
      </c>
    </row>
    <row r="65" spans="1:2">
      <c r="A65" s="364" t="s">
        <v>640</v>
      </c>
      <c r="B65" s="365"/>
    </row>
  </sheetData>
  <autoFilter ref="A1:G62" xr:uid="{F0C30969-D2A0-432F-9568-DDE512E54250}">
    <filterColumn colId="3" showButton="0"/>
  </autoFilter>
  <mergeCells count="6">
    <mergeCell ref="G1:G2"/>
    <mergeCell ref="A1:A2"/>
    <mergeCell ref="B1:B2"/>
    <mergeCell ref="C1:C2"/>
    <mergeCell ref="D1:E1"/>
    <mergeCell ref="F1:F2"/>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6BDE-D6C9-4510-8872-DC1C294BA300}">
  <dimension ref="A1:O487"/>
  <sheetViews>
    <sheetView zoomScale="115" zoomScaleNormal="115" workbookViewId="0">
      <pane ySplit="1" topLeftCell="A2" activePane="bottomLeft" state="frozen"/>
      <selection pane="bottomLeft" activeCell="B473" sqref="B473"/>
    </sheetView>
  </sheetViews>
  <sheetFormatPr baseColWidth="10" defaultColWidth="11.5" defaultRowHeight="16"/>
  <cols>
    <col min="1" max="1" width="33.1640625" style="650" customWidth="1"/>
    <col min="2" max="2" width="26.83203125" style="650" customWidth="1"/>
    <col min="3" max="3" width="15.83203125" style="650" bestFit="1" customWidth="1"/>
    <col min="4" max="4" width="54.6640625" style="650" customWidth="1"/>
    <col min="5" max="6" width="11.5" style="650"/>
    <col min="7" max="7" width="19.83203125" style="650" customWidth="1"/>
    <col min="8" max="8" width="16.1640625" style="651" bestFit="1" customWidth="1"/>
    <col min="9" max="9" width="13" style="652" bestFit="1" customWidth="1"/>
    <col min="10" max="10" width="11.6640625" style="650" bestFit="1" customWidth="1"/>
    <col min="11" max="11" width="15.5" style="650" bestFit="1" customWidth="1"/>
    <col min="12" max="12" width="6.83203125" style="650" bestFit="1" customWidth="1"/>
    <col min="13" max="13" width="21.5" style="661" bestFit="1" customWidth="1"/>
    <col min="14" max="14" width="11.5" style="650"/>
    <col min="15" max="15" width="34.1640625" style="637" customWidth="1"/>
    <col min="16" max="16384" width="11.5" style="650"/>
  </cols>
  <sheetData>
    <row r="1" spans="1:15" s="637" customFormat="1" ht="36">
      <c r="A1" s="633" t="s">
        <v>1335</v>
      </c>
      <c r="B1" s="633" t="s">
        <v>263</v>
      </c>
      <c r="C1" s="633" t="s">
        <v>1943</v>
      </c>
      <c r="D1" s="633" t="s">
        <v>1336</v>
      </c>
      <c r="E1" s="633" t="s">
        <v>1944</v>
      </c>
      <c r="F1" s="633" t="s">
        <v>1337</v>
      </c>
      <c r="G1" s="633" t="s">
        <v>1338</v>
      </c>
      <c r="H1" s="634" t="s">
        <v>439</v>
      </c>
      <c r="I1" s="635" t="s">
        <v>1945</v>
      </c>
      <c r="J1" s="633" t="s">
        <v>1339</v>
      </c>
      <c r="K1" s="636" t="s">
        <v>1946</v>
      </c>
      <c r="L1" s="633" t="s">
        <v>344</v>
      </c>
      <c r="M1" s="658" t="s">
        <v>1340</v>
      </c>
      <c r="N1" s="636" t="s">
        <v>1947</v>
      </c>
      <c r="O1" s="636" t="s">
        <v>445</v>
      </c>
    </row>
    <row r="2" spans="1:15" s="637" customFormat="1" ht="15">
      <c r="A2" s="638" t="s">
        <v>13</v>
      </c>
      <c r="B2" s="638" t="s">
        <v>265</v>
      </c>
      <c r="C2" s="639" t="s">
        <v>297</v>
      </c>
      <c r="D2" s="638" t="s">
        <v>252</v>
      </c>
      <c r="E2" s="638" t="s">
        <v>15</v>
      </c>
      <c r="F2" s="638" t="s">
        <v>33</v>
      </c>
      <c r="G2" s="638"/>
      <c r="H2" s="640">
        <v>8350000000</v>
      </c>
      <c r="I2" s="641">
        <f t="shared" ref="I2:I66" si="0">+H2/1000000000</f>
        <v>8.35</v>
      </c>
      <c r="J2" s="642" t="s">
        <v>15</v>
      </c>
      <c r="K2" s="643"/>
      <c r="L2" s="639"/>
      <c r="M2" s="639"/>
      <c r="N2" s="643" t="s">
        <v>246</v>
      </c>
    </row>
    <row r="3" spans="1:15" s="637" customFormat="1" ht="15">
      <c r="A3" s="644" t="s">
        <v>13</v>
      </c>
      <c r="B3" s="644" t="s">
        <v>265</v>
      </c>
      <c r="C3" s="645" t="s">
        <v>303</v>
      </c>
      <c r="D3" s="644" t="s">
        <v>247</v>
      </c>
      <c r="E3" s="644" t="s">
        <v>15</v>
      </c>
      <c r="F3" s="644" t="s">
        <v>33</v>
      </c>
      <c r="G3" s="644"/>
      <c r="H3" s="646">
        <v>9223309917</v>
      </c>
      <c r="I3" s="647">
        <f t="shared" si="0"/>
        <v>9.2233099169999999</v>
      </c>
      <c r="J3" s="648" t="s">
        <v>15</v>
      </c>
      <c r="K3" s="649"/>
      <c r="L3" s="645"/>
      <c r="M3" s="645"/>
      <c r="N3" s="649" t="s">
        <v>246</v>
      </c>
    </row>
    <row r="4" spans="1:15" s="637" customFormat="1" ht="15">
      <c r="A4" s="638" t="s">
        <v>13</v>
      </c>
      <c r="B4" s="638" t="s">
        <v>265</v>
      </c>
      <c r="C4" s="639" t="s">
        <v>303</v>
      </c>
      <c r="D4" s="638" t="s">
        <v>256</v>
      </c>
      <c r="E4" s="638" t="s">
        <v>14</v>
      </c>
      <c r="F4" s="638" t="s">
        <v>15</v>
      </c>
      <c r="G4" s="638"/>
      <c r="H4" s="640">
        <v>21300000</v>
      </c>
      <c r="I4" s="641">
        <f t="shared" si="0"/>
        <v>2.1299999999999999E-2</v>
      </c>
      <c r="J4" s="642" t="s">
        <v>15</v>
      </c>
      <c r="K4" s="643"/>
      <c r="L4" s="639"/>
      <c r="M4" s="639"/>
      <c r="N4" s="643" t="s">
        <v>246</v>
      </c>
      <c r="O4" s="643" t="s">
        <v>2217</v>
      </c>
    </row>
    <row r="5" spans="1:15" s="637" customFormat="1" ht="15">
      <c r="A5" s="644" t="s">
        <v>13</v>
      </c>
      <c r="B5" s="644" t="s">
        <v>265</v>
      </c>
      <c r="C5" s="645" t="s">
        <v>303</v>
      </c>
      <c r="D5" s="644" t="s">
        <v>248</v>
      </c>
      <c r="E5" s="644" t="s">
        <v>15</v>
      </c>
      <c r="F5" s="644" t="s">
        <v>33</v>
      </c>
      <c r="G5" s="644"/>
      <c r="H5" s="646">
        <v>389107868</v>
      </c>
      <c r="I5" s="647">
        <f t="shared" si="0"/>
        <v>0.38910786800000002</v>
      </c>
      <c r="J5" s="648" t="s">
        <v>15</v>
      </c>
      <c r="K5" s="649"/>
      <c r="L5" s="645"/>
      <c r="M5" s="645"/>
      <c r="N5" s="649" t="s">
        <v>246</v>
      </c>
    </row>
    <row r="6" spans="1:15" s="637" customFormat="1" ht="15">
      <c r="A6" s="638" t="s">
        <v>13</v>
      </c>
      <c r="B6" s="638" t="s">
        <v>265</v>
      </c>
      <c r="C6" s="639" t="s">
        <v>288</v>
      </c>
      <c r="D6" s="638" t="s">
        <v>250</v>
      </c>
      <c r="E6" s="638" t="s">
        <v>15</v>
      </c>
      <c r="F6" s="638" t="s">
        <v>33</v>
      </c>
      <c r="G6" s="638"/>
      <c r="H6" s="640">
        <v>36092188</v>
      </c>
      <c r="I6" s="641">
        <f t="shared" si="0"/>
        <v>3.6092187999999997E-2</v>
      </c>
      <c r="J6" s="642" t="s">
        <v>15</v>
      </c>
      <c r="K6" s="643"/>
      <c r="L6" s="639"/>
      <c r="M6" s="639"/>
      <c r="N6" s="643" t="s">
        <v>246</v>
      </c>
    </row>
    <row r="7" spans="1:15" s="637" customFormat="1" ht="15">
      <c r="A7" s="644" t="s">
        <v>13</v>
      </c>
      <c r="B7" s="644" t="s">
        <v>265</v>
      </c>
      <c r="C7" s="645" t="s">
        <v>288</v>
      </c>
      <c r="D7" s="644" t="s">
        <v>254</v>
      </c>
      <c r="E7" s="644" t="s">
        <v>15</v>
      </c>
      <c r="F7" s="644" t="s">
        <v>33</v>
      </c>
      <c r="G7" s="644"/>
      <c r="H7" s="646">
        <v>1000000</v>
      </c>
      <c r="I7" s="647">
        <f t="shared" si="0"/>
        <v>1E-3</v>
      </c>
      <c r="J7" s="648" t="s">
        <v>15</v>
      </c>
      <c r="K7" s="649"/>
      <c r="L7" s="645"/>
      <c r="M7" s="645"/>
      <c r="N7" s="649" t="s">
        <v>246</v>
      </c>
    </row>
    <row r="8" spans="1:15" s="637" customFormat="1" ht="15">
      <c r="A8" s="638" t="s">
        <v>13</v>
      </c>
      <c r="B8" s="638" t="s">
        <v>265</v>
      </c>
      <c r="C8" s="639" t="s">
        <v>303</v>
      </c>
      <c r="D8" s="638" t="s">
        <v>257</v>
      </c>
      <c r="E8" s="638" t="s">
        <v>15</v>
      </c>
      <c r="F8" s="638" t="s">
        <v>33</v>
      </c>
      <c r="G8" s="638"/>
      <c r="H8" s="640">
        <v>70254452</v>
      </c>
      <c r="I8" s="641">
        <f t="shared" si="0"/>
        <v>7.0254451999999995E-2</v>
      </c>
      <c r="J8" s="642" t="s">
        <v>15</v>
      </c>
      <c r="K8" s="643"/>
      <c r="L8" s="639"/>
      <c r="M8" s="639"/>
      <c r="N8" s="643" t="s">
        <v>246</v>
      </c>
    </row>
    <row r="9" spans="1:15" s="637" customFormat="1" ht="15">
      <c r="A9" s="644" t="s">
        <v>13</v>
      </c>
      <c r="B9" s="644" t="s">
        <v>265</v>
      </c>
      <c r="C9" s="645" t="s">
        <v>303</v>
      </c>
      <c r="D9" s="644" t="s">
        <v>255</v>
      </c>
      <c r="E9" s="644" t="s">
        <v>15</v>
      </c>
      <c r="F9" s="644" t="s">
        <v>33</v>
      </c>
      <c r="G9" s="644"/>
      <c r="H9" s="646">
        <v>76980915.400000006</v>
      </c>
      <c r="I9" s="647">
        <f t="shared" si="0"/>
        <v>7.6980915400000002E-2</v>
      </c>
      <c r="J9" s="648" t="s">
        <v>15</v>
      </c>
      <c r="K9" s="649"/>
      <c r="L9" s="645"/>
      <c r="M9" s="645"/>
      <c r="N9" s="649" t="s">
        <v>246</v>
      </c>
    </row>
    <row r="10" spans="1:15" s="637" customFormat="1" ht="15">
      <c r="A10" s="638" t="s">
        <v>13</v>
      </c>
      <c r="B10" s="638" t="s">
        <v>265</v>
      </c>
      <c r="C10" s="639" t="s">
        <v>303</v>
      </c>
      <c r="D10" s="638" t="s">
        <v>253</v>
      </c>
      <c r="E10" s="638" t="s">
        <v>15</v>
      </c>
      <c r="F10" s="638" t="s">
        <v>33</v>
      </c>
      <c r="G10" s="638"/>
      <c r="H10" s="640">
        <v>3551742227</v>
      </c>
      <c r="I10" s="641">
        <f t="shared" si="0"/>
        <v>3.5517422270000001</v>
      </c>
      <c r="J10" s="642" t="s">
        <v>15</v>
      </c>
      <c r="K10" s="643"/>
      <c r="L10" s="639"/>
      <c r="M10" s="639"/>
      <c r="N10" s="643" t="s">
        <v>246</v>
      </c>
    </row>
    <row r="11" spans="1:15" s="637" customFormat="1" ht="15">
      <c r="A11" s="644" t="s">
        <v>13</v>
      </c>
      <c r="B11" s="644" t="s">
        <v>265</v>
      </c>
      <c r="C11" s="645" t="s">
        <v>308</v>
      </c>
      <c r="D11" s="644" t="s">
        <v>316</v>
      </c>
      <c r="E11" s="644" t="s">
        <v>15</v>
      </c>
      <c r="F11" s="644" t="s">
        <v>33</v>
      </c>
      <c r="G11" s="644"/>
      <c r="H11" s="646">
        <v>629982575</v>
      </c>
      <c r="I11" s="647">
        <f t="shared" si="0"/>
        <v>0.62998257499999999</v>
      </c>
      <c r="J11" s="648" t="s">
        <v>15</v>
      </c>
      <c r="K11" s="649"/>
      <c r="L11" s="645"/>
      <c r="M11" s="645"/>
      <c r="N11" s="649" t="s">
        <v>246</v>
      </c>
    </row>
    <row r="12" spans="1:15" s="637" customFormat="1" ht="15">
      <c r="A12" s="638" t="s">
        <v>16</v>
      </c>
      <c r="B12" s="638" t="s">
        <v>265</v>
      </c>
      <c r="C12" s="639" t="s">
        <v>291</v>
      </c>
      <c r="D12" s="638" t="s">
        <v>1166</v>
      </c>
      <c r="E12" s="638" t="s">
        <v>14</v>
      </c>
      <c r="F12" s="638" t="s">
        <v>14</v>
      </c>
      <c r="G12" s="638" t="s">
        <v>1350</v>
      </c>
      <c r="H12" s="640">
        <v>125530708433.36476</v>
      </c>
      <c r="I12" s="641">
        <f t="shared" si="0"/>
        <v>125.53070843336477</v>
      </c>
      <c r="J12" s="642" t="s">
        <v>14</v>
      </c>
      <c r="K12" s="643">
        <v>3546141.8400000003</v>
      </c>
      <c r="L12" s="639" t="s">
        <v>348</v>
      </c>
      <c r="M12" s="659">
        <v>125.53070843336477</v>
      </c>
      <c r="N12" s="643" t="s">
        <v>246</v>
      </c>
    </row>
    <row r="13" spans="1:15" s="637" customFormat="1" ht="15">
      <c r="A13" s="644" t="s">
        <v>16</v>
      </c>
      <c r="B13" s="644" t="s">
        <v>265</v>
      </c>
      <c r="C13" s="645" t="s">
        <v>291</v>
      </c>
      <c r="D13" s="644" t="s">
        <v>319</v>
      </c>
      <c r="E13" s="644" t="s">
        <v>14</v>
      </c>
      <c r="F13" s="644" t="s">
        <v>14</v>
      </c>
      <c r="G13" s="644" t="s">
        <v>1341</v>
      </c>
      <c r="H13" s="646">
        <v>-33482452200.367912</v>
      </c>
      <c r="I13" s="647">
        <f t="shared" si="0"/>
        <v>-33.482452200367909</v>
      </c>
      <c r="J13" s="648" t="s">
        <v>15</v>
      </c>
      <c r="K13" s="649"/>
      <c r="L13" s="645"/>
      <c r="M13" s="645"/>
      <c r="N13" s="649" t="s">
        <v>246</v>
      </c>
    </row>
    <row r="14" spans="1:15" s="637" customFormat="1" ht="15">
      <c r="A14" s="638" t="s">
        <v>16</v>
      </c>
      <c r="B14" s="638" t="s">
        <v>265</v>
      </c>
      <c r="C14" s="639" t="s">
        <v>320</v>
      </c>
      <c r="D14" s="638" t="s">
        <v>321</v>
      </c>
      <c r="E14" s="638" t="s">
        <v>15</v>
      </c>
      <c r="F14" s="638" t="s">
        <v>33</v>
      </c>
      <c r="G14" s="638"/>
      <c r="H14" s="640">
        <v>13662041520</v>
      </c>
      <c r="I14" s="641">
        <f t="shared" si="0"/>
        <v>13.662041520000001</v>
      </c>
      <c r="J14" s="642" t="s">
        <v>15</v>
      </c>
      <c r="K14" s="643"/>
      <c r="L14" s="639"/>
      <c r="M14" s="639"/>
      <c r="N14" s="643" t="s">
        <v>246</v>
      </c>
    </row>
    <row r="15" spans="1:15" s="637" customFormat="1" ht="15">
      <c r="A15" s="644" t="s">
        <v>16</v>
      </c>
      <c r="B15" s="644" t="s">
        <v>265</v>
      </c>
      <c r="C15" s="645" t="s">
        <v>303</v>
      </c>
      <c r="D15" s="644" t="s">
        <v>247</v>
      </c>
      <c r="E15" s="644" t="s">
        <v>15</v>
      </c>
      <c r="F15" s="644" t="s">
        <v>33</v>
      </c>
      <c r="G15" s="644"/>
      <c r="H15" s="646">
        <v>14720480238</v>
      </c>
      <c r="I15" s="647">
        <f t="shared" si="0"/>
        <v>14.720480238</v>
      </c>
      <c r="J15" s="648" t="s">
        <v>15</v>
      </c>
      <c r="K15" s="649"/>
      <c r="L15" s="645"/>
      <c r="M15" s="645"/>
      <c r="N15" s="649" t="s">
        <v>246</v>
      </c>
    </row>
    <row r="16" spans="1:15" s="637" customFormat="1" ht="15">
      <c r="A16" s="638" t="s">
        <v>16</v>
      </c>
      <c r="B16" s="638" t="s">
        <v>265</v>
      </c>
      <c r="C16" s="639" t="s">
        <v>303</v>
      </c>
      <c r="D16" s="638" t="s">
        <v>256</v>
      </c>
      <c r="E16" s="638" t="s">
        <v>14</v>
      </c>
      <c r="F16" s="638" t="s">
        <v>14</v>
      </c>
      <c r="G16" s="638" t="s">
        <v>1342</v>
      </c>
      <c r="H16" s="640">
        <v>9800000</v>
      </c>
      <c r="I16" s="641">
        <f t="shared" si="0"/>
        <v>9.7999999999999997E-3</v>
      </c>
      <c r="J16" s="642" t="s">
        <v>15</v>
      </c>
      <c r="K16" s="643"/>
      <c r="L16" s="639"/>
      <c r="M16" s="639"/>
      <c r="N16" s="643" t="s">
        <v>246</v>
      </c>
    </row>
    <row r="17" spans="1:14" s="637" customFormat="1" ht="15">
      <c r="A17" s="644" t="s">
        <v>16</v>
      </c>
      <c r="B17" s="644" t="s">
        <v>265</v>
      </c>
      <c r="C17" s="645" t="s">
        <v>303</v>
      </c>
      <c r="D17" s="644" t="s">
        <v>256</v>
      </c>
      <c r="E17" s="644" t="s">
        <v>14</v>
      </c>
      <c r="F17" s="644" t="s">
        <v>14</v>
      </c>
      <c r="G17" s="644" t="s">
        <v>1343</v>
      </c>
      <c r="H17" s="646">
        <v>6000000</v>
      </c>
      <c r="I17" s="647">
        <f t="shared" si="0"/>
        <v>6.0000000000000001E-3</v>
      </c>
      <c r="J17" s="648" t="s">
        <v>15</v>
      </c>
      <c r="K17" s="649"/>
      <c r="L17" s="645"/>
      <c r="M17" s="645"/>
      <c r="N17" s="649" t="s">
        <v>246</v>
      </c>
    </row>
    <row r="18" spans="1:14" s="637" customFormat="1" ht="15">
      <c r="A18" s="638" t="s">
        <v>16</v>
      </c>
      <c r="B18" s="638" t="s">
        <v>265</v>
      </c>
      <c r="C18" s="639" t="s">
        <v>303</v>
      </c>
      <c r="D18" s="638" t="s">
        <v>256</v>
      </c>
      <c r="E18" s="638" t="s">
        <v>14</v>
      </c>
      <c r="F18" s="638" t="s">
        <v>14</v>
      </c>
      <c r="G18" s="638" t="s">
        <v>1344</v>
      </c>
      <c r="H18" s="640">
        <v>6000000</v>
      </c>
      <c r="I18" s="641">
        <f t="shared" si="0"/>
        <v>6.0000000000000001E-3</v>
      </c>
      <c r="J18" s="642" t="s">
        <v>15</v>
      </c>
      <c r="K18" s="643"/>
      <c r="L18" s="639"/>
      <c r="M18" s="639"/>
      <c r="N18" s="643" t="s">
        <v>246</v>
      </c>
    </row>
    <row r="19" spans="1:14" s="637" customFormat="1" ht="15">
      <c r="A19" s="644" t="s">
        <v>16</v>
      </c>
      <c r="B19" s="644" t="s">
        <v>265</v>
      </c>
      <c r="C19" s="645" t="s">
        <v>303</v>
      </c>
      <c r="D19" s="644" t="s">
        <v>256</v>
      </c>
      <c r="E19" s="644" t="s">
        <v>14</v>
      </c>
      <c r="F19" s="644" t="s">
        <v>14</v>
      </c>
      <c r="G19" s="644" t="s">
        <v>1345</v>
      </c>
      <c r="H19" s="646">
        <v>6000000</v>
      </c>
      <c r="I19" s="647">
        <f t="shared" si="0"/>
        <v>6.0000000000000001E-3</v>
      </c>
      <c r="J19" s="648" t="s">
        <v>15</v>
      </c>
      <c r="K19" s="649"/>
      <c r="L19" s="645"/>
      <c r="M19" s="645"/>
      <c r="N19" s="649" t="s">
        <v>246</v>
      </c>
    </row>
    <row r="20" spans="1:14" s="637" customFormat="1" ht="15">
      <c r="A20" s="638" t="s">
        <v>16</v>
      </c>
      <c r="B20" s="638" t="s">
        <v>265</v>
      </c>
      <c r="C20" s="639" t="s">
        <v>303</v>
      </c>
      <c r="D20" s="638" t="s">
        <v>248</v>
      </c>
      <c r="E20" s="638" t="s">
        <v>15</v>
      </c>
      <c r="F20" s="638" t="s">
        <v>33</v>
      </c>
      <c r="G20" s="638"/>
      <c r="H20" s="640">
        <v>1023563198</v>
      </c>
      <c r="I20" s="641">
        <f t="shared" si="0"/>
        <v>1.023563198</v>
      </c>
      <c r="J20" s="642" t="s">
        <v>15</v>
      </c>
      <c r="K20" s="643"/>
      <c r="L20" s="639"/>
      <c r="M20" s="639"/>
      <c r="N20" s="643" t="s">
        <v>246</v>
      </c>
    </row>
    <row r="21" spans="1:14" s="637" customFormat="1" ht="15">
      <c r="A21" s="644" t="s">
        <v>16</v>
      </c>
      <c r="B21" s="644" t="s">
        <v>265</v>
      </c>
      <c r="C21" s="645" t="s">
        <v>303</v>
      </c>
      <c r="D21" s="644" t="s">
        <v>251</v>
      </c>
      <c r="E21" s="644" t="s">
        <v>15</v>
      </c>
      <c r="F21" s="644" t="s">
        <v>33</v>
      </c>
      <c r="G21" s="644"/>
      <c r="H21" s="646">
        <v>2647420002</v>
      </c>
      <c r="I21" s="647">
        <f t="shared" si="0"/>
        <v>2.647420002</v>
      </c>
      <c r="J21" s="648" t="s">
        <v>15</v>
      </c>
      <c r="K21" s="649"/>
      <c r="L21" s="645"/>
      <c r="M21" s="645"/>
      <c r="N21" s="649" t="s">
        <v>246</v>
      </c>
    </row>
    <row r="22" spans="1:14" s="637" customFormat="1" ht="15">
      <c r="A22" s="638" t="s">
        <v>16</v>
      </c>
      <c r="B22" s="638" t="s">
        <v>265</v>
      </c>
      <c r="C22" s="639" t="s">
        <v>288</v>
      </c>
      <c r="D22" s="638" t="s">
        <v>250</v>
      </c>
      <c r="E22" s="638" t="s">
        <v>15</v>
      </c>
      <c r="F22" s="638" t="s">
        <v>33</v>
      </c>
      <c r="G22" s="638"/>
      <c r="H22" s="640">
        <v>1079572204</v>
      </c>
      <c r="I22" s="641">
        <f t="shared" si="0"/>
        <v>1.079572204</v>
      </c>
      <c r="J22" s="642" t="s">
        <v>15</v>
      </c>
      <c r="K22" s="643"/>
      <c r="L22" s="639"/>
      <c r="M22" s="639"/>
      <c r="N22" s="643" t="s">
        <v>246</v>
      </c>
    </row>
    <row r="23" spans="1:14" s="637" customFormat="1" ht="15">
      <c r="A23" s="644" t="s">
        <v>16</v>
      </c>
      <c r="B23" s="644" t="s">
        <v>265</v>
      </c>
      <c r="C23" s="645" t="s">
        <v>288</v>
      </c>
      <c r="D23" s="644" t="s">
        <v>261</v>
      </c>
      <c r="E23" s="644" t="s">
        <v>15</v>
      </c>
      <c r="F23" s="644" t="s">
        <v>33</v>
      </c>
      <c r="G23" s="644"/>
      <c r="H23" s="646">
        <v>571677</v>
      </c>
      <c r="I23" s="647">
        <f t="shared" si="0"/>
        <v>5.7167700000000004E-4</v>
      </c>
      <c r="J23" s="648" t="s">
        <v>15</v>
      </c>
      <c r="K23" s="649"/>
      <c r="L23" s="645"/>
      <c r="M23" s="645"/>
      <c r="N23" s="649" t="s">
        <v>246</v>
      </c>
    </row>
    <row r="24" spans="1:14" s="637" customFormat="1" ht="15">
      <c r="A24" s="638" t="s">
        <v>16</v>
      </c>
      <c r="B24" s="638" t="s">
        <v>265</v>
      </c>
      <c r="C24" s="639" t="s">
        <v>303</v>
      </c>
      <c r="D24" s="638" t="s">
        <v>257</v>
      </c>
      <c r="E24" s="638" t="s">
        <v>15</v>
      </c>
      <c r="F24" s="638" t="s">
        <v>33</v>
      </c>
      <c r="G24" s="638"/>
      <c r="H24" s="640">
        <v>98506704</v>
      </c>
      <c r="I24" s="641">
        <f t="shared" si="0"/>
        <v>9.8506704E-2</v>
      </c>
      <c r="J24" s="642" t="s">
        <v>15</v>
      </c>
      <c r="K24" s="643"/>
      <c r="L24" s="639"/>
      <c r="M24" s="639"/>
      <c r="N24" s="643" t="s">
        <v>246</v>
      </c>
    </row>
    <row r="25" spans="1:14" s="637" customFormat="1" ht="15">
      <c r="A25" s="644" t="s">
        <v>16</v>
      </c>
      <c r="B25" s="644" t="s">
        <v>265</v>
      </c>
      <c r="C25" s="645" t="s">
        <v>303</v>
      </c>
      <c r="D25" s="644" t="s">
        <v>255</v>
      </c>
      <c r="E25" s="644" t="s">
        <v>15</v>
      </c>
      <c r="F25" s="644" t="s">
        <v>33</v>
      </c>
      <c r="G25" s="644"/>
      <c r="H25" s="646">
        <v>147760044</v>
      </c>
      <c r="I25" s="647">
        <f t="shared" si="0"/>
        <v>0.14776004400000001</v>
      </c>
      <c r="J25" s="648" t="s">
        <v>15</v>
      </c>
      <c r="K25" s="649"/>
      <c r="L25" s="645"/>
      <c r="M25" s="645"/>
      <c r="N25" s="649" t="s">
        <v>246</v>
      </c>
    </row>
    <row r="26" spans="1:14" s="637" customFormat="1" ht="15">
      <c r="A26" s="638" t="s">
        <v>16</v>
      </c>
      <c r="B26" s="638" t="s">
        <v>265</v>
      </c>
      <c r="C26" s="639" t="s">
        <v>303</v>
      </c>
      <c r="D26" s="638" t="s">
        <v>253</v>
      </c>
      <c r="E26" s="638" t="s">
        <v>15</v>
      </c>
      <c r="F26" s="638" t="s">
        <v>33</v>
      </c>
      <c r="G26" s="638"/>
      <c r="H26" s="640">
        <v>9932443</v>
      </c>
      <c r="I26" s="641">
        <f t="shared" si="0"/>
        <v>9.9324429999999991E-3</v>
      </c>
      <c r="J26" s="642" t="s">
        <v>15</v>
      </c>
      <c r="K26" s="643"/>
      <c r="L26" s="639"/>
      <c r="M26" s="639"/>
      <c r="N26" s="643" t="s">
        <v>246</v>
      </c>
    </row>
    <row r="27" spans="1:14" s="637" customFormat="1" ht="15">
      <c r="A27" s="644" t="s">
        <v>16</v>
      </c>
      <c r="B27" s="644" t="s">
        <v>265</v>
      </c>
      <c r="C27" s="645" t="s">
        <v>308</v>
      </c>
      <c r="D27" s="644" t="s">
        <v>316</v>
      </c>
      <c r="E27" s="644" t="s">
        <v>15</v>
      </c>
      <c r="F27" s="644" t="s">
        <v>33</v>
      </c>
      <c r="G27" s="644"/>
      <c r="H27" s="646">
        <v>671953823</v>
      </c>
      <c r="I27" s="647">
        <f t="shared" si="0"/>
        <v>0.67195382299999995</v>
      </c>
      <c r="J27" s="648" t="s">
        <v>15</v>
      </c>
      <c r="K27" s="649"/>
      <c r="L27" s="645"/>
      <c r="M27" s="645"/>
      <c r="N27" s="649" t="s">
        <v>246</v>
      </c>
    </row>
    <row r="28" spans="1:14" s="637" customFormat="1" ht="15">
      <c r="A28" s="638" t="s">
        <v>16</v>
      </c>
      <c r="B28" s="638" t="s">
        <v>265</v>
      </c>
      <c r="C28" s="639" t="s">
        <v>335</v>
      </c>
      <c r="D28" s="638" t="s">
        <v>1211</v>
      </c>
      <c r="E28" s="638" t="s">
        <v>15</v>
      </c>
      <c r="F28" s="638" t="s">
        <v>33</v>
      </c>
      <c r="G28" s="638"/>
      <c r="H28" s="640">
        <v>449740274</v>
      </c>
      <c r="I28" s="641">
        <f t="shared" si="0"/>
        <v>0.449740274</v>
      </c>
      <c r="J28" s="642" t="s">
        <v>15</v>
      </c>
      <c r="K28" s="643"/>
      <c r="L28" s="639"/>
      <c r="M28" s="639"/>
      <c r="N28" s="643" t="s">
        <v>246</v>
      </c>
    </row>
    <row r="29" spans="1:14" s="637" customFormat="1" ht="15">
      <c r="A29" s="644" t="s">
        <v>16</v>
      </c>
      <c r="B29" s="644" t="s">
        <v>265</v>
      </c>
      <c r="C29" s="645" t="s">
        <v>336</v>
      </c>
      <c r="D29" s="644" t="s">
        <v>336</v>
      </c>
      <c r="E29" s="644" t="s">
        <v>15</v>
      </c>
      <c r="F29" s="644" t="s">
        <v>33</v>
      </c>
      <c r="G29" s="644"/>
      <c r="H29" s="646">
        <v>152240000</v>
      </c>
      <c r="I29" s="647">
        <f t="shared" si="0"/>
        <v>0.15223999999999999</v>
      </c>
      <c r="J29" s="648" t="s">
        <v>15</v>
      </c>
      <c r="K29" s="649"/>
      <c r="L29" s="645"/>
      <c r="M29" s="645"/>
      <c r="N29" s="649" t="s">
        <v>246</v>
      </c>
    </row>
    <row r="30" spans="1:14" s="637" customFormat="1" ht="15">
      <c r="A30" s="638" t="s">
        <v>18</v>
      </c>
      <c r="B30" s="638" t="s">
        <v>265</v>
      </c>
      <c r="C30" s="639" t="s">
        <v>291</v>
      </c>
      <c r="D30" s="638" t="s">
        <v>1166</v>
      </c>
      <c r="E30" s="638" t="s">
        <v>14</v>
      </c>
      <c r="F30" s="638" t="s">
        <v>14</v>
      </c>
      <c r="G30" s="638" t="s">
        <v>1346</v>
      </c>
      <c r="H30" s="640">
        <v>48646477750.080467</v>
      </c>
      <c r="I30" s="641">
        <f t="shared" si="0"/>
        <v>48.646477750080464</v>
      </c>
      <c r="J30" s="642" t="s">
        <v>14</v>
      </c>
      <c r="K30" s="643">
        <v>1250161.6324507652</v>
      </c>
      <c r="L30" s="639" t="s">
        <v>348</v>
      </c>
      <c r="M30" s="659">
        <v>48.646477750080464</v>
      </c>
      <c r="N30" s="643" t="s">
        <v>246</v>
      </c>
    </row>
    <row r="31" spans="1:14" s="637" customFormat="1" ht="15">
      <c r="A31" s="644" t="s">
        <v>18</v>
      </c>
      <c r="B31" s="644" t="s">
        <v>265</v>
      </c>
      <c r="C31" s="645" t="s">
        <v>291</v>
      </c>
      <c r="D31" s="644" t="s">
        <v>325</v>
      </c>
      <c r="E31" s="644" t="s">
        <v>14</v>
      </c>
      <c r="F31" s="644" t="s">
        <v>14</v>
      </c>
      <c r="G31" s="644" t="s">
        <v>1346</v>
      </c>
      <c r="H31" s="646">
        <v>55480467.601893507</v>
      </c>
      <c r="I31" s="647">
        <f t="shared" si="0"/>
        <v>5.5480467601893506E-2</v>
      </c>
      <c r="J31" s="648" t="s">
        <v>15</v>
      </c>
      <c r="K31" s="649"/>
      <c r="L31" s="645"/>
      <c r="M31" s="645"/>
      <c r="N31" s="649" t="s">
        <v>246</v>
      </c>
    </row>
    <row r="32" spans="1:14" s="637" customFormat="1" ht="15">
      <c r="A32" s="638" t="s">
        <v>18</v>
      </c>
      <c r="B32" s="638" t="s">
        <v>265</v>
      </c>
      <c r="C32" s="639" t="s">
        <v>303</v>
      </c>
      <c r="D32" s="638" t="s">
        <v>247</v>
      </c>
      <c r="E32" s="638" t="s">
        <v>15</v>
      </c>
      <c r="F32" s="638" t="s">
        <v>33</v>
      </c>
      <c r="G32" s="638"/>
      <c r="H32" s="640">
        <v>6519071234</v>
      </c>
      <c r="I32" s="641">
        <f t="shared" si="0"/>
        <v>6.5190712340000001</v>
      </c>
      <c r="J32" s="642" t="s">
        <v>15</v>
      </c>
      <c r="K32" s="643"/>
      <c r="L32" s="639"/>
      <c r="M32" s="639"/>
      <c r="N32" s="643" t="s">
        <v>246</v>
      </c>
    </row>
    <row r="33" spans="1:15" s="637" customFormat="1" ht="15">
      <c r="A33" s="644" t="s">
        <v>18</v>
      </c>
      <c r="B33" s="644" t="s">
        <v>265</v>
      </c>
      <c r="C33" s="645" t="s">
        <v>303</v>
      </c>
      <c r="D33" s="644" t="s">
        <v>256</v>
      </c>
      <c r="E33" s="644" t="s">
        <v>14</v>
      </c>
      <c r="F33" s="644" t="s">
        <v>14</v>
      </c>
      <c r="G33" s="644" t="s">
        <v>1346</v>
      </c>
      <c r="H33" s="646">
        <v>6000000</v>
      </c>
      <c r="I33" s="647">
        <f t="shared" si="0"/>
        <v>6.0000000000000001E-3</v>
      </c>
      <c r="J33" s="648" t="s">
        <v>15</v>
      </c>
      <c r="K33" s="649"/>
      <c r="L33" s="645"/>
      <c r="M33" s="645"/>
      <c r="N33" s="649" t="s">
        <v>246</v>
      </c>
    </row>
    <row r="34" spans="1:15" s="637" customFormat="1" ht="15">
      <c r="A34" s="638" t="s">
        <v>18</v>
      </c>
      <c r="B34" s="638" t="s">
        <v>265</v>
      </c>
      <c r="C34" s="639" t="s">
        <v>303</v>
      </c>
      <c r="D34" s="638" t="s">
        <v>248</v>
      </c>
      <c r="E34" s="638" t="s">
        <v>15</v>
      </c>
      <c r="F34" s="638" t="s">
        <v>33</v>
      </c>
      <c r="G34" s="638"/>
      <c r="H34" s="640">
        <v>241070997</v>
      </c>
      <c r="I34" s="641">
        <f t="shared" si="0"/>
        <v>0.24107099700000001</v>
      </c>
      <c r="J34" s="642" t="s">
        <v>15</v>
      </c>
      <c r="K34" s="643"/>
      <c r="L34" s="639"/>
      <c r="M34" s="639"/>
      <c r="N34" s="643" t="s">
        <v>246</v>
      </c>
    </row>
    <row r="35" spans="1:15" s="637" customFormat="1" ht="15">
      <c r="A35" s="644" t="s">
        <v>18</v>
      </c>
      <c r="B35" s="644" t="s">
        <v>265</v>
      </c>
      <c r="C35" s="645" t="s">
        <v>303</v>
      </c>
      <c r="D35" s="644" t="s">
        <v>251</v>
      </c>
      <c r="E35" s="644" t="s">
        <v>15</v>
      </c>
      <c r="F35" s="644" t="s">
        <v>33</v>
      </c>
      <c r="G35" s="644"/>
      <c r="H35" s="646">
        <v>1052579998</v>
      </c>
      <c r="I35" s="647">
        <f t="shared" si="0"/>
        <v>1.0525799979999999</v>
      </c>
      <c r="J35" s="648" t="s">
        <v>15</v>
      </c>
      <c r="K35" s="649"/>
      <c r="L35" s="645"/>
      <c r="M35" s="645"/>
      <c r="N35" s="649" t="s">
        <v>246</v>
      </c>
    </row>
    <row r="36" spans="1:15" s="637" customFormat="1" ht="15">
      <c r="A36" s="638" t="s">
        <v>18</v>
      </c>
      <c r="B36" s="638" t="s">
        <v>265</v>
      </c>
      <c r="C36" s="639" t="s">
        <v>288</v>
      </c>
      <c r="D36" s="638" t="s">
        <v>250</v>
      </c>
      <c r="E36" s="638" t="s">
        <v>15</v>
      </c>
      <c r="F36" s="638" t="s">
        <v>33</v>
      </c>
      <c r="G36" s="638"/>
      <c r="H36" s="640">
        <v>136083</v>
      </c>
      <c r="I36" s="641">
        <f t="shared" si="0"/>
        <v>1.36083E-4</v>
      </c>
      <c r="J36" s="642" t="s">
        <v>15</v>
      </c>
      <c r="K36" s="643"/>
      <c r="L36" s="639"/>
      <c r="M36" s="639"/>
      <c r="N36" s="643" t="s">
        <v>246</v>
      </c>
    </row>
    <row r="37" spans="1:15" s="637" customFormat="1" ht="15">
      <c r="A37" s="644" t="s">
        <v>18</v>
      </c>
      <c r="B37" s="644" t="s">
        <v>265</v>
      </c>
      <c r="C37" s="645" t="s">
        <v>303</v>
      </c>
      <c r="D37" s="644" t="s">
        <v>257</v>
      </c>
      <c r="E37" s="644" t="s">
        <v>15</v>
      </c>
      <c r="F37" s="644" t="s">
        <v>33</v>
      </c>
      <c r="G37" s="644"/>
      <c r="H37" s="646">
        <v>527930</v>
      </c>
      <c r="I37" s="647">
        <f t="shared" si="0"/>
        <v>5.2793000000000002E-4</v>
      </c>
      <c r="J37" s="648" t="s">
        <v>15</v>
      </c>
      <c r="K37" s="649"/>
      <c r="L37" s="645"/>
      <c r="M37" s="645"/>
      <c r="N37" s="649" t="s">
        <v>246</v>
      </c>
    </row>
    <row r="38" spans="1:15" s="637" customFormat="1" ht="15">
      <c r="A38" s="638" t="s">
        <v>18</v>
      </c>
      <c r="B38" s="638" t="s">
        <v>265</v>
      </c>
      <c r="C38" s="639" t="s">
        <v>303</v>
      </c>
      <c r="D38" s="638" t="s">
        <v>255</v>
      </c>
      <c r="E38" s="638" t="s">
        <v>15</v>
      </c>
      <c r="F38" s="638" t="s">
        <v>33</v>
      </c>
      <c r="G38" s="638"/>
      <c r="H38" s="640">
        <v>791892</v>
      </c>
      <c r="I38" s="641">
        <f t="shared" si="0"/>
        <v>7.9189199999999999E-4</v>
      </c>
      <c r="J38" s="642" t="s">
        <v>15</v>
      </c>
      <c r="K38" s="643"/>
      <c r="L38" s="639"/>
      <c r="M38" s="639"/>
      <c r="N38" s="643" t="s">
        <v>246</v>
      </c>
    </row>
    <row r="39" spans="1:15" s="637" customFormat="1" ht="15">
      <c r="A39" s="644" t="s">
        <v>18</v>
      </c>
      <c r="B39" s="644" t="s">
        <v>265</v>
      </c>
      <c r="C39" s="645" t="s">
        <v>308</v>
      </c>
      <c r="D39" s="644" t="s">
        <v>316</v>
      </c>
      <c r="E39" s="644" t="s">
        <v>15</v>
      </c>
      <c r="F39" s="644" t="s">
        <v>33</v>
      </c>
      <c r="G39" s="644"/>
      <c r="H39" s="646">
        <v>11185043</v>
      </c>
      <c r="I39" s="647">
        <f t="shared" si="0"/>
        <v>1.1185043E-2</v>
      </c>
      <c r="J39" s="648" t="s">
        <v>15</v>
      </c>
      <c r="K39" s="649"/>
      <c r="L39" s="645"/>
      <c r="M39" s="645"/>
      <c r="N39" s="649" t="s">
        <v>246</v>
      </c>
    </row>
    <row r="40" spans="1:15" s="637" customFormat="1" ht="15">
      <c r="A40" s="638" t="s">
        <v>18</v>
      </c>
      <c r="B40" s="638" t="s">
        <v>265</v>
      </c>
      <c r="C40" s="639" t="s">
        <v>336</v>
      </c>
      <c r="D40" s="638" t="s">
        <v>336</v>
      </c>
      <c r="E40" s="638" t="s">
        <v>15</v>
      </c>
      <c r="F40" s="638" t="s">
        <v>33</v>
      </c>
      <c r="G40" s="638"/>
      <c r="H40" s="640">
        <v>1314887082.1648762</v>
      </c>
      <c r="I40" s="641">
        <f t="shared" si="0"/>
        <v>1.3148870821648762</v>
      </c>
      <c r="J40" s="642" t="s">
        <v>15</v>
      </c>
      <c r="K40" s="643"/>
      <c r="L40" s="639"/>
      <c r="M40" s="639"/>
      <c r="N40" s="643" t="s">
        <v>246</v>
      </c>
    </row>
    <row r="41" spans="1:15" s="637" customFormat="1" ht="15">
      <c r="A41" s="644" t="s">
        <v>1400</v>
      </c>
      <c r="B41" s="644" t="s">
        <v>267</v>
      </c>
      <c r="C41" s="645" t="s">
        <v>303</v>
      </c>
      <c r="D41" s="644" t="s">
        <v>247</v>
      </c>
      <c r="E41" s="644" t="s">
        <v>15</v>
      </c>
      <c r="F41" s="644" t="s">
        <v>33</v>
      </c>
      <c r="G41" s="644"/>
      <c r="H41" s="646">
        <v>3626535584.5999999</v>
      </c>
      <c r="I41" s="647">
        <f t="shared" si="0"/>
        <v>3.6265355846</v>
      </c>
      <c r="J41" s="648" t="s">
        <v>15</v>
      </c>
      <c r="K41" s="649"/>
      <c r="L41" s="645"/>
      <c r="M41" s="645"/>
      <c r="N41" s="649" t="s">
        <v>246</v>
      </c>
      <c r="O41" s="990"/>
    </row>
    <row r="42" spans="1:15" s="637" customFormat="1" ht="15">
      <c r="A42" s="638" t="s">
        <v>1400</v>
      </c>
      <c r="B42" s="638" t="s">
        <v>267</v>
      </c>
      <c r="C42" s="639" t="s">
        <v>303</v>
      </c>
      <c r="D42" s="638" t="s">
        <v>260</v>
      </c>
      <c r="E42" s="638" t="s">
        <v>14</v>
      </c>
      <c r="F42" s="638" t="s">
        <v>15</v>
      </c>
      <c r="G42" s="638"/>
      <c r="H42" s="640">
        <v>9500000</v>
      </c>
      <c r="I42" s="641">
        <f t="shared" si="0"/>
        <v>9.4999999999999998E-3</v>
      </c>
      <c r="J42" s="642" t="s">
        <v>15</v>
      </c>
      <c r="K42" s="643"/>
      <c r="L42" s="639"/>
      <c r="M42" s="639"/>
      <c r="N42" s="643" t="s">
        <v>246</v>
      </c>
      <c r="O42" s="643" t="s">
        <v>2220</v>
      </c>
    </row>
    <row r="43" spans="1:15" s="637" customFormat="1" ht="15">
      <c r="A43" s="644" t="s">
        <v>1400</v>
      </c>
      <c r="B43" s="644" t="s">
        <v>267</v>
      </c>
      <c r="C43" s="645" t="s">
        <v>303</v>
      </c>
      <c r="D43" s="644" t="s">
        <v>256</v>
      </c>
      <c r="E43" s="644" t="s">
        <v>14</v>
      </c>
      <c r="F43" s="644" t="s">
        <v>15</v>
      </c>
      <c r="G43" s="644"/>
      <c r="H43" s="646">
        <v>55183191</v>
      </c>
      <c r="I43" s="647">
        <f t="shared" si="0"/>
        <v>5.5183190999999999E-2</v>
      </c>
      <c r="J43" s="648" t="s">
        <v>15</v>
      </c>
      <c r="K43" s="649"/>
      <c r="L43" s="645"/>
      <c r="M43" s="645"/>
      <c r="N43" s="649" t="s">
        <v>246</v>
      </c>
      <c r="O43" s="649" t="s">
        <v>2220</v>
      </c>
    </row>
    <row r="44" spans="1:15" s="637" customFormat="1" ht="15">
      <c r="A44" s="638" t="s">
        <v>1400</v>
      </c>
      <c r="B44" s="638" t="s">
        <v>267</v>
      </c>
      <c r="C44" s="639" t="s">
        <v>303</v>
      </c>
      <c r="D44" s="638" t="s">
        <v>258</v>
      </c>
      <c r="E44" s="638" t="s">
        <v>14</v>
      </c>
      <c r="F44" s="638" t="s">
        <v>15</v>
      </c>
      <c r="G44" s="638"/>
      <c r="H44" s="640">
        <v>62192295</v>
      </c>
      <c r="I44" s="641">
        <f t="shared" si="0"/>
        <v>6.2192295000000002E-2</v>
      </c>
      <c r="J44" s="642" t="s">
        <v>15</v>
      </c>
      <c r="K44" s="643"/>
      <c r="L44" s="639"/>
      <c r="M44" s="639"/>
      <c r="N44" s="643" t="s">
        <v>246</v>
      </c>
      <c r="O44" s="643" t="s">
        <v>2220</v>
      </c>
    </row>
    <row r="45" spans="1:15" s="637" customFormat="1" ht="15">
      <c r="A45" s="644" t="s">
        <v>1400</v>
      </c>
      <c r="B45" s="644" t="s">
        <v>267</v>
      </c>
      <c r="C45" s="645" t="s">
        <v>303</v>
      </c>
      <c r="D45" s="644" t="s">
        <v>248</v>
      </c>
      <c r="E45" s="644" t="s">
        <v>15</v>
      </c>
      <c r="F45" s="644" t="s">
        <v>33</v>
      </c>
      <c r="G45" s="644"/>
      <c r="H45" s="646">
        <v>207384223</v>
      </c>
      <c r="I45" s="647">
        <f t="shared" si="0"/>
        <v>0.20738422300000001</v>
      </c>
      <c r="J45" s="648" t="s">
        <v>15</v>
      </c>
      <c r="K45" s="649"/>
      <c r="L45" s="645"/>
      <c r="M45" s="645"/>
      <c r="N45" s="649" t="s">
        <v>246</v>
      </c>
    </row>
    <row r="46" spans="1:15" s="637" customFormat="1" ht="15">
      <c r="A46" s="638" t="s">
        <v>1400</v>
      </c>
      <c r="B46" s="638" t="s">
        <v>267</v>
      </c>
      <c r="C46" s="639" t="s">
        <v>303</v>
      </c>
      <c r="D46" s="638" t="s">
        <v>257</v>
      </c>
      <c r="E46" s="638" t="s">
        <v>15</v>
      </c>
      <c r="F46" s="638" t="s">
        <v>33</v>
      </c>
      <c r="G46" s="638"/>
      <c r="H46" s="640">
        <v>43406860</v>
      </c>
      <c r="I46" s="641">
        <f t="shared" si="0"/>
        <v>4.3406859999999999E-2</v>
      </c>
      <c r="J46" s="642" t="s">
        <v>15</v>
      </c>
      <c r="K46" s="643"/>
      <c r="L46" s="639"/>
      <c r="M46" s="639"/>
      <c r="N46" s="643" t="s">
        <v>246</v>
      </c>
    </row>
    <row r="47" spans="1:15" s="637" customFormat="1" ht="15">
      <c r="A47" s="644" t="s">
        <v>1400</v>
      </c>
      <c r="B47" s="644" t="s">
        <v>267</v>
      </c>
      <c r="C47" s="645" t="s">
        <v>303</v>
      </c>
      <c r="D47" s="644" t="s">
        <v>255</v>
      </c>
      <c r="E47" s="644" t="s">
        <v>15</v>
      </c>
      <c r="F47" s="644" t="s">
        <v>33</v>
      </c>
      <c r="G47" s="644"/>
      <c r="H47" s="646">
        <v>50842105</v>
      </c>
      <c r="I47" s="647">
        <f t="shared" si="0"/>
        <v>5.0842104999999999E-2</v>
      </c>
      <c r="J47" s="648" t="s">
        <v>15</v>
      </c>
      <c r="K47" s="649"/>
      <c r="L47" s="645"/>
      <c r="M47" s="645"/>
      <c r="N47" s="649" t="s">
        <v>246</v>
      </c>
    </row>
    <row r="48" spans="1:15" s="637" customFormat="1" ht="15">
      <c r="A48" s="638" t="s">
        <v>1400</v>
      </c>
      <c r="B48" s="638" t="s">
        <v>267</v>
      </c>
      <c r="C48" s="639" t="s">
        <v>303</v>
      </c>
      <c r="D48" s="638" t="s">
        <v>253</v>
      </c>
      <c r="E48" s="638" t="s">
        <v>15</v>
      </c>
      <c r="F48" s="638" t="s">
        <v>33</v>
      </c>
      <c r="G48" s="638"/>
      <c r="H48" s="640">
        <v>28209082</v>
      </c>
      <c r="I48" s="641">
        <f t="shared" si="0"/>
        <v>2.8209082E-2</v>
      </c>
      <c r="J48" s="642" t="s">
        <v>15</v>
      </c>
      <c r="K48" s="643"/>
      <c r="L48" s="639"/>
      <c r="M48" s="639"/>
      <c r="N48" s="643" t="s">
        <v>246</v>
      </c>
    </row>
    <row r="49" spans="1:14" s="637" customFormat="1" ht="15">
      <c r="A49" s="644" t="s">
        <v>1400</v>
      </c>
      <c r="B49" s="644" t="s">
        <v>267</v>
      </c>
      <c r="C49" s="645" t="s">
        <v>308</v>
      </c>
      <c r="D49" s="644" t="s">
        <v>316</v>
      </c>
      <c r="E49" s="644" t="s">
        <v>15</v>
      </c>
      <c r="F49" s="644" t="s">
        <v>33</v>
      </c>
      <c r="G49" s="644"/>
      <c r="H49" s="646">
        <v>651420638</v>
      </c>
      <c r="I49" s="647">
        <f t="shared" si="0"/>
        <v>0.65142063800000005</v>
      </c>
      <c r="J49" s="648" t="s">
        <v>15</v>
      </c>
      <c r="K49" s="649"/>
      <c r="L49" s="645"/>
      <c r="M49" s="645"/>
      <c r="N49" s="649" t="s">
        <v>246</v>
      </c>
    </row>
    <row r="50" spans="1:14" s="637" customFormat="1" ht="15">
      <c r="A50" s="638" t="s">
        <v>1400</v>
      </c>
      <c r="B50" s="638" t="s">
        <v>267</v>
      </c>
      <c r="C50" s="639" t="s">
        <v>309</v>
      </c>
      <c r="D50" s="638" t="s">
        <v>333</v>
      </c>
      <c r="E50" s="638" t="s">
        <v>15</v>
      </c>
      <c r="F50" s="638" t="s">
        <v>33</v>
      </c>
      <c r="G50" s="638"/>
      <c r="H50" s="640">
        <v>591192000</v>
      </c>
      <c r="I50" s="641">
        <f t="shared" si="0"/>
        <v>0.59119200000000005</v>
      </c>
      <c r="J50" s="642" t="s">
        <v>15</v>
      </c>
      <c r="K50" s="643"/>
      <c r="L50" s="639"/>
      <c r="M50" s="639"/>
      <c r="N50" s="643" t="s">
        <v>246</v>
      </c>
    </row>
    <row r="51" spans="1:14" s="637" customFormat="1" ht="15">
      <c r="A51" s="644" t="s">
        <v>1400</v>
      </c>
      <c r="B51" s="644" t="s">
        <v>267</v>
      </c>
      <c r="C51" s="645" t="s">
        <v>303</v>
      </c>
      <c r="D51" s="644" t="s">
        <v>1188</v>
      </c>
      <c r="E51" s="644" t="s">
        <v>15</v>
      </c>
      <c r="F51" s="644" t="s">
        <v>33</v>
      </c>
      <c r="G51" s="644"/>
      <c r="H51" s="646">
        <v>2059673871</v>
      </c>
      <c r="I51" s="647">
        <f t="shared" si="0"/>
        <v>2.0596738710000002</v>
      </c>
      <c r="J51" s="648" t="s">
        <v>15</v>
      </c>
      <c r="K51" s="649"/>
      <c r="L51" s="645"/>
      <c r="M51" s="645"/>
      <c r="N51" s="649" t="s">
        <v>246</v>
      </c>
    </row>
    <row r="52" spans="1:14" s="637" customFormat="1" ht="15">
      <c r="A52" s="638" t="s">
        <v>25</v>
      </c>
      <c r="B52" s="638" t="s">
        <v>266</v>
      </c>
      <c r="C52" s="639" t="s">
        <v>320</v>
      </c>
      <c r="D52" s="638" t="s">
        <v>321</v>
      </c>
      <c r="E52" s="638" t="s">
        <v>15</v>
      </c>
      <c r="F52" s="638" t="s">
        <v>33</v>
      </c>
      <c r="G52" s="638"/>
      <c r="H52" s="640">
        <v>1901759468.4577057</v>
      </c>
      <c r="I52" s="641">
        <f t="shared" si="0"/>
        <v>1.9017594684577057</v>
      </c>
      <c r="J52" s="642" t="s">
        <v>15</v>
      </c>
      <c r="K52" s="643"/>
      <c r="L52" s="639"/>
      <c r="M52" s="639"/>
      <c r="N52" s="643" t="s">
        <v>246</v>
      </c>
    </row>
    <row r="53" spans="1:14" s="637" customFormat="1" ht="15">
      <c r="A53" s="644" t="s">
        <v>25</v>
      </c>
      <c r="B53" s="644" t="s">
        <v>266</v>
      </c>
      <c r="C53" s="645" t="s">
        <v>303</v>
      </c>
      <c r="D53" s="644" t="s">
        <v>247</v>
      </c>
      <c r="E53" s="644" t="s">
        <v>15</v>
      </c>
      <c r="F53" s="644" t="s">
        <v>33</v>
      </c>
      <c r="G53" s="644"/>
      <c r="H53" s="646">
        <v>2389388768</v>
      </c>
      <c r="I53" s="647">
        <f t="shared" si="0"/>
        <v>2.3893887679999999</v>
      </c>
      <c r="J53" s="648" t="s">
        <v>15</v>
      </c>
      <c r="K53" s="649"/>
      <c r="L53" s="645"/>
      <c r="M53" s="645"/>
      <c r="N53" s="649" t="s">
        <v>246</v>
      </c>
    </row>
    <row r="54" spans="1:14" s="637" customFormat="1" ht="15">
      <c r="A54" s="638" t="s">
        <v>25</v>
      </c>
      <c r="B54" s="638" t="s">
        <v>266</v>
      </c>
      <c r="C54" s="639" t="s">
        <v>303</v>
      </c>
      <c r="D54" s="638" t="s">
        <v>248</v>
      </c>
      <c r="E54" s="638" t="s">
        <v>15</v>
      </c>
      <c r="F54" s="638" t="s">
        <v>33</v>
      </c>
      <c r="G54" s="638"/>
      <c r="H54" s="640">
        <v>2028496786</v>
      </c>
      <c r="I54" s="641">
        <f t="shared" si="0"/>
        <v>2.0284967859999998</v>
      </c>
      <c r="J54" s="642" t="s">
        <v>15</v>
      </c>
      <c r="K54" s="643"/>
      <c r="L54" s="639"/>
      <c r="M54" s="639"/>
      <c r="N54" s="643" t="s">
        <v>246</v>
      </c>
    </row>
    <row r="55" spans="1:14" s="637" customFormat="1" ht="15">
      <c r="A55" s="644" t="s">
        <v>25</v>
      </c>
      <c r="B55" s="644" t="s">
        <v>266</v>
      </c>
      <c r="C55" s="645" t="s">
        <v>288</v>
      </c>
      <c r="D55" s="644" t="s">
        <v>250</v>
      </c>
      <c r="E55" s="644" t="s">
        <v>15</v>
      </c>
      <c r="F55" s="644" t="s">
        <v>33</v>
      </c>
      <c r="G55" s="644"/>
      <c r="H55" s="646">
        <v>789466374</v>
      </c>
      <c r="I55" s="647">
        <f t="shared" si="0"/>
        <v>0.78946637399999997</v>
      </c>
      <c r="J55" s="648" t="s">
        <v>15</v>
      </c>
      <c r="K55" s="649"/>
      <c r="L55" s="645"/>
      <c r="M55" s="645"/>
      <c r="N55" s="649" t="s">
        <v>246</v>
      </c>
    </row>
    <row r="56" spans="1:14" s="637" customFormat="1" ht="15">
      <c r="A56" s="638" t="s">
        <v>25</v>
      </c>
      <c r="B56" s="638" t="s">
        <v>266</v>
      </c>
      <c r="C56" s="639" t="s">
        <v>288</v>
      </c>
      <c r="D56" s="638" t="s">
        <v>261</v>
      </c>
      <c r="E56" s="638" t="s">
        <v>15</v>
      </c>
      <c r="F56" s="638" t="s">
        <v>33</v>
      </c>
      <c r="G56" s="638"/>
      <c r="H56" s="640">
        <v>7057009</v>
      </c>
      <c r="I56" s="641">
        <f t="shared" si="0"/>
        <v>7.0570090000000004E-3</v>
      </c>
      <c r="J56" s="642" t="s">
        <v>15</v>
      </c>
      <c r="K56" s="643"/>
      <c r="L56" s="639"/>
      <c r="M56" s="639"/>
      <c r="N56" s="643" t="s">
        <v>246</v>
      </c>
    </row>
    <row r="57" spans="1:14" s="637" customFormat="1" ht="15">
      <c r="A57" s="644" t="s">
        <v>25</v>
      </c>
      <c r="B57" s="644" t="s">
        <v>266</v>
      </c>
      <c r="C57" s="645" t="s">
        <v>288</v>
      </c>
      <c r="D57" s="644" t="s">
        <v>254</v>
      </c>
      <c r="E57" s="644" t="s">
        <v>15</v>
      </c>
      <c r="F57" s="644" t="s">
        <v>33</v>
      </c>
      <c r="G57" s="644"/>
      <c r="H57" s="646">
        <v>11032251</v>
      </c>
      <c r="I57" s="647">
        <f t="shared" si="0"/>
        <v>1.1032251E-2</v>
      </c>
      <c r="J57" s="648" t="s">
        <v>15</v>
      </c>
      <c r="K57" s="649"/>
      <c r="L57" s="645"/>
      <c r="M57" s="645"/>
      <c r="N57" s="649" t="s">
        <v>246</v>
      </c>
    </row>
    <row r="58" spans="1:14" s="637" customFormat="1" ht="15">
      <c r="A58" s="638" t="s">
        <v>25</v>
      </c>
      <c r="B58" s="638" t="s">
        <v>266</v>
      </c>
      <c r="C58" s="639" t="s">
        <v>288</v>
      </c>
      <c r="D58" s="638" t="s">
        <v>249</v>
      </c>
      <c r="E58" s="638" t="s">
        <v>15</v>
      </c>
      <c r="F58" s="638" t="s">
        <v>33</v>
      </c>
      <c r="G58" s="638"/>
      <c r="H58" s="640">
        <v>31336783882</v>
      </c>
      <c r="I58" s="641">
        <f t="shared" si="0"/>
        <v>31.336783881999999</v>
      </c>
      <c r="J58" s="642" t="s">
        <v>15</v>
      </c>
      <c r="K58" s="643"/>
      <c r="L58" s="639"/>
      <c r="M58" s="639"/>
      <c r="N58" s="643" t="s">
        <v>246</v>
      </c>
    </row>
    <row r="59" spans="1:14" s="637" customFormat="1" ht="15">
      <c r="A59" s="644" t="s">
        <v>25</v>
      </c>
      <c r="B59" s="644" t="s">
        <v>266</v>
      </c>
      <c r="C59" s="645" t="s">
        <v>303</v>
      </c>
      <c r="D59" s="644" t="s">
        <v>257</v>
      </c>
      <c r="E59" s="644" t="s">
        <v>15</v>
      </c>
      <c r="F59" s="644" t="s">
        <v>33</v>
      </c>
      <c r="G59" s="644"/>
      <c r="H59" s="646">
        <v>100398400</v>
      </c>
      <c r="I59" s="647">
        <f t="shared" si="0"/>
        <v>0.1003984</v>
      </c>
      <c r="J59" s="648" t="s">
        <v>15</v>
      </c>
      <c r="K59" s="649"/>
      <c r="L59" s="645"/>
      <c r="M59" s="645"/>
      <c r="N59" s="649" t="s">
        <v>246</v>
      </c>
    </row>
    <row r="60" spans="1:14" s="637" customFormat="1" ht="15">
      <c r="A60" s="638" t="s">
        <v>25</v>
      </c>
      <c r="B60" s="638" t="s">
        <v>266</v>
      </c>
      <c r="C60" s="639" t="s">
        <v>303</v>
      </c>
      <c r="D60" s="638" t="s">
        <v>255</v>
      </c>
      <c r="E60" s="638" t="s">
        <v>15</v>
      </c>
      <c r="F60" s="638" t="s">
        <v>33</v>
      </c>
      <c r="G60" s="638"/>
      <c r="H60" s="640">
        <v>150597887</v>
      </c>
      <c r="I60" s="641">
        <f t="shared" si="0"/>
        <v>0.15059788700000001</v>
      </c>
      <c r="J60" s="642" t="s">
        <v>15</v>
      </c>
      <c r="K60" s="643"/>
      <c r="L60" s="639"/>
      <c r="M60" s="639"/>
      <c r="N60" s="643" t="s">
        <v>246</v>
      </c>
    </row>
    <row r="61" spans="1:14" s="637" customFormat="1" ht="15">
      <c r="A61" s="644" t="s">
        <v>25</v>
      </c>
      <c r="B61" s="644" t="s">
        <v>266</v>
      </c>
      <c r="C61" s="645" t="s">
        <v>303</v>
      </c>
      <c r="D61" s="644" t="s">
        <v>253</v>
      </c>
      <c r="E61" s="644" t="s">
        <v>15</v>
      </c>
      <c r="F61" s="644" t="s">
        <v>33</v>
      </c>
      <c r="G61" s="644"/>
      <c r="H61" s="646">
        <v>7173054</v>
      </c>
      <c r="I61" s="647">
        <f t="shared" si="0"/>
        <v>7.1730539999999999E-3</v>
      </c>
      <c r="J61" s="648" t="s">
        <v>15</v>
      </c>
      <c r="K61" s="649"/>
      <c r="L61" s="645"/>
      <c r="M61" s="645"/>
      <c r="N61" s="649" t="s">
        <v>246</v>
      </c>
    </row>
    <row r="62" spans="1:14" s="637" customFormat="1" ht="15">
      <c r="A62" s="638" t="s">
        <v>25</v>
      </c>
      <c r="B62" s="638" t="s">
        <v>266</v>
      </c>
      <c r="C62" s="639" t="s">
        <v>287</v>
      </c>
      <c r="D62" s="638" t="s">
        <v>1186</v>
      </c>
      <c r="E62" s="638" t="s">
        <v>15</v>
      </c>
      <c r="F62" s="638" t="s">
        <v>33</v>
      </c>
      <c r="G62" s="638"/>
      <c r="H62" s="640">
        <v>89780438</v>
      </c>
      <c r="I62" s="641">
        <f t="shared" si="0"/>
        <v>8.9780438000000004E-2</v>
      </c>
      <c r="J62" s="642" t="s">
        <v>15</v>
      </c>
      <c r="K62" s="643"/>
      <c r="L62" s="639"/>
      <c r="M62" s="639"/>
      <c r="N62" s="643" t="s">
        <v>246</v>
      </c>
    </row>
    <row r="63" spans="1:14" s="637" customFormat="1" ht="15">
      <c r="A63" s="644" t="s">
        <v>25</v>
      </c>
      <c r="B63" s="644" t="s">
        <v>266</v>
      </c>
      <c r="C63" s="645" t="s">
        <v>308</v>
      </c>
      <c r="D63" s="644" t="s">
        <v>316</v>
      </c>
      <c r="E63" s="644" t="s">
        <v>15</v>
      </c>
      <c r="F63" s="644" t="s">
        <v>33</v>
      </c>
      <c r="G63" s="644"/>
      <c r="H63" s="646">
        <v>450104073.5</v>
      </c>
      <c r="I63" s="647">
        <f t="shared" si="0"/>
        <v>0.45010407349999998</v>
      </c>
      <c r="J63" s="648" t="s">
        <v>15</v>
      </c>
      <c r="K63" s="649"/>
      <c r="L63" s="645"/>
      <c r="M63" s="645"/>
      <c r="N63" s="649" t="s">
        <v>246</v>
      </c>
    </row>
    <row r="64" spans="1:14" s="637" customFormat="1" ht="36">
      <c r="A64" s="638" t="s">
        <v>25</v>
      </c>
      <c r="B64" s="638" t="s">
        <v>266</v>
      </c>
      <c r="C64" s="639" t="s">
        <v>335</v>
      </c>
      <c r="D64" s="638" t="s">
        <v>1213</v>
      </c>
      <c r="E64" s="638" t="s">
        <v>14</v>
      </c>
      <c r="F64" s="638" t="s">
        <v>14</v>
      </c>
      <c r="G64" s="638" t="s">
        <v>1948</v>
      </c>
      <c r="H64" s="640">
        <v>3078000</v>
      </c>
      <c r="I64" s="641">
        <f t="shared" si="0"/>
        <v>3.078E-3</v>
      </c>
      <c r="J64" s="642" t="s">
        <v>15</v>
      </c>
      <c r="K64" s="643"/>
      <c r="L64" s="639"/>
      <c r="M64" s="639"/>
      <c r="N64" s="643" t="s">
        <v>246</v>
      </c>
    </row>
    <row r="65" spans="1:14" s="637" customFormat="1" ht="15">
      <c r="A65" s="644" t="s">
        <v>25</v>
      </c>
      <c r="B65" s="644" t="s">
        <v>266</v>
      </c>
      <c r="C65" s="645" t="s">
        <v>336</v>
      </c>
      <c r="D65" s="644" t="s">
        <v>336</v>
      </c>
      <c r="E65" s="644" t="s">
        <v>15</v>
      </c>
      <c r="F65" s="644" t="s">
        <v>33</v>
      </c>
      <c r="G65" s="644"/>
      <c r="H65" s="646">
        <v>302717971</v>
      </c>
      <c r="I65" s="647">
        <f t="shared" si="0"/>
        <v>0.30271797099999997</v>
      </c>
      <c r="J65" s="648" t="s">
        <v>15</v>
      </c>
      <c r="K65" s="649"/>
      <c r="L65" s="645"/>
      <c r="M65" s="645"/>
      <c r="N65" s="649" t="s">
        <v>246</v>
      </c>
    </row>
    <row r="66" spans="1:14" s="637" customFormat="1" ht="15">
      <c r="A66" s="638" t="s">
        <v>20</v>
      </c>
      <c r="B66" s="638" t="s">
        <v>265</v>
      </c>
      <c r="C66" s="639" t="s">
        <v>291</v>
      </c>
      <c r="D66" s="638" t="s">
        <v>318</v>
      </c>
      <c r="E66" s="638" t="s">
        <v>14</v>
      </c>
      <c r="F66" s="638" t="s">
        <v>14</v>
      </c>
      <c r="G66" s="638" t="s">
        <v>1949</v>
      </c>
      <c r="H66" s="640">
        <v>285787184</v>
      </c>
      <c r="I66" s="641">
        <f t="shared" si="0"/>
        <v>0.28578718400000003</v>
      </c>
      <c r="J66" s="642" t="s">
        <v>15</v>
      </c>
      <c r="K66" s="643"/>
      <c r="L66" s="639"/>
      <c r="M66" s="639"/>
      <c r="N66" s="643" t="s">
        <v>246</v>
      </c>
    </row>
    <row r="67" spans="1:14" s="637" customFormat="1" ht="15">
      <c r="A67" s="644" t="s">
        <v>20</v>
      </c>
      <c r="B67" s="644" t="s">
        <v>265</v>
      </c>
      <c r="C67" s="645" t="s">
        <v>291</v>
      </c>
      <c r="D67" s="644" t="s">
        <v>1179</v>
      </c>
      <c r="E67" s="644" t="s">
        <v>14</v>
      </c>
      <c r="F67" s="644" t="s">
        <v>14</v>
      </c>
      <c r="G67" s="644" t="s">
        <v>1949</v>
      </c>
      <c r="H67" s="646">
        <v>1895256812</v>
      </c>
      <c r="I67" s="647">
        <f t="shared" ref="I67:I151" si="1">+H67/1000000000</f>
        <v>1.895256812</v>
      </c>
      <c r="J67" s="648" t="s">
        <v>15</v>
      </c>
      <c r="K67" s="649"/>
      <c r="L67" s="645"/>
      <c r="M67" s="645"/>
      <c r="N67" s="649" t="s">
        <v>246</v>
      </c>
    </row>
    <row r="68" spans="1:14" s="637" customFormat="1" ht="15">
      <c r="A68" s="638" t="s">
        <v>20</v>
      </c>
      <c r="B68" s="638" t="s">
        <v>265</v>
      </c>
      <c r="C68" s="639" t="s">
        <v>291</v>
      </c>
      <c r="D68" s="638" t="s">
        <v>325</v>
      </c>
      <c r="E68" s="638" t="s">
        <v>14</v>
      </c>
      <c r="F68" s="638" t="s">
        <v>14</v>
      </c>
      <c r="G68" s="638" t="s">
        <v>1949</v>
      </c>
      <c r="H68" s="640">
        <v>67555600</v>
      </c>
      <c r="I68" s="641">
        <f t="shared" si="1"/>
        <v>6.7555599999999993E-2</v>
      </c>
      <c r="J68" s="642" t="s">
        <v>15</v>
      </c>
      <c r="K68" s="643"/>
      <c r="L68" s="639"/>
      <c r="M68" s="639"/>
      <c r="N68" s="643" t="s">
        <v>246</v>
      </c>
    </row>
    <row r="69" spans="1:14" s="637" customFormat="1" ht="15">
      <c r="A69" s="644" t="s">
        <v>20</v>
      </c>
      <c r="B69" s="644" t="s">
        <v>265</v>
      </c>
      <c r="C69" s="645" t="s">
        <v>291</v>
      </c>
      <c r="D69" s="644" t="s">
        <v>325</v>
      </c>
      <c r="E69" s="644" t="s">
        <v>14</v>
      </c>
      <c r="F69" s="644" t="s">
        <v>14</v>
      </c>
      <c r="G69" s="644" t="s">
        <v>1349</v>
      </c>
      <c r="H69" s="646">
        <v>27043100</v>
      </c>
      <c r="I69" s="647">
        <f t="shared" si="1"/>
        <v>2.70431E-2</v>
      </c>
      <c r="J69" s="648" t="s">
        <v>15</v>
      </c>
      <c r="K69" s="649"/>
      <c r="L69" s="645"/>
      <c r="M69" s="645"/>
      <c r="N69" s="649" t="s">
        <v>246</v>
      </c>
    </row>
    <row r="70" spans="1:14" s="637" customFormat="1" ht="15">
      <c r="A70" s="638" t="s">
        <v>20</v>
      </c>
      <c r="B70" s="638" t="s">
        <v>265</v>
      </c>
      <c r="C70" s="639" t="s">
        <v>303</v>
      </c>
      <c r="D70" s="638" t="s">
        <v>256</v>
      </c>
      <c r="E70" s="638" t="s">
        <v>14</v>
      </c>
      <c r="F70" s="638" t="s">
        <v>14</v>
      </c>
      <c r="G70" s="638" t="s">
        <v>1950</v>
      </c>
      <c r="H70" s="640">
        <v>6000000</v>
      </c>
      <c r="I70" s="641">
        <f t="shared" si="1"/>
        <v>6.0000000000000001E-3</v>
      </c>
      <c r="J70" s="642" t="s">
        <v>15</v>
      </c>
      <c r="K70" s="643"/>
      <c r="L70" s="639"/>
      <c r="M70" s="639"/>
      <c r="N70" s="643" t="s">
        <v>246</v>
      </c>
    </row>
    <row r="71" spans="1:14" s="637" customFormat="1" ht="15">
      <c r="A71" s="644" t="s">
        <v>20</v>
      </c>
      <c r="B71" s="644" t="s">
        <v>265</v>
      </c>
      <c r="C71" s="645" t="s">
        <v>303</v>
      </c>
      <c r="D71" s="644" t="s">
        <v>256</v>
      </c>
      <c r="E71" s="644" t="s">
        <v>14</v>
      </c>
      <c r="F71" s="644" t="s">
        <v>14</v>
      </c>
      <c r="G71" s="644" t="s">
        <v>1349</v>
      </c>
      <c r="H71" s="646">
        <v>6790465</v>
      </c>
      <c r="I71" s="647">
        <f t="shared" si="1"/>
        <v>6.7904649999999999E-3</v>
      </c>
      <c r="J71" s="648" t="s">
        <v>15</v>
      </c>
      <c r="K71" s="649"/>
      <c r="L71" s="645"/>
      <c r="M71" s="645"/>
      <c r="N71" s="649" t="s">
        <v>246</v>
      </c>
    </row>
    <row r="72" spans="1:14" s="637" customFormat="1" ht="15">
      <c r="A72" s="638" t="s">
        <v>20</v>
      </c>
      <c r="B72" s="638" t="s">
        <v>265</v>
      </c>
      <c r="C72" s="639" t="s">
        <v>303</v>
      </c>
      <c r="D72" s="638" t="s">
        <v>248</v>
      </c>
      <c r="E72" s="638" t="s">
        <v>15</v>
      </c>
      <c r="F72" s="638" t="s">
        <v>33</v>
      </c>
      <c r="G72" s="638"/>
      <c r="H72" s="640">
        <v>445450604</v>
      </c>
      <c r="I72" s="641">
        <f t="shared" si="1"/>
        <v>0.44545060399999997</v>
      </c>
      <c r="J72" s="642" t="s">
        <v>15</v>
      </c>
      <c r="K72" s="643"/>
      <c r="L72" s="639"/>
      <c r="M72" s="639"/>
      <c r="N72" s="643" t="s">
        <v>246</v>
      </c>
    </row>
    <row r="73" spans="1:14" s="637" customFormat="1" ht="15">
      <c r="A73" s="644" t="s">
        <v>20</v>
      </c>
      <c r="B73" s="644" t="s">
        <v>265</v>
      </c>
      <c r="C73" s="645" t="s">
        <v>303</v>
      </c>
      <c r="D73" s="644" t="s">
        <v>251</v>
      </c>
      <c r="E73" s="644" t="s">
        <v>15</v>
      </c>
      <c r="F73" s="644" t="s">
        <v>33</v>
      </c>
      <c r="G73" s="644"/>
      <c r="H73" s="646">
        <v>316753957</v>
      </c>
      <c r="I73" s="647">
        <f t="shared" si="1"/>
        <v>0.31675395699999997</v>
      </c>
      <c r="J73" s="648" t="s">
        <v>15</v>
      </c>
      <c r="K73" s="649"/>
      <c r="L73" s="645"/>
      <c r="M73" s="645"/>
      <c r="N73" s="649" t="s">
        <v>246</v>
      </c>
    </row>
    <row r="74" spans="1:14" s="637" customFormat="1" ht="15">
      <c r="A74" s="638" t="s">
        <v>20</v>
      </c>
      <c r="B74" s="638" t="s">
        <v>265</v>
      </c>
      <c r="C74" s="639" t="s">
        <v>288</v>
      </c>
      <c r="D74" s="638" t="s">
        <v>250</v>
      </c>
      <c r="E74" s="638" t="s">
        <v>15</v>
      </c>
      <c r="F74" s="638" t="s">
        <v>33</v>
      </c>
      <c r="G74" s="638"/>
      <c r="H74" s="640">
        <v>22287032</v>
      </c>
      <c r="I74" s="641">
        <f t="shared" si="1"/>
        <v>2.2287031999999998E-2</v>
      </c>
      <c r="J74" s="642" t="s">
        <v>15</v>
      </c>
      <c r="K74" s="643"/>
      <c r="L74" s="639"/>
      <c r="M74" s="639"/>
      <c r="N74" s="643" t="s">
        <v>246</v>
      </c>
    </row>
    <row r="75" spans="1:14" s="637" customFormat="1" ht="15">
      <c r="A75" s="644" t="s">
        <v>20</v>
      </c>
      <c r="B75" s="644" t="s">
        <v>265</v>
      </c>
      <c r="C75" s="645" t="s">
        <v>288</v>
      </c>
      <c r="D75" s="644" t="s">
        <v>261</v>
      </c>
      <c r="E75" s="644" t="s">
        <v>15</v>
      </c>
      <c r="F75" s="644" t="s">
        <v>33</v>
      </c>
      <c r="G75" s="644"/>
      <c r="H75" s="646">
        <v>697500</v>
      </c>
      <c r="I75" s="647">
        <f t="shared" si="1"/>
        <v>6.9749999999999999E-4</v>
      </c>
      <c r="J75" s="648" t="s">
        <v>15</v>
      </c>
      <c r="K75" s="649"/>
      <c r="L75" s="645"/>
      <c r="M75" s="645"/>
      <c r="N75" s="649" t="s">
        <v>246</v>
      </c>
    </row>
    <row r="76" spans="1:14" s="637" customFormat="1" ht="15">
      <c r="A76" s="638" t="s">
        <v>20</v>
      </c>
      <c r="B76" s="638" t="s">
        <v>265</v>
      </c>
      <c r="C76" s="639" t="s">
        <v>303</v>
      </c>
      <c r="D76" s="638" t="s">
        <v>257</v>
      </c>
      <c r="E76" s="638" t="s">
        <v>15</v>
      </c>
      <c r="F76" s="638" t="s">
        <v>33</v>
      </c>
      <c r="G76" s="638"/>
      <c r="H76" s="640">
        <v>15539673</v>
      </c>
      <c r="I76" s="641">
        <f t="shared" si="1"/>
        <v>1.5539673E-2</v>
      </c>
      <c r="J76" s="642" t="s">
        <v>15</v>
      </c>
      <c r="K76" s="643"/>
      <c r="L76" s="639"/>
      <c r="M76" s="639"/>
      <c r="N76" s="643" t="s">
        <v>246</v>
      </c>
    </row>
    <row r="77" spans="1:14" s="637" customFormat="1" ht="15">
      <c r="A77" s="644" t="s">
        <v>20</v>
      </c>
      <c r="B77" s="644" t="s">
        <v>265</v>
      </c>
      <c r="C77" s="645" t="s">
        <v>303</v>
      </c>
      <c r="D77" s="644" t="s">
        <v>255</v>
      </c>
      <c r="E77" s="644" t="s">
        <v>15</v>
      </c>
      <c r="F77" s="644" t="s">
        <v>33</v>
      </c>
      <c r="G77" s="644"/>
      <c r="H77" s="646">
        <v>23309507</v>
      </c>
      <c r="I77" s="647">
        <f t="shared" si="1"/>
        <v>2.3309507E-2</v>
      </c>
      <c r="J77" s="648" t="s">
        <v>15</v>
      </c>
      <c r="K77" s="649"/>
      <c r="L77" s="645"/>
      <c r="M77" s="645"/>
      <c r="N77" s="649" t="s">
        <v>246</v>
      </c>
    </row>
    <row r="78" spans="1:14" s="637" customFormat="1" ht="15">
      <c r="A78" s="638" t="s">
        <v>20</v>
      </c>
      <c r="B78" s="638" t="s">
        <v>265</v>
      </c>
      <c r="C78" s="639" t="s">
        <v>287</v>
      </c>
      <c r="D78" s="638" t="s">
        <v>1186</v>
      </c>
      <c r="E78" s="638" t="s">
        <v>15</v>
      </c>
      <c r="F78" s="638" t="s">
        <v>33</v>
      </c>
      <c r="G78" s="638"/>
      <c r="H78" s="640">
        <v>8482000</v>
      </c>
      <c r="I78" s="641">
        <f t="shared" si="1"/>
        <v>8.482E-3</v>
      </c>
      <c r="J78" s="642" t="s">
        <v>15</v>
      </c>
      <c r="K78" s="643"/>
      <c r="L78" s="639"/>
      <c r="M78" s="639"/>
      <c r="N78" s="643" t="s">
        <v>246</v>
      </c>
    </row>
    <row r="79" spans="1:14" s="637" customFormat="1" ht="15">
      <c r="A79" s="644" t="s">
        <v>20</v>
      </c>
      <c r="B79" s="644" t="s">
        <v>265</v>
      </c>
      <c r="C79" s="645" t="s">
        <v>308</v>
      </c>
      <c r="D79" s="644" t="s">
        <v>316</v>
      </c>
      <c r="E79" s="644" t="s">
        <v>15</v>
      </c>
      <c r="F79" s="644" t="s">
        <v>33</v>
      </c>
      <c r="G79" s="644"/>
      <c r="H79" s="646">
        <v>149468784</v>
      </c>
      <c r="I79" s="647">
        <f t="shared" si="1"/>
        <v>0.14946878399999999</v>
      </c>
      <c r="J79" s="648" t="s">
        <v>15</v>
      </c>
      <c r="K79" s="649"/>
      <c r="L79" s="645"/>
      <c r="M79" s="645"/>
      <c r="N79" s="649" t="s">
        <v>246</v>
      </c>
    </row>
    <row r="80" spans="1:14" s="637" customFormat="1" ht="15">
      <c r="A80" s="638" t="s">
        <v>20</v>
      </c>
      <c r="B80" s="638" t="s">
        <v>265</v>
      </c>
      <c r="C80" s="639" t="s">
        <v>335</v>
      </c>
      <c r="D80" s="638" t="s">
        <v>1211</v>
      </c>
      <c r="E80" s="638" t="s">
        <v>15</v>
      </c>
      <c r="F80" s="638" t="s">
        <v>33</v>
      </c>
      <c r="G80" s="638"/>
      <c r="H80" s="640">
        <v>81083836</v>
      </c>
      <c r="I80" s="641">
        <f t="shared" si="1"/>
        <v>8.1083836000000006E-2</v>
      </c>
      <c r="J80" s="642" t="s">
        <v>15</v>
      </c>
      <c r="K80" s="643"/>
      <c r="L80" s="639"/>
      <c r="M80" s="639"/>
      <c r="N80" s="643" t="s">
        <v>246</v>
      </c>
    </row>
    <row r="81" spans="1:14" s="637" customFormat="1" ht="15">
      <c r="A81" s="644" t="s">
        <v>20</v>
      </c>
      <c r="B81" s="644" t="s">
        <v>265</v>
      </c>
      <c r="C81" s="645" t="s">
        <v>336</v>
      </c>
      <c r="D81" s="644" t="s">
        <v>336</v>
      </c>
      <c r="E81" s="644" t="s">
        <v>15</v>
      </c>
      <c r="F81" s="644" t="s">
        <v>33</v>
      </c>
      <c r="G81" s="644"/>
      <c r="H81" s="646">
        <v>192836762.3317236</v>
      </c>
      <c r="I81" s="647">
        <f t="shared" si="1"/>
        <v>0.19283676233172359</v>
      </c>
      <c r="J81" s="648" t="s">
        <v>15</v>
      </c>
      <c r="K81" s="649"/>
      <c r="L81" s="645"/>
      <c r="M81" s="645"/>
      <c r="N81" s="649" t="s">
        <v>246</v>
      </c>
    </row>
    <row r="82" spans="1:14" s="637" customFormat="1" ht="15">
      <c r="A82" s="638" t="s">
        <v>23</v>
      </c>
      <c r="B82" s="638" t="s">
        <v>265</v>
      </c>
      <c r="C82" s="639" t="s">
        <v>303</v>
      </c>
      <c r="D82" s="638" t="s">
        <v>247</v>
      </c>
      <c r="E82" s="638" t="s">
        <v>15</v>
      </c>
      <c r="F82" s="638" t="s">
        <v>33</v>
      </c>
      <c r="G82" s="638"/>
      <c r="H82" s="640">
        <v>3816917063</v>
      </c>
      <c r="I82" s="641">
        <f t="shared" si="1"/>
        <v>3.816917063</v>
      </c>
      <c r="J82" s="642" t="s">
        <v>15</v>
      </c>
      <c r="K82" s="643"/>
      <c r="L82" s="639"/>
      <c r="M82" s="639"/>
      <c r="N82" s="643" t="s">
        <v>246</v>
      </c>
    </row>
    <row r="83" spans="1:14" s="637" customFormat="1" ht="15">
      <c r="A83" s="644" t="s">
        <v>23</v>
      </c>
      <c r="B83" s="644" t="s">
        <v>265</v>
      </c>
      <c r="C83" s="645" t="s">
        <v>303</v>
      </c>
      <c r="D83" s="644" t="s">
        <v>256</v>
      </c>
      <c r="E83" s="644" t="s">
        <v>14</v>
      </c>
      <c r="F83" s="644" t="s">
        <v>14</v>
      </c>
      <c r="G83" s="644" t="s">
        <v>1951</v>
      </c>
      <c r="H83" s="646">
        <v>6000001</v>
      </c>
      <c r="I83" s="647">
        <f t="shared" si="1"/>
        <v>6.0000009999999996E-3</v>
      </c>
      <c r="J83" s="648" t="s">
        <v>15</v>
      </c>
      <c r="K83" s="649"/>
      <c r="L83" s="645"/>
      <c r="M83" s="645"/>
      <c r="N83" s="649" t="s">
        <v>246</v>
      </c>
    </row>
    <row r="84" spans="1:14" s="637" customFormat="1" ht="15">
      <c r="A84" s="638" t="s">
        <v>23</v>
      </c>
      <c r="B84" s="638" t="s">
        <v>265</v>
      </c>
      <c r="C84" s="639" t="s">
        <v>303</v>
      </c>
      <c r="D84" s="638" t="s">
        <v>248</v>
      </c>
      <c r="E84" s="638" t="s">
        <v>15</v>
      </c>
      <c r="F84" s="638" t="s">
        <v>33</v>
      </c>
      <c r="G84" s="638"/>
      <c r="H84" s="640">
        <v>28549356</v>
      </c>
      <c r="I84" s="641">
        <f t="shared" si="1"/>
        <v>2.8549356000000001E-2</v>
      </c>
      <c r="J84" s="642" t="s">
        <v>15</v>
      </c>
      <c r="K84" s="643"/>
      <c r="L84" s="639"/>
      <c r="M84" s="639"/>
      <c r="N84" s="643" t="s">
        <v>246</v>
      </c>
    </row>
    <row r="85" spans="1:14" s="637" customFormat="1" ht="15">
      <c r="A85" s="644" t="s">
        <v>23</v>
      </c>
      <c r="B85" s="644" t="s">
        <v>265</v>
      </c>
      <c r="C85" s="645" t="s">
        <v>288</v>
      </c>
      <c r="D85" s="644" t="s">
        <v>250</v>
      </c>
      <c r="E85" s="644" t="s">
        <v>15</v>
      </c>
      <c r="F85" s="644" t="s">
        <v>33</v>
      </c>
      <c r="G85" s="644"/>
      <c r="H85" s="646">
        <v>286162</v>
      </c>
      <c r="I85" s="647">
        <f t="shared" si="1"/>
        <v>2.8616200000000002E-4</v>
      </c>
      <c r="J85" s="648" t="s">
        <v>15</v>
      </c>
      <c r="K85" s="649"/>
      <c r="L85" s="645"/>
      <c r="M85" s="645"/>
      <c r="N85" s="649" t="s">
        <v>246</v>
      </c>
    </row>
    <row r="86" spans="1:14" s="637" customFormat="1" ht="15">
      <c r="A86" s="638" t="s">
        <v>23</v>
      </c>
      <c r="B86" s="638" t="s">
        <v>265</v>
      </c>
      <c r="C86" s="639" t="s">
        <v>288</v>
      </c>
      <c r="D86" s="638" t="s">
        <v>254</v>
      </c>
      <c r="E86" s="638" t="s">
        <v>15</v>
      </c>
      <c r="F86" s="638" t="s">
        <v>33</v>
      </c>
      <c r="G86" s="638"/>
      <c r="H86" s="640">
        <v>188057407</v>
      </c>
      <c r="I86" s="641">
        <f t="shared" si="1"/>
        <v>0.18805740700000001</v>
      </c>
      <c r="J86" s="642" t="s">
        <v>15</v>
      </c>
      <c r="K86" s="643"/>
      <c r="L86" s="639"/>
      <c r="M86" s="639"/>
      <c r="N86" s="643" t="s">
        <v>246</v>
      </c>
    </row>
    <row r="87" spans="1:14" s="637" customFormat="1" ht="15">
      <c r="A87" s="644" t="s">
        <v>23</v>
      </c>
      <c r="B87" s="644" t="s">
        <v>265</v>
      </c>
      <c r="C87" s="645" t="s">
        <v>303</v>
      </c>
      <c r="D87" s="644" t="s">
        <v>257</v>
      </c>
      <c r="E87" s="644" t="s">
        <v>15</v>
      </c>
      <c r="F87" s="644" t="s">
        <v>33</v>
      </c>
      <c r="G87" s="644"/>
      <c r="H87" s="646">
        <v>904864</v>
      </c>
      <c r="I87" s="647">
        <f t="shared" si="1"/>
        <v>9.0486400000000002E-4</v>
      </c>
      <c r="J87" s="648" t="s">
        <v>15</v>
      </c>
      <c r="K87" s="649"/>
      <c r="L87" s="645"/>
      <c r="M87" s="645"/>
      <c r="N87" s="649" t="s">
        <v>246</v>
      </c>
    </row>
    <row r="88" spans="1:14" s="637" customFormat="1" ht="15">
      <c r="A88" s="638" t="s">
        <v>23</v>
      </c>
      <c r="B88" s="638" t="s">
        <v>265</v>
      </c>
      <c r="C88" s="639" t="s">
        <v>303</v>
      </c>
      <c r="D88" s="638" t="s">
        <v>255</v>
      </c>
      <c r="E88" s="638" t="s">
        <v>15</v>
      </c>
      <c r="F88" s="638" t="s">
        <v>33</v>
      </c>
      <c r="G88" s="638"/>
      <c r="H88" s="640">
        <v>1357611</v>
      </c>
      <c r="I88" s="641">
        <f t="shared" si="1"/>
        <v>1.3576110000000001E-3</v>
      </c>
      <c r="J88" s="642" t="s">
        <v>15</v>
      </c>
      <c r="K88" s="643"/>
      <c r="L88" s="639"/>
      <c r="M88" s="639"/>
      <c r="N88" s="643" t="s">
        <v>246</v>
      </c>
    </row>
    <row r="89" spans="1:14" s="637" customFormat="1" ht="15">
      <c r="A89" s="644" t="s">
        <v>23</v>
      </c>
      <c r="B89" s="644" t="s">
        <v>265</v>
      </c>
      <c r="C89" s="645" t="s">
        <v>308</v>
      </c>
      <c r="D89" s="644" t="s">
        <v>316</v>
      </c>
      <c r="E89" s="644" t="s">
        <v>15</v>
      </c>
      <c r="F89" s="644" t="s">
        <v>33</v>
      </c>
      <c r="G89" s="644"/>
      <c r="H89" s="646">
        <v>6087543</v>
      </c>
      <c r="I89" s="647">
        <f t="shared" si="1"/>
        <v>6.0875429999999999E-3</v>
      </c>
      <c r="J89" s="648" t="s">
        <v>15</v>
      </c>
      <c r="K89" s="649"/>
      <c r="L89" s="645"/>
      <c r="M89" s="645"/>
      <c r="N89" s="649" t="s">
        <v>246</v>
      </c>
    </row>
    <row r="90" spans="1:14" s="637" customFormat="1" ht="15">
      <c r="A90" s="638" t="s">
        <v>1952</v>
      </c>
      <c r="B90" s="638" t="s">
        <v>265</v>
      </c>
      <c r="C90" s="639" t="s">
        <v>303</v>
      </c>
      <c r="D90" s="638" t="s">
        <v>256</v>
      </c>
      <c r="E90" s="638" t="s">
        <v>14</v>
      </c>
      <c r="F90" s="638" t="s">
        <v>14</v>
      </c>
      <c r="G90" s="638" t="s">
        <v>127</v>
      </c>
      <c r="H90" s="640">
        <v>67910000</v>
      </c>
      <c r="I90" s="641">
        <f t="shared" si="1"/>
        <v>6.7909999999999998E-2</v>
      </c>
      <c r="J90" s="642" t="s">
        <v>15</v>
      </c>
      <c r="K90" s="643"/>
      <c r="L90" s="639"/>
      <c r="M90" s="639"/>
      <c r="N90" s="643" t="s">
        <v>246</v>
      </c>
    </row>
    <row r="91" spans="1:14" s="637" customFormat="1" ht="15">
      <c r="A91" s="644" t="s">
        <v>1952</v>
      </c>
      <c r="B91" s="644" t="s">
        <v>265</v>
      </c>
      <c r="C91" s="645" t="s">
        <v>303</v>
      </c>
      <c r="D91" s="644" t="s">
        <v>251</v>
      </c>
      <c r="E91" s="644" t="s">
        <v>15</v>
      </c>
      <c r="F91" s="644" t="s">
        <v>33</v>
      </c>
      <c r="G91" s="644"/>
      <c r="H91" s="646">
        <v>5270358</v>
      </c>
      <c r="I91" s="647">
        <f t="shared" si="1"/>
        <v>5.2703580000000002E-3</v>
      </c>
      <c r="J91" s="648" t="s">
        <v>15</v>
      </c>
      <c r="K91" s="649"/>
      <c r="L91" s="645"/>
      <c r="M91" s="645"/>
      <c r="N91" s="649" t="s">
        <v>246</v>
      </c>
    </row>
    <row r="92" spans="1:14" s="637" customFormat="1" ht="15">
      <c r="A92" s="638" t="s">
        <v>1952</v>
      </c>
      <c r="B92" s="638" t="s">
        <v>265</v>
      </c>
      <c r="C92" s="639" t="s">
        <v>303</v>
      </c>
      <c r="D92" s="638" t="s">
        <v>257</v>
      </c>
      <c r="E92" s="638" t="s">
        <v>15</v>
      </c>
      <c r="F92" s="638" t="s">
        <v>33</v>
      </c>
      <c r="G92" s="638"/>
      <c r="H92" s="640">
        <v>3904665</v>
      </c>
      <c r="I92" s="641">
        <f t="shared" si="1"/>
        <v>3.9046649999999999E-3</v>
      </c>
      <c r="J92" s="642" t="s">
        <v>15</v>
      </c>
      <c r="K92" s="643"/>
      <c r="L92" s="639"/>
      <c r="M92" s="639"/>
      <c r="N92" s="643" t="s">
        <v>246</v>
      </c>
    </row>
    <row r="93" spans="1:14" s="637" customFormat="1" ht="15">
      <c r="A93" s="644" t="s">
        <v>1952</v>
      </c>
      <c r="B93" s="644" t="s">
        <v>265</v>
      </c>
      <c r="C93" s="645" t="s">
        <v>303</v>
      </c>
      <c r="D93" s="644" t="s">
        <v>255</v>
      </c>
      <c r="E93" s="644" t="s">
        <v>15</v>
      </c>
      <c r="F93" s="644" t="s">
        <v>33</v>
      </c>
      <c r="G93" s="644"/>
      <c r="H93" s="646">
        <v>5857082</v>
      </c>
      <c r="I93" s="647">
        <f t="shared" si="1"/>
        <v>5.8570819999999996E-3</v>
      </c>
      <c r="J93" s="648" t="s">
        <v>15</v>
      </c>
      <c r="K93" s="649"/>
      <c r="L93" s="645"/>
      <c r="M93" s="645"/>
      <c r="N93" s="649" t="s">
        <v>246</v>
      </c>
    </row>
    <row r="94" spans="1:14" s="637" customFormat="1" ht="15">
      <c r="A94" s="638" t="s">
        <v>1952</v>
      </c>
      <c r="B94" s="638" t="s">
        <v>265</v>
      </c>
      <c r="C94" s="639" t="s">
        <v>308</v>
      </c>
      <c r="D94" s="638" t="s">
        <v>316</v>
      </c>
      <c r="E94" s="638" t="s">
        <v>15</v>
      </c>
      <c r="F94" s="638" t="s">
        <v>33</v>
      </c>
      <c r="G94" s="638"/>
      <c r="H94" s="640">
        <v>29851746</v>
      </c>
      <c r="I94" s="641">
        <f t="shared" si="1"/>
        <v>2.9851745999999998E-2</v>
      </c>
      <c r="J94" s="642" t="s">
        <v>15</v>
      </c>
      <c r="K94" s="643"/>
      <c r="L94" s="639"/>
      <c r="M94" s="639"/>
      <c r="N94" s="643" t="s">
        <v>246</v>
      </c>
    </row>
    <row r="95" spans="1:14" s="637" customFormat="1" ht="15">
      <c r="A95" s="644" t="s">
        <v>19</v>
      </c>
      <c r="B95" s="644" t="s">
        <v>265</v>
      </c>
      <c r="C95" s="645" t="s">
        <v>291</v>
      </c>
      <c r="D95" s="644" t="s">
        <v>1166</v>
      </c>
      <c r="E95" s="644" t="s">
        <v>14</v>
      </c>
      <c r="F95" s="644" t="s">
        <v>14</v>
      </c>
      <c r="G95" s="644" t="s">
        <v>326</v>
      </c>
      <c r="H95" s="646">
        <v>11005630268.356012</v>
      </c>
      <c r="I95" s="647">
        <f t="shared" si="1"/>
        <v>11.005630268356013</v>
      </c>
      <c r="J95" s="648" t="s">
        <v>14</v>
      </c>
      <c r="K95" s="649">
        <v>310492</v>
      </c>
      <c r="L95" s="645" t="s">
        <v>348</v>
      </c>
      <c r="M95" s="660">
        <f>+I95</f>
        <v>11.005630268356013</v>
      </c>
      <c r="N95" s="649" t="s">
        <v>246</v>
      </c>
    </row>
    <row r="96" spans="1:14" s="637" customFormat="1" ht="15">
      <c r="A96" s="638" t="s">
        <v>19</v>
      </c>
      <c r="B96" s="638" t="s">
        <v>265</v>
      </c>
      <c r="C96" s="639" t="s">
        <v>291</v>
      </c>
      <c r="D96" s="638" t="s">
        <v>1166</v>
      </c>
      <c r="E96" s="638" t="s">
        <v>14</v>
      </c>
      <c r="F96" s="638" t="s">
        <v>14</v>
      </c>
      <c r="G96" s="638" t="s">
        <v>99</v>
      </c>
      <c r="H96" s="640">
        <v>6656851936.2571297</v>
      </c>
      <c r="I96" s="641">
        <f>+H96/1000000000</f>
        <v>6.6568519362571292</v>
      </c>
      <c r="J96" s="642" t="s">
        <v>14</v>
      </c>
      <c r="K96" s="643">
        <v>171019</v>
      </c>
      <c r="L96" s="639" t="s">
        <v>348</v>
      </c>
      <c r="M96" s="659">
        <f>+I96</f>
        <v>6.6568519362571292</v>
      </c>
      <c r="N96" s="643" t="s">
        <v>246</v>
      </c>
    </row>
    <row r="97" spans="1:14" s="637" customFormat="1" ht="15">
      <c r="A97" s="644" t="s">
        <v>19</v>
      </c>
      <c r="B97" s="644" t="s">
        <v>265</v>
      </c>
      <c r="C97" s="645" t="s">
        <v>291</v>
      </c>
      <c r="D97" s="644" t="s">
        <v>1166</v>
      </c>
      <c r="E97" s="644" t="s">
        <v>14</v>
      </c>
      <c r="F97" s="644" t="s">
        <v>14</v>
      </c>
      <c r="G97" s="644" t="s">
        <v>327</v>
      </c>
      <c r="H97" s="646">
        <v>12140780945.950768</v>
      </c>
      <c r="I97" s="647">
        <f>+H97/1000000000</f>
        <v>12.140780945950768</v>
      </c>
      <c r="J97" s="648" t="s">
        <v>14</v>
      </c>
      <c r="K97" s="649">
        <v>311904.82175017166</v>
      </c>
      <c r="L97" s="645" t="s">
        <v>348</v>
      </c>
      <c r="M97" s="660">
        <f>+I97</f>
        <v>12.140780945950768</v>
      </c>
      <c r="N97" s="649" t="s">
        <v>246</v>
      </c>
    </row>
    <row r="98" spans="1:14" s="637" customFormat="1" ht="15">
      <c r="A98" s="638" t="s">
        <v>19</v>
      </c>
      <c r="B98" s="638" t="s">
        <v>265</v>
      </c>
      <c r="C98" s="639" t="s">
        <v>291</v>
      </c>
      <c r="D98" s="638" t="s">
        <v>328</v>
      </c>
      <c r="E98" s="638" t="s">
        <v>14</v>
      </c>
      <c r="F98" s="638" t="s">
        <v>14</v>
      </c>
      <c r="G98" s="638" t="s">
        <v>120</v>
      </c>
      <c r="H98" s="640">
        <v>40178301897.201157</v>
      </c>
      <c r="I98" s="641">
        <f t="shared" si="1"/>
        <v>40.178301897201159</v>
      </c>
      <c r="J98" s="642" t="s">
        <v>14</v>
      </c>
      <c r="K98" s="643">
        <v>21024661.191006269</v>
      </c>
      <c r="L98" s="639" t="s">
        <v>1351</v>
      </c>
      <c r="M98" s="659">
        <v>40.178301897201159</v>
      </c>
      <c r="N98" s="643" t="s">
        <v>246</v>
      </c>
    </row>
    <row r="99" spans="1:14" s="637" customFormat="1" ht="15">
      <c r="A99" s="644" t="s">
        <v>19</v>
      </c>
      <c r="B99" s="644" t="s">
        <v>265</v>
      </c>
      <c r="C99" s="645" t="s">
        <v>291</v>
      </c>
      <c r="D99" s="644" t="s">
        <v>329</v>
      </c>
      <c r="E99" s="644" t="s">
        <v>14</v>
      </c>
      <c r="F99" s="644" t="s">
        <v>14</v>
      </c>
      <c r="G99" s="644" t="s">
        <v>120</v>
      </c>
      <c r="H99" s="646">
        <v>10143138672.079662</v>
      </c>
      <c r="I99" s="647">
        <f t="shared" si="1"/>
        <v>10.143138672079662</v>
      </c>
      <c r="J99" s="648" t="s">
        <v>14</v>
      </c>
      <c r="K99" s="649">
        <v>286159.29626734555</v>
      </c>
      <c r="L99" s="645" t="s">
        <v>348</v>
      </c>
      <c r="M99" s="660">
        <v>10.143138672079662</v>
      </c>
      <c r="N99" s="649" t="s">
        <v>246</v>
      </c>
    </row>
    <row r="100" spans="1:14" s="637" customFormat="1" ht="15">
      <c r="A100" s="638" t="s">
        <v>19</v>
      </c>
      <c r="B100" s="638" t="s">
        <v>265</v>
      </c>
      <c r="C100" s="639" t="s">
        <v>291</v>
      </c>
      <c r="D100" s="638" t="s">
        <v>1190</v>
      </c>
      <c r="E100" s="638" t="s">
        <v>14</v>
      </c>
      <c r="F100" s="638" t="s">
        <v>14</v>
      </c>
      <c r="G100" s="638" t="s">
        <v>120</v>
      </c>
      <c r="H100" s="640">
        <v>2782477309.7419434</v>
      </c>
      <c r="I100" s="641">
        <f t="shared" si="1"/>
        <v>2.7824773097419433</v>
      </c>
      <c r="J100" s="642" t="s">
        <v>14</v>
      </c>
      <c r="K100" s="643">
        <v>9837.9206141828217</v>
      </c>
      <c r="L100" s="639" t="s">
        <v>1347</v>
      </c>
      <c r="M100" s="659">
        <v>2.7824773097419433</v>
      </c>
      <c r="N100" s="643" t="s">
        <v>246</v>
      </c>
    </row>
    <row r="101" spans="1:14" s="637" customFormat="1" ht="15">
      <c r="A101" s="644" t="s">
        <v>19</v>
      </c>
      <c r="B101" s="644" t="s">
        <v>265</v>
      </c>
      <c r="C101" s="645" t="s">
        <v>320</v>
      </c>
      <c r="D101" s="644" t="s">
        <v>1167</v>
      </c>
      <c r="E101" s="644" t="s">
        <v>14</v>
      </c>
      <c r="F101" s="644" t="s">
        <v>14</v>
      </c>
      <c r="G101" s="644" t="s">
        <v>326</v>
      </c>
      <c r="H101" s="646">
        <v>4732330274.2033377</v>
      </c>
      <c r="I101" s="647">
        <f t="shared" si="1"/>
        <v>4.7323302742033375</v>
      </c>
      <c r="J101" s="648" t="s">
        <v>14</v>
      </c>
      <c r="K101" s="649">
        <v>133509</v>
      </c>
      <c r="L101" s="645" t="s">
        <v>348</v>
      </c>
      <c r="M101" s="660">
        <f>+I101</f>
        <v>4.7323302742033375</v>
      </c>
      <c r="N101" s="649" t="s">
        <v>246</v>
      </c>
    </row>
    <row r="102" spans="1:14" s="637" customFormat="1" ht="15">
      <c r="A102" s="638" t="s">
        <v>19</v>
      </c>
      <c r="B102" s="638" t="s">
        <v>265</v>
      </c>
      <c r="C102" s="639" t="s">
        <v>320</v>
      </c>
      <c r="D102" s="638" t="s">
        <v>1167</v>
      </c>
      <c r="E102" s="638" t="s">
        <v>14</v>
      </c>
      <c r="F102" s="638" t="s">
        <v>14</v>
      </c>
      <c r="G102" s="638" t="s">
        <v>99</v>
      </c>
      <c r="H102" s="640">
        <v>1231988548.440006</v>
      </c>
      <c r="I102" s="641">
        <f t="shared" si="1"/>
        <v>1.2319885484400059</v>
      </c>
      <c r="J102" s="642" t="s">
        <v>14</v>
      </c>
      <c r="K102" s="643">
        <v>34204</v>
      </c>
      <c r="L102" s="639" t="s">
        <v>348</v>
      </c>
      <c r="M102" s="659">
        <f>+I102</f>
        <v>1.2319885484400059</v>
      </c>
      <c r="N102" s="643" t="s">
        <v>246</v>
      </c>
    </row>
    <row r="103" spans="1:14" s="637" customFormat="1" ht="15">
      <c r="A103" s="644" t="s">
        <v>19</v>
      </c>
      <c r="B103" s="644" t="s">
        <v>265</v>
      </c>
      <c r="C103" s="645" t="s">
        <v>291</v>
      </c>
      <c r="D103" s="644" t="s">
        <v>318</v>
      </c>
      <c r="E103" s="644" t="s">
        <v>14</v>
      </c>
      <c r="F103" s="644" t="s">
        <v>14</v>
      </c>
      <c r="G103" s="644" t="s">
        <v>99</v>
      </c>
      <c r="H103" s="646">
        <v>1492982296.186482</v>
      </c>
      <c r="I103" s="647">
        <f t="shared" si="1"/>
        <v>1.492982296186482</v>
      </c>
      <c r="J103" s="648" t="s">
        <v>15</v>
      </c>
      <c r="K103" s="649"/>
      <c r="L103" s="645"/>
      <c r="M103" s="645"/>
      <c r="N103" s="649" t="s">
        <v>246</v>
      </c>
    </row>
    <row r="104" spans="1:14" s="637" customFormat="1" ht="15">
      <c r="A104" s="638" t="s">
        <v>19</v>
      </c>
      <c r="B104" s="638" t="s">
        <v>265</v>
      </c>
      <c r="C104" s="639" t="s">
        <v>291</v>
      </c>
      <c r="D104" s="638" t="s">
        <v>325</v>
      </c>
      <c r="E104" s="638" t="s">
        <v>14</v>
      </c>
      <c r="F104" s="638" t="s">
        <v>14</v>
      </c>
      <c r="G104" s="638" t="s">
        <v>327</v>
      </c>
      <c r="H104" s="640">
        <v>54148671</v>
      </c>
      <c r="I104" s="641">
        <f t="shared" si="1"/>
        <v>5.4148671000000002E-2</v>
      </c>
      <c r="J104" s="642" t="s">
        <v>15</v>
      </c>
      <c r="K104" s="643"/>
      <c r="L104" s="639"/>
      <c r="M104" s="639"/>
      <c r="N104" s="643" t="s">
        <v>246</v>
      </c>
    </row>
    <row r="105" spans="1:14" s="637" customFormat="1" ht="15">
      <c r="A105" s="644" t="s">
        <v>19</v>
      </c>
      <c r="B105" s="644" t="s">
        <v>265</v>
      </c>
      <c r="C105" s="645" t="s">
        <v>291</v>
      </c>
      <c r="D105" s="644" t="s">
        <v>325</v>
      </c>
      <c r="E105" s="644" t="s">
        <v>14</v>
      </c>
      <c r="F105" s="644" t="s">
        <v>14</v>
      </c>
      <c r="G105" s="644" t="s">
        <v>1348</v>
      </c>
      <c r="H105" s="646">
        <v>54148671</v>
      </c>
      <c r="I105" s="647">
        <f t="shared" si="1"/>
        <v>5.4148671000000002E-2</v>
      </c>
      <c r="J105" s="648" t="s">
        <v>15</v>
      </c>
      <c r="K105" s="649"/>
      <c r="L105" s="645"/>
      <c r="M105" s="645"/>
      <c r="N105" s="649" t="s">
        <v>246</v>
      </c>
    </row>
    <row r="106" spans="1:14" s="637" customFormat="1" ht="15">
      <c r="A106" s="638" t="s">
        <v>19</v>
      </c>
      <c r="B106" s="638" t="s">
        <v>265</v>
      </c>
      <c r="C106" s="639" t="s">
        <v>291</v>
      </c>
      <c r="D106" s="638" t="s">
        <v>325</v>
      </c>
      <c r="E106" s="638" t="s">
        <v>14</v>
      </c>
      <c r="F106" s="638" t="s">
        <v>14</v>
      </c>
      <c r="G106" s="638" t="s">
        <v>1348</v>
      </c>
      <c r="H106" s="640">
        <v>57997966</v>
      </c>
      <c r="I106" s="641">
        <f t="shared" si="1"/>
        <v>5.7997965999999998E-2</v>
      </c>
      <c r="J106" s="642" t="s">
        <v>15</v>
      </c>
      <c r="K106" s="643"/>
      <c r="L106" s="639"/>
      <c r="M106" s="639"/>
      <c r="N106" s="643" t="s">
        <v>246</v>
      </c>
    </row>
    <row r="107" spans="1:14" s="637" customFormat="1" ht="15">
      <c r="A107" s="644" t="s">
        <v>19</v>
      </c>
      <c r="B107" s="644" t="s">
        <v>265</v>
      </c>
      <c r="C107" s="645" t="s">
        <v>291</v>
      </c>
      <c r="D107" s="644" t="s">
        <v>325</v>
      </c>
      <c r="E107" s="644" t="s">
        <v>14</v>
      </c>
      <c r="F107" s="644" t="s">
        <v>14</v>
      </c>
      <c r="G107" s="644" t="s">
        <v>327</v>
      </c>
      <c r="H107" s="646">
        <v>173993899</v>
      </c>
      <c r="I107" s="647">
        <f t="shared" si="1"/>
        <v>0.17399389900000001</v>
      </c>
      <c r="J107" s="648" t="s">
        <v>15</v>
      </c>
      <c r="K107" s="649"/>
      <c r="L107" s="645"/>
      <c r="M107" s="645"/>
      <c r="N107" s="649" t="s">
        <v>246</v>
      </c>
    </row>
    <row r="108" spans="1:14" s="637" customFormat="1" ht="15">
      <c r="A108" s="638" t="s">
        <v>19</v>
      </c>
      <c r="B108" s="638" t="s">
        <v>265</v>
      </c>
      <c r="C108" s="639" t="s">
        <v>303</v>
      </c>
      <c r="D108" s="638" t="s">
        <v>247</v>
      </c>
      <c r="E108" s="638" t="s">
        <v>15</v>
      </c>
      <c r="F108" s="638" t="s">
        <v>33</v>
      </c>
      <c r="G108" s="638"/>
      <c r="H108" s="640">
        <v>17926211939</v>
      </c>
      <c r="I108" s="641">
        <f t="shared" si="1"/>
        <v>17.926211939000002</v>
      </c>
      <c r="J108" s="642" t="s">
        <v>15</v>
      </c>
      <c r="K108" s="643"/>
      <c r="L108" s="639"/>
      <c r="M108" s="639"/>
      <c r="N108" s="643" t="s">
        <v>246</v>
      </c>
    </row>
    <row r="109" spans="1:14" s="637" customFormat="1" ht="15">
      <c r="A109" s="644" t="s">
        <v>19</v>
      </c>
      <c r="B109" s="644" t="s">
        <v>265</v>
      </c>
      <c r="C109" s="645" t="s">
        <v>303</v>
      </c>
      <c r="D109" s="644" t="s">
        <v>256</v>
      </c>
      <c r="E109" s="644" t="s">
        <v>14</v>
      </c>
      <c r="F109" s="644" t="s">
        <v>14</v>
      </c>
      <c r="G109" s="644" t="s">
        <v>1348</v>
      </c>
      <c r="H109" s="646">
        <v>65750000</v>
      </c>
      <c r="I109" s="647">
        <f t="shared" si="1"/>
        <v>6.5750000000000003E-2</v>
      </c>
      <c r="J109" s="648" t="s">
        <v>15</v>
      </c>
      <c r="K109" s="649"/>
      <c r="L109" s="645"/>
      <c r="M109" s="645"/>
      <c r="N109" s="649" t="s">
        <v>246</v>
      </c>
    </row>
    <row r="110" spans="1:14" s="637" customFormat="1" ht="15">
      <c r="A110" s="638" t="s">
        <v>19</v>
      </c>
      <c r="B110" s="638" t="s">
        <v>265</v>
      </c>
      <c r="C110" s="639" t="s">
        <v>303</v>
      </c>
      <c r="D110" s="638" t="s">
        <v>256</v>
      </c>
      <c r="E110" s="638" t="s">
        <v>14</v>
      </c>
      <c r="F110" s="638" t="s">
        <v>14</v>
      </c>
      <c r="G110" s="638" t="s">
        <v>326</v>
      </c>
      <c r="H110" s="640">
        <v>53900000</v>
      </c>
      <c r="I110" s="641">
        <f t="shared" si="1"/>
        <v>5.3900000000000003E-2</v>
      </c>
      <c r="J110" s="642" t="s">
        <v>15</v>
      </c>
      <c r="K110" s="643"/>
      <c r="L110" s="639"/>
      <c r="M110" s="639"/>
      <c r="N110" s="643" t="s">
        <v>246</v>
      </c>
    </row>
    <row r="111" spans="1:14" s="637" customFormat="1" ht="15">
      <c r="A111" s="644" t="s">
        <v>19</v>
      </c>
      <c r="B111" s="644" t="s">
        <v>265</v>
      </c>
      <c r="C111" s="645" t="s">
        <v>303</v>
      </c>
      <c r="D111" s="644" t="s">
        <v>256</v>
      </c>
      <c r="E111" s="644" t="s">
        <v>14</v>
      </c>
      <c r="F111" s="644" t="s">
        <v>14</v>
      </c>
      <c r="G111" s="644" t="s">
        <v>99</v>
      </c>
      <c r="H111" s="646">
        <v>21500000</v>
      </c>
      <c r="I111" s="647">
        <f t="shared" si="1"/>
        <v>2.1499999999999998E-2</v>
      </c>
      <c r="J111" s="648" t="s">
        <v>15</v>
      </c>
      <c r="K111" s="649"/>
      <c r="L111" s="645"/>
      <c r="M111" s="645"/>
      <c r="N111" s="649" t="s">
        <v>246</v>
      </c>
    </row>
    <row r="112" spans="1:14" s="637" customFormat="1" ht="15">
      <c r="A112" s="638" t="s">
        <v>19</v>
      </c>
      <c r="B112" s="638" t="s">
        <v>265</v>
      </c>
      <c r="C112" s="639" t="s">
        <v>303</v>
      </c>
      <c r="D112" s="638" t="s">
        <v>256</v>
      </c>
      <c r="E112" s="638" t="s">
        <v>14</v>
      </c>
      <c r="F112" s="638" t="s">
        <v>14</v>
      </c>
      <c r="G112" s="638" t="s">
        <v>327</v>
      </c>
      <c r="H112" s="640">
        <v>13713000</v>
      </c>
      <c r="I112" s="641">
        <f t="shared" si="1"/>
        <v>1.3712999999999999E-2</v>
      </c>
      <c r="J112" s="642" t="s">
        <v>15</v>
      </c>
      <c r="K112" s="643"/>
      <c r="L112" s="639"/>
      <c r="M112" s="639"/>
      <c r="N112" s="643" t="s">
        <v>246</v>
      </c>
    </row>
    <row r="113" spans="1:14" s="637" customFormat="1" ht="15">
      <c r="A113" s="644" t="s">
        <v>19</v>
      </c>
      <c r="B113" s="644" t="s">
        <v>265</v>
      </c>
      <c r="C113" s="645" t="s">
        <v>303</v>
      </c>
      <c r="D113" s="644" t="s">
        <v>248</v>
      </c>
      <c r="E113" s="644" t="s">
        <v>15</v>
      </c>
      <c r="F113" s="644" t="s">
        <v>33</v>
      </c>
      <c r="G113" s="644"/>
      <c r="H113" s="646">
        <v>25224602655</v>
      </c>
      <c r="I113" s="647">
        <f t="shared" si="1"/>
        <v>25.224602655000002</v>
      </c>
      <c r="J113" s="648" t="s">
        <v>15</v>
      </c>
      <c r="K113" s="649"/>
      <c r="L113" s="645"/>
      <c r="M113" s="645"/>
      <c r="N113" s="649" t="s">
        <v>246</v>
      </c>
    </row>
    <row r="114" spans="1:14" s="637" customFormat="1" ht="15">
      <c r="A114" s="638" t="s">
        <v>19</v>
      </c>
      <c r="B114" s="638" t="s">
        <v>265</v>
      </c>
      <c r="C114" s="639" t="s">
        <v>288</v>
      </c>
      <c r="D114" s="638" t="s">
        <v>250</v>
      </c>
      <c r="E114" s="638" t="s">
        <v>15</v>
      </c>
      <c r="F114" s="638" t="s">
        <v>33</v>
      </c>
      <c r="G114" s="638"/>
      <c r="H114" s="640">
        <v>463483571</v>
      </c>
      <c r="I114" s="641">
        <f t="shared" si="1"/>
        <v>0.46348357099999998</v>
      </c>
      <c r="J114" s="642" t="s">
        <v>15</v>
      </c>
      <c r="K114" s="643"/>
      <c r="L114" s="639"/>
      <c r="M114" s="639"/>
      <c r="N114" s="643" t="s">
        <v>246</v>
      </c>
    </row>
    <row r="115" spans="1:14" s="637" customFormat="1" ht="15">
      <c r="A115" s="644" t="s">
        <v>19</v>
      </c>
      <c r="B115" s="644" t="s">
        <v>265</v>
      </c>
      <c r="C115" s="645" t="s">
        <v>288</v>
      </c>
      <c r="D115" s="644" t="s">
        <v>261</v>
      </c>
      <c r="E115" s="644" t="s">
        <v>15</v>
      </c>
      <c r="F115" s="644" t="s">
        <v>33</v>
      </c>
      <c r="G115" s="644"/>
      <c r="H115" s="646">
        <v>1037499</v>
      </c>
      <c r="I115" s="647">
        <f t="shared" si="1"/>
        <v>1.0374990000000001E-3</v>
      </c>
      <c r="J115" s="648" t="s">
        <v>15</v>
      </c>
      <c r="K115" s="649"/>
      <c r="L115" s="645"/>
      <c r="M115" s="645"/>
      <c r="N115" s="649" t="s">
        <v>246</v>
      </c>
    </row>
    <row r="116" spans="1:14" s="637" customFormat="1" ht="15">
      <c r="A116" s="638" t="s">
        <v>19</v>
      </c>
      <c r="B116" s="638" t="s">
        <v>265</v>
      </c>
      <c r="C116" s="639" t="s">
        <v>288</v>
      </c>
      <c r="D116" s="638" t="s">
        <v>254</v>
      </c>
      <c r="E116" s="638" t="s">
        <v>15</v>
      </c>
      <c r="F116" s="638" t="s">
        <v>33</v>
      </c>
      <c r="G116" s="638"/>
      <c r="H116" s="640">
        <v>1166729</v>
      </c>
      <c r="I116" s="641">
        <f t="shared" si="1"/>
        <v>1.166729E-3</v>
      </c>
      <c r="J116" s="642" t="s">
        <v>15</v>
      </c>
      <c r="K116" s="643"/>
      <c r="L116" s="639"/>
      <c r="M116" s="639"/>
      <c r="N116" s="643" t="s">
        <v>246</v>
      </c>
    </row>
    <row r="117" spans="1:14" s="637" customFormat="1" ht="15">
      <c r="A117" s="644" t="s">
        <v>19</v>
      </c>
      <c r="B117" s="644" t="s">
        <v>265</v>
      </c>
      <c r="C117" s="645" t="s">
        <v>308</v>
      </c>
      <c r="D117" s="644" t="s">
        <v>316</v>
      </c>
      <c r="E117" s="644" t="s">
        <v>15</v>
      </c>
      <c r="F117" s="644" t="s">
        <v>33</v>
      </c>
      <c r="G117" s="644"/>
      <c r="H117" s="646">
        <v>162088682</v>
      </c>
      <c r="I117" s="647">
        <f t="shared" si="1"/>
        <v>0.16208868200000001</v>
      </c>
      <c r="J117" s="648" t="s">
        <v>15</v>
      </c>
      <c r="K117" s="649"/>
      <c r="L117" s="645"/>
      <c r="M117" s="645"/>
      <c r="N117" s="649" t="s">
        <v>246</v>
      </c>
    </row>
    <row r="118" spans="1:14" s="637" customFormat="1" ht="15">
      <c r="A118" s="638" t="s">
        <v>19</v>
      </c>
      <c r="B118" s="638" t="s">
        <v>265</v>
      </c>
      <c r="C118" s="639" t="s">
        <v>335</v>
      </c>
      <c r="D118" s="638" t="s">
        <v>1211</v>
      </c>
      <c r="E118" s="638" t="s">
        <v>15</v>
      </c>
      <c r="F118" s="638" t="s">
        <v>33</v>
      </c>
      <c r="G118" s="638"/>
      <c r="H118" s="640">
        <v>800000</v>
      </c>
      <c r="I118" s="641">
        <f t="shared" si="1"/>
        <v>8.0000000000000004E-4</v>
      </c>
      <c r="J118" s="642" t="s">
        <v>15</v>
      </c>
      <c r="K118" s="643"/>
      <c r="L118" s="639"/>
      <c r="M118" s="639"/>
      <c r="N118" s="643" t="s">
        <v>246</v>
      </c>
    </row>
    <row r="119" spans="1:14" s="637" customFormat="1" ht="15">
      <c r="A119" s="644" t="s">
        <v>17</v>
      </c>
      <c r="B119" s="644" t="s">
        <v>265</v>
      </c>
      <c r="C119" s="645" t="s">
        <v>291</v>
      </c>
      <c r="D119" s="644" t="s">
        <v>1166</v>
      </c>
      <c r="E119" s="644" t="s">
        <v>14</v>
      </c>
      <c r="F119" s="644" t="s">
        <v>14</v>
      </c>
      <c r="G119" s="644" t="s">
        <v>349</v>
      </c>
      <c r="H119" s="646">
        <v>311369822614.45538</v>
      </c>
      <c r="I119" s="647">
        <f t="shared" si="1"/>
        <v>311.36982261445536</v>
      </c>
      <c r="J119" s="648" t="s">
        <v>14</v>
      </c>
      <c r="K119" s="649">
        <v>7999300</v>
      </c>
      <c r="L119" s="645" t="s">
        <v>348</v>
      </c>
      <c r="M119" s="660">
        <f>+I119</f>
        <v>311.36982261445536</v>
      </c>
      <c r="N119" s="649" t="s">
        <v>246</v>
      </c>
    </row>
    <row r="120" spans="1:14" s="637" customFormat="1" ht="15">
      <c r="A120" s="638" t="s">
        <v>17</v>
      </c>
      <c r="B120" s="638" t="s">
        <v>265</v>
      </c>
      <c r="C120" s="639" t="s">
        <v>291</v>
      </c>
      <c r="D120" s="638" t="s">
        <v>1166</v>
      </c>
      <c r="E120" s="638" t="s">
        <v>14</v>
      </c>
      <c r="F120" s="638" t="s">
        <v>14</v>
      </c>
      <c r="G120" s="638" t="s">
        <v>323</v>
      </c>
      <c r="H120" s="640">
        <v>16393128927.576475</v>
      </c>
      <c r="I120" s="641">
        <f t="shared" si="1"/>
        <v>16.393128927576477</v>
      </c>
      <c r="J120" s="642" t="s">
        <v>14</v>
      </c>
      <c r="K120" s="643">
        <v>421150.49920150684</v>
      </c>
      <c r="L120" s="639" t="s">
        <v>348</v>
      </c>
      <c r="M120" s="659">
        <f>+I120</f>
        <v>16.393128927576477</v>
      </c>
      <c r="N120" s="643" t="s">
        <v>246</v>
      </c>
    </row>
    <row r="121" spans="1:14" s="637" customFormat="1" ht="15">
      <c r="A121" s="644" t="s">
        <v>17</v>
      </c>
      <c r="B121" s="644" t="s">
        <v>265</v>
      </c>
      <c r="C121" s="645" t="s">
        <v>291</v>
      </c>
      <c r="D121" s="644" t="s">
        <v>1166</v>
      </c>
      <c r="E121" s="644" t="s">
        <v>14</v>
      </c>
      <c r="F121" s="644" t="s">
        <v>14</v>
      </c>
      <c r="G121" s="644" t="s">
        <v>324</v>
      </c>
      <c r="H121" s="646">
        <v>23145210011.340618</v>
      </c>
      <c r="I121" s="647">
        <f t="shared" si="1"/>
        <v>23.14521001134062</v>
      </c>
      <c r="J121" s="648" t="s">
        <v>14</v>
      </c>
      <c r="K121" s="649">
        <v>594615.99999999988</v>
      </c>
      <c r="L121" s="645" t="s">
        <v>348</v>
      </c>
      <c r="M121" s="660">
        <f>+I121</f>
        <v>23.14521001134062</v>
      </c>
      <c r="N121" s="649" t="s">
        <v>246</v>
      </c>
    </row>
    <row r="122" spans="1:14" s="637" customFormat="1" ht="15">
      <c r="A122" s="638" t="s">
        <v>17</v>
      </c>
      <c r="B122" s="638" t="s">
        <v>265</v>
      </c>
      <c r="C122" s="639" t="s">
        <v>291</v>
      </c>
      <c r="D122" s="638" t="s">
        <v>319</v>
      </c>
      <c r="E122" s="638" t="s">
        <v>14</v>
      </c>
      <c r="F122" s="638" t="s">
        <v>14</v>
      </c>
      <c r="G122" s="638" t="s">
        <v>322</v>
      </c>
      <c r="H122" s="640">
        <v>-16024174424.72084</v>
      </c>
      <c r="I122" s="641">
        <f t="shared" si="1"/>
        <v>-16.02417442472084</v>
      </c>
      <c r="J122" s="642" t="s">
        <v>15</v>
      </c>
      <c r="K122" s="643"/>
      <c r="L122" s="639"/>
      <c r="M122" s="639"/>
      <c r="N122" s="643" t="s">
        <v>246</v>
      </c>
    </row>
    <row r="123" spans="1:14" s="637" customFormat="1" ht="15">
      <c r="A123" s="644" t="s">
        <v>17</v>
      </c>
      <c r="B123" s="644" t="s">
        <v>265</v>
      </c>
      <c r="C123" s="645" t="s">
        <v>291</v>
      </c>
      <c r="D123" s="644" t="s">
        <v>325</v>
      </c>
      <c r="E123" s="644" t="s">
        <v>14</v>
      </c>
      <c r="F123" s="644" t="s">
        <v>1953</v>
      </c>
      <c r="G123" s="644" t="s">
        <v>323</v>
      </c>
      <c r="H123" s="646">
        <v>54148671</v>
      </c>
      <c r="I123" s="647">
        <f t="shared" si="1"/>
        <v>5.4148671000000002E-2</v>
      </c>
      <c r="J123" s="648" t="s">
        <v>15</v>
      </c>
      <c r="K123" s="649"/>
      <c r="L123" s="645"/>
      <c r="M123" s="645"/>
      <c r="N123" s="649" t="s">
        <v>246</v>
      </c>
    </row>
    <row r="124" spans="1:14" s="637" customFormat="1" ht="15">
      <c r="A124" s="638" t="s">
        <v>17</v>
      </c>
      <c r="B124" s="638" t="s">
        <v>265</v>
      </c>
      <c r="C124" s="639" t="s">
        <v>291</v>
      </c>
      <c r="D124" s="638" t="s">
        <v>325</v>
      </c>
      <c r="E124" s="638" t="s">
        <v>14</v>
      </c>
      <c r="F124" s="638" t="s">
        <v>1953</v>
      </c>
      <c r="G124" s="638" t="s">
        <v>383</v>
      </c>
      <c r="H124" s="640">
        <v>27074335</v>
      </c>
      <c r="I124" s="641">
        <f t="shared" si="1"/>
        <v>2.7074335000000001E-2</v>
      </c>
      <c r="J124" s="642" t="s">
        <v>15</v>
      </c>
      <c r="K124" s="643"/>
      <c r="L124" s="639"/>
      <c r="M124" s="639"/>
      <c r="N124" s="643" t="s">
        <v>246</v>
      </c>
    </row>
    <row r="125" spans="1:14" s="637" customFormat="1" ht="15">
      <c r="A125" s="644" t="s">
        <v>17</v>
      </c>
      <c r="B125" s="644" t="s">
        <v>265</v>
      </c>
      <c r="C125" s="645" t="s">
        <v>291</v>
      </c>
      <c r="D125" s="644" t="s">
        <v>325</v>
      </c>
      <c r="E125" s="644" t="s">
        <v>14</v>
      </c>
      <c r="F125" s="644" t="s">
        <v>1953</v>
      </c>
      <c r="G125" s="644" t="s">
        <v>324</v>
      </c>
      <c r="H125" s="646">
        <v>54148671</v>
      </c>
      <c r="I125" s="647">
        <f t="shared" si="1"/>
        <v>5.4148671000000002E-2</v>
      </c>
      <c r="J125" s="648" t="s">
        <v>15</v>
      </c>
      <c r="K125" s="649"/>
      <c r="L125" s="645"/>
      <c r="M125" s="645"/>
      <c r="N125" s="649" t="s">
        <v>246</v>
      </c>
    </row>
    <row r="126" spans="1:14" s="637" customFormat="1" ht="15">
      <c r="A126" s="638" t="s">
        <v>17</v>
      </c>
      <c r="B126" s="638" t="s">
        <v>265</v>
      </c>
      <c r="C126" s="639" t="s">
        <v>291</v>
      </c>
      <c r="D126" s="638" t="s">
        <v>325</v>
      </c>
      <c r="E126" s="638" t="s">
        <v>14</v>
      </c>
      <c r="F126" s="638" t="s">
        <v>1953</v>
      </c>
      <c r="G126" s="638" t="s">
        <v>323</v>
      </c>
      <c r="H126" s="640">
        <v>57997966</v>
      </c>
      <c r="I126" s="641">
        <f t="shared" si="1"/>
        <v>5.7997965999999998E-2</v>
      </c>
      <c r="J126" s="642" t="s">
        <v>15</v>
      </c>
      <c r="K126" s="643"/>
      <c r="L126" s="639"/>
      <c r="M126" s="639"/>
      <c r="N126" s="643" t="s">
        <v>246</v>
      </c>
    </row>
    <row r="127" spans="1:14" s="637" customFormat="1" ht="15">
      <c r="A127" s="644" t="s">
        <v>17</v>
      </c>
      <c r="B127" s="644" t="s">
        <v>265</v>
      </c>
      <c r="C127" s="645" t="s">
        <v>291</v>
      </c>
      <c r="D127" s="644" t="s">
        <v>325</v>
      </c>
      <c r="E127" s="644" t="s">
        <v>14</v>
      </c>
      <c r="F127" s="644" t="s">
        <v>1953</v>
      </c>
      <c r="G127" s="644" t="s">
        <v>383</v>
      </c>
      <c r="H127" s="646">
        <v>28998983</v>
      </c>
      <c r="I127" s="647">
        <f t="shared" si="1"/>
        <v>2.8998982999999999E-2</v>
      </c>
      <c r="J127" s="648" t="s">
        <v>15</v>
      </c>
      <c r="K127" s="649"/>
      <c r="L127" s="645"/>
      <c r="M127" s="645"/>
      <c r="N127" s="649" t="s">
        <v>246</v>
      </c>
    </row>
    <row r="128" spans="1:14" s="637" customFormat="1" ht="15">
      <c r="A128" s="638" t="s">
        <v>17</v>
      </c>
      <c r="B128" s="638" t="s">
        <v>265</v>
      </c>
      <c r="C128" s="639" t="s">
        <v>291</v>
      </c>
      <c r="D128" s="638" t="s">
        <v>325</v>
      </c>
      <c r="E128" s="638" t="s">
        <v>14</v>
      </c>
      <c r="F128" s="638" t="s">
        <v>1953</v>
      </c>
      <c r="G128" s="638" t="s">
        <v>324</v>
      </c>
      <c r="H128" s="640">
        <v>57997966</v>
      </c>
      <c r="I128" s="641">
        <f t="shared" si="1"/>
        <v>5.7997965999999998E-2</v>
      </c>
      <c r="J128" s="642" t="s">
        <v>15</v>
      </c>
      <c r="K128" s="643"/>
      <c r="L128" s="639"/>
      <c r="M128" s="639"/>
      <c r="N128" s="643" t="s">
        <v>246</v>
      </c>
    </row>
    <row r="129" spans="1:15" s="637" customFormat="1" ht="15">
      <c r="A129" s="644" t="s">
        <v>17</v>
      </c>
      <c r="B129" s="644" t="s">
        <v>265</v>
      </c>
      <c r="C129" s="645" t="s">
        <v>320</v>
      </c>
      <c r="D129" s="644" t="s">
        <v>321</v>
      </c>
      <c r="E129" s="644" t="s">
        <v>15</v>
      </c>
      <c r="F129" s="644" t="s">
        <v>33</v>
      </c>
      <c r="G129" s="644"/>
      <c r="H129" s="646">
        <v>4622964790</v>
      </c>
      <c r="I129" s="647">
        <f t="shared" si="1"/>
        <v>4.6229647900000002</v>
      </c>
      <c r="J129" s="648" t="s">
        <v>15</v>
      </c>
      <c r="K129" s="649"/>
      <c r="L129" s="645"/>
      <c r="M129" s="645"/>
      <c r="N129" s="649" t="s">
        <v>246</v>
      </c>
    </row>
    <row r="130" spans="1:15" s="637" customFormat="1" ht="15">
      <c r="A130" s="638" t="s">
        <v>17</v>
      </c>
      <c r="B130" s="638" t="s">
        <v>265</v>
      </c>
      <c r="C130" s="639" t="s">
        <v>303</v>
      </c>
      <c r="D130" s="638" t="s">
        <v>247</v>
      </c>
      <c r="E130" s="638" t="s">
        <v>15</v>
      </c>
      <c r="F130" s="638" t="s">
        <v>33</v>
      </c>
      <c r="G130" s="638"/>
      <c r="H130" s="640">
        <v>29285850529</v>
      </c>
      <c r="I130" s="641">
        <f t="shared" si="1"/>
        <v>29.285850529000001</v>
      </c>
      <c r="J130" s="642" t="s">
        <v>15</v>
      </c>
      <c r="K130" s="643"/>
      <c r="L130" s="639"/>
      <c r="M130" s="639"/>
      <c r="N130" s="643" t="s">
        <v>246</v>
      </c>
    </row>
    <row r="131" spans="1:15" s="637" customFormat="1" ht="15">
      <c r="A131" s="644" t="s">
        <v>17</v>
      </c>
      <c r="B131" s="644" t="s">
        <v>265</v>
      </c>
      <c r="C131" s="645" t="s">
        <v>303</v>
      </c>
      <c r="D131" s="644" t="s">
        <v>256</v>
      </c>
      <c r="E131" s="644" t="s">
        <v>14</v>
      </c>
      <c r="F131" s="644" t="s">
        <v>14</v>
      </c>
      <c r="G131" s="644" t="s">
        <v>323</v>
      </c>
      <c r="H131" s="646">
        <v>6000000</v>
      </c>
      <c r="I131" s="647">
        <f t="shared" si="1"/>
        <v>6.0000000000000001E-3</v>
      </c>
      <c r="J131" s="648" t="s">
        <v>15</v>
      </c>
      <c r="K131" s="649"/>
      <c r="L131" s="645"/>
      <c r="M131" s="645"/>
      <c r="N131" s="649" t="s">
        <v>246</v>
      </c>
    </row>
    <row r="132" spans="1:15" s="637" customFormat="1" ht="15">
      <c r="A132" s="638" t="s">
        <v>17</v>
      </c>
      <c r="B132" s="638" t="s">
        <v>265</v>
      </c>
      <c r="C132" s="639" t="s">
        <v>303</v>
      </c>
      <c r="D132" s="638" t="s">
        <v>256</v>
      </c>
      <c r="E132" s="638" t="s">
        <v>14</v>
      </c>
      <c r="F132" s="638" t="s">
        <v>14</v>
      </c>
      <c r="G132" s="638" t="s">
        <v>322</v>
      </c>
      <c r="H132" s="640">
        <v>86040000</v>
      </c>
      <c r="I132" s="641">
        <f t="shared" si="1"/>
        <v>8.6040000000000005E-2</v>
      </c>
      <c r="J132" s="642" t="s">
        <v>15</v>
      </c>
      <c r="K132" s="643"/>
      <c r="L132" s="639"/>
      <c r="M132" s="639"/>
      <c r="N132" s="643" t="s">
        <v>246</v>
      </c>
    </row>
    <row r="133" spans="1:15" s="637" customFormat="1" ht="15">
      <c r="A133" s="644" t="s">
        <v>17</v>
      </c>
      <c r="B133" s="644" t="s">
        <v>265</v>
      </c>
      <c r="C133" s="645" t="s">
        <v>303</v>
      </c>
      <c r="D133" s="644" t="s">
        <v>256</v>
      </c>
      <c r="E133" s="644" t="s">
        <v>14</v>
      </c>
      <c r="F133" s="644" t="s">
        <v>14</v>
      </c>
      <c r="G133" s="644" t="s">
        <v>324</v>
      </c>
      <c r="H133" s="646">
        <v>7031000</v>
      </c>
      <c r="I133" s="647">
        <f t="shared" si="1"/>
        <v>7.0309999999999999E-3</v>
      </c>
      <c r="J133" s="648" t="s">
        <v>15</v>
      </c>
      <c r="K133" s="649"/>
      <c r="L133" s="645"/>
      <c r="M133" s="645"/>
      <c r="N133" s="649" t="s">
        <v>246</v>
      </c>
    </row>
    <row r="134" spans="1:15" s="637" customFormat="1" ht="15">
      <c r="A134" s="638" t="s">
        <v>17</v>
      </c>
      <c r="B134" s="638" t="s">
        <v>265</v>
      </c>
      <c r="C134" s="639" t="s">
        <v>303</v>
      </c>
      <c r="D134" s="638" t="s">
        <v>256</v>
      </c>
      <c r="E134" s="638" t="s">
        <v>14</v>
      </c>
      <c r="F134" s="638" t="s">
        <v>14</v>
      </c>
      <c r="G134" s="638" t="s">
        <v>383</v>
      </c>
      <c r="H134" s="640">
        <v>779625</v>
      </c>
      <c r="I134" s="641">
        <f t="shared" si="1"/>
        <v>7.7962500000000004E-4</v>
      </c>
      <c r="J134" s="642" t="s">
        <v>15</v>
      </c>
      <c r="K134" s="643"/>
      <c r="L134" s="639"/>
      <c r="M134" s="639"/>
      <c r="N134" s="643" t="s">
        <v>246</v>
      </c>
    </row>
    <row r="135" spans="1:15" s="637" customFormat="1" ht="15">
      <c r="A135" s="644" t="s">
        <v>17</v>
      </c>
      <c r="B135" s="644" t="s">
        <v>265</v>
      </c>
      <c r="C135" s="645" t="s">
        <v>303</v>
      </c>
      <c r="D135" s="644" t="s">
        <v>248</v>
      </c>
      <c r="E135" s="644" t="s">
        <v>15</v>
      </c>
      <c r="F135" s="644" t="s">
        <v>33</v>
      </c>
      <c r="G135" s="644"/>
      <c r="H135" s="646">
        <v>7517871002</v>
      </c>
      <c r="I135" s="647">
        <f t="shared" si="1"/>
        <v>7.5178710019999997</v>
      </c>
      <c r="J135" s="648" t="s">
        <v>15</v>
      </c>
      <c r="K135" s="649"/>
      <c r="L135" s="645"/>
      <c r="M135" s="645"/>
      <c r="N135" s="649" t="s">
        <v>246</v>
      </c>
    </row>
    <row r="136" spans="1:15" s="637" customFormat="1" ht="15">
      <c r="A136" s="638" t="s">
        <v>17</v>
      </c>
      <c r="B136" s="638" t="s">
        <v>265</v>
      </c>
      <c r="C136" s="639" t="s">
        <v>288</v>
      </c>
      <c r="D136" s="638" t="s">
        <v>250</v>
      </c>
      <c r="E136" s="638" t="s">
        <v>15</v>
      </c>
      <c r="F136" s="638" t="s">
        <v>33</v>
      </c>
      <c r="G136" s="638"/>
      <c r="H136" s="640">
        <v>2743870728</v>
      </c>
      <c r="I136" s="641">
        <f t="shared" si="1"/>
        <v>2.7438707280000001</v>
      </c>
      <c r="J136" s="642" t="s">
        <v>15</v>
      </c>
      <c r="K136" s="643"/>
      <c r="L136" s="639"/>
      <c r="M136" s="639"/>
      <c r="N136" s="643" t="s">
        <v>246</v>
      </c>
    </row>
    <row r="137" spans="1:15" s="637" customFormat="1" ht="15">
      <c r="A137" s="644" t="s">
        <v>17</v>
      </c>
      <c r="B137" s="644" t="s">
        <v>265</v>
      </c>
      <c r="C137" s="645" t="s">
        <v>288</v>
      </c>
      <c r="D137" s="644" t="s">
        <v>261</v>
      </c>
      <c r="E137" s="644" t="s">
        <v>15</v>
      </c>
      <c r="F137" s="644" t="s">
        <v>33</v>
      </c>
      <c r="G137" s="644"/>
      <c r="H137" s="646">
        <v>3378404</v>
      </c>
      <c r="I137" s="647">
        <f t="shared" si="1"/>
        <v>3.3784040000000002E-3</v>
      </c>
      <c r="J137" s="648" t="s">
        <v>15</v>
      </c>
      <c r="K137" s="649"/>
      <c r="L137" s="645"/>
      <c r="M137" s="645"/>
      <c r="N137" s="649" t="s">
        <v>246</v>
      </c>
    </row>
    <row r="138" spans="1:15" s="637" customFormat="1" ht="15">
      <c r="A138" s="638" t="s">
        <v>17</v>
      </c>
      <c r="B138" s="638" t="s">
        <v>265</v>
      </c>
      <c r="C138" s="639" t="s">
        <v>288</v>
      </c>
      <c r="D138" s="638" t="s">
        <v>254</v>
      </c>
      <c r="E138" s="638" t="s">
        <v>15</v>
      </c>
      <c r="F138" s="638" t="s">
        <v>33</v>
      </c>
      <c r="G138" s="638"/>
      <c r="H138" s="640">
        <v>1439112894</v>
      </c>
      <c r="I138" s="641">
        <f t="shared" si="1"/>
        <v>1.439112894</v>
      </c>
      <c r="J138" s="642" t="s">
        <v>15</v>
      </c>
      <c r="K138" s="643"/>
      <c r="L138" s="639"/>
      <c r="M138" s="639"/>
      <c r="N138" s="643" t="s">
        <v>246</v>
      </c>
    </row>
    <row r="139" spans="1:15" s="637" customFormat="1" ht="15">
      <c r="A139" s="644" t="s">
        <v>17</v>
      </c>
      <c r="B139" s="644" t="s">
        <v>265</v>
      </c>
      <c r="C139" s="645" t="s">
        <v>303</v>
      </c>
      <c r="D139" s="644" t="s">
        <v>257</v>
      </c>
      <c r="E139" s="644" t="s">
        <v>15</v>
      </c>
      <c r="F139" s="644" t="s">
        <v>33</v>
      </c>
      <c r="G139" s="644"/>
      <c r="H139" s="646">
        <v>111026184</v>
      </c>
      <c r="I139" s="647">
        <f t="shared" si="1"/>
        <v>0.111026184</v>
      </c>
      <c r="J139" s="648" t="s">
        <v>15</v>
      </c>
      <c r="K139" s="649"/>
      <c r="L139" s="645"/>
      <c r="M139" s="645"/>
      <c r="N139" s="649" t="s">
        <v>246</v>
      </c>
    </row>
    <row r="140" spans="1:15" s="637" customFormat="1" ht="15">
      <c r="A140" s="638" t="s">
        <v>17</v>
      </c>
      <c r="B140" s="638" t="s">
        <v>265</v>
      </c>
      <c r="C140" s="639" t="s">
        <v>303</v>
      </c>
      <c r="D140" s="638" t="s">
        <v>255</v>
      </c>
      <c r="E140" s="638" t="s">
        <v>15</v>
      </c>
      <c r="F140" s="638" t="s">
        <v>33</v>
      </c>
      <c r="G140" s="638"/>
      <c r="H140" s="640">
        <v>166539282</v>
      </c>
      <c r="I140" s="641">
        <f t="shared" si="1"/>
        <v>0.16653928200000001</v>
      </c>
      <c r="J140" s="642" t="s">
        <v>15</v>
      </c>
      <c r="K140" s="643"/>
      <c r="L140" s="639"/>
      <c r="M140" s="639"/>
      <c r="N140" s="643" t="s">
        <v>246</v>
      </c>
    </row>
    <row r="141" spans="1:15" s="637" customFormat="1" ht="15">
      <c r="A141" s="644" t="s">
        <v>17</v>
      </c>
      <c r="B141" s="644" t="s">
        <v>265</v>
      </c>
      <c r="C141" s="645" t="s">
        <v>308</v>
      </c>
      <c r="D141" s="644" t="s">
        <v>316</v>
      </c>
      <c r="E141" s="644" t="s">
        <v>15</v>
      </c>
      <c r="F141" s="644" t="s">
        <v>33</v>
      </c>
      <c r="G141" s="644"/>
      <c r="H141" s="646">
        <v>744513139</v>
      </c>
      <c r="I141" s="647">
        <f t="shared" si="1"/>
        <v>0.74451313900000005</v>
      </c>
      <c r="J141" s="648" t="s">
        <v>15</v>
      </c>
      <c r="K141" s="649"/>
      <c r="L141" s="645"/>
      <c r="M141" s="645"/>
      <c r="N141" s="649" t="s">
        <v>246</v>
      </c>
    </row>
    <row r="142" spans="1:15" s="637" customFormat="1" ht="15">
      <c r="A142" s="638" t="s">
        <v>17</v>
      </c>
      <c r="B142" s="638" t="s">
        <v>265</v>
      </c>
      <c r="C142" s="639" t="s">
        <v>335</v>
      </c>
      <c r="D142" s="638" t="s">
        <v>1211</v>
      </c>
      <c r="E142" s="638" t="s">
        <v>15</v>
      </c>
      <c r="F142" s="638" t="s">
        <v>33</v>
      </c>
      <c r="G142" s="638"/>
      <c r="H142" s="640">
        <v>97619536</v>
      </c>
      <c r="I142" s="641">
        <f t="shared" si="1"/>
        <v>9.7619536000000007E-2</v>
      </c>
      <c r="J142" s="642" t="s">
        <v>15</v>
      </c>
      <c r="K142" s="643"/>
      <c r="L142" s="639"/>
      <c r="M142" s="639"/>
      <c r="N142" s="643" t="s">
        <v>246</v>
      </c>
    </row>
    <row r="143" spans="1:15" s="637" customFormat="1" ht="24">
      <c r="A143" s="644" t="s">
        <v>26</v>
      </c>
      <c r="B143" s="644" t="s">
        <v>267</v>
      </c>
      <c r="C143" s="645" t="s">
        <v>303</v>
      </c>
      <c r="D143" s="644" t="s">
        <v>256</v>
      </c>
      <c r="E143" s="644" t="s">
        <v>14</v>
      </c>
      <c r="F143" s="644" t="s">
        <v>15</v>
      </c>
      <c r="G143" s="644"/>
      <c r="H143" s="646">
        <v>23398125</v>
      </c>
      <c r="I143" s="647">
        <f t="shared" si="1"/>
        <v>2.3398124999999999E-2</v>
      </c>
      <c r="J143" s="648" t="s">
        <v>15</v>
      </c>
      <c r="K143" s="649"/>
      <c r="L143" s="645"/>
      <c r="M143" s="645"/>
      <c r="N143" s="649" t="s">
        <v>246</v>
      </c>
      <c r="O143" s="1020" t="s">
        <v>2233</v>
      </c>
    </row>
    <row r="144" spans="1:15" s="637" customFormat="1" ht="24">
      <c r="A144" s="638" t="s">
        <v>26</v>
      </c>
      <c r="B144" s="638" t="s">
        <v>267</v>
      </c>
      <c r="C144" s="639" t="s">
        <v>303</v>
      </c>
      <c r="D144" s="638" t="s">
        <v>258</v>
      </c>
      <c r="E144" s="638" t="s">
        <v>14</v>
      </c>
      <c r="F144" s="638" t="s">
        <v>15</v>
      </c>
      <c r="G144" s="638"/>
      <c r="H144" s="640">
        <v>75213422</v>
      </c>
      <c r="I144" s="641">
        <f t="shared" si="1"/>
        <v>7.5213422000000002E-2</v>
      </c>
      <c r="J144" s="642" t="s">
        <v>15</v>
      </c>
      <c r="K144" s="643"/>
      <c r="L144" s="639"/>
      <c r="M144" s="639"/>
      <c r="N144" s="643" t="s">
        <v>246</v>
      </c>
      <c r="O144" s="988" t="s">
        <v>2233</v>
      </c>
    </row>
    <row r="145" spans="1:15" s="637" customFormat="1" ht="15">
      <c r="A145" s="644" t="s">
        <v>684</v>
      </c>
      <c r="B145" s="644" t="s">
        <v>267</v>
      </c>
      <c r="C145" s="645" t="s">
        <v>1954</v>
      </c>
      <c r="D145" s="644" t="s">
        <v>680</v>
      </c>
      <c r="E145" s="644" t="s">
        <v>15</v>
      </c>
      <c r="F145" s="644" t="s">
        <v>33</v>
      </c>
      <c r="G145" s="644"/>
      <c r="H145" s="646">
        <v>1617889380.0000002</v>
      </c>
      <c r="I145" s="647">
        <f t="shared" si="1"/>
        <v>1.6178893800000003</v>
      </c>
      <c r="J145" s="648" t="s">
        <v>14</v>
      </c>
      <c r="K145" s="649">
        <f>56607.26+30846.22</f>
        <v>87453.48000000001</v>
      </c>
      <c r="L145" s="645" t="s">
        <v>1955</v>
      </c>
      <c r="M145" s="660">
        <v>1.6178893800000003</v>
      </c>
      <c r="N145" s="649" t="s">
        <v>259</v>
      </c>
      <c r="O145" s="649"/>
    </row>
    <row r="146" spans="1:15" s="637" customFormat="1" ht="15">
      <c r="A146" s="638" t="s">
        <v>1956</v>
      </c>
      <c r="B146" s="638" t="s">
        <v>265</v>
      </c>
      <c r="C146" s="639" t="s">
        <v>288</v>
      </c>
      <c r="D146" s="638" t="s">
        <v>250</v>
      </c>
      <c r="E146" s="638" t="s">
        <v>15</v>
      </c>
      <c r="F146" s="638" t="s">
        <v>33</v>
      </c>
      <c r="G146" s="638"/>
      <c r="H146" s="640">
        <v>67500</v>
      </c>
      <c r="I146" s="641">
        <f t="shared" si="1"/>
        <v>6.7500000000000001E-5</v>
      </c>
      <c r="J146" s="642" t="s">
        <v>15</v>
      </c>
      <c r="K146" s="643"/>
      <c r="L146" s="639"/>
      <c r="M146" s="639"/>
      <c r="N146" s="643" t="s">
        <v>259</v>
      </c>
    </row>
    <row r="147" spans="1:15" s="637" customFormat="1" ht="15">
      <c r="A147" s="644" t="s">
        <v>1957</v>
      </c>
      <c r="B147" s="644" t="s">
        <v>267</v>
      </c>
      <c r="C147" s="645" t="s">
        <v>288</v>
      </c>
      <c r="D147" s="644" t="s">
        <v>261</v>
      </c>
      <c r="E147" s="644" t="s">
        <v>15</v>
      </c>
      <c r="F147" s="644" t="s">
        <v>33</v>
      </c>
      <c r="G147" s="644"/>
      <c r="H147" s="646">
        <v>36793927</v>
      </c>
      <c r="I147" s="647">
        <f t="shared" si="1"/>
        <v>3.6793926999999997E-2</v>
      </c>
      <c r="J147" s="648" t="s">
        <v>15</v>
      </c>
      <c r="K147" s="649"/>
      <c r="L147" s="645"/>
      <c r="M147" s="645"/>
      <c r="N147" s="649" t="s">
        <v>259</v>
      </c>
    </row>
    <row r="148" spans="1:15" s="637" customFormat="1" ht="15">
      <c r="A148" s="638" t="s">
        <v>1957</v>
      </c>
      <c r="B148" s="638" t="s">
        <v>267</v>
      </c>
      <c r="C148" s="639" t="s">
        <v>288</v>
      </c>
      <c r="D148" s="638" t="s">
        <v>254</v>
      </c>
      <c r="E148" s="638" t="s">
        <v>15</v>
      </c>
      <c r="F148" s="638" t="s">
        <v>33</v>
      </c>
      <c r="G148" s="638"/>
      <c r="H148" s="640">
        <v>2733414939</v>
      </c>
      <c r="I148" s="641">
        <f t="shared" si="1"/>
        <v>2.7334149390000002</v>
      </c>
      <c r="J148" s="642" t="s">
        <v>15</v>
      </c>
      <c r="K148" s="643"/>
      <c r="L148" s="639"/>
      <c r="M148" s="639"/>
      <c r="N148" s="643" t="s">
        <v>259</v>
      </c>
    </row>
    <row r="149" spans="1:15" s="637" customFormat="1" ht="24">
      <c r="A149" s="644" t="s">
        <v>338</v>
      </c>
      <c r="B149" s="644" t="s">
        <v>267</v>
      </c>
      <c r="C149" s="645" t="s">
        <v>303</v>
      </c>
      <c r="D149" s="644" t="s">
        <v>256</v>
      </c>
      <c r="E149" s="644" t="s">
        <v>14</v>
      </c>
      <c r="F149" s="644" t="s">
        <v>14</v>
      </c>
      <c r="G149" s="644" t="s">
        <v>2221</v>
      </c>
      <c r="H149" s="646">
        <v>12296825</v>
      </c>
      <c r="I149" s="647">
        <f t="shared" si="1"/>
        <v>1.2296825000000001E-2</v>
      </c>
      <c r="J149" s="648" t="s">
        <v>15</v>
      </c>
      <c r="K149" s="649"/>
      <c r="L149" s="645"/>
      <c r="M149" s="645"/>
      <c r="N149" s="649" t="s">
        <v>259</v>
      </c>
      <c r="O149" s="649"/>
    </row>
    <row r="150" spans="1:15" s="637" customFormat="1" ht="24">
      <c r="A150" s="638" t="s">
        <v>338</v>
      </c>
      <c r="B150" s="638" t="s">
        <v>267</v>
      </c>
      <c r="C150" s="639" t="s">
        <v>303</v>
      </c>
      <c r="D150" s="638" t="s">
        <v>258</v>
      </c>
      <c r="E150" s="638" t="s">
        <v>14</v>
      </c>
      <c r="F150" s="638" t="s">
        <v>14</v>
      </c>
      <c r="G150" s="638" t="s">
        <v>2221</v>
      </c>
      <c r="H150" s="640">
        <v>24933309</v>
      </c>
      <c r="I150" s="641">
        <f t="shared" si="1"/>
        <v>2.4933309000000001E-2</v>
      </c>
      <c r="J150" s="642" t="s">
        <v>15</v>
      </c>
      <c r="K150" s="643"/>
      <c r="L150" s="639"/>
      <c r="M150" s="639"/>
      <c r="N150" s="643" t="s">
        <v>259</v>
      </c>
      <c r="O150" s="643"/>
    </row>
    <row r="151" spans="1:15" s="637" customFormat="1" ht="15">
      <c r="A151" s="644" t="s">
        <v>1958</v>
      </c>
      <c r="B151" s="644" t="s">
        <v>267</v>
      </c>
      <c r="C151" s="645" t="s">
        <v>303</v>
      </c>
      <c r="D151" s="644" t="s">
        <v>262</v>
      </c>
      <c r="E151" s="644" t="s">
        <v>14</v>
      </c>
      <c r="F151" s="644" t="s">
        <v>15</v>
      </c>
      <c r="G151" s="644"/>
      <c r="H151" s="646">
        <v>606344</v>
      </c>
      <c r="I151" s="647">
        <f t="shared" si="1"/>
        <v>6.0634399999999998E-4</v>
      </c>
      <c r="J151" s="648" t="s">
        <v>15</v>
      </c>
      <c r="K151" s="649"/>
      <c r="L151" s="645"/>
      <c r="M151" s="645"/>
      <c r="N151" s="649" t="s">
        <v>259</v>
      </c>
      <c r="O151" s="649" t="s">
        <v>2211</v>
      </c>
    </row>
    <row r="152" spans="1:15" s="637" customFormat="1" ht="15">
      <c r="A152" s="638" t="s">
        <v>1959</v>
      </c>
      <c r="B152" s="638" t="s">
        <v>267</v>
      </c>
      <c r="C152" s="639" t="s">
        <v>303</v>
      </c>
      <c r="D152" s="638" t="s">
        <v>256</v>
      </c>
      <c r="E152" s="638" t="s">
        <v>14</v>
      </c>
      <c r="F152" s="638" t="s">
        <v>15</v>
      </c>
      <c r="G152" s="638"/>
      <c r="H152" s="640">
        <v>2545425</v>
      </c>
      <c r="I152" s="641">
        <f t="shared" ref="I152:I202" si="2">+H152/1000000000</f>
        <v>2.545425E-3</v>
      </c>
      <c r="J152" s="642" t="s">
        <v>15</v>
      </c>
      <c r="K152" s="643"/>
      <c r="L152" s="639"/>
      <c r="M152" s="639"/>
      <c r="N152" s="643" t="s">
        <v>259</v>
      </c>
      <c r="O152" s="643" t="s">
        <v>2211</v>
      </c>
    </row>
    <row r="153" spans="1:15" s="637" customFormat="1" ht="15">
      <c r="A153" s="644" t="s">
        <v>1959</v>
      </c>
      <c r="B153" s="644" t="s">
        <v>267</v>
      </c>
      <c r="C153" s="645" t="s">
        <v>303</v>
      </c>
      <c r="D153" s="644" t="s">
        <v>258</v>
      </c>
      <c r="E153" s="644" t="s">
        <v>14</v>
      </c>
      <c r="F153" s="644" t="s">
        <v>15</v>
      </c>
      <c r="G153" s="644"/>
      <c r="H153" s="646">
        <v>1705000</v>
      </c>
      <c r="I153" s="647">
        <f t="shared" si="2"/>
        <v>1.7049999999999999E-3</v>
      </c>
      <c r="J153" s="648" t="s">
        <v>15</v>
      </c>
      <c r="K153" s="649"/>
      <c r="L153" s="645"/>
      <c r="M153" s="645"/>
      <c r="N153" s="649" t="s">
        <v>259</v>
      </c>
      <c r="O153" s="649" t="s">
        <v>2211</v>
      </c>
    </row>
    <row r="154" spans="1:15" s="637" customFormat="1" ht="24">
      <c r="A154" s="638" t="s">
        <v>1597</v>
      </c>
      <c r="B154" s="638" t="s">
        <v>267</v>
      </c>
      <c r="C154" s="639" t="s">
        <v>303</v>
      </c>
      <c r="D154" s="638" t="s">
        <v>256</v>
      </c>
      <c r="E154" s="638" t="s">
        <v>14</v>
      </c>
      <c r="F154" s="638" t="s">
        <v>14</v>
      </c>
      <c r="G154" s="638" t="s">
        <v>2226</v>
      </c>
      <c r="H154" s="640">
        <v>22833326</v>
      </c>
      <c r="I154" s="641">
        <f t="shared" si="2"/>
        <v>2.2833326000000001E-2</v>
      </c>
      <c r="J154" s="642" t="s">
        <v>15</v>
      </c>
      <c r="K154" s="643"/>
      <c r="L154" s="639"/>
      <c r="M154" s="639"/>
      <c r="N154" s="643" t="s">
        <v>259</v>
      </c>
      <c r="O154" s="643"/>
    </row>
    <row r="155" spans="1:15" s="637" customFormat="1" ht="24">
      <c r="A155" s="644" t="s">
        <v>1597</v>
      </c>
      <c r="B155" s="644" t="s">
        <v>267</v>
      </c>
      <c r="C155" s="645" t="s">
        <v>303</v>
      </c>
      <c r="D155" s="644" t="s">
        <v>258</v>
      </c>
      <c r="E155" s="644" t="s">
        <v>14</v>
      </c>
      <c r="F155" s="644" t="s">
        <v>14</v>
      </c>
      <c r="G155" s="644" t="s">
        <v>2226</v>
      </c>
      <c r="H155" s="646">
        <v>31800096</v>
      </c>
      <c r="I155" s="647">
        <f t="shared" si="2"/>
        <v>3.1800096E-2</v>
      </c>
      <c r="J155" s="648" t="s">
        <v>15</v>
      </c>
      <c r="K155" s="649"/>
      <c r="L155" s="645"/>
      <c r="M155" s="645"/>
      <c r="N155" s="649" t="s">
        <v>259</v>
      </c>
      <c r="O155" s="649"/>
    </row>
    <row r="156" spans="1:15" s="637" customFormat="1" ht="15">
      <c r="A156" s="638" t="s">
        <v>1600</v>
      </c>
      <c r="B156" s="638" t="s">
        <v>267</v>
      </c>
      <c r="C156" s="639" t="s">
        <v>303</v>
      </c>
      <c r="D156" s="638" t="s">
        <v>256</v>
      </c>
      <c r="E156" s="638" t="s">
        <v>14</v>
      </c>
      <c r="F156" s="638" t="s">
        <v>15</v>
      </c>
      <c r="G156" s="638"/>
      <c r="H156" s="640">
        <v>7906000</v>
      </c>
      <c r="I156" s="641">
        <f t="shared" si="2"/>
        <v>7.9059999999999998E-3</v>
      </c>
      <c r="J156" s="642" t="s">
        <v>15</v>
      </c>
      <c r="K156" s="643"/>
      <c r="L156" s="639"/>
      <c r="M156" s="639"/>
      <c r="N156" s="643" t="s">
        <v>259</v>
      </c>
      <c r="O156" s="643" t="s">
        <v>2211</v>
      </c>
    </row>
    <row r="157" spans="1:15" s="637" customFormat="1" ht="15">
      <c r="A157" s="644" t="s">
        <v>1600</v>
      </c>
      <c r="B157" s="644" t="s">
        <v>267</v>
      </c>
      <c r="C157" s="645" t="s">
        <v>303</v>
      </c>
      <c r="D157" s="644" t="s">
        <v>262</v>
      </c>
      <c r="E157" s="644" t="s">
        <v>14</v>
      </c>
      <c r="F157" s="644" t="s">
        <v>15</v>
      </c>
      <c r="G157" s="644"/>
      <c r="H157" s="646">
        <v>76134008</v>
      </c>
      <c r="I157" s="647">
        <f t="shared" si="2"/>
        <v>7.6134008000000003E-2</v>
      </c>
      <c r="J157" s="648" t="s">
        <v>15</v>
      </c>
      <c r="K157" s="649"/>
      <c r="L157" s="645"/>
      <c r="M157" s="645"/>
      <c r="N157" s="649" t="s">
        <v>259</v>
      </c>
      <c r="O157" s="649" t="s">
        <v>2211</v>
      </c>
    </row>
    <row r="158" spans="1:15" s="637" customFormat="1" ht="15">
      <c r="A158" s="638" t="s">
        <v>1960</v>
      </c>
      <c r="B158" s="638" t="s">
        <v>267</v>
      </c>
      <c r="C158" s="639" t="s">
        <v>303</v>
      </c>
      <c r="D158" s="638" t="s">
        <v>256</v>
      </c>
      <c r="E158" s="638" t="s">
        <v>14</v>
      </c>
      <c r="F158" s="638" t="s">
        <v>14</v>
      </c>
      <c r="G158" s="638" t="s">
        <v>2230</v>
      </c>
      <c r="H158" s="640">
        <v>1712050</v>
      </c>
      <c r="I158" s="641">
        <f t="shared" si="2"/>
        <v>1.7120499999999999E-3</v>
      </c>
      <c r="J158" s="642" t="s">
        <v>15</v>
      </c>
      <c r="K158" s="643"/>
      <c r="L158" s="639"/>
      <c r="M158" s="639"/>
      <c r="N158" s="643" t="s">
        <v>259</v>
      </c>
      <c r="O158" s="643"/>
    </row>
    <row r="159" spans="1:15" s="637" customFormat="1" ht="24">
      <c r="A159" s="644" t="s">
        <v>1839</v>
      </c>
      <c r="B159" s="644" t="s">
        <v>267</v>
      </c>
      <c r="C159" s="645" t="s">
        <v>303</v>
      </c>
      <c r="D159" s="644" t="s">
        <v>256</v>
      </c>
      <c r="E159" s="644" t="s">
        <v>14</v>
      </c>
      <c r="F159" s="644" t="s">
        <v>14</v>
      </c>
      <c r="G159" s="644" t="s">
        <v>2225</v>
      </c>
      <c r="H159" s="646">
        <v>2747975</v>
      </c>
      <c r="I159" s="647">
        <f t="shared" si="2"/>
        <v>2.7479750000000002E-3</v>
      </c>
      <c r="J159" s="648" t="s">
        <v>15</v>
      </c>
      <c r="K159" s="649"/>
      <c r="L159" s="645"/>
      <c r="M159" s="645"/>
      <c r="N159" s="649" t="s">
        <v>259</v>
      </c>
      <c r="O159" s="649"/>
    </row>
    <row r="160" spans="1:15" s="637" customFormat="1" ht="24">
      <c r="A160" s="638" t="s">
        <v>1839</v>
      </c>
      <c r="B160" s="638" t="s">
        <v>267</v>
      </c>
      <c r="C160" s="639" t="s">
        <v>303</v>
      </c>
      <c r="D160" s="638" t="s">
        <v>258</v>
      </c>
      <c r="E160" s="638" t="s">
        <v>14</v>
      </c>
      <c r="F160" s="638" t="s">
        <v>14</v>
      </c>
      <c r="G160" s="638" t="s">
        <v>2225</v>
      </c>
      <c r="H160" s="640">
        <v>3177900</v>
      </c>
      <c r="I160" s="641">
        <f t="shared" si="2"/>
        <v>3.1779E-3</v>
      </c>
      <c r="J160" s="642" t="s">
        <v>15</v>
      </c>
      <c r="K160" s="643"/>
      <c r="L160" s="639"/>
      <c r="M160" s="639"/>
      <c r="N160" s="643" t="s">
        <v>259</v>
      </c>
      <c r="O160" s="643"/>
    </row>
    <row r="161" spans="1:15" s="637" customFormat="1" ht="15">
      <c r="A161" s="644" t="s">
        <v>1599</v>
      </c>
      <c r="B161" s="644" t="s">
        <v>267</v>
      </c>
      <c r="C161" s="645" t="s">
        <v>303</v>
      </c>
      <c r="D161" s="644" t="s">
        <v>256</v>
      </c>
      <c r="E161" s="644" t="s">
        <v>14</v>
      </c>
      <c r="F161" s="644" t="s">
        <v>15</v>
      </c>
      <c r="G161" s="644"/>
      <c r="H161" s="646">
        <v>5041700</v>
      </c>
      <c r="I161" s="647">
        <f t="shared" si="2"/>
        <v>5.0416999999999997E-3</v>
      </c>
      <c r="J161" s="648" t="s">
        <v>15</v>
      </c>
      <c r="K161" s="649"/>
      <c r="L161" s="645"/>
      <c r="M161" s="645"/>
      <c r="N161" s="649" t="s">
        <v>259</v>
      </c>
      <c r="O161" s="649" t="s">
        <v>2211</v>
      </c>
    </row>
    <row r="162" spans="1:15" s="637" customFormat="1" ht="15">
      <c r="A162" s="638" t="s">
        <v>1599</v>
      </c>
      <c r="B162" s="638" t="s">
        <v>267</v>
      </c>
      <c r="C162" s="639" t="s">
        <v>303</v>
      </c>
      <c r="D162" s="638" t="s">
        <v>262</v>
      </c>
      <c r="E162" s="638" t="s">
        <v>14</v>
      </c>
      <c r="F162" s="638" t="s">
        <v>15</v>
      </c>
      <c r="G162" s="638"/>
      <c r="H162" s="640">
        <v>15912800</v>
      </c>
      <c r="I162" s="641">
        <f t="shared" si="2"/>
        <v>1.5912800000000001E-2</v>
      </c>
      <c r="J162" s="642" t="s">
        <v>15</v>
      </c>
      <c r="K162" s="643"/>
      <c r="L162" s="639"/>
      <c r="M162" s="639"/>
      <c r="N162" s="643" t="s">
        <v>259</v>
      </c>
      <c r="O162" s="643" t="s">
        <v>2211</v>
      </c>
    </row>
    <row r="163" spans="1:15" s="637" customFormat="1" ht="15">
      <c r="A163" s="644" t="s">
        <v>1961</v>
      </c>
      <c r="B163" s="644" t="s">
        <v>267</v>
      </c>
      <c r="C163" s="645" t="s">
        <v>303</v>
      </c>
      <c r="D163" s="644" t="s">
        <v>256</v>
      </c>
      <c r="E163" s="644" t="s">
        <v>14</v>
      </c>
      <c r="F163" s="644" t="s">
        <v>15</v>
      </c>
      <c r="G163" s="644"/>
      <c r="H163" s="646">
        <v>2000000</v>
      </c>
      <c r="I163" s="647">
        <f t="shared" si="2"/>
        <v>2E-3</v>
      </c>
      <c r="J163" s="648" t="s">
        <v>15</v>
      </c>
      <c r="K163" s="649"/>
      <c r="L163" s="645"/>
      <c r="M163" s="645"/>
      <c r="N163" s="649" t="s">
        <v>259</v>
      </c>
      <c r="O163" s="649" t="s">
        <v>2211</v>
      </c>
    </row>
    <row r="164" spans="1:15" s="637" customFormat="1" ht="15">
      <c r="A164" s="638" t="s">
        <v>1601</v>
      </c>
      <c r="B164" s="638" t="s">
        <v>267</v>
      </c>
      <c r="C164" s="639" t="s">
        <v>303</v>
      </c>
      <c r="D164" s="638" t="s">
        <v>256</v>
      </c>
      <c r="E164" s="638" t="s">
        <v>14</v>
      </c>
      <c r="F164" s="638" t="s">
        <v>15</v>
      </c>
      <c r="G164" s="638"/>
      <c r="H164" s="640">
        <v>22605175</v>
      </c>
      <c r="I164" s="641">
        <f t="shared" si="2"/>
        <v>2.2605175000000002E-2</v>
      </c>
      <c r="J164" s="642" t="s">
        <v>15</v>
      </c>
      <c r="K164" s="643"/>
      <c r="L164" s="639"/>
      <c r="M164" s="639"/>
      <c r="N164" s="643" t="s">
        <v>259</v>
      </c>
      <c r="O164" s="643" t="s">
        <v>2211</v>
      </c>
    </row>
    <row r="165" spans="1:15" s="637" customFormat="1" ht="15">
      <c r="A165" s="644" t="s">
        <v>1601</v>
      </c>
      <c r="B165" s="644" t="s">
        <v>267</v>
      </c>
      <c r="C165" s="645" t="s">
        <v>303</v>
      </c>
      <c r="D165" s="644" t="s">
        <v>258</v>
      </c>
      <c r="E165" s="644" t="s">
        <v>14</v>
      </c>
      <c r="F165" s="644" t="s">
        <v>15</v>
      </c>
      <c r="G165" s="644"/>
      <c r="H165" s="646">
        <v>67236385</v>
      </c>
      <c r="I165" s="647">
        <f t="shared" si="2"/>
        <v>6.7236384999999996E-2</v>
      </c>
      <c r="J165" s="648" t="s">
        <v>15</v>
      </c>
      <c r="K165" s="649"/>
      <c r="L165" s="645"/>
      <c r="M165" s="645"/>
      <c r="N165" s="649" t="s">
        <v>259</v>
      </c>
      <c r="O165" s="649" t="s">
        <v>2211</v>
      </c>
    </row>
    <row r="166" spans="1:15" s="637" customFormat="1" ht="15">
      <c r="A166" s="638" t="s">
        <v>1791</v>
      </c>
      <c r="B166" s="638" t="s">
        <v>267</v>
      </c>
      <c r="C166" s="639" t="s">
        <v>303</v>
      </c>
      <c r="D166" s="638" t="s">
        <v>256</v>
      </c>
      <c r="E166" s="638" t="s">
        <v>14</v>
      </c>
      <c r="F166" s="638" t="s">
        <v>15</v>
      </c>
      <c r="G166" s="638"/>
      <c r="H166" s="640">
        <v>22257250</v>
      </c>
      <c r="I166" s="641">
        <f t="shared" si="2"/>
        <v>2.2257249999999999E-2</v>
      </c>
      <c r="J166" s="642" t="s">
        <v>15</v>
      </c>
      <c r="K166" s="643"/>
      <c r="L166" s="639"/>
      <c r="M166" s="639"/>
      <c r="N166" s="643" t="s">
        <v>259</v>
      </c>
      <c r="O166" s="643" t="s">
        <v>2223</v>
      </c>
    </row>
    <row r="167" spans="1:15" s="637" customFormat="1" ht="15">
      <c r="A167" s="644" t="s">
        <v>1956</v>
      </c>
      <c r="B167" s="644" t="s">
        <v>267</v>
      </c>
      <c r="C167" s="645" t="s">
        <v>303</v>
      </c>
      <c r="D167" s="644" t="s">
        <v>256</v>
      </c>
      <c r="E167" s="644" t="s">
        <v>14</v>
      </c>
      <c r="F167" s="644" t="s">
        <v>15</v>
      </c>
      <c r="G167" s="644"/>
      <c r="H167" s="646">
        <v>46050000</v>
      </c>
      <c r="I167" s="647">
        <f t="shared" si="2"/>
        <v>4.6050000000000001E-2</v>
      </c>
      <c r="J167" s="648" t="s">
        <v>15</v>
      </c>
      <c r="K167" s="649"/>
      <c r="L167" s="645"/>
      <c r="M167" s="645"/>
      <c r="N167" s="649" t="s">
        <v>259</v>
      </c>
      <c r="O167" s="649" t="s">
        <v>2211</v>
      </c>
    </row>
    <row r="168" spans="1:15" s="637" customFormat="1" ht="15">
      <c r="A168" s="638" t="s">
        <v>1956</v>
      </c>
      <c r="B168" s="638" t="s">
        <v>267</v>
      </c>
      <c r="C168" s="639" t="s">
        <v>303</v>
      </c>
      <c r="D168" s="638" t="s">
        <v>248</v>
      </c>
      <c r="E168" s="638" t="s">
        <v>15</v>
      </c>
      <c r="F168" s="638" t="s">
        <v>33</v>
      </c>
      <c r="G168" s="638"/>
      <c r="H168" s="640">
        <v>181608504</v>
      </c>
      <c r="I168" s="641">
        <f t="shared" si="2"/>
        <v>0.181608504</v>
      </c>
      <c r="J168" s="642" t="s">
        <v>15</v>
      </c>
      <c r="K168" s="643"/>
      <c r="L168" s="639"/>
      <c r="M168" s="639"/>
      <c r="N168" s="643" t="s">
        <v>259</v>
      </c>
    </row>
    <row r="169" spans="1:15" s="637" customFormat="1" ht="15">
      <c r="A169" s="644" t="s">
        <v>1956</v>
      </c>
      <c r="B169" s="644" t="s">
        <v>267</v>
      </c>
      <c r="C169" s="645" t="s">
        <v>303</v>
      </c>
      <c r="D169" s="644" t="s">
        <v>257</v>
      </c>
      <c r="E169" s="644" t="s">
        <v>15</v>
      </c>
      <c r="F169" s="644" t="s">
        <v>33</v>
      </c>
      <c r="G169" s="644"/>
      <c r="H169" s="646">
        <v>5625662</v>
      </c>
      <c r="I169" s="647">
        <f t="shared" si="2"/>
        <v>5.625662E-3</v>
      </c>
      <c r="J169" s="648" t="s">
        <v>15</v>
      </c>
      <c r="K169" s="649"/>
      <c r="L169" s="645"/>
      <c r="M169" s="645"/>
      <c r="N169" s="649" t="s">
        <v>259</v>
      </c>
    </row>
    <row r="170" spans="1:15" s="637" customFormat="1" ht="15">
      <c r="A170" s="638" t="s">
        <v>1956</v>
      </c>
      <c r="B170" s="638" t="s">
        <v>267</v>
      </c>
      <c r="C170" s="639" t="s">
        <v>303</v>
      </c>
      <c r="D170" s="638" t="s">
        <v>255</v>
      </c>
      <c r="E170" s="638" t="s">
        <v>15</v>
      </c>
      <c r="F170" s="638" t="s">
        <v>33</v>
      </c>
      <c r="G170" s="638"/>
      <c r="H170" s="640">
        <v>8438400</v>
      </c>
      <c r="I170" s="641">
        <f t="shared" si="2"/>
        <v>8.4384000000000004E-3</v>
      </c>
      <c r="J170" s="642" t="s">
        <v>15</v>
      </c>
      <c r="K170" s="643"/>
      <c r="L170" s="639"/>
      <c r="M170" s="639"/>
      <c r="N170" s="643" t="s">
        <v>259</v>
      </c>
    </row>
    <row r="171" spans="1:15" s="997" customFormat="1" ht="15">
      <c r="A171" s="991" t="s">
        <v>1956</v>
      </c>
      <c r="B171" s="991" t="s">
        <v>267</v>
      </c>
      <c r="C171" s="992" t="s">
        <v>291</v>
      </c>
      <c r="D171" s="991" t="s">
        <v>325</v>
      </c>
      <c r="E171" s="991" t="s">
        <v>14</v>
      </c>
      <c r="F171" s="991" t="s">
        <v>15</v>
      </c>
      <c r="G171" s="991"/>
      <c r="H171" s="993">
        <v>84097916</v>
      </c>
      <c r="I171" s="994">
        <f t="shared" si="2"/>
        <v>8.4097915999999995E-2</v>
      </c>
      <c r="J171" s="995" t="s">
        <v>15</v>
      </c>
      <c r="K171" s="996"/>
      <c r="L171" s="992"/>
      <c r="M171" s="992"/>
      <c r="N171" s="996" t="s">
        <v>259</v>
      </c>
      <c r="O171" s="643" t="s">
        <v>2211</v>
      </c>
    </row>
    <row r="172" spans="1:15" s="637" customFormat="1" ht="15">
      <c r="A172" s="638" t="s">
        <v>142</v>
      </c>
      <c r="B172" s="638" t="s">
        <v>267</v>
      </c>
      <c r="C172" s="639" t="s">
        <v>303</v>
      </c>
      <c r="D172" s="638" t="s">
        <v>248</v>
      </c>
      <c r="E172" s="638" t="s">
        <v>15</v>
      </c>
      <c r="F172" s="638" t="s">
        <v>33</v>
      </c>
      <c r="G172" s="638"/>
      <c r="H172" s="640">
        <v>14602980</v>
      </c>
      <c r="I172" s="641">
        <f t="shared" si="2"/>
        <v>1.460298E-2</v>
      </c>
      <c r="J172" s="642" t="s">
        <v>15</v>
      </c>
      <c r="K172" s="643"/>
      <c r="L172" s="639"/>
      <c r="M172" s="639"/>
      <c r="N172" s="643" t="s">
        <v>259</v>
      </c>
    </row>
    <row r="173" spans="1:15" s="637" customFormat="1" ht="15">
      <c r="A173" s="644" t="s">
        <v>24</v>
      </c>
      <c r="B173" s="644" t="s">
        <v>267</v>
      </c>
      <c r="C173" s="645" t="s">
        <v>303</v>
      </c>
      <c r="D173" s="644" t="s">
        <v>257</v>
      </c>
      <c r="E173" s="644" t="s">
        <v>15</v>
      </c>
      <c r="F173" s="644" t="s">
        <v>33</v>
      </c>
      <c r="G173" s="644"/>
      <c r="H173" s="646">
        <v>112000</v>
      </c>
      <c r="I173" s="647">
        <f t="shared" si="2"/>
        <v>1.12E-4</v>
      </c>
      <c r="J173" s="648" t="s">
        <v>15</v>
      </c>
      <c r="K173" s="649"/>
      <c r="L173" s="645"/>
      <c r="M173" s="645"/>
      <c r="N173" s="649" t="s">
        <v>259</v>
      </c>
      <c r="O173" s="649"/>
    </row>
    <row r="174" spans="1:15" s="637" customFormat="1" ht="15">
      <c r="A174" s="638" t="s">
        <v>24</v>
      </c>
      <c r="B174" s="638" t="s">
        <v>267</v>
      </c>
      <c r="C174" s="639" t="s">
        <v>303</v>
      </c>
      <c r="D174" s="638" t="s">
        <v>255</v>
      </c>
      <c r="E174" s="638" t="s">
        <v>15</v>
      </c>
      <c r="F174" s="638" t="s">
        <v>33</v>
      </c>
      <c r="G174" s="638"/>
      <c r="H174" s="640">
        <v>168000</v>
      </c>
      <c r="I174" s="641">
        <f t="shared" si="2"/>
        <v>1.6799999999999999E-4</v>
      </c>
      <c r="J174" s="642" t="s">
        <v>15</v>
      </c>
      <c r="K174" s="643"/>
      <c r="L174" s="639"/>
      <c r="M174" s="639"/>
      <c r="N174" s="643" t="s">
        <v>259</v>
      </c>
    </row>
    <row r="175" spans="1:15" s="637" customFormat="1" ht="15">
      <c r="A175" s="644" t="s">
        <v>1424</v>
      </c>
      <c r="B175" s="644" t="s">
        <v>267</v>
      </c>
      <c r="C175" s="645" t="s">
        <v>303</v>
      </c>
      <c r="D175" s="644" t="s">
        <v>262</v>
      </c>
      <c r="E175" s="644" t="s">
        <v>14</v>
      </c>
      <c r="F175" s="644" t="s">
        <v>15</v>
      </c>
      <c r="G175" s="644"/>
      <c r="H175" s="646">
        <v>5000</v>
      </c>
      <c r="I175" s="647">
        <f t="shared" si="2"/>
        <v>5.0000000000000004E-6</v>
      </c>
      <c r="J175" s="648" t="s">
        <v>15</v>
      </c>
      <c r="K175" s="649"/>
      <c r="L175" s="645"/>
      <c r="M175" s="645"/>
      <c r="N175" s="649" t="s">
        <v>259</v>
      </c>
      <c r="O175" s="987" t="s">
        <v>2211</v>
      </c>
    </row>
    <row r="176" spans="1:15" s="637" customFormat="1" ht="15">
      <c r="A176" s="638" t="s">
        <v>1424</v>
      </c>
      <c r="B176" s="638" t="s">
        <v>267</v>
      </c>
      <c r="C176" s="639" t="s">
        <v>303</v>
      </c>
      <c r="D176" s="638" t="s">
        <v>262</v>
      </c>
      <c r="E176" s="638" t="s">
        <v>14</v>
      </c>
      <c r="F176" s="638" t="s">
        <v>15</v>
      </c>
      <c r="G176" s="638"/>
      <c r="H176" s="640">
        <v>5000</v>
      </c>
      <c r="I176" s="641">
        <f t="shared" si="2"/>
        <v>5.0000000000000004E-6</v>
      </c>
      <c r="J176" s="642" t="s">
        <v>15</v>
      </c>
      <c r="K176" s="643"/>
      <c r="L176" s="639"/>
      <c r="M176" s="639"/>
      <c r="N176" s="643" t="s">
        <v>259</v>
      </c>
      <c r="O176" s="643" t="s">
        <v>2211</v>
      </c>
    </row>
    <row r="177" spans="1:15" s="637" customFormat="1" ht="15">
      <c r="A177" s="644" t="s">
        <v>1424</v>
      </c>
      <c r="B177" s="644" t="s">
        <v>267</v>
      </c>
      <c r="C177" s="645" t="s">
        <v>303</v>
      </c>
      <c r="D177" s="644" t="s">
        <v>262</v>
      </c>
      <c r="E177" s="644" t="s">
        <v>14</v>
      </c>
      <c r="F177" s="644" t="s">
        <v>15</v>
      </c>
      <c r="G177" s="644"/>
      <c r="H177" s="646">
        <v>5000</v>
      </c>
      <c r="I177" s="647">
        <f t="shared" si="2"/>
        <v>5.0000000000000004E-6</v>
      </c>
      <c r="J177" s="648" t="s">
        <v>15</v>
      </c>
      <c r="K177" s="649"/>
      <c r="L177" s="645"/>
      <c r="M177" s="645"/>
      <c r="N177" s="649" t="s">
        <v>259</v>
      </c>
      <c r="O177" s="987" t="s">
        <v>2211</v>
      </c>
    </row>
    <row r="178" spans="1:15" s="637" customFormat="1" ht="15">
      <c r="A178" s="638" t="s">
        <v>1424</v>
      </c>
      <c r="B178" s="638" t="s">
        <v>267</v>
      </c>
      <c r="C178" s="639" t="s">
        <v>303</v>
      </c>
      <c r="D178" s="638" t="s">
        <v>262</v>
      </c>
      <c r="E178" s="638" t="s">
        <v>14</v>
      </c>
      <c r="F178" s="638" t="s">
        <v>15</v>
      </c>
      <c r="G178" s="638"/>
      <c r="H178" s="640">
        <v>5000</v>
      </c>
      <c r="I178" s="641">
        <f t="shared" si="2"/>
        <v>5.0000000000000004E-6</v>
      </c>
      <c r="J178" s="642" t="s">
        <v>15</v>
      </c>
      <c r="K178" s="643"/>
      <c r="L178" s="639"/>
      <c r="M178" s="639"/>
      <c r="N178" s="643" t="s">
        <v>259</v>
      </c>
      <c r="O178" s="643" t="s">
        <v>2211</v>
      </c>
    </row>
    <row r="179" spans="1:15" s="637" customFormat="1" ht="15">
      <c r="A179" s="644" t="s">
        <v>1424</v>
      </c>
      <c r="B179" s="644" t="s">
        <v>267</v>
      </c>
      <c r="C179" s="645" t="s">
        <v>303</v>
      </c>
      <c r="D179" s="644" t="s">
        <v>262</v>
      </c>
      <c r="E179" s="644" t="s">
        <v>14</v>
      </c>
      <c r="F179" s="644" t="s">
        <v>15</v>
      </c>
      <c r="G179" s="644"/>
      <c r="H179" s="646">
        <v>5000</v>
      </c>
      <c r="I179" s="647">
        <f t="shared" si="2"/>
        <v>5.0000000000000004E-6</v>
      </c>
      <c r="J179" s="648" t="s">
        <v>15</v>
      </c>
      <c r="K179" s="649"/>
      <c r="L179" s="645"/>
      <c r="M179" s="645"/>
      <c r="N179" s="649" t="s">
        <v>259</v>
      </c>
      <c r="O179" s="987" t="s">
        <v>2211</v>
      </c>
    </row>
    <row r="180" spans="1:15" s="637" customFormat="1" ht="15">
      <c r="A180" s="638" t="s">
        <v>1424</v>
      </c>
      <c r="B180" s="638" t="s">
        <v>267</v>
      </c>
      <c r="C180" s="639" t="s">
        <v>303</v>
      </c>
      <c r="D180" s="638" t="s">
        <v>262</v>
      </c>
      <c r="E180" s="638" t="s">
        <v>14</v>
      </c>
      <c r="F180" s="638" t="s">
        <v>15</v>
      </c>
      <c r="G180" s="638"/>
      <c r="H180" s="640">
        <v>5000</v>
      </c>
      <c r="I180" s="641">
        <f t="shared" si="2"/>
        <v>5.0000000000000004E-6</v>
      </c>
      <c r="J180" s="642" t="s">
        <v>15</v>
      </c>
      <c r="K180" s="643"/>
      <c r="L180" s="639"/>
      <c r="M180" s="639"/>
      <c r="N180" s="643" t="s">
        <v>259</v>
      </c>
      <c r="O180" s="643" t="s">
        <v>2211</v>
      </c>
    </row>
    <row r="181" spans="1:15" s="637" customFormat="1" ht="15">
      <c r="A181" s="644" t="s">
        <v>1424</v>
      </c>
      <c r="B181" s="644" t="s">
        <v>267</v>
      </c>
      <c r="C181" s="645" t="s">
        <v>303</v>
      </c>
      <c r="D181" s="644" t="s">
        <v>262</v>
      </c>
      <c r="E181" s="644" t="s">
        <v>14</v>
      </c>
      <c r="F181" s="644" t="s">
        <v>15</v>
      </c>
      <c r="G181" s="644"/>
      <c r="H181" s="646">
        <v>5000</v>
      </c>
      <c r="I181" s="647">
        <f t="shared" si="2"/>
        <v>5.0000000000000004E-6</v>
      </c>
      <c r="J181" s="648" t="s">
        <v>15</v>
      </c>
      <c r="K181" s="649"/>
      <c r="L181" s="645"/>
      <c r="M181" s="645"/>
      <c r="N181" s="649" t="s">
        <v>259</v>
      </c>
      <c r="O181" s="987" t="s">
        <v>2211</v>
      </c>
    </row>
    <row r="182" spans="1:15" s="637" customFormat="1" ht="15">
      <c r="A182" s="644" t="s">
        <v>1428</v>
      </c>
      <c r="B182" s="644" t="s">
        <v>267</v>
      </c>
      <c r="C182" s="645" t="s">
        <v>303</v>
      </c>
      <c r="D182" s="644" t="s">
        <v>260</v>
      </c>
      <c r="E182" s="644" t="s">
        <v>14</v>
      </c>
      <c r="F182" s="644" t="s">
        <v>14</v>
      </c>
      <c r="G182" s="644" t="s">
        <v>2208</v>
      </c>
      <c r="H182" s="646">
        <v>7500000</v>
      </c>
      <c r="I182" s="647">
        <f t="shared" si="2"/>
        <v>7.4999999999999997E-3</v>
      </c>
      <c r="J182" s="648" t="s">
        <v>15</v>
      </c>
      <c r="K182" s="649"/>
      <c r="L182" s="645"/>
      <c r="M182" s="645"/>
      <c r="N182" s="649" t="s">
        <v>259</v>
      </c>
    </row>
    <row r="183" spans="1:15" s="637" customFormat="1" ht="15">
      <c r="A183" s="638" t="s">
        <v>1428</v>
      </c>
      <c r="B183" s="638" t="s">
        <v>267</v>
      </c>
      <c r="C183" s="639" t="s">
        <v>303</v>
      </c>
      <c r="D183" s="638" t="s">
        <v>260</v>
      </c>
      <c r="E183" s="638" t="s">
        <v>14</v>
      </c>
      <c r="F183" s="638" t="s">
        <v>14</v>
      </c>
      <c r="G183" s="638" t="s">
        <v>2208</v>
      </c>
      <c r="H183" s="640">
        <v>1000000</v>
      </c>
      <c r="I183" s="641">
        <f t="shared" si="2"/>
        <v>1E-3</v>
      </c>
      <c r="J183" s="642" t="s">
        <v>15</v>
      </c>
      <c r="K183" s="643"/>
      <c r="L183" s="639"/>
      <c r="M183" s="639"/>
      <c r="N183" s="643" t="s">
        <v>259</v>
      </c>
    </row>
    <row r="184" spans="1:15" s="637" customFormat="1" ht="15">
      <c r="A184" s="644" t="s">
        <v>1440</v>
      </c>
      <c r="B184" s="644" t="s">
        <v>267</v>
      </c>
      <c r="C184" s="645" t="s">
        <v>303</v>
      </c>
      <c r="D184" s="644" t="s">
        <v>256</v>
      </c>
      <c r="E184" s="644" t="s">
        <v>14</v>
      </c>
      <c r="F184" s="644" t="s">
        <v>15</v>
      </c>
      <c r="G184" s="644"/>
      <c r="H184" s="646">
        <v>2892000</v>
      </c>
      <c r="I184" s="647">
        <f t="shared" si="2"/>
        <v>2.892E-3</v>
      </c>
      <c r="J184" s="648" t="s">
        <v>15</v>
      </c>
      <c r="K184" s="649"/>
      <c r="L184" s="645"/>
      <c r="M184" s="645"/>
      <c r="N184" s="649" t="s">
        <v>259</v>
      </c>
      <c r="O184" s="987" t="s">
        <v>2215</v>
      </c>
    </row>
    <row r="185" spans="1:15" s="637" customFormat="1" ht="15">
      <c r="A185" s="638" t="s">
        <v>8</v>
      </c>
      <c r="B185" s="638" t="s">
        <v>267</v>
      </c>
      <c r="C185" s="639" t="s">
        <v>303</v>
      </c>
      <c r="D185" s="638" t="s">
        <v>1209</v>
      </c>
      <c r="E185" s="638" t="s">
        <v>15</v>
      </c>
      <c r="F185" s="638" t="s">
        <v>33</v>
      </c>
      <c r="G185" s="638"/>
      <c r="H185" s="640">
        <v>695000</v>
      </c>
      <c r="I185" s="641">
        <f t="shared" si="2"/>
        <v>6.9499999999999998E-4</v>
      </c>
      <c r="J185" s="642" t="s">
        <v>15</v>
      </c>
      <c r="K185" s="643"/>
      <c r="L185" s="639"/>
      <c r="M185" s="639"/>
      <c r="N185" s="643" t="s">
        <v>259</v>
      </c>
      <c r="O185" s="643"/>
    </row>
    <row r="186" spans="1:15" s="637" customFormat="1" ht="15">
      <c r="A186" s="644" t="s">
        <v>8</v>
      </c>
      <c r="B186" s="644" t="s">
        <v>267</v>
      </c>
      <c r="C186" s="645" t="s">
        <v>303</v>
      </c>
      <c r="D186" s="644" t="s">
        <v>255</v>
      </c>
      <c r="E186" s="644" t="s">
        <v>15</v>
      </c>
      <c r="F186" s="644" t="s">
        <v>33</v>
      </c>
      <c r="G186" s="644"/>
      <c r="H186" s="646">
        <v>188171</v>
      </c>
      <c r="I186" s="647">
        <f t="shared" si="2"/>
        <v>1.88171E-4</v>
      </c>
      <c r="J186" s="648" t="s">
        <v>15</v>
      </c>
      <c r="K186" s="649"/>
      <c r="L186" s="645"/>
      <c r="M186" s="645"/>
      <c r="N186" s="649" t="s">
        <v>259</v>
      </c>
    </row>
    <row r="187" spans="1:15" s="637" customFormat="1" ht="15">
      <c r="A187" s="638" t="s">
        <v>8</v>
      </c>
      <c r="B187" s="638" t="s">
        <v>267</v>
      </c>
      <c r="C187" s="639" t="s">
        <v>303</v>
      </c>
      <c r="D187" s="638" t="s">
        <v>255</v>
      </c>
      <c r="E187" s="638" t="s">
        <v>15</v>
      </c>
      <c r="F187" s="638" t="s">
        <v>33</v>
      </c>
      <c r="G187" s="638"/>
      <c r="H187" s="640">
        <v>45994</v>
      </c>
      <c r="I187" s="641">
        <f t="shared" si="2"/>
        <v>4.5994E-5</v>
      </c>
      <c r="J187" s="642" t="s">
        <v>15</v>
      </c>
      <c r="K187" s="643"/>
      <c r="L187" s="639"/>
      <c r="M187" s="639"/>
      <c r="N187" s="643" t="s">
        <v>259</v>
      </c>
    </row>
    <row r="188" spans="1:15" s="637" customFormat="1" ht="15">
      <c r="A188" s="644" t="s">
        <v>8</v>
      </c>
      <c r="B188" s="644" t="s">
        <v>267</v>
      </c>
      <c r="C188" s="645" t="s">
        <v>303</v>
      </c>
      <c r="D188" s="644" t="s">
        <v>255</v>
      </c>
      <c r="E188" s="644" t="s">
        <v>15</v>
      </c>
      <c r="F188" s="644" t="s">
        <v>33</v>
      </c>
      <c r="G188" s="644"/>
      <c r="H188" s="646">
        <v>45994</v>
      </c>
      <c r="I188" s="647">
        <f t="shared" si="2"/>
        <v>4.5994E-5</v>
      </c>
      <c r="J188" s="648" t="s">
        <v>15</v>
      </c>
      <c r="K188" s="649"/>
      <c r="L188" s="645"/>
      <c r="M188" s="645"/>
      <c r="N188" s="649" t="s">
        <v>259</v>
      </c>
    </row>
    <row r="189" spans="1:15" s="637" customFormat="1" ht="15">
      <c r="A189" s="638" t="s">
        <v>8</v>
      </c>
      <c r="B189" s="638" t="s">
        <v>267</v>
      </c>
      <c r="C189" s="639" t="s">
        <v>303</v>
      </c>
      <c r="D189" s="638" t="s">
        <v>255</v>
      </c>
      <c r="E189" s="638" t="s">
        <v>15</v>
      </c>
      <c r="F189" s="638" t="s">
        <v>33</v>
      </c>
      <c r="G189" s="638"/>
      <c r="H189" s="640">
        <v>46026</v>
      </c>
      <c r="I189" s="641">
        <f t="shared" si="2"/>
        <v>4.6026000000000003E-5</v>
      </c>
      <c r="J189" s="642" t="s">
        <v>15</v>
      </c>
      <c r="K189" s="643"/>
      <c r="L189" s="639"/>
      <c r="M189" s="639"/>
      <c r="N189" s="643" t="s">
        <v>259</v>
      </c>
    </row>
    <row r="190" spans="1:15" s="637" customFormat="1" ht="15">
      <c r="A190" s="644" t="s">
        <v>8</v>
      </c>
      <c r="B190" s="644" t="s">
        <v>267</v>
      </c>
      <c r="C190" s="645" t="s">
        <v>303</v>
      </c>
      <c r="D190" s="644" t="s">
        <v>255</v>
      </c>
      <c r="E190" s="644" t="s">
        <v>15</v>
      </c>
      <c r="F190" s="644" t="s">
        <v>33</v>
      </c>
      <c r="G190" s="644"/>
      <c r="H190" s="646">
        <v>76516</v>
      </c>
      <c r="I190" s="647">
        <f t="shared" si="2"/>
        <v>7.6515999999999997E-5</v>
      </c>
      <c r="J190" s="648" t="s">
        <v>15</v>
      </c>
      <c r="K190" s="649"/>
      <c r="L190" s="645"/>
      <c r="M190" s="645"/>
      <c r="N190" s="649" t="s">
        <v>259</v>
      </c>
    </row>
    <row r="191" spans="1:15" s="637" customFormat="1" ht="15">
      <c r="A191" s="638" t="s">
        <v>8</v>
      </c>
      <c r="B191" s="638" t="s">
        <v>267</v>
      </c>
      <c r="C191" s="639" t="s">
        <v>303</v>
      </c>
      <c r="D191" s="638" t="s">
        <v>255</v>
      </c>
      <c r="E191" s="638" t="s">
        <v>15</v>
      </c>
      <c r="F191" s="638" t="s">
        <v>33</v>
      </c>
      <c r="G191" s="638"/>
      <c r="H191" s="640">
        <v>41880</v>
      </c>
      <c r="I191" s="641">
        <f t="shared" si="2"/>
        <v>4.1879999999999999E-5</v>
      </c>
      <c r="J191" s="642" t="s">
        <v>15</v>
      </c>
      <c r="K191" s="643"/>
      <c r="L191" s="639"/>
      <c r="M191" s="639"/>
      <c r="N191" s="643" t="s">
        <v>259</v>
      </c>
    </row>
    <row r="192" spans="1:15" s="637" customFormat="1" ht="15">
      <c r="A192" s="644" t="s">
        <v>8</v>
      </c>
      <c r="B192" s="644" t="s">
        <v>267</v>
      </c>
      <c r="C192" s="645" t="s">
        <v>303</v>
      </c>
      <c r="D192" s="644" t="s">
        <v>255</v>
      </c>
      <c r="E192" s="644" t="s">
        <v>15</v>
      </c>
      <c r="F192" s="644" t="s">
        <v>33</v>
      </c>
      <c r="G192" s="644"/>
      <c r="H192" s="646">
        <v>41963</v>
      </c>
      <c r="I192" s="647">
        <f t="shared" si="2"/>
        <v>4.1962999999999998E-5</v>
      </c>
      <c r="J192" s="648" t="s">
        <v>15</v>
      </c>
      <c r="K192" s="649"/>
      <c r="L192" s="645"/>
      <c r="M192" s="645"/>
      <c r="N192" s="649" t="s">
        <v>259</v>
      </c>
    </row>
    <row r="193" spans="1:15" s="637" customFormat="1" ht="15">
      <c r="A193" s="638" t="s">
        <v>8</v>
      </c>
      <c r="B193" s="638" t="s">
        <v>267</v>
      </c>
      <c r="C193" s="639" t="s">
        <v>303</v>
      </c>
      <c r="D193" s="638" t="s">
        <v>255</v>
      </c>
      <c r="E193" s="638" t="s">
        <v>15</v>
      </c>
      <c r="F193" s="638" t="s">
        <v>33</v>
      </c>
      <c r="G193" s="638"/>
      <c r="H193" s="640">
        <v>41963</v>
      </c>
      <c r="I193" s="641">
        <f t="shared" si="2"/>
        <v>4.1962999999999998E-5</v>
      </c>
      <c r="J193" s="642" t="s">
        <v>15</v>
      </c>
      <c r="K193" s="643"/>
      <c r="L193" s="639"/>
      <c r="M193" s="639"/>
      <c r="N193" s="643" t="s">
        <v>259</v>
      </c>
    </row>
    <row r="194" spans="1:15" s="637" customFormat="1" ht="15">
      <c r="A194" s="644" t="s">
        <v>8</v>
      </c>
      <c r="B194" s="644" t="s">
        <v>267</v>
      </c>
      <c r="C194" s="645" t="s">
        <v>303</v>
      </c>
      <c r="D194" s="644" t="s">
        <v>255</v>
      </c>
      <c r="E194" s="644" t="s">
        <v>15</v>
      </c>
      <c r="F194" s="644" t="s">
        <v>33</v>
      </c>
      <c r="G194" s="644"/>
      <c r="H194" s="646">
        <v>41963</v>
      </c>
      <c r="I194" s="647">
        <f t="shared" si="2"/>
        <v>4.1962999999999998E-5</v>
      </c>
      <c r="J194" s="648" t="s">
        <v>15</v>
      </c>
      <c r="K194" s="649"/>
      <c r="L194" s="645"/>
      <c r="M194" s="645"/>
      <c r="N194" s="649" t="s">
        <v>259</v>
      </c>
    </row>
    <row r="195" spans="1:15" s="637" customFormat="1" ht="15">
      <c r="A195" s="638" t="s">
        <v>8</v>
      </c>
      <c r="B195" s="638" t="s">
        <v>267</v>
      </c>
      <c r="C195" s="639" t="s">
        <v>303</v>
      </c>
      <c r="D195" s="638" t="s">
        <v>255</v>
      </c>
      <c r="E195" s="638" t="s">
        <v>15</v>
      </c>
      <c r="F195" s="638" t="s">
        <v>33</v>
      </c>
      <c r="G195" s="638"/>
      <c r="H195" s="640">
        <v>41963</v>
      </c>
      <c r="I195" s="641">
        <f t="shared" si="2"/>
        <v>4.1962999999999998E-5</v>
      </c>
      <c r="J195" s="642" t="s">
        <v>15</v>
      </c>
      <c r="K195" s="643"/>
      <c r="L195" s="639"/>
      <c r="M195" s="639"/>
      <c r="N195" s="643" t="s">
        <v>259</v>
      </c>
    </row>
    <row r="196" spans="1:15" s="637" customFormat="1" ht="15">
      <c r="A196" s="644" t="s">
        <v>8</v>
      </c>
      <c r="B196" s="644" t="s">
        <v>267</v>
      </c>
      <c r="C196" s="645" t="s">
        <v>303</v>
      </c>
      <c r="D196" s="644" t="s">
        <v>257</v>
      </c>
      <c r="E196" s="644" t="s">
        <v>15</v>
      </c>
      <c r="F196" s="644" t="s">
        <v>33</v>
      </c>
      <c r="G196" s="644"/>
      <c r="H196" s="646">
        <v>125448</v>
      </c>
      <c r="I196" s="647">
        <f t="shared" si="2"/>
        <v>1.2544800000000001E-4</v>
      </c>
      <c r="J196" s="648" t="s">
        <v>15</v>
      </c>
      <c r="K196" s="649"/>
      <c r="L196" s="645"/>
      <c r="M196" s="645"/>
      <c r="N196" s="649" t="s">
        <v>259</v>
      </c>
    </row>
    <row r="197" spans="1:15" s="637" customFormat="1" ht="15">
      <c r="A197" s="638" t="s">
        <v>8</v>
      </c>
      <c r="B197" s="638" t="s">
        <v>267</v>
      </c>
      <c r="C197" s="639" t="s">
        <v>303</v>
      </c>
      <c r="D197" s="638" t="s">
        <v>257</v>
      </c>
      <c r="E197" s="638" t="s">
        <v>15</v>
      </c>
      <c r="F197" s="638" t="s">
        <v>33</v>
      </c>
      <c r="G197" s="638"/>
      <c r="H197" s="640">
        <v>30663</v>
      </c>
      <c r="I197" s="641">
        <f t="shared" si="2"/>
        <v>3.0663000000000001E-5</v>
      </c>
      <c r="J197" s="642" t="s">
        <v>15</v>
      </c>
      <c r="K197" s="643"/>
      <c r="L197" s="639"/>
      <c r="M197" s="639"/>
      <c r="N197" s="643" t="s">
        <v>259</v>
      </c>
    </row>
    <row r="198" spans="1:15" s="637" customFormat="1" ht="15">
      <c r="A198" s="644" t="s">
        <v>8</v>
      </c>
      <c r="B198" s="644" t="s">
        <v>267</v>
      </c>
      <c r="C198" s="645" t="s">
        <v>303</v>
      </c>
      <c r="D198" s="644" t="s">
        <v>257</v>
      </c>
      <c r="E198" s="644" t="s">
        <v>15</v>
      </c>
      <c r="F198" s="644" t="s">
        <v>33</v>
      </c>
      <c r="G198" s="644"/>
      <c r="H198" s="646">
        <v>30663</v>
      </c>
      <c r="I198" s="647">
        <f t="shared" si="2"/>
        <v>3.0663000000000001E-5</v>
      </c>
      <c r="J198" s="648" t="s">
        <v>15</v>
      </c>
      <c r="K198" s="649"/>
      <c r="L198" s="645"/>
      <c r="M198" s="645"/>
      <c r="N198" s="649" t="s">
        <v>259</v>
      </c>
    </row>
    <row r="199" spans="1:15" s="637" customFormat="1" ht="15">
      <c r="A199" s="638" t="s">
        <v>8</v>
      </c>
      <c r="B199" s="638" t="s">
        <v>267</v>
      </c>
      <c r="C199" s="639" t="s">
        <v>303</v>
      </c>
      <c r="D199" s="638" t="s">
        <v>257</v>
      </c>
      <c r="E199" s="638" t="s">
        <v>15</v>
      </c>
      <c r="F199" s="638" t="s">
        <v>33</v>
      </c>
      <c r="G199" s="638"/>
      <c r="H199" s="640">
        <v>30684</v>
      </c>
      <c r="I199" s="641">
        <f t="shared" si="2"/>
        <v>3.0684E-5</v>
      </c>
      <c r="J199" s="642" t="s">
        <v>15</v>
      </c>
      <c r="K199" s="643"/>
      <c r="L199" s="639"/>
      <c r="M199" s="639"/>
      <c r="N199" s="643" t="s">
        <v>259</v>
      </c>
    </row>
    <row r="200" spans="1:15" s="637" customFormat="1" ht="15">
      <c r="A200" s="644" t="s">
        <v>8</v>
      </c>
      <c r="B200" s="644" t="s">
        <v>267</v>
      </c>
      <c r="C200" s="645" t="s">
        <v>303</v>
      </c>
      <c r="D200" s="644" t="s">
        <v>257</v>
      </c>
      <c r="E200" s="644" t="s">
        <v>15</v>
      </c>
      <c r="F200" s="644" t="s">
        <v>33</v>
      </c>
      <c r="G200" s="644"/>
      <c r="H200" s="646">
        <v>51010</v>
      </c>
      <c r="I200" s="647">
        <f t="shared" si="2"/>
        <v>5.1010000000000001E-5</v>
      </c>
      <c r="J200" s="648" t="s">
        <v>15</v>
      </c>
      <c r="K200" s="649"/>
      <c r="L200" s="645"/>
      <c r="M200" s="645"/>
      <c r="N200" s="649" t="s">
        <v>259</v>
      </c>
    </row>
    <row r="201" spans="1:15" s="637" customFormat="1" ht="15">
      <c r="A201" s="638" t="s">
        <v>8</v>
      </c>
      <c r="B201" s="638" t="s">
        <v>267</v>
      </c>
      <c r="C201" s="639" t="s">
        <v>303</v>
      </c>
      <c r="D201" s="638" t="s">
        <v>257</v>
      </c>
      <c r="E201" s="638" t="s">
        <v>15</v>
      </c>
      <c r="F201" s="638" t="s">
        <v>33</v>
      </c>
      <c r="G201" s="638"/>
      <c r="H201" s="640">
        <v>27920</v>
      </c>
      <c r="I201" s="641">
        <f t="shared" si="2"/>
        <v>2.792E-5</v>
      </c>
      <c r="J201" s="642" t="s">
        <v>15</v>
      </c>
      <c r="K201" s="643"/>
      <c r="L201" s="639"/>
      <c r="M201" s="639"/>
      <c r="N201" s="643" t="s">
        <v>259</v>
      </c>
    </row>
    <row r="202" spans="1:15" s="637" customFormat="1" ht="15">
      <c r="A202" s="644" t="s">
        <v>8</v>
      </c>
      <c r="B202" s="644" t="s">
        <v>267</v>
      </c>
      <c r="C202" s="645" t="s">
        <v>303</v>
      </c>
      <c r="D202" s="644" t="s">
        <v>257</v>
      </c>
      <c r="E202" s="644" t="s">
        <v>15</v>
      </c>
      <c r="F202" s="644" t="s">
        <v>33</v>
      </c>
      <c r="G202" s="644"/>
      <c r="H202" s="646">
        <v>27976</v>
      </c>
      <c r="I202" s="647">
        <f t="shared" si="2"/>
        <v>2.7976000000000001E-5</v>
      </c>
      <c r="J202" s="648" t="s">
        <v>15</v>
      </c>
      <c r="K202" s="649"/>
      <c r="L202" s="645"/>
      <c r="M202" s="645"/>
      <c r="N202" s="649" t="s">
        <v>259</v>
      </c>
    </row>
    <row r="203" spans="1:15" s="637" customFormat="1" ht="15">
      <c r="A203" s="638" t="s">
        <v>8</v>
      </c>
      <c r="B203" s="638" t="s">
        <v>267</v>
      </c>
      <c r="C203" s="639" t="s">
        <v>303</v>
      </c>
      <c r="D203" s="638" t="s">
        <v>257</v>
      </c>
      <c r="E203" s="638" t="s">
        <v>15</v>
      </c>
      <c r="F203" s="638" t="s">
        <v>33</v>
      </c>
      <c r="G203" s="638"/>
      <c r="H203" s="640">
        <v>27976</v>
      </c>
      <c r="I203" s="641">
        <f t="shared" ref="I203:I265" si="3">+H203/1000000000</f>
        <v>2.7976000000000001E-5</v>
      </c>
      <c r="J203" s="642" t="s">
        <v>15</v>
      </c>
      <c r="K203" s="643"/>
      <c r="L203" s="639"/>
      <c r="M203" s="639"/>
      <c r="N203" s="643" t="s">
        <v>259</v>
      </c>
    </row>
    <row r="204" spans="1:15" s="637" customFormat="1" ht="15">
      <c r="A204" s="644" t="s">
        <v>8</v>
      </c>
      <c r="B204" s="644" t="s">
        <v>267</v>
      </c>
      <c r="C204" s="645" t="s">
        <v>303</v>
      </c>
      <c r="D204" s="644" t="s">
        <v>257</v>
      </c>
      <c r="E204" s="644" t="s">
        <v>15</v>
      </c>
      <c r="F204" s="644" t="s">
        <v>33</v>
      </c>
      <c r="G204" s="644"/>
      <c r="H204" s="646">
        <v>27976</v>
      </c>
      <c r="I204" s="647">
        <f t="shared" si="3"/>
        <v>2.7976000000000001E-5</v>
      </c>
      <c r="J204" s="648" t="s">
        <v>15</v>
      </c>
      <c r="K204" s="649"/>
      <c r="L204" s="645"/>
      <c r="M204" s="645"/>
      <c r="N204" s="649" t="s">
        <v>259</v>
      </c>
    </row>
    <row r="205" spans="1:15" s="637" customFormat="1" ht="15">
      <c r="A205" s="638" t="s">
        <v>8</v>
      </c>
      <c r="B205" s="638" t="s">
        <v>267</v>
      </c>
      <c r="C205" s="639" t="s">
        <v>303</v>
      </c>
      <c r="D205" s="638" t="s">
        <v>257</v>
      </c>
      <c r="E205" s="638" t="s">
        <v>15</v>
      </c>
      <c r="F205" s="638" t="s">
        <v>33</v>
      </c>
      <c r="G205" s="638"/>
      <c r="H205" s="640">
        <v>27976</v>
      </c>
      <c r="I205" s="641">
        <f t="shared" si="3"/>
        <v>2.7976000000000001E-5</v>
      </c>
      <c r="J205" s="642" t="s">
        <v>15</v>
      </c>
      <c r="K205" s="643"/>
      <c r="L205" s="639"/>
      <c r="M205" s="639"/>
      <c r="N205" s="643" t="s">
        <v>259</v>
      </c>
    </row>
    <row r="206" spans="1:15" s="637" customFormat="1" ht="15">
      <c r="A206" s="644" t="s">
        <v>686</v>
      </c>
      <c r="B206" s="644" t="s">
        <v>267</v>
      </c>
      <c r="C206" s="645" t="s">
        <v>303</v>
      </c>
      <c r="D206" s="644" t="s">
        <v>255</v>
      </c>
      <c r="E206" s="644" t="s">
        <v>15</v>
      </c>
      <c r="F206" s="644" t="s">
        <v>33</v>
      </c>
      <c r="G206" s="644"/>
      <c r="H206" s="646">
        <v>408043</v>
      </c>
      <c r="I206" s="647">
        <f t="shared" si="3"/>
        <v>4.0804300000000002E-4</v>
      </c>
      <c r="J206" s="648" t="s">
        <v>15</v>
      </c>
      <c r="K206" s="649"/>
      <c r="L206" s="645"/>
      <c r="M206" s="645"/>
      <c r="N206" s="649" t="s">
        <v>259</v>
      </c>
      <c r="O206" s="649"/>
    </row>
    <row r="207" spans="1:15" s="637" customFormat="1" ht="15">
      <c r="A207" s="638" t="s">
        <v>686</v>
      </c>
      <c r="B207" s="638" t="s">
        <v>267</v>
      </c>
      <c r="C207" s="639" t="s">
        <v>303</v>
      </c>
      <c r="D207" s="638" t="s">
        <v>255</v>
      </c>
      <c r="E207" s="638" t="s">
        <v>15</v>
      </c>
      <c r="F207" s="638" t="s">
        <v>33</v>
      </c>
      <c r="G207" s="638"/>
      <c r="H207" s="640">
        <v>517881</v>
      </c>
      <c r="I207" s="641">
        <f t="shared" si="3"/>
        <v>5.1788099999999998E-4</v>
      </c>
      <c r="J207" s="642" t="s">
        <v>15</v>
      </c>
      <c r="K207" s="643"/>
      <c r="L207" s="639"/>
      <c r="M207" s="639"/>
      <c r="N207" s="643" t="s">
        <v>259</v>
      </c>
    </row>
    <row r="208" spans="1:15" s="637" customFormat="1" ht="15">
      <c r="A208" s="644" t="s">
        <v>686</v>
      </c>
      <c r="B208" s="644" t="s">
        <v>267</v>
      </c>
      <c r="C208" s="645" t="s">
        <v>303</v>
      </c>
      <c r="D208" s="644" t="s">
        <v>255</v>
      </c>
      <c r="E208" s="644" t="s">
        <v>15</v>
      </c>
      <c r="F208" s="644" t="s">
        <v>33</v>
      </c>
      <c r="G208" s="644"/>
      <c r="H208" s="646">
        <v>367656</v>
      </c>
      <c r="I208" s="647">
        <f t="shared" si="3"/>
        <v>3.67656E-4</v>
      </c>
      <c r="J208" s="648" t="s">
        <v>15</v>
      </c>
      <c r="K208" s="649"/>
      <c r="L208" s="645"/>
      <c r="M208" s="645"/>
      <c r="N208" s="649" t="s">
        <v>259</v>
      </c>
    </row>
    <row r="209" spans="1:15" s="637" customFormat="1" ht="15">
      <c r="A209" s="638" t="s">
        <v>686</v>
      </c>
      <c r="B209" s="638" t="s">
        <v>267</v>
      </c>
      <c r="C209" s="639" t="s">
        <v>303</v>
      </c>
      <c r="D209" s="638" t="s">
        <v>255</v>
      </c>
      <c r="E209" s="638" t="s">
        <v>15</v>
      </c>
      <c r="F209" s="638" t="s">
        <v>33</v>
      </c>
      <c r="G209" s="638"/>
      <c r="H209" s="640">
        <v>338596</v>
      </c>
      <c r="I209" s="641">
        <f t="shared" si="3"/>
        <v>3.3859599999999998E-4</v>
      </c>
      <c r="J209" s="642" t="s">
        <v>15</v>
      </c>
      <c r="K209" s="643"/>
      <c r="L209" s="639"/>
      <c r="M209" s="639"/>
      <c r="N209" s="643" t="s">
        <v>259</v>
      </c>
    </row>
    <row r="210" spans="1:15" s="637" customFormat="1" ht="15">
      <c r="A210" s="644" t="s">
        <v>686</v>
      </c>
      <c r="B210" s="644" t="s">
        <v>267</v>
      </c>
      <c r="C210" s="645" t="s">
        <v>303</v>
      </c>
      <c r="D210" s="644" t="s">
        <v>257</v>
      </c>
      <c r="E210" s="644" t="s">
        <v>15</v>
      </c>
      <c r="F210" s="644" t="s">
        <v>33</v>
      </c>
      <c r="G210" s="644"/>
      <c r="H210" s="646">
        <v>272029</v>
      </c>
      <c r="I210" s="647">
        <f t="shared" si="3"/>
        <v>2.7202900000000002E-4</v>
      </c>
      <c r="J210" s="648" t="s">
        <v>15</v>
      </c>
      <c r="K210" s="649"/>
      <c r="L210" s="645"/>
      <c r="M210" s="645"/>
      <c r="N210" s="649" t="s">
        <v>259</v>
      </c>
    </row>
    <row r="211" spans="1:15" s="637" customFormat="1" ht="15">
      <c r="A211" s="638" t="s">
        <v>686</v>
      </c>
      <c r="B211" s="638" t="s">
        <v>267</v>
      </c>
      <c r="C211" s="639" t="s">
        <v>303</v>
      </c>
      <c r="D211" s="638" t="s">
        <v>257</v>
      </c>
      <c r="E211" s="638" t="s">
        <v>15</v>
      </c>
      <c r="F211" s="638" t="s">
        <v>33</v>
      </c>
      <c r="G211" s="638"/>
      <c r="H211" s="640">
        <v>345254</v>
      </c>
      <c r="I211" s="641">
        <f t="shared" si="3"/>
        <v>3.4525400000000003E-4</v>
      </c>
      <c r="J211" s="642" t="s">
        <v>15</v>
      </c>
      <c r="K211" s="643"/>
      <c r="L211" s="639"/>
      <c r="M211" s="639"/>
      <c r="N211" s="643" t="s">
        <v>259</v>
      </c>
    </row>
    <row r="212" spans="1:15" s="637" customFormat="1" ht="15">
      <c r="A212" s="644" t="s">
        <v>686</v>
      </c>
      <c r="B212" s="644" t="s">
        <v>267</v>
      </c>
      <c r="C212" s="645" t="s">
        <v>303</v>
      </c>
      <c r="D212" s="644" t="s">
        <v>257</v>
      </c>
      <c r="E212" s="644" t="s">
        <v>15</v>
      </c>
      <c r="F212" s="644" t="s">
        <v>33</v>
      </c>
      <c r="G212" s="644"/>
      <c r="H212" s="646">
        <v>245104</v>
      </c>
      <c r="I212" s="647">
        <f t="shared" si="3"/>
        <v>2.45104E-4</v>
      </c>
      <c r="J212" s="648" t="s">
        <v>15</v>
      </c>
      <c r="K212" s="649"/>
      <c r="L212" s="645"/>
      <c r="M212" s="645"/>
      <c r="N212" s="649" t="s">
        <v>259</v>
      </c>
    </row>
    <row r="213" spans="1:15" s="637" customFormat="1" ht="15">
      <c r="A213" s="638" t="s">
        <v>686</v>
      </c>
      <c r="B213" s="638" t="s">
        <v>267</v>
      </c>
      <c r="C213" s="639" t="s">
        <v>303</v>
      </c>
      <c r="D213" s="638" t="s">
        <v>257</v>
      </c>
      <c r="E213" s="638" t="s">
        <v>15</v>
      </c>
      <c r="F213" s="638" t="s">
        <v>33</v>
      </c>
      <c r="G213" s="638"/>
      <c r="H213" s="640">
        <v>225731</v>
      </c>
      <c r="I213" s="641">
        <f t="shared" si="3"/>
        <v>2.2573100000000001E-4</v>
      </c>
      <c r="J213" s="642" t="s">
        <v>15</v>
      </c>
      <c r="K213" s="643"/>
      <c r="L213" s="639"/>
      <c r="M213" s="639"/>
      <c r="N213" s="643" t="s">
        <v>259</v>
      </c>
    </row>
    <row r="214" spans="1:15" s="637" customFormat="1" ht="15">
      <c r="A214" s="644" t="s">
        <v>686</v>
      </c>
      <c r="B214" s="644" t="s">
        <v>267</v>
      </c>
      <c r="C214" s="645" t="s">
        <v>303</v>
      </c>
      <c r="D214" s="644" t="s">
        <v>247</v>
      </c>
      <c r="E214" s="644" t="s">
        <v>15</v>
      </c>
      <c r="F214" s="644" t="s">
        <v>33</v>
      </c>
      <c r="G214" s="644"/>
      <c r="H214" s="646">
        <v>29572</v>
      </c>
      <c r="I214" s="647">
        <f t="shared" si="3"/>
        <v>2.9572000000000001E-5</v>
      </c>
      <c r="J214" s="648" t="s">
        <v>15</v>
      </c>
      <c r="K214" s="649"/>
      <c r="L214" s="645"/>
      <c r="M214" s="645"/>
      <c r="N214" s="649" t="s">
        <v>259</v>
      </c>
    </row>
    <row r="215" spans="1:15" s="637" customFormat="1" ht="15">
      <c r="A215" s="638" t="s">
        <v>686</v>
      </c>
      <c r="B215" s="638" t="s">
        <v>267</v>
      </c>
      <c r="C215" s="639" t="s">
        <v>303</v>
      </c>
      <c r="D215" s="638" t="s">
        <v>256</v>
      </c>
      <c r="E215" s="638" t="s">
        <v>14</v>
      </c>
      <c r="F215" s="638" t="s">
        <v>15</v>
      </c>
      <c r="G215" s="638"/>
      <c r="H215" s="640">
        <v>5000000</v>
      </c>
      <c r="I215" s="641">
        <f t="shared" si="3"/>
        <v>5.0000000000000001E-3</v>
      </c>
      <c r="J215" s="642" t="s">
        <v>15</v>
      </c>
      <c r="K215" s="643"/>
      <c r="L215" s="639"/>
      <c r="M215" s="639"/>
      <c r="N215" s="643" t="s">
        <v>259</v>
      </c>
      <c r="O215" s="643" t="s">
        <v>2211</v>
      </c>
    </row>
    <row r="216" spans="1:15" s="637" customFormat="1" ht="15">
      <c r="A216" s="644" t="s">
        <v>686</v>
      </c>
      <c r="B216" s="644" t="s">
        <v>267</v>
      </c>
      <c r="C216" s="645" t="s">
        <v>303</v>
      </c>
      <c r="D216" s="644" t="s">
        <v>256</v>
      </c>
      <c r="E216" s="644" t="s">
        <v>14</v>
      </c>
      <c r="F216" s="644" t="s">
        <v>15</v>
      </c>
      <c r="G216" s="644"/>
      <c r="H216" s="646">
        <v>543000</v>
      </c>
      <c r="I216" s="647">
        <f t="shared" si="3"/>
        <v>5.4299999999999997E-4</v>
      </c>
      <c r="J216" s="648" t="s">
        <v>15</v>
      </c>
      <c r="K216" s="649"/>
      <c r="L216" s="645"/>
      <c r="M216" s="645"/>
      <c r="N216" s="649" t="s">
        <v>259</v>
      </c>
      <c r="O216" s="987" t="s">
        <v>2211</v>
      </c>
    </row>
    <row r="217" spans="1:15" s="637" customFormat="1" ht="15">
      <c r="A217" s="638" t="s">
        <v>686</v>
      </c>
      <c r="B217" s="638" t="s">
        <v>267</v>
      </c>
      <c r="C217" s="639" t="s">
        <v>303</v>
      </c>
      <c r="D217" s="638" t="s">
        <v>256</v>
      </c>
      <c r="E217" s="638" t="s">
        <v>14</v>
      </c>
      <c r="F217" s="638" t="s">
        <v>15</v>
      </c>
      <c r="G217" s="638"/>
      <c r="H217" s="640">
        <v>1008000</v>
      </c>
      <c r="I217" s="641">
        <f t="shared" si="3"/>
        <v>1.008E-3</v>
      </c>
      <c r="J217" s="642" t="s">
        <v>15</v>
      </c>
      <c r="K217" s="643"/>
      <c r="L217" s="639"/>
      <c r="M217" s="639"/>
      <c r="N217" s="643" t="s">
        <v>259</v>
      </c>
      <c r="O217" s="643" t="s">
        <v>2211</v>
      </c>
    </row>
    <row r="218" spans="1:15" s="637" customFormat="1" ht="15">
      <c r="A218" s="644" t="s">
        <v>686</v>
      </c>
      <c r="B218" s="644" t="s">
        <v>267</v>
      </c>
      <c r="C218" s="645" t="s">
        <v>303</v>
      </c>
      <c r="D218" s="644" t="s">
        <v>256</v>
      </c>
      <c r="E218" s="644" t="s">
        <v>14</v>
      </c>
      <c r="F218" s="644" t="s">
        <v>15</v>
      </c>
      <c r="G218" s="644"/>
      <c r="H218" s="646">
        <v>6986000</v>
      </c>
      <c r="I218" s="647">
        <f t="shared" si="3"/>
        <v>6.986E-3</v>
      </c>
      <c r="J218" s="648" t="s">
        <v>15</v>
      </c>
      <c r="K218" s="649"/>
      <c r="L218" s="645"/>
      <c r="M218" s="645"/>
      <c r="N218" s="649" t="s">
        <v>259</v>
      </c>
      <c r="O218" s="987" t="s">
        <v>2211</v>
      </c>
    </row>
    <row r="219" spans="1:15" s="637" customFormat="1" ht="15">
      <c r="A219" s="638" t="s">
        <v>686</v>
      </c>
      <c r="B219" s="638" t="s">
        <v>267</v>
      </c>
      <c r="C219" s="639" t="s">
        <v>303</v>
      </c>
      <c r="D219" s="638" t="s">
        <v>256</v>
      </c>
      <c r="E219" s="638" t="s">
        <v>14</v>
      </c>
      <c r="F219" s="638" t="s">
        <v>15</v>
      </c>
      <c r="G219" s="638"/>
      <c r="H219" s="640">
        <v>5992000</v>
      </c>
      <c r="I219" s="641">
        <f t="shared" si="3"/>
        <v>5.9919999999999999E-3</v>
      </c>
      <c r="J219" s="642" t="s">
        <v>15</v>
      </c>
      <c r="K219" s="643"/>
      <c r="L219" s="639"/>
      <c r="M219" s="639"/>
      <c r="N219" s="643" t="s">
        <v>259</v>
      </c>
      <c r="O219" s="643" t="s">
        <v>2211</v>
      </c>
    </row>
    <row r="220" spans="1:15" s="637" customFormat="1" ht="15">
      <c r="A220" s="644" t="s">
        <v>686</v>
      </c>
      <c r="B220" s="644" t="s">
        <v>267</v>
      </c>
      <c r="C220" s="645" t="s">
        <v>303</v>
      </c>
      <c r="D220" s="644" t="s">
        <v>256</v>
      </c>
      <c r="E220" s="644" t="s">
        <v>14</v>
      </c>
      <c r="F220" s="644" t="s">
        <v>15</v>
      </c>
      <c r="G220" s="644"/>
      <c r="H220" s="646">
        <v>5908000</v>
      </c>
      <c r="I220" s="647">
        <f t="shared" si="3"/>
        <v>5.9080000000000001E-3</v>
      </c>
      <c r="J220" s="648" t="s">
        <v>15</v>
      </c>
      <c r="K220" s="649"/>
      <c r="L220" s="645"/>
      <c r="M220" s="645"/>
      <c r="N220" s="649" t="s">
        <v>259</v>
      </c>
      <c r="O220" s="987" t="s">
        <v>2211</v>
      </c>
    </row>
    <row r="221" spans="1:15" s="637" customFormat="1" ht="36">
      <c r="A221" s="638" t="s">
        <v>268</v>
      </c>
      <c r="B221" s="638" t="s">
        <v>267</v>
      </c>
      <c r="C221" s="639" t="s">
        <v>303</v>
      </c>
      <c r="D221" s="638" t="s">
        <v>258</v>
      </c>
      <c r="E221" s="638" t="s">
        <v>14</v>
      </c>
      <c r="F221" s="638" t="s">
        <v>14</v>
      </c>
      <c r="G221" s="638" t="s">
        <v>2209</v>
      </c>
      <c r="H221" s="640">
        <v>1118600</v>
      </c>
      <c r="I221" s="641">
        <f t="shared" si="3"/>
        <v>1.1186E-3</v>
      </c>
      <c r="J221" s="642" t="s">
        <v>15</v>
      </c>
      <c r="K221" s="643"/>
      <c r="L221" s="639"/>
      <c r="M221" s="639"/>
      <c r="N221" s="643" t="s">
        <v>259</v>
      </c>
      <c r="O221" s="988" t="s">
        <v>2239</v>
      </c>
    </row>
    <row r="222" spans="1:15" s="637" customFormat="1" ht="15">
      <c r="A222" s="644" t="s">
        <v>182</v>
      </c>
      <c r="B222" s="644" t="s">
        <v>267</v>
      </c>
      <c r="C222" s="645" t="s">
        <v>303</v>
      </c>
      <c r="D222" s="644" t="s">
        <v>255</v>
      </c>
      <c r="E222" s="644" t="s">
        <v>15</v>
      </c>
      <c r="F222" s="644" t="s">
        <v>33</v>
      </c>
      <c r="G222" s="644"/>
      <c r="H222" s="646">
        <v>91083</v>
      </c>
      <c r="I222" s="647">
        <f t="shared" si="3"/>
        <v>9.1082999999999995E-5</v>
      </c>
      <c r="J222" s="648" t="s">
        <v>15</v>
      </c>
      <c r="K222" s="649"/>
      <c r="L222" s="645"/>
      <c r="M222" s="645"/>
      <c r="N222" s="649" t="s">
        <v>259</v>
      </c>
      <c r="O222" s="649"/>
    </row>
    <row r="223" spans="1:15" s="637" customFormat="1" ht="15">
      <c r="A223" s="638" t="s">
        <v>182</v>
      </c>
      <c r="B223" s="638" t="s">
        <v>267</v>
      </c>
      <c r="C223" s="639" t="s">
        <v>303</v>
      </c>
      <c r="D223" s="638" t="s">
        <v>255</v>
      </c>
      <c r="E223" s="638" t="s">
        <v>15</v>
      </c>
      <c r="F223" s="638" t="s">
        <v>33</v>
      </c>
      <c r="G223" s="638"/>
      <c r="H223" s="640">
        <v>88116</v>
      </c>
      <c r="I223" s="641">
        <f t="shared" si="3"/>
        <v>8.8115999999999995E-5</v>
      </c>
      <c r="J223" s="642" t="s">
        <v>15</v>
      </c>
      <c r="K223" s="643"/>
      <c r="L223" s="639"/>
      <c r="M223" s="639"/>
      <c r="N223" s="643" t="s">
        <v>259</v>
      </c>
    </row>
    <row r="224" spans="1:15" s="637" customFormat="1" ht="15">
      <c r="A224" s="644" t="s">
        <v>182</v>
      </c>
      <c r="B224" s="644" t="s">
        <v>267</v>
      </c>
      <c r="C224" s="645" t="s">
        <v>303</v>
      </c>
      <c r="D224" s="644" t="s">
        <v>255</v>
      </c>
      <c r="E224" s="644" t="s">
        <v>15</v>
      </c>
      <c r="F224" s="644" t="s">
        <v>33</v>
      </c>
      <c r="G224" s="644"/>
      <c r="H224" s="646">
        <v>100923</v>
      </c>
      <c r="I224" s="647">
        <f t="shared" si="3"/>
        <v>1.00923E-4</v>
      </c>
      <c r="J224" s="648" t="s">
        <v>15</v>
      </c>
      <c r="K224" s="649"/>
      <c r="L224" s="645"/>
      <c r="M224" s="645"/>
      <c r="N224" s="649" t="s">
        <v>259</v>
      </c>
    </row>
    <row r="225" spans="1:15" s="637" customFormat="1" ht="15">
      <c r="A225" s="638" t="s">
        <v>182</v>
      </c>
      <c r="B225" s="638" t="s">
        <v>267</v>
      </c>
      <c r="C225" s="639" t="s">
        <v>303</v>
      </c>
      <c r="D225" s="638" t="s">
        <v>255</v>
      </c>
      <c r="E225" s="638" t="s">
        <v>15</v>
      </c>
      <c r="F225" s="638" t="s">
        <v>33</v>
      </c>
      <c r="G225" s="638"/>
      <c r="H225" s="640">
        <v>109883</v>
      </c>
      <c r="I225" s="641">
        <f t="shared" si="3"/>
        <v>1.09883E-4</v>
      </c>
      <c r="J225" s="642" t="s">
        <v>15</v>
      </c>
      <c r="K225" s="643"/>
      <c r="L225" s="639"/>
      <c r="M225" s="639"/>
      <c r="N225" s="643" t="s">
        <v>259</v>
      </c>
    </row>
    <row r="226" spans="1:15" s="637" customFormat="1" ht="15">
      <c r="A226" s="644" t="s">
        <v>182</v>
      </c>
      <c r="B226" s="644" t="s">
        <v>267</v>
      </c>
      <c r="C226" s="645" t="s">
        <v>303</v>
      </c>
      <c r="D226" s="644" t="s">
        <v>255</v>
      </c>
      <c r="E226" s="644" t="s">
        <v>15</v>
      </c>
      <c r="F226" s="644" t="s">
        <v>33</v>
      </c>
      <c r="G226" s="644"/>
      <c r="H226" s="646">
        <v>107482</v>
      </c>
      <c r="I226" s="647">
        <f t="shared" si="3"/>
        <v>1.07482E-4</v>
      </c>
      <c r="J226" s="648" t="s">
        <v>15</v>
      </c>
      <c r="K226" s="649"/>
      <c r="L226" s="645"/>
      <c r="M226" s="645"/>
      <c r="N226" s="649" t="s">
        <v>259</v>
      </c>
    </row>
    <row r="227" spans="1:15" s="637" customFormat="1" ht="15">
      <c r="A227" s="638" t="s">
        <v>182</v>
      </c>
      <c r="B227" s="638" t="s">
        <v>267</v>
      </c>
      <c r="C227" s="639" t="s">
        <v>303</v>
      </c>
      <c r="D227" s="638" t="s">
        <v>255</v>
      </c>
      <c r="E227" s="638" t="s">
        <v>15</v>
      </c>
      <c r="F227" s="638" t="s">
        <v>33</v>
      </c>
      <c r="G227" s="638"/>
      <c r="H227" s="640">
        <v>79931</v>
      </c>
      <c r="I227" s="641">
        <f t="shared" si="3"/>
        <v>7.9931000000000004E-5</v>
      </c>
      <c r="J227" s="642" t="s">
        <v>15</v>
      </c>
      <c r="K227" s="643"/>
      <c r="L227" s="639"/>
      <c r="M227" s="639"/>
      <c r="N227" s="643" t="s">
        <v>259</v>
      </c>
    </row>
    <row r="228" spans="1:15" s="637" customFormat="1" ht="15">
      <c r="A228" s="644" t="s">
        <v>182</v>
      </c>
      <c r="B228" s="644" t="s">
        <v>267</v>
      </c>
      <c r="C228" s="645" t="s">
        <v>303</v>
      </c>
      <c r="D228" s="644" t="s">
        <v>260</v>
      </c>
      <c r="E228" s="644" t="s">
        <v>14</v>
      </c>
      <c r="F228" s="644" t="s">
        <v>15</v>
      </c>
      <c r="G228" s="644"/>
      <c r="H228" s="646">
        <v>2000000</v>
      </c>
      <c r="I228" s="647">
        <f t="shared" si="3"/>
        <v>2E-3</v>
      </c>
      <c r="J228" s="648" t="s">
        <v>15</v>
      </c>
      <c r="K228" s="649"/>
      <c r="L228" s="645"/>
      <c r="M228" s="645"/>
      <c r="N228" s="649" t="s">
        <v>259</v>
      </c>
      <c r="O228" s="987" t="s">
        <v>2211</v>
      </c>
    </row>
    <row r="229" spans="1:15" s="637" customFormat="1" ht="15">
      <c r="A229" s="638" t="s">
        <v>182</v>
      </c>
      <c r="B229" s="638" t="s">
        <v>267</v>
      </c>
      <c r="C229" s="639" t="s">
        <v>303</v>
      </c>
      <c r="D229" s="638" t="s">
        <v>257</v>
      </c>
      <c r="E229" s="638" t="s">
        <v>15</v>
      </c>
      <c r="F229" s="638" t="s">
        <v>33</v>
      </c>
      <c r="G229" s="638"/>
      <c r="H229" s="640">
        <v>65527</v>
      </c>
      <c r="I229" s="641">
        <f t="shared" si="3"/>
        <v>6.5526999999999998E-5</v>
      </c>
      <c r="J229" s="642" t="s">
        <v>15</v>
      </c>
      <c r="K229" s="643"/>
      <c r="L229" s="639"/>
      <c r="M229" s="639"/>
      <c r="N229" s="643" t="s">
        <v>259</v>
      </c>
    </row>
    <row r="230" spans="1:15" s="637" customFormat="1" ht="15">
      <c r="A230" s="644" t="s">
        <v>182</v>
      </c>
      <c r="B230" s="644" t="s">
        <v>267</v>
      </c>
      <c r="C230" s="645" t="s">
        <v>303</v>
      </c>
      <c r="D230" s="644" t="s">
        <v>257</v>
      </c>
      <c r="E230" s="644" t="s">
        <v>15</v>
      </c>
      <c r="F230" s="644" t="s">
        <v>33</v>
      </c>
      <c r="G230" s="644"/>
      <c r="H230" s="646">
        <v>63522</v>
      </c>
      <c r="I230" s="647">
        <f t="shared" si="3"/>
        <v>6.3522000000000006E-5</v>
      </c>
      <c r="J230" s="648" t="s">
        <v>15</v>
      </c>
      <c r="K230" s="649"/>
      <c r="L230" s="645"/>
      <c r="M230" s="645"/>
      <c r="N230" s="649" t="s">
        <v>259</v>
      </c>
    </row>
    <row r="231" spans="1:15" s="637" customFormat="1" ht="15">
      <c r="A231" s="638" t="s">
        <v>182</v>
      </c>
      <c r="B231" s="638" t="s">
        <v>267</v>
      </c>
      <c r="C231" s="639" t="s">
        <v>303</v>
      </c>
      <c r="D231" s="638" t="s">
        <v>257</v>
      </c>
      <c r="E231" s="638" t="s">
        <v>15</v>
      </c>
      <c r="F231" s="638" t="s">
        <v>33</v>
      </c>
      <c r="G231" s="638"/>
      <c r="H231" s="640">
        <v>72206</v>
      </c>
      <c r="I231" s="641">
        <f t="shared" si="3"/>
        <v>7.2206000000000006E-5</v>
      </c>
      <c r="J231" s="642" t="s">
        <v>15</v>
      </c>
      <c r="K231" s="643"/>
      <c r="L231" s="639"/>
      <c r="M231" s="639"/>
      <c r="N231" s="643" t="s">
        <v>259</v>
      </c>
    </row>
    <row r="232" spans="1:15" s="637" customFormat="1" ht="15">
      <c r="A232" s="644" t="s">
        <v>182</v>
      </c>
      <c r="B232" s="644" t="s">
        <v>267</v>
      </c>
      <c r="C232" s="645" t="s">
        <v>303</v>
      </c>
      <c r="D232" s="644" t="s">
        <v>257</v>
      </c>
      <c r="E232" s="644" t="s">
        <v>15</v>
      </c>
      <c r="F232" s="644" t="s">
        <v>33</v>
      </c>
      <c r="G232" s="644"/>
      <c r="H232" s="646">
        <v>78310</v>
      </c>
      <c r="I232" s="647">
        <f t="shared" si="3"/>
        <v>7.8310000000000001E-5</v>
      </c>
      <c r="J232" s="648" t="s">
        <v>15</v>
      </c>
      <c r="K232" s="649"/>
      <c r="L232" s="645"/>
      <c r="M232" s="645"/>
      <c r="N232" s="649" t="s">
        <v>259</v>
      </c>
    </row>
    <row r="233" spans="1:15" s="637" customFormat="1" ht="15">
      <c r="A233" s="638" t="s">
        <v>182</v>
      </c>
      <c r="B233" s="638" t="s">
        <v>267</v>
      </c>
      <c r="C233" s="639" t="s">
        <v>303</v>
      </c>
      <c r="D233" s="638" t="s">
        <v>257</v>
      </c>
      <c r="E233" s="638" t="s">
        <v>15</v>
      </c>
      <c r="F233" s="638" t="s">
        <v>33</v>
      </c>
      <c r="G233" s="638"/>
      <c r="H233" s="640">
        <v>86333</v>
      </c>
      <c r="I233" s="641">
        <f t="shared" si="3"/>
        <v>8.6333000000000002E-5</v>
      </c>
      <c r="J233" s="642" t="s">
        <v>15</v>
      </c>
      <c r="K233" s="643"/>
      <c r="L233" s="639"/>
      <c r="M233" s="639"/>
      <c r="N233" s="643" t="s">
        <v>259</v>
      </c>
    </row>
    <row r="234" spans="1:15" s="637" customFormat="1" ht="15">
      <c r="A234" s="644" t="s">
        <v>182</v>
      </c>
      <c r="B234" s="644" t="s">
        <v>267</v>
      </c>
      <c r="C234" s="645" t="s">
        <v>303</v>
      </c>
      <c r="D234" s="644" t="s">
        <v>257</v>
      </c>
      <c r="E234" s="644" t="s">
        <v>15</v>
      </c>
      <c r="F234" s="644" t="s">
        <v>33</v>
      </c>
      <c r="G234" s="644"/>
      <c r="H234" s="646">
        <v>57319</v>
      </c>
      <c r="I234" s="647">
        <f t="shared" si="3"/>
        <v>5.7318999999999998E-5</v>
      </c>
      <c r="J234" s="648" t="s">
        <v>15</v>
      </c>
      <c r="K234" s="649"/>
      <c r="L234" s="645"/>
      <c r="M234" s="645"/>
      <c r="N234" s="649" t="s">
        <v>259</v>
      </c>
    </row>
    <row r="235" spans="1:15" s="637" customFormat="1" ht="15">
      <c r="A235" s="638" t="s">
        <v>182</v>
      </c>
      <c r="B235" s="638" t="s">
        <v>267</v>
      </c>
      <c r="C235" s="639" t="s">
        <v>303</v>
      </c>
      <c r="D235" s="638" t="s">
        <v>247</v>
      </c>
      <c r="E235" s="638" t="s">
        <v>15</v>
      </c>
      <c r="F235" s="638" t="s">
        <v>33</v>
      </c>
      <c r="G235" s="638"/>
      <c r="H235" s="640">
        <v>1615819</v>
      </c>
      <c r="I235" s="641">
        <f t="shared" si="3"/>
        <v>1.6158189999999999E-3</v>
      </c>
      <c r="J235" s="642" t="s">
        <v>15</v>
      </c>
      <c r="K235" s="643"/>
      <c r="L235" s="639"/>
      <c r="M235" s="639"/>
      <c r="N235" s="643" t="s">
        <v>259</v>
      </c>
    </row>
    <row r="236" spans="1:15" s="637" customFormat="1" ht="15">
      <c r="A236" s="644" t="s">
        <v>182</v>
      </c>
      <c r="B236" s="644" t="s">
        <v>267</v>
      </c>
      <c r="C236" s="645" t="s">
        <v>303</v>
      </c>
      <c r="D236" s="644" t="s">
        <v>247</v>
      </c>
      <c r="E236" s="644" t="s">
        <v>15</v>
      </c>
      <c r="F236" s="644" t="s">
        <v>33</v>
      </c>
      <c r="G236" s="644"/>
      <c r="H236" s="646">
        <v>1339360</v>
      </c>
      <c r="I236" s="647">
        <f t="shared" si="3"/>
        <v>1.3393599999999999E-3</v>
      </c>
      <c r="J236" s="648" t="s">
        <v>15</v>
      </c>
      <c r="K236" s="649"/>
      <c r="L236" s="645"/>
      <c r="M236" s="645"/>
      <c r="N236" s="649" t="s">
        <v>259</v>
      </c>
    </row>
    <row r="237" spans="1:15" s="637" customFormat="1" ht="15">
      <c r="A237" s="638" t="s">
        <v>182</v>
      </c>
      <c r="B237" s="638" t="s">
        <v>267</v>
      </c>
      <c r="C237" s="639" t="s">
        <v>303</v>
      </c>
      <c r="D237" s="638" t="s">
        <v>247</v>
      </c>
      <c r="E237" s="638" t="s">
        <v>15</v>
      </c>
      <c r="F237" s="638" t="s">
        <v>33</v>
      </c>
      <c r="G237" s="638"/>
      <c r="H237" s="640">
        <v>50078</v>
      </c>
      <c r="I237" s="641">
        <f t="shared" si="3"/>
        <v>5.0077999999999997E-5</v>
      </c>
      <c r="J237" s="642" t="s">
        <v>15</v>
      </c>
      <c r="K237" s="643"/>
      <c r="L237" s="639"/>
      <c r="M237" s="639"/>
      <c r="N237" s="643" t="s">
        <v>259</v>
      </c>
    </row>
    <row r="238" spans="1:15" s="637" customFormat="1" ht="15">
      <c r="A238" s="644" t="s">
        <v>182</v>
      </c>
      <c r="B238" s="644" t="s">
        <v>267</v>
      </c>
      <c r="C238" s="645" t="s">
        <v>303</v>
      </c>
      <c r="D238" s="644" t="s">
        <v>247</v>
      </c>
      <c r="E238" s="644" t="s">
        <v>15</v>
      </c>
      <c r="F238" s="644" t="s">
        <v>33</v>
      </c>
      <c r="G238" s="644"/>
      <c r="H238" s="646">
        <v>2602249</v>
      </c>
      <c r="I238" s="647">
        <f t="shared" si="3"/>
        <v>2.6022490000000001E-3</v>
      </c>
      <c r="J238" s="648" t="s">
        <v>15</v>
      </c>
      <c r="K238" s="649"/>
      <c r="L238" s="645"/>
      <c r="M238" s="645"/>
      <c r="N238" s="649" t="s">
        <v>259</v>
      </c>
    </row>
    <row r="239" spans="1:15" s="637" customFormat="1" ht="15">
      <c r="A239" s="638" t="s">
        <v>182</v>
      </c>
      <c r="B239" s="638" t="s">
        <v>267</v>
      </c>
      <c r="C239" s="639" t="s">
        <v>303</v>
      </c>
      <c r="D239" s="638" t="s">
        <v>247</v>
      </c>
      <c r="E239" s="638" t="s">
        <v>15</v>
      </c>
      <c r="F239" s="638" t="s">
        <v>33</v>
      </c>
      <c r="G239" s="638"/>
      <c r="H239" s="640">
        <v>1298000</v>
      </c>
      <c r="I239" s="641">
        <f t="shared" si="3"/>
        <v>1.2979999999999999E-3</v>
      </c>
      <c r="J239" s="642" t="s">
        <v>15</v>
      </c>
      <c r="K239" s="643"/>
      <c r="L239" s="639"/>
      <c r="M239" s="639"/>
      <c r="N239" s="643" t="s">
        <v>259</v>
      </c>
    </row>
    <row r="240" spans="1:15" s="637" customFormat="1" ht="15">
      <c r="A240" s="644" t="s">
        <v>182</v>
      </c>
      <c r="B240" s="644" t="s">
        <v>267</v>
      </c>
      <c r="C240" s="645" t="s">
        <v>303</v>
      </c>
      <c r="D240" s="644" t="s">
        <v>247</v>
      </c>
      <c r="E240" s="644" t="s">
        <v>15</v>
      </c>
      <c r="F240" s="644" t="s">
        <v>33</v>
      </c>
      <c r="G240" s="644"/>
      <c r="H240" s="646">
        <v>1790493</v>
      </c>
      <c r="I240" s="647">
        <f t="shared" si="3"/>
        <v>1.790493E-3</v>
      </c>
      <c r="J240" s="648" t="s">
        <v>15</v>
      </c>
      <c r="K240" s="649"/>
      <c r="L240" s="645"/>
      <c r="M240" s="645"/>
      <c r="N240" s="649" t="s">
        <v>259</v>
      </c>
    </row>
    <row r="241" spans="1:15" s="637" customFormat="1" ht="15">
      <c r="A241" s="638" t="s">
        <v>182</v>
      </c>
      <c r="B241" s="638" t="s">
        <v>267</v>
      </c>
      <c r="C241" s="639" t="s">
        <v>303</v>
      </c>
      <c r="D241" s="638" t="s">
        <v>247</v>
      </c>
      <c r="E241" s="638" t="s">
        <v>15</v>
      </c>
      <c r="F241" s="638" t="s">
        <v>33</v>
      </c>
      <c r="G241" s="638"/>
      <c r="H241" s="640">
        <v>462000</v>
      </c>
      <c r="I241" s="641">
        <f t="shared" si="3"/>
        <v>4.6200000000000001E-4</v>
      </c>
      <c r="J241" s="642" t="s">
        <v>15</v>
      </c>
      <c r="K241" s="643"/>
      <c r="L241" s="639"/>
      <c r="M241" s="639"/>
      <c r="N241" s="643" t="s">
        <v>259</v>
      </c>
    </row>
    <row r="242" spans="1:15" s="637" customFormat="1" ht="15">
      <c r="A242" s="644" t="s">
        <v>182</v>
      </c>
      <c r="B242" s="644" t="s">
        <v>267</v>
      </c>
      <c r="C242" s="645" t="s">
        <v>303</v>
      </c>
      <c r="D242" s="644" t="s">
        <v>258</v>
      </c>
      <c r="E242" s="644" t="s">
        <v>14</v>
      </c>
      <c r="F242" s="644" t="s">
        <v>15</v>
      </c>
      <c r="G242" s="644"/>
      <c r="H242" s="646">
        <v>875000</v>
      </c>
      <c r="I242" s="647">
        <f t="shared" si="3"/>
        <v>8.7500000000000002E-4</v>
      </c>
      <c r="J242" s="648" t="s">
        <v>15</v>
      </c>
      <c r="K242" s="649"/>
      <c r="L242" s="645"/>
      <c r="M242" s="645"/>
      <c r="N242" s="649" t="s">
        <v>259</v>
      </c>
      <c r="O242" s="987" t="s">
        <v>2211</v>
      </c>
    </row>
    <row r="243" spans="1:15" s="637" customFormat="1" ht="15">
      <c r="A243" s="638" t="s">
        <v>182</v>
      </c>
      <c r="B243" s="638" t="s">
        <v>267</v>
      </c>
      <c r="C243" s="639" t="s">
        <v>303</v>
      </c>
      <c r="D243" s="638" t="s">
        <v>258</v>
      </c>
      <c r="E243" s="638" t="s">
        <v>14</v>
      </c>
      <c r="F243" s="638" t="s">
        <v>15</v>
      </c>
      <c r="G243" s="638"/>
      <c r="H243" s="640">
        <v>564900</v>
      </c>
      <c r="I243" s="641">
        <f t="shared" si="3"/>
        <v>5.6490000000000002E-4</v>
      </c>
      <c r="J243" s="642" t="s">
        <v>15</v>
      </c>
      <c r="K243" s="643"/>
      <c r="L243" s="639"/>
      <c r="M243" s="639"/>
      <c r="N243" s="643" t="s">
        <v>259</v>
      </c>
      <c r="O243" s="643" t="s">
        <v>2211</v>
      </c>
    </row>
    <row r="244" spans="1:15" s="637" customFormat="1" ht="15">
      <c r="A244" s="644" t="s">
        <v>182</v>
      </c>
      <c r="B244" s="644" t="s">
        <v>267</v>
      </c>
      <c r="C244" s="645" t="s">
        <v>303</v>
      </c>
      <c r="D244" s="644" t="s">
        <v>258</v>
      </c>
      <c r="E244" s="644" t="s">
        <v>14</v>
      </c>
      <c r="F244" s="644" t="s">
        <v>15</v>
      </c>
      <c r="G244" s="644"/>
      <c r="H244" s="646">
        <v>918750</v>
      </c>
      <c r="I244" s="647">
        <f t="shared" si="3"/>
        <v>9.1874999999999997E-4</v>
      </c>
      <c r="J244" s="648" t="s">
        <v>15</v>
      </c>
      <c r="K244" s="649"/>
      <c r="L244" s="645"/>
      <c r="M244" s="645"/>
      <c r="N244" s="649" t="s">
        <v>259</v>
      </c>
      <c r="O244" s="987" t="s">
        <v>2211</v>
      </c>
    </row>
    <row r="245" spans="1:15" s="637" customFormat="1" ht="15">
      <c r="A245" s="638" t="s">
        <v>182</v>
      </c>
      <c r="B245" s="638" t="s">
        <v>267</v>
      </c>
      <c r="C245" s="639" t="s">
        <v>303</v>
      </c>
      <c r="D245" s="638" t="s">
        <v>258</v>
      </c>
      <c r="E245" s="638" t="s">
        <v>14</v>
      </c>
      <c r="F245" s="638" t="s">
        <v>15</v>
      </c>
      <c r="G245" s="638"/>
      <c r="H245" s="640">
        <v>460000</v>
      </c>
      <c r="I245" s="641">
        <f t="shared" si="3"/>
        <v>4.6000000000000001E-4</v>
      </c>
      <c r="J245" s="642" t="s">
        <v>15</v>
      </c>
      <c r="K245" s="643"/>
      <c r="L245" s="639"/>
      <c r="M245" s="639"/>
      <c r="N245" s="643" t="s">
        <v>259</v>
      </c>
      <c r="O245" s="643" t="s">
        <v>2211</v>
      </c>
    </row>
    <row r="246" spans="1:15" s="637" customFormat="1" ht="15">
      <c r="A246" s="644" t="s">
        <v>182</v>
      </c>
      <c r="B246" s="644" t="s">
        <v>267</v>
      </c>
      <c r="C246" s="645" t="s">
        <v>303</v>
      </c>
      <c r="D246" s="644" t="s">
        <v>258</v>
      </c>
      <c r="E246" s="644" t="s">
        <v>14</v>
      </c>
      <c r="F246" s="644" t="s">
        <v>15</v>
      </c>
      <c r="G246" s="644"/>
      <c r="H246" s="646">
        <v>553000</v>
      </c>
      <c r="I246" s="647">
        <f t="shared" si="3"/>
        <v>5.53E-4</v>
      </c>
      <c r="J246" s="648" t="s">
        <v>15</v>
      </c>
      <c r="K246" s="649"/>
      <c r="L246" s="645"/>
      <c r="M246" s="645"/>
      <c r="N246" s="649" t="s">
        <v>259</v>
      </c>
      <c r="O246" s="987" t="s">
        <v>2211</v>
      </c>
    </row>
    <row r="247" spans="1:15" s="637" customFormat="1" ht="15">
      <c r="A247" s="638" t="s">
        <v>182</v>
      </c>
      <c r="B247" s="638" t="s">
        <v>267</v>
      </c>
      <c r="C247" s="639" t="s">
        <v>303</v>
      </c>
      <c r="D247" s="638" t="s">
        <v>258</v>
      </c>
      <c r="E247" s="638" t="s">
        <v>14</v>
      </c>
      <c r="F247" s="638" t="s">
        <v>15</v>
      </c>
      <c r="G247" s="638"/>
      <c r="H247" s="640">
        <v>875000</v>
      </c>
      <c r="I247" s="641">
        <f t="shared" si="3"/>
        <v>8.7500000000000002E-4</v>
      </c>
      <c r="J247" s="642" t="s">
        <v>15</v>
      </c>
      <c r="K247" s="643"/>
      <c r="L247" s="639"/>
      <c r="M247" s="639"/>
      <c r="N247" s="643" t="s">
        <v>259</v>
      </c>
      <c r="O247" s="643" t="s">
        <v>2211</v>
      </c>
    </row>
    <row r="248" spans="1:15" s="637" customFormat="1" ht="15">
      <c r="A248" s="644" t="s">
        <v>182</v>
      </c>
      <c r="B248" s="644" t="s">
        <v>267</v>
      </c>
      <c r="C248" s="645" t="s">
        <v>303</v>
      </c>
      <c r="D248" s="644" t="s">
        <v>258</v>
      </c>
      <c r="E248" s="644" t="s">
        <v>14</v>
      </c>
      <c r="F248" s="644" t="s">
        <v>15</v>
      </c>
      <c r="G248" s="644"/>
      <c r="H248" s="646">
        <v>765625</v>
      </c>
      <c r="I248" s="647">
        <f t="shared" si="3"/>
        <v>7.6562500000000003E-4</v>
      </c>
      <c r="J248" s="648" t="s">
        <v>15</v>
      </c>
      <c r="K248" s="649"/>
      <c r="L248" s="645"/>
      <c r="M248" s="645"/>
      <c r="N248" s="649" t="s">
        <v>259</v>
      </c>
      <c r="O248" s="987" t="s">
        <v>2211</v>
      </c>
    </row>
    <row r="249" spans="1:15" s="637" customFormat="1" ht="15">
      <c r="A249" s="638" t="s">
        <v>182</v>
      </c>
      <c r="B249" s="638" t="s">
        <v>267</v>
      </c>
      <c r="C249" s="639" t="s">
        <v>303</v>
      </c>
      <c r="D249" s="638" t="s">
        <v>258</v>
      </c>
      <c r="E249" s="638" t="s">
        <v>14</v>
      </c>
      <c r="F249" s="638" t="s">
        <v>15</v>
      </c>
      <c r="G249" s="638"/>
      <c r="H249" s="640">
        <v>612000</v>
      </c>
      <c r="I249" s="641">
        <f t="shared" si="3"/>
        <v>6.1200000000000002E-4</v>
      </c>
      <c r="J249" s="642" t="s">
        <v>15</v>
      </c>
      <c r="K249" s="643"/>
      <c r="L249" s="639"/>
      <c r="M249" s="639"/>
      <c r="N249" s="643" t="s">
        <v>259</v>
      </c>
      <c r="O249" s="643" t="s">
        <v>2211</v>
      </c>
    </row>
    <row r="250" spans="1:15" s="637" customFormat="1" ht="15">
      <c r="A250" s="644" t="s">
        <v>182</v>
      </c>
      <c r="B250" s="644" t="s">
        <v>267</v>
      </c>
      <c r="C250" s="645" t="s">
        <v>303</v>
      </c>
      <c r="D250" s="644" t="s">
        <v>258</v>
      </c>
      <c r="E250" s="644" t="s">
        <v>14</v>
      </c>
      <c r="F250" s="644" t="s">
        <v>15</v>
      </c>
      <c r="G250" s="644"/>
      <c r="H250" s="646">
        <v>639800</v>
      </c>
      <c r="I250" s="647">
        <f t="shared" si="3"/>
        <v>6.3980000000000005E-4</v>
      </c>
      <c r="J250" s="648" t="s">
        <v>15</v>
      </c>
      <c r="K250" s="649"/>
      <c r="L250" s="645"/>
      <c r="M250" s="645"/>
      <c r="N250" s="649" t="s">
        <v>259</v>
      </c>
      <c r="O250" s="987" t="s">
        <v>2211</v>
      </c>
    </row>
    <row r="251" spans="1:15" s="637" customFormat="1" ht="15">
      <c r="A251" s="638" t="s">
        <v>182</v>
      </c>
      <c r="B251" s="638" t="s">
        <v>267</v>
      </c>
      <c r="C251" s="639" t="s">
        <v>303</v>
      </c>
      <c r="D251" s="638" t="s">
        <v>258</v>
      </c>
      <c r="E251" s="638" t="s">
        <v>14</v>
      </c>
      <c r="F251" s="638" t="s">
        <v>15</v>
      </c>
      <c r="G251" s="638"/>
      <c r="H251" s="640">
        <v>871250</v>
      </c>
      <c r="I251" s="641">
        <f t="shared" si="3"/>
        <v>8.7124999999999995E-4</v>
      </c>
      <c r="J251" s="642" t="s">
        <v>15</v>
      </c>
      <c r="K251" s="643"/>
      <c r="L251" s="639"/>
      <c r="M251" s="639"/>
      <c r="N251" s="643" t="s">
        <v>259</v>
      </c>
      <c r="O251" s="643" t="s">
        <v>2211</v>
      </c>
    </row>
    <row r="252" spans="1:15" s="637" customFormat="1" ht="15">
      <c r="A252" s="644" t="s">
        <v>182</v>
      </c>
      <c r="B252" s="644" t="s">
        <v>267</v>
      </c>
      <c r="C252" s="645" t="s">
        <v>303</v>
      </c>
      <c r="D252" s="644" t="s">
        <v>258</v>
      </c>
      <c r="E252" s="644" t="s">
        <v>14</v>
      </c>
      <c r="F252" s="644" t="s">
        <v>15</v>
      </c>
      <c r="G252" s="644"/>
      <c r="H252" s="646">
        <v>693050</v>
      </c>
      <c r="I252" s="647">
        <f t="shared" si="3"/>
        <v>6.9304999999999996E-4</v>
      </c>
      <c r="J252" s="648" t="s">
        <v>15</v>
      </c>
      <c r="K252" s="649"/>
      <c r="L252" s="645"/>
      <c r="M252" s="645"/>
      <c r="N252" s="649" t="s">
        <v>259</v>
      </c>
      <c r="O252" s="987" t="s">
        <v>2211</v>
      </c>
    </row>
    <row r="253" spans="1:15" s="637" customFormat="1" ht="15">
      <c r="A253" s="638" t="s">
        <v>182</v>
      </c>
      <c r="B253" s="638" t="s">
        <v>267</v>
      </c>
      <c r="C253" s="639" t="s">
        <v>303</v>
      </c>
      <c r="D253" s="638" t="s">
        <v>258</v>
      </c>
      <c r="E253" s="638" t="s">
        <v>14</v>
      </c>
      <c r="F253" s="638" t="s">
        <v>15</v>
      </c>
      <c r="G253" s="638"/>
      <c r="H253" s="640">
        <v>656250</v>
      </c>
      <c r="I253" s="641">
        <f t="shared" si="3"/>
        <v>6.5625000000000004E-4</v>
      </c>
      <c r="J253" s="642" t="s">
        <v>15</v>
      </c>
      <c r="K253" s="643"/>
      <c r="L253" s="639"/>
      <c r="M253" s="639"/>
      <c r="N253" s="643" t="s">
        <v>259</v>
      </c>
      <c r="O253" s="643" t="s">
        <v>2211</v>
      </c>
    </row>
    <row r="254" spans="1:15" s="637" customFormat="1" ht="15">
      <c r="A254" s="644" t="s">
        <v>182</v>
      </c>
      <c r="B254" s="644" t="s">
        <v>267</v>
      </c>
      <c r="C254" s="645" t="s">
        <v>303</v>
      </c>
      <c r="D254" s="644" t="s">
        <v>258</v>
      </c>
      <c r="E254" s="644" t="s">
        <v>14</v>
      </c>
      <c r="F254" s="644" t="s">
        <v>15</v>
      </c>
      <c r="G254" s="644"/>
      <c r="H254" s="646">
        <v>4357048</v>
      </c>
      <c r="I254" s="647">
        <f t="shared" si="3"/>
        <v>4.3570479999999997E-3</v>
      </c>
      <c r="J254" s="648" t="s">
        <v>15</v>
      </c>
      <c r="K254" s="649"/>
      <c r="L254" s="645"/>
      <c r="M254" s="645"/>
      <c r="N254" s="649" t="s">
        <v>259</v>
      </c>
      <c r="O254" s="987" t="s">
        <v>2211</v>
      </c>
    </row>
    <row r="255" spans="1:15" s="637" customFormat="1" ht="15">
      <c r="A255" s="638" t="s">
        <v>182</v>
      </c>
      <c r="B255" s="638" t="s">
        <v>267</v>
      </c>
      <c r="C255" s="639" t="s">
        <v>303</v>
      </c>
      <c r="D255" s="638" t="s">
        <v>258</v>
      </c>
      <c r="E255" s="638" t="s">
        <v>14</v>
      </c>
      <c r="F255" s="638" t="s">
        <v>15</v>
      </c>
      <c r="G255" s="638"/>
      <c r="H255" s="640">
        <v>885937</v>
      </c>
      <c r="I255" s="641">
        <f t="shared" si="3"/>
        <v>8.8593700000000005E-4</v>
      </c>
      <c r="J255" s="642" t="s">
        <v>15</v>
      </c>
      <c r="K255" s="643"/>
      <c r="L255" s="639"/>
      <c r="M255" s="639"/>
      <c r="N255" s="643" t="s">
        <v>259</v>
      </c>
      <c r="O255" s="643" t="s">
        <v>2211</v>
      </c>
    </row>
    <row r="256" spans="1:15" s="637" customFormat="1" ht="15">
      <c r="A256" s="644" t="s">
        <v>182</v>
      </c>
      <c r="B256" s="644" t="s">
        <v>267</v>
      </c>
      <c r="C256" s="645" t="s">
        <v>303</v>
      </c>
      <c r="D256" s="644" t="s">
        <v>258</v>
      </c>
      <c r="E256" s="644" t="s">
        <v>14</v>
      </c>
      <c r="F256" s="644" t="s">
        <v>15</v>
      </c>
      <c r="G256" s="644"/>
      <c r="H256" s="646">
        <v>415200</v>
      </c>
      <c r="I256" s="647">
        <f t="shared" si="3"/>
        <v>4.1520000000000001E-4</v>
      </c>
      <c r="J256" s="648" t="s">
        <v>15</v>
      </c>
      <c r="K256" s="649"/>
      <c r="L256" s="645"/>
      <c r="M256" s="645"/>
      <c r="N256" s="649" t="s">
        <v>259</v>
      </c>
      <c r="O256" s="987" t="s">
        <v>2211</v>
      </c>
    </row>
    <row r="257" spans="1:15" s="637" customFormat="1" ht="15">
      <c r="A257" s="638" t="s">
        <v>182</v>
      </c>
      <c r="B257" s="638" t="s">
        <v>267</v>
      </c>
      <c r="C257" s="639" t="s">
        <v>303</v>
      </c>
      <c r="D257" s="638" t="s">
        <v>258</v>
      </c>
      <c r="E257" s="638" t="s">
        <v>14</v>
      </c>
      <c r="F257" s="638" t="s">
        <v>15</v>
      </c>
      <c r="G257" s="638"/>
      <c r="H257" s="640">
        <v>238550</v>
      </c>
      <c r="I257" s="641">
        <f t="shared" si="3"/>
        <v>2.3855E-4</v>
      </c>
      <c r="J257" s="642" t="s">
        <v>15</v>
      </c>
      <c r="K257" s="643"/>
      <c r="L257" s="639"/>
      <c r="M257" s="639"/>
      <c r="N257" s="643" t="s">
        <v>259</v>
      </c>
      <c r="O257" s="643" t="s">
        <v>2211</v>
      </c>
    </row>
    <row r="258" spans="1:15" s="637" customFormat="1" ht="15">
      <c r="A258" s="644" t="s">
        <v>182</v>
      </c>
      <c r="B258" s="644" t="s">
        <v>267</v>
      </c>
      <c r="C258" s="645" t="s">
        <v>303</v>
      </c>
      <c r="D258" s="644" t="s">
        <v>258</v>
      </c>
      <c r="E258" s="644" t="s">
        <v>14</v>
      </c>
      <c r="F258" s="644" t="s">
        <v>15</v>
      </c>
      <c r="G258" s="644"/>
      <c r="H258" s="646">
        <v>656250</v>
      </c>
      <c r="I258" s="647">
        <f t="shared" si="3"/>
        <v>6.5625000000000004E-4</v>
      </c>
      <c r="J258" s="648" t="s">
        <v>15</v>
      </c>
      <c r="K258" s="649"/>
      <c r="L258" s="645"/>
      <c r="M258" s="645"/>
      <c r="N258" s="649" t="s">
        <v>259</v>
      </c>
      <c r="O258" s="987" t="s">
        <v>2211</v>
      </c>
    </row>
    <row r="259" spans="1:15" s="637" customFormat="1" ht="15">
      <c r="A259" s="638" t="s">
        <v>182</v>
      </c>
      <c r="B259" s="638" t="s">
        <v>267</v>
      </c>
      <c r="C259" s="639" t="s">
        <v>303</v>
      </c>
      <c r="D259" s="638" t="s">
        <v>258</v>
      </c>
      <c r="E259" s="638" t="s">
        <v>14</v>
      </c>
      <c r="F259" s="638" t="s">
        <v>15</v>
      </c>
      <c r="G259" s="638"/>
      <c r="H259" s="640">
        <v>487800</v>
      </c>
      <c r="I259" s="641">
        <f t="shared" si="3"/>
        <v>4.8779999999999998E-4</v>
      </c>
      <c r="J259" s="642" t="s">
        <v>15</v>
      </c>
      <c r="K259" s="643"/>
      <c r="L259" s="639"/>
      <c r="M259" s="639"/>
      <c r="N259" s="643" t="s">
        <v>259</v>
      </c>
      <c r="O259" s="643" t="s">
        <v>2211</v>
      </c>
    </row>
    <row r="260" spans="1:15" s="637" customFormat="1" ht="15">
      <c r="A260" s="644" t="s">
        <v>182</v>
      </c>
      <c r="B260" s="644" t="s">
        <v>267</v>
      </c>
      <c r="C260" s="645" t="s">
        <v>303</v>
      </c>
      <c r="D260" s="644" t="s">
        <v>258</v>
      </c>
      <c r="E260" s="644" t="s">
        <v>14</v>
      </c>
      <c r="F260" s="644" t="s">
        <v>15</v>
      </c>
      <c r="G260" s="644"/>
      <c r="H260" s="646">
        <v>715750</v>
      </c>
      <c r="I260" s="647">
        <f t="shared" si="3"/>
        <v>7.1575000000000002E-4</v>
      </c>
      <c r="J260" s="648" t="s">
        <v>15</v>
      </c>
      <c r="K260" s="649"/>
      <c r="L260" s="645"/>
      <c r="M260" s="645"/>
      <c r="N260" s="649" t="s">
        <v>259</v>
      </c>
      <c r="O260" s="987" t="s">
        <v>2211</v>
      </c>
    </row>
    <row r="261" spans="1:15" s="637" customFormat="1" ht="15">
      <c r="A261" s="638" t="s">
        <v>1416</v>
      </c>
      <c r="B261" s="638" t="s">
        <v>267</v>
      </c>
      <c r="C261" s="639" t="s">
        <v>303</v>
      </c>
      <c r="D261" s="638" t="s">
        <v>260</v>
      </c>
      <c r="E261" s="638" t="s">
        <v>14</v>
      </c>
      <c r="F261" s="638" t="s">
        <v>15</v>
      </c>
      <c r="G261" s="638"/>
      <c r="H261" s="640">
        <v>1000000</v>
      </c>
      <c r="I261" s="641">
        <f t="shared" si="3"/>
        <v>1E-3</v>
      </c>
      <c r="J261" s="642" t="s">
        <v>15</v>
      </c>
      <c r="K261" s="643"/>
      <c r="L261" s="639"/>
      <c r="M261" s="639"/>
      <c r="N261" s="643" t="s">
        <v>259</v>
      </c>
      <c r="O261" s="643" t="s">
        <v>2211</v>
      </c>
    </row>
    <row r="262" spans="1:15" s="637" customFormat="1" ht="24">
      <c r="A262" s="638" t="s">
        <v>184</v>
      </c>
      <c r="B262" s="638" t="s">
        <v>267</v>
      </c>
      <c r="C262" s="639" t="s">
        <v>303</v>
      </c>
      <c r="D262" s="638" t="s">
        <v>258</v>
      </c>
      <c r="E262" s="638" t="s">
        <v>14</v>
      </c>
      <c r="F262" s="638" t="s">
        <v>14</v>
      </c>
      <c r="G262" s="638" t="s">
        <v>2222</v>
      </c>
      <c r="H262" s="640">
        <v>948210</v>
      </c>
      <c r="I262" s="641">
        <f t="shared" si="3"/>
        <v>9.4821E-4</v>
      </c>
      <c r="J262" s="642" t="s">
        <v>15</v>
      </c>
      <c r="K262" s="643"/>
      <c r="L262" s="639"/>
      <c r="M262" s="639"/>
      <c r="N262" s="643" t="s">
        <v>259</v>
      </c>
      <c r="O262" s="643"/>
    </row>
    <row r="263" spans="1:15" s="637" customFormat="1" ht="24">
      <c r="A263" s="644" t="s">
        <v>184</v>
      </c>
      <c r="B263" s="644" t="s">
        <v>267</v>
      </c>
      <c r="C263" s="645" t="s">
        <v>303</v>
      </c>
      <c r="D263" s="644" t="s">
        <v>258</v>
      </c>
      <c r="E263" s="644" t="s">
        <v>14</v>
      </c>
      <c r="F263" s="644" t="s">
        <v>14</v>
      </c>
      <c r="G263" s="644" t="s">
        <v>2222</v>
      </c>
      <c r="H263" s="646">
        <v>1103350</v>
      </c>
      <c r="I263" s="647">
        <f t="shared" si="3"/>
        <v>1.1033499999999999E-3</v>
      </c>
      <c r="J263" s="648" t="s">
        <v>15</v>
      </c>
      <c r="K263" s="649"/>
      <c r="L263" s="645"/>
      <c r="M263" s="645"/>
      <c r="N263" s="649" t="s">
        <v>259</v>
      </c>
      <c r="O263" s="987"/>
    </row>
    <row r="264" spans="1:15" s="637" customFormat="1" ht="24">
      <c r="A264" s="638" t="s">
        <v>184</v>
      </c>
      <c r="B264" s="638" t="s">
        <v>267</v>
      </c>
      <c r="C264" s="639" t="s">
        <v>303</v>
      </c>
      <c r="D264" s="638" t="s">
        <v>258</v>
      </c>
      <c r="E264" s="638" t="s">
        <v>14</v>
      </c>
      <c r="F264" s="638" t="s">
        <v>14</v>
      </c>
      <c r="G264" s="638" t="s">
        <v>2222</v>
      </c>
      <c r="H264" s="640">
        <v>1146220</v>
      </c>
      <c r="I264" s="641">
        <f t="shared" si="3"/>
        <v>1.1462200000000001E-3</v>
      </c>
      <c r="J264" s="642" t="s">
        <v>15</v>
      </c>
      <c r="K264" s="643"/>
      <c r="L264" s="639"/>
      <c r="M264" s="639"/>
      <c r="N264" s="643" t="s">
        <v>259</v>
      </c>
      <c r="O264" s="643"/>
    </row>
    <row r="265" spans="1:15" s="637" customFormat="1" ht="24">
      <c r="A265" s="644" t="s">
        <v>184</v>
      </c>
      <c r="B265" s="644" t="s">
        <v>267</v>
      </c>
      <c r="C265" s="645" t="s">
        <v>303</v>
      </c>
      <c r="D265" s="644" t="s">
        <v>258</v>
      </c>
      <c r="E265" s="644" t="s">
        <v>14</v>
      </c>
      <c r="F265" s="644" t="s">
        <v>14</v>
      </c>
      <c r="G265" s="644" t="s">
        <v>2222</v>
      </c>
      <c r="H265" s="646">
        <v>1303125</v>
      </c>
      <c r="I265" s="647">
        <f t="shared" si="3"/>
        <v>1.303125E-3</v>
      </c>
      <c r="J265" s="648" t="s">
        <v>15</v>
      </c>
      <c r="K265" s="649"/>
      <c r="L265" s="645"/>
      <c r="M265" s="645"/>
      <c r="N265" s="649" t="s">
        <v>259</v>
      </c>
      <c r="O265" s="987"/>
    </row>
    <row r="266" spans="1:15" s="637" customFormat="1" ht="24">
      <c r="A266" s="638" t="s">
        <v>184</v>
      </c>
      <c r="B266" s="638" t="s">
        <v>267</v>
      </c>
      <c r="C266" s="639" t="s">
        <v>303</v>
      </c>
      <c r="D266" s="638" t="s">
        <v>258</v>
      </c>
      <c r="E266" s="638" t="s">
        <v>14</v>
      </c>
      <c r="F266" s="638" t="s">
        <v>14</v>
      </c>
      <c r="G266" s="638" t="s">
        <v>2222</v>
      </c>
      <c r="H266" s="640">
        <v>1265800</v>
      </c>
      <c r="I266" s="641">
        <f t="shared" ref="I266:I311" si="4">+H266/1000000000</f>
        <v>1.2658000000000001E-3</v>
      </c>
      <c r="J266" s="642" t="s">
        <v>15</v>
      </c>
      <c r="K266" s="643"/>
      <c r="L266" s="639"/>
      <c r="M266" s="639"/>
      <c r="N266" s="643" t="s">
        <v>259</v>
      </c>
      <c r="O266" s="643"/>
    </row>
    <row r="267" spans="1:15" s="637" customFormat="1" ht="24">
      <c r="A267" s="644" t="s">
        <v>184</v>
      </c>
      <c r="B267" s="644" t="s">
        <v>267</v>
      </c>
      <c r="C267" s="645" t="s">
        <v>303</v>
      </c>
      <c r="D267" s="644" t="s">
        <v>258</v>
      </c>
      <c r="E267" s="644" t="s">
        <v>14</v>
      </c>
      <c r="F267" s="644" t="s">
        <v>14</v>
      </c>
      <c r="G267" s="644" t="s">
        <v>2222</v>
      </c>
      <c r="H267" s="646">
        <v>1107500</v>
      </c>
      <c r="I267" s="647">
        <f t="shared" si="4"/>
        <v>1.1075E-3</v>
      </c>
      <c r="J267" s="648" t="s">
        <v>15</v>
      </c>
      <c r="K267" s="649"/>
      <c r="L267" s="645"/>
      <c r="M267" s="645"/>
      <c r="N267" s="649" t="s">
        <v>259</v>
      </c>
      <c r="O267" s="987"/>
    </row>
    <row r="268" spans="1:15" s="637" customFormat="1" ht="24">
      <c r="A268" s="638" t="s">
        <v>184</v>
      </c>
      <c r="B268" s="638" t="s">
        <v>267</v>
      </c>
      <c r="C268" s="639" t="s">
        <v>303</v>
      </c>
      <c r="D268" s="638" t="s">
        <v>258</v>
      </c>
      <c r="E268" s="638" t="s">
        <v>14</v>
      </c>
      <c r="F268" s="638" t="s">
        <v>14</v>
      </c>
      <c r="G268" s="638" t="s">
        <v>2222</v>
      </c>
      <c r="H268" s="640">
        <v>1024375</v>
      </c>
      <c r="I268" s="641">
        <f t="shared" si="4"/>
        <v>1.0243749999999999E-3</v>
      </c>
      <c r="J268" s="642" t="s">
        <v>15</v>
      </c>
      <c r="K268" s="643"/>
      <c r="L268" s="639"/>
      <c r="M268" s="639"/>
      <c r="N268" s="643" t="s">
        <v>259</v>
      </c>
      <c r="O268" s="643"/>
    </row>
    <row r="269" spans="1:15" s="637" customFormat="1" ht="24">
      <c r="A269" s="644" t="s">
        <v>184</v>
      </c>
      <c r="B269" s="644" t="s">
        <v>267</v>
      </c>
      <c r="C269" s="645" t="s">
        <v>303</v>
      </c>
      <c r="D269" s="644" t="s">
        <v>258</v>
      </c>
      <c r="E269" s="644" t="s">
        <v>14</v>
      </c>
      <c r="F269" s="644" t="s">
        <v>14</v>
      </c>
      <c r="G269" s="644" t="s">
        <v>2222</v>
      </c>
      <c r="H269" s="646">
        <v>1100800</v>
      </c>
      <c r="I269" s="647">
        <f t="shared" si="4"/>
        <v>1.1008000000000001E-3</v>
      </c>
      <c r="J269" s="648" t="s">
        <v>15</v>
      </c>
      <c r="K269" s="649"/>
      <c r="L269" s="645"/>
      <c r="M269" s="645"/>
      <c r="N269" s="649" t="s">
        <v>259</v>
      </c>
      <c r="O269" s="987"/>
    </row>
    <row r="270" spans="1:15" s="637" customFormat="1" ht="24">
      <c r="A270" s="638" t="s">
        <v>184</v>
      </c>
      <c r="B270" s="638" t="s">
        <v>267</v>
      </c>
      <c r="C270" s="639" t="s">
        <v>303</v>
      </c>
      <c r="D270" s="638" t="s">
        <v>258</v>
      </c>
      <c r="E270" s="638" t="s">
        <v>14</v>
      </c>
      <c r="F270" s="638" t="s">
        <v>14</v>
      </c>
      <c r="G270" s="638" t="s">
        <v>2222</v>
      </c>
      <c r="H270" s="640">
        <v>1101450</v>
      </c>
      <c r="I270" s="641">
        <f t="shared" si="4"/>
        <v>1.1014499999999999E-3</v>
      </c>
      <c r="J270" s="642" t="s">
        <v>15</v>
      </c>
      <c r="K270" s="643"/>
      <c r="L270" s="639"/>
      <c r="M270" s="639"/>
      <c r="N270" s="643" t="s">
        <v>259</v>
      </c>
      <c r="O270" s="643"/>
    </row>
    <row r="271" spans="1:15" s="637" customFormat="1" ht="24">
      <c r="A271" s="644" t="s">
        <v>184</v>
      </c>
      <c r="B271" s="644" t="s">
        <v>267</v>
      </c>
      <c r="C271" s="645" t="s">
        <v>303</v>
      </c>
      <c r="D271" s="644" t="s">
        <v>258</v>
      </c>
      <c r="E271" s="644" t="s">
        <v>14</v>
      </c>
      <c r="F271" s="644" t="s">
        <v>14</v>
      </c>
      <c r="G271" s="644" t="s">
        <v>2222</v>
      </c>
      <c r="H271" s="646">
        <v>999300</v>
      </c>
      <c r="I271" s="647">
        <f t="shared" si="4"/>
        <v>9.9930000000000006E-4</v>
      </c>
      <c r="J271" s="648" t="s">
        <v>15</v>
      </c>
      <c r="K271" s="649"/>
      <c r="L271" s="645"/>
      <c r="M271" s="645"/>
      <c r="N271" s="649" t="s">
        <v>259</v>
      </c>
      <c r="O271" s="987"/>
    </row>
    <row r="272" spans="1:15" s="637" customFormat="1" ht="24">
      <c r="A272" s="638" t="s">
        <v>1596</v>
      </c>
      <c r="B272" s="638" t="s">
        <v>267</v>
      </c>
      <c r="C272" s="639" t="s">
        <v>303</v>
      </c>
      <c r="D272" s="638" t="s">
        <v>260</v>
      </c>
      <c r="E272" s="638" t="s">
        <v>14</v>
      </c>
      <c r="F272" s="638" t="s">
        <v>15</v>
      </c>
      <c r="G272" s="638"/>
      <c r="H272" s="640">
        <v>2500000</v>
      </c>
      <c r="I272" s="641">
        <f t="shared" si="4"/>
        <v>2.5000000000000001E-3</v>
      </c>
      <c r="J272" s="642" t="s">
        <v>15</v>
      </c>
      <c r="K272" s="643"/>
      <c r="L272" s="639"/>
      <c r="M272" s="639"/>
      <c r="N272" s="643" t="s">
        <v>259</v>
      </c>
      <c r="O272" s="989" t="s">
        <v>2211</v>
      </c>
    </row>
    <row r="273" spans="1:15" s="637" customFormat="1" ht="24">
      <c r="A273" s="644" t="s">
        <v>1596</v>
      </c>
      <c r="B273" s="644" t="s">
        <v>267</v>
      </c>
      <c r="C273" s="645" t="s">
        <v>303</v>
      </c>
      <c r="D273" s="644" t="s">
        <v>258</v>
      </c>
      <c r="E273" s="644" t="s">
        <v>14</v>
      </c>
      <c r="F273" s="644" t="s">
        <v>15</v>
      </c>
      <c r="G273" s="644"/>
      <c r="H273" s="646">
        <v>1504350</v>
      </c>
      <c r="I273" s="647">
        <f t="shared" si="4"/>
        <v>1.50435E-3</v>
      </c>
      <c r="J273" s="648" t="s">
        <v>15</v>
      </c>
      <c r="K273" s="649"/>
      <c r="L273" s="645"/>
      <c r="M273" s="645"/>
      <c r="N273" s="649" t="s">
        <v>259</v>
      </c>
      <c r="O273" s="987" t="s">
        <v>2211</v>
      </c>
    </row>
    <row r="274" spans="1:15" s="637" customFormat="1" ht="24">
      <c r="A274" s="638" t="s">
        <v>1596</v>
      </c>
      <c r="B274" s="638" t="s">
        <v>267</v>
      </c>
      <c r="C274" s="639" t="s">
        <v>303</v>
      </c>
      <c r="D274" s="638" t="s">
        <v>258</v>
      </c>
      <c r="E274" s="638" t="s">
        <v>14</v>
      </c>
      <c r="F274" s="638" t="s">
        <v>15</v>
      </c>
      <c r="G274" s="638"/>
      <c r="H274" s="640">
        <v>1617700</v>
      </c>
      <c r="I274" s="641">
        <f t="shared" si="4"/>
        <v>1.6176999999999999E-3</v>
      </c>
      <c r="J274" s="642" t="s">
        <v>15</v>
      </c>
      <c r="K274" s="643"/>
      <c r="L274" s="639"/>
      <c r="M274" s="639"/>
      <c r="N274" s="643" t="s">
        <v>259</v>
      </c>
      <c r="O274" s="989" t="s">
        <v>2211</v>
      </c>
    </row>
    <row r="275" spans="1:15" s="637" customFormat="1" ht="24">
      <c r="A275" s="644" t="s">
        <v>1596</v>
      </c>
      <c r="B275" s="644" t="s">
        <v>267</v>
      </c>
      <c r="C275" s="645" t="s">
        <v>303</v>
      </c>
      <c r="D275" s="644" t="s">
        <v>258</v>
      </c>
      <c r="E275" s="644" t="s">
        <v>14</v>
      </c>
      <c r="F275" s="644" t="s">
        <v>15</v>
      </c>
      <c r="G275" s="644"/>
      <c r="H275" s="646">
        <v>1557500</v>
      </c>
      <c r="I275" s="647">
        <f t="shared" si="4"/>
        <v>1.5575000000000001E-3</v>
      </c>
      <c r="J275" s="648" t="s">
        <v>15</v>
      </c>
      <c r="K275" s="649"/>
      <c r="L275" s="645"/>
      <c r="M275" s="645"/>
      <c r="N275" s="649" t="s">
        <v>259</v>
      </c>
      <c r="O275" s="987" t="s">
        <v>2211</v>
      </c>
    </row>
    <row r="276" spans="1:15" s="637" customFormat="1" ht="24">
      <c r="A276" s="638" t="s">
        <v>1596</v>
      </c>
      <c r="B276" s="638" t="s">
        <v>267</v>
      </c>
      <c r="C276" s="639" t="s">
        <v>303</v>
      </c>
      <c r="D276" s="638" t="s">
        <v>258</v>
      </c>
      <c r="E276" s="638" t="s">
        <v>14</v>
      </c>
      <c r="F276" s="638" t="s">
        <v>15</v>
      </c>
      <c r="G276" s="638"/>
      <c r="H276" s="640">
        <v>1289800</v>
      </c>
      <c r="I276" s="641">
        <f t="shared" si="4"/>
        <v>1.2898E-3</v>
      </c>
      <c r="J276" s="642" t="s">
        <v>15</v>
      </c>
      <c r="K276" s="643"/>
      <c r="L276" s="639"/>
      <c r="M276" s="639"/>
      <c r="N276" s="643" t="s">
        <v>259</v>
      </c>
      <c r="O276" s="989" t="s">
        <v>2211</v>
      </c>
    </row>
    <row r="277" spans="1:15" s="637" customFormat="1" ht="24">
      <c r="A277" s="644" t="s">
        <v>1596</v>
      </c>
      <c r="B277" s="644" t="s">
        <v>267</v>
      </c>
      <c r="C277" s="645" t="s">
        <v>303</v>
      </c>
      <c r="D277" s="644" t="s">
        <v>258</v>
      </c>
      <c r="E277" s="644" t="s">
        <v>14</v>
      </c>
      <c r="F277" s="644" t="s">
        <v>15</v>
      </c>
      <c r="G277" s="644"/>
      <c r="H277" s="646">
        <v>1268550</v>
      </c>
      <c r="I277" s="647">
        <f t="shared" si="4"/>
        <v>1.26855E-3</v>
      </c>
      <c r="J277" s="648" t="s">
        <v>15</v>
      </c>
      <c r="K277" s="649"/>
      <c r="L277" s="645"/>
      <c r="M277" s="645"/>
      <c r="N277" s="649" t="s">
        <v>259</v>
      </c>
      <c r="O277" s="987" t="s">
        <v>2211</v>
      </c>
    </row>
    <row r="278" spans="1:15" s="637" customFormat="1" ht="24">
      <c r="A278" s="638" t="s">
        <v>1596</v>
      </c>
      <c r="B278" s="638" t="s">
        <v>267</v>
      </c>
      <c r="C278" s="639" t="s">
        <v>303</v>
      </c>
      <c r="D278" s="638" t="s">
        <v>258</v>
      </c>
      <c r="E278" s="638" t="s">
        <v>14</v>
      </c>
      <c r="F278" s="638" t="s">
        <v>15</v>
      </c>
      <c r="G278" s="638"/>
      <c r="H278" s="640">
        <v>1276950</v>
      </c>
      <c r="I278" s="641">
        <f t="shared" si="4"/>
        <v>1.27695E-3</v>
      </c>
      <c r="J278" s="642" t="s">
        <v>15</v>
      </c>
      <c r="K278" s="643"/>
      <c r="L278" s="639"/>
      <c r="M278" s="639"/>
      <c r="N278" s="643" t="s">
        <v>259</v>
      </c>
      <c r="O278" s="989" t="s">
        <v>2211</v>
      </c>
    </row>
    <row r="279" spans="1:15" s="637" customFormat="1" ht="24">
      <c r="A279" s="644" t="s">
        <v>1596</v>
      </c>
      <c r="B279" s="644" t="s">
        <v>267</v>
      </c>
      <c r="C279" s="645" t="s">
        <v>303</v>
      </c>
      <c r="D279" s="644" t="s">
        <v>258</v>
      </c>
      <c r="E279" s="644" t="s">
        <v>14</v>
      </c>
      <c r="F279" s="644" t="s">
        <v>15</v>
      </c>
      <c r="G279" s="644"/>
      <c r="H279" s="646">
        <v>1267950</v>
      </c>
      <c r="I279" s="647">
        <f t="shared" si="4"/>
        <v>1.2679499999999999E-3</v>
      </c>
      <c r="J279" s="648" t="s">
        <v>15</v>
      </c>
      <c r="K279" s="649"/>
      <c r="L279" s="645"/>
      <c r="M279" s="645"/>
      <c r="N279" s="649" t="s">
        <v>259</v>
      </c>
      <c r="O279" s="987" t="s">
        <v>2211</v>
      </c>
    </row>
    <row r="280" spans="1:15" s="637" customFormat="1" ht="24">
      <c r="A280" s="638" t="s">
        <v>1596</v>
      </c>
      <c r="B280" s="638" t="s">
        <v>267</v>
      </c>
      <c r="C280" s="639" t="s">
        <v>303</v>
      </c>
      <c r="D280" s="638" t="s">
        <v>258</v>
      </c>
      <c r="E280" s="638" t="s">
        <v>14</v>
      </c>
      <c r="F280" s="638" t="s">
        <v>15</v>
      </c>
      <c r="G280" s="638"/>
      <c r="H280" s="640">
        <v>1165650</v>
      </c>
      <c r="I280" s="641">
        <f t="shared" si="4"/>
        <v>1.1656500000000001E-3</v>
      </c>
      <c r="J280" s="642" t="s">
        <v>15</v>
      </c>
      <c r="K280" s="643"/>
      <c r="L280" s="639"/>
      <c r="M280" s="639"/>
      <c r="N280" s="643" t="s">
        <v>259</v>
      </c>
      <c r="O280" s="989" t="s">
        <v>2211</v>
      </c>
    </row>
    <row r="281" spans="1:15" s="637" customFormat="1" ht="24">
      <c r="A281" s="644" t="s">
        <v>1596</v>
      </c>
      <c r="B281" s="644" t="s">
        <v>267</v>
      </c>
      <c r="C281" s="645" t="s">
        <v>303</v>
      </c>
      <c r="D281" s="644" t="s">
        <v>258</v>
      </c>
      <c r="E281" s="644" t="s">
        <v>14</v>
      </c>
      <c r="F281" s="644" t="s">
        <v>15</v>
      </c>
      <c r="G281" s="644"/>
      <c r="H281" s="646">
        <v>1376350</v>
      </c>
      <c r="I281" s="647">
        <f t="shared" si="4"/>
        <v>1.3763499999999999E-3</v>
      </c>
      <c r="J281" s="648" t="s">
        <v>15</v>
      </c>
      <c r="K281" s="649"/>
      <c r="L281" s="645"/>
      <c r="M281" s="645"/>
      <c r="N281" s="649" t="s">
        <v>259</v>
      </c>
      <c r="O281" s="987" t="s">
        <v>2211</v>
      </c>
    </row>
    <row r="282" spans="1:15" s="637" customFormat="1" ht="24">
      <c r="A282" s="638" t="s">
        <v>1596</v>
      </c>
      <c r="B282" s="638" t="s">
        <v>267</v>
      </c>
      <c r="C282" s="639" t="s">
        <v>303</v>
      </c>
      <c r="D282" s="638" t="s">
        <v>258</v>
      </c>
      <c r="E282" s="638" t="s">
        <v>14</v>
      </c>
      <c r="F282" s="638" t="s">
        <v>15</v>
      </c>
      <c r="G282" s="638"/>
      <c r="H282" s="640">
        <v>798000</v>
      </c>
      <c r="I282" s="641">
        <f t="shared" si="4"/>
        <v>7.9799999999999999E-4</v>
      </c>
      <c r="J282" s="642" t="s">
        <v>15</v>
      </c>
      <c r="K282" s="643"/>
      <c r="L282" s="639"/>
      <c r="M282" s="639"/>
      <c r="N282" s="643" t="s">
        <v>259</v>
      </c>
      <c r="O282" s="989" t="s">
        <v>2211</v>
      </c>
    </row>
    <row r="283" spans="1:15" s="637" customFormat="1" ht="24">
      <c r="A283" s="644" t="s">
        <v>1596</v>
      </c>
      <c r="B283" s="644" t="s">
        <v>267</v>
      </c>
      <c r="C283" s="645" t="s">
        <v>303</v>
      </c>
      <c r="D283" s="644" t="s">
        <v>258</v>
      </c>
      <c r="E283" s="644" t="s">
        <v>14</v>
      </c>
      <c r="F283" s="644" t="s">
        <v>15</v>
      </c>
      <c r="G283" s="644"/>
      <c r="H283" s="646">
        <v>837100</v>
      </c>
      <c r="I283" s="647">
        <f t="shared" si="4"/>
        <v>8.3710000000000002E-4</v>
      </c>
      <c r="J283" s="648" t="s">
        <v>15</v>
      </c>
      <c r="K283" s="649"/>
      <c r="L283" s="645"/>
      <c r="M283" s="645"/>
      <c r="N283" s="649" t="s">
        <v>259</v>
      </c>
      <c r="O283" s="987" t="s">
        <v>2211</v>
      </c>
    </row>
    <row r="284" spans="1:15" s="637" customFormat="1" ht="24">
      <c r="A284" s="638" t="s">
        <v>1434</v>
      </c>
      <c r="B284" s="638" t="s">
        <v>267</v>
      </c>
      <c r="C284" s="639" t="s">
        <v>303</v>
      </c>
      <c r="D284" s="638" t="s">
        <v>258</v>
      </c>
      <c r="E284" s="638" t="s">
        <v>14</v>
      </c>
      <c r="F284" s="638" t="s">
        <v>14</v>
      </c>
      <c r="G284" s="638" t="s">
        <v>2224</v>
      </c>
      <c r="H284" s="640">
        <v>453500</v>
      </c>
      <c r="I284" s="641">
        <f t="shared" si="4"/>
        <v>4.5350000000000002E-4</v>
      </c>
      <c r="J284" s="642" t="s">
        <v>15</v>
      </c>
      <c r="K284" s="643"/>
      <c r="L284" s="639"/>
      <c r="M284" s="639"/>
      <c r="N284" s="643" t="s">
        <v>259</v>
      </c>
      <c r="O284" s="989"/>
    </row>
    <row r="285" spans="1:15" s="637" customFormat="1" ht="24">
      <c r="A285" s="644" t="s">
        <v>1434</v>
      </c>
      <c r="B285" s="644" t="s">
        <v>267</v>
      </c>
      <c r="C285" s="645" t="s">
        <v>303</v>
      </c>
      <c r="D285" s="644" t="s">
        <v>258</v>
      </c>
      <c r="E285" s="644" t="s">
        <v>14</v>
      </c>
      <c r="F285" s="644" t="s">
        <v>14</v>
      </c>
      <c r="G285" s="644" t="s">
        <v>2224</v>
      </c>
      <c r="H285" s="646">
        <v>502500</v>
      </c>
      <c r="I285" s="647">
        <f t="shared" si="4"/>
        <v>5.0250000000000002E-4</v>
      </c>
      <c r="J285" s="648" t="s">
        <v>15</v>
      </c>
      <c r="K285" s="649"/>
      <c r="L285" s="645"/>
      <c r="M285" s="645"/>
      <c r="N285" s="649" t="s">
        <v>259</v>
      </c>
      <c r="O285" s="987"/>
    </row>
    <row r="286" spans="1:15" s="637" customFormat="1" ht="24">
      <c r="A286" s="638" t="s">
        <v>1434</v>
      </c>
      <c r="B286" s="638" t="s">
        <v>267</v>
      </c>
      <c r="C286" s="639" t="s">
        <v>303</v>
      </c>
      <c r="D286" s="638" t="s">
        <v>258</v>
      </c>
      <c r="E286" s="638" t="s">
        <v>14</v>
      </c>
      <c r="F286" s="638" t="s">
        <v>14</v>
      </c>
      <c r="G286" s="638" t="s">
        <v>2224</v>
      </c>
      <c r="H286" s="640">
        <v>520411</v>
      </c>
      <c r="I286" s="641">
        <f t="shared" si="4"/>
        <v>5.2041100000000003E-4</v>
      </c>
      <c r="J286" s="642" t="s">
        <v>15</v>
      </c>
      <c r="K286" s="643"/>
      <c r="L286" s="639"/>
      <c r="M286" s="639"/>
      <c r="N286" s="643" t="s">
        <v>259</v>
      </c>
      <c r="O286" s="989"/>
    </row>
    <row r="287" spans="1:15" s="637" customFormat="1" ht="24">
      <c r="A287" s="644" t="s">
        <v>1434</v>
      </c>
      <c r="B287" s="644" t="s">
        <v>267</v>
      </c>
      <c r="C287" s="645" t="s">
        <v>303</v>
      </c>
      <c r="D287" s="644" t="s">
        <v>258</v>
      </c>
      <c r="E287" s="644" t="s">
        <v>14</v>
      </c>
      <c r="F287" s="644" t="s">
        <v>14</v>
      </c>
      <c r="G287" s="644" t="s">
        <v>2224</v>
      </c>
      <c r="H287" s="646">
        <v>689525</v>
      </c>
      <c r="I287" s="647">
        <f t="shared" si="4"/>
        <v>6.8952499999999997E-4</v>
      </c>
      <c r="J287" s="648" t="s">
        <v>15</v>
      </c>
      <c r="K287" s="649"/>
      <c r="L287" s="645"/>
      <c r="M287" s="645"/>
      <c r="N287" s="649" t="s">
        <v>259</v>
      </c>
      <c r="O287" s="987"/>
    </row>
    <row r="288" spans="1:15" s="637" customFormat="1" ht="24">
      <c r="A288" s="638" t="s">
        <v>1434</v>
      </c>
      <c r="B288" s="638" t="s">
        <v>267</v>
      </c>
      <c r="C288" s="639" t="s">
        <v>303</v>
      </c>
      <c r="D288" s="638" t="s">
        <v>258</v>
      </c>
      <c r="E288" s="638" t="s">
        <v>14</v>
      </c>
      <c r="F288" s="638" t="s">
        <v>14</v>
      </c>
      <c r="G288" s="638" t="s">
        <v>2224</v>
      </c>
      <c r="H288" s="640">
        <v>539450</v>
      </c>
      <c r="I288" s="641">
        <f t="shared" si="4"/>
        <v>5.3945000000000002E-4</v>
      </c>
      <c r="J288" s="642" t="s">
        <v>15</v>
      </c>
      <c r="K288" s="643"/>
      <c r="L288" s="639"/>
      <c r="M288" s="639"/>
      <c r="N288" s="643" t="s">
        <v>259</v>
      </c>
      <c r="O288" s="989"/>
    </row>
    <row r="289" spans="1:15" s="637" customFormat="1" ht="24">
      <c r="A289" s="644" t="s">
        <v>1434</v>
      </c>
      <c r="B289" s="644" t="s">
        <v>267</v>
      </c>
      <c r="C289" s="645" t="s">
        <v>303</v>
      </c>
      <c r="D289" s="644" t="s">
        <v>258</v>
      </c>
      <c r="E289" s="644" t="s">
        <v>14</v>
      </c>
      <c r="F289" s="644" t="s">
        <v>14</v>
      </c>
      <c r="G289" s="644" t="s">
        <v>2224</v>
      </c>
      <c r="H289" s="646">
        <v>583100</v>
      </c>
      <c r="I289" s="647">
        <f t="shared" si="4"/>
        <v>5.8310000000000002E-4</v>
      </c>
      <c r="J289" s="648" t="s">
        <v>15</v>
      </c>
      <c r="K289" s="649"/>
      <c r="L289" s="645"/>
      <c r="M289" s="645"/>
      <c r="N289" s="649" t="s">
        <v>259</v>
      </c>
      <c r="O289" s="987"/>
    </row>
    <row r="290" spans="1:15" s="637" customFormat="1" ht="24">
      <c r="A290" s="638" t="s">
        <v>1434</v>
      </c>
      <c r="B290" s="638" t="s">
        <v>267</v>
      </c>
      <c r="C290" s="639" t="s">
        <v>303</v>
      </c>
      <c r="D290" s="638" t="s">
        <v>258</v>
      </c>
      <c r="E290" s="638" t="s">
        <v>14</v>
      </c>
      <c r="F290" s="638" t="s">
        <v>14</v>
      </c>
      <c r="G290" s="638" t="s">
        <v>2224</v>
      </c>
      <c r="H290" s="640">
        <v>443600</v>
      </c>
      <c r="I290" s="641">
        <f t="shared" si="4"/>
        <v>4.4359999999999999E-4</v>
      </c>
      <c r="J290" s="642" t="s">
        <v>15</v>
      </c>
      <c r="K290" s="643"/>
      <c r="L290" s="639"/>
      <c r="M290" s="639"/>
      <c r="N290" s="643" t="s">
        <v>259</v>
      </c>
      <c r="O290" s="989"/>
    </row>
    <row r="291" spans="1:15" s="637" customFormat="1" ht="24">
      <c r="A291" s="644" t="s">
        <v>1434</v>
      </c>
      <c r="B291" s="644" t="s">
        <v>267</v>
      </c>
      <c r="C291" s="645" t="s">
        <v>303</v>
      </c>
      <c r="D291" s="644" t="s">
        <v>258</v>
      </c>
      <c r="E291" s="644" t="s">
        <v>14</v>
      </c>
      <c r="F291" s="644" t="s">
        <v>14</v>
      </c>
      <c r="G291" s="644" t="s">
        <v>2224</v>
      </c>
      <c r="H291" s="646">
        <v>414750</v>
      </c>
      <c r="I291" s="647">
        <f t="shared" si="4"/>
        <v>4.1475000000000003E-4</v>
      </c>
      <c r="J291" s="648" t="s">
        <v>15</v>
      </c>
      <c r="K291" s="649"/>
      <c r="L291" s="645"/>
      <c r="M291" s="645"/>
      <c r="N291" s="649" t="s">
        <v>259</v>
      </c>
      <c r="O291" s="987"/>
    </row>
    <row r="292" spans="1:15" s="637" customFormat="1" ht="24">
      <c r="A292" s="638" t="s">
        <v>1434</v>
      </c>
      <c r="B292" s="638" t="s">
        <v>267</v>
      </c>
      <c r="C292" s="639" t="s">
        <v>303</v>
      </c>
      <c r="D292" s="638" t="s">
        <v>258</v>
      </c>
      <c r="E292" s="638" t="s">
        <v>14</v>
      </c>
      <c r="F292" s="638" t="s">
        <v>14</v>
      </c>
      <c r="G292" s="638" t="s">
        <v>2224</v>
      </c>
      <c r="H292" s="640">
        <v>502800</v>
      </c>
      <c r="I292" s="641">
        <f t="shared" si="4"/>
        <v>5.0279999999999997E-4</v>
      </c>
      <c r="J292" s="642" t="s">
        <v>15</v>
      </c>
      <c r="K292" s="643"/>
      <c r="L292" s="639"/>
      <c r="M292" s="639"/>
      <c r="N292" s="643" t="s">
        <v>259</v>
      </c>
      <c r="O292" s="989"/>
    </row>
    <row r="293" spans="1:15" s="637" customFormat="1" ht="24">
      <c r="A293" s="644" t="s">
        <v>1434</v>
      </c>
      <c r="B293" s="644" t="s">
        <v>267</v>
      </c>
      <c r="C293" s="645" t="s">
        <v>303</v>
      </c>
      <c r="D293" s="644" t="s">
        <v>258</v>
      </c>
      <c r="E293" s="644" t="s">
        <v>14</v>
      </c>
      <c r="F293" s="644" t="s">
        <v>14</v>
      </c>
      <c r="G293" s="644" t="s">
        <v>2224</v>
      </c>
      <c r="H293" s="646">
        <v>498650</v>
      </c>
      <c r="I293" s="647">
        <f t="shared" si="4"/>
        <v>4.9865E-4</v>
      </c>
      <c r="J293" s="648" t="s">
        <v>15</v>
      </c>
      <c r="K293" s="649"/>
      <c r="L293" s="645"/>
      <c r="M293" s="645"/>
      <c r="N293" s="649" t="s">
        <v>259</v>
      </c>
      <c r="O293" s="987"/>
    </row>
    <row r="294" spans="1:15" s="637" customFormat="1" ht="24">
      <c r="A294" s="638" t="s">
        <v>1434</v>
      </c>
      <c r="B294" s="638" t="s">
        <v>267</v>
      </c>
      <c r="C294" s="639" t="s">
        <v>303</v>
      </c>
      <c r="D294" s="638" t="s">
        <v>258</v>
      </c>
      <c r="E294" s="638" t="s">
        <v>14</v>
      </c>
      <c r="F294" s="638" t="s">
        <v>14</v>
      </c>
      <c r="G294" s="638" t="s">
        <v>2224</v>
      </c>
      <c r="H294" s="640">
        <v>473650</v>
      </c>
      <c r="I294" s="641">
        <f t="shared" si="4"/>
        <v>4.7364999999999999E-4</v>
      </c>
      <c r="J294" s="642" t="s">
        <v>15</v>
      </c>
      <c r="K294" s="643"/>
      <c r="L294" s="639"/>
      <c r="M294" s="639"/>
      <c r="N294" s="643" t="s">
        <v>259</v>
      </c>
      <c r="O294" s="989"/>
    </row>
    <row r="295" spans="1:15" s="637" customFormat="1" ht="15">
      <c r="A295" s="644" t="s">
        <v>1446</v>
      </c>
      <c r="B295" s="644" t="s">
        <v>267</v>
      </c>
      <c r="C295" s="645" t="s">
        <v>303</v>
      </c>
      <c r="D295" s="644" t="s">
        <v>256</v>
      </c>
      <c r="E295" s="644" t="s">
        <v>14</v>
      </c>
      <c r="F295" s="644" t="s">
        <v>14</v>
      </c>
      <c r="G295" s="644" t="s">
        <v>2210</v>
      </c>
      <c r="H295" s="646">
        <v>1880000</v>
      </c>
      <c r="I295" s="647">
        <f t="shared" si="4"/>
        <v>1.8799999999999999E-3</v>
      </c>
      <c r="J295" s="648" t="s">
        <v>15</v>
      </c>
      <c r="K295" s="649"/>
      <c r="L295" s="645"/>
      <c r="M295" s="645"/>
      <c r="N295" s="649" t="s">
        <v>259</v>
      </c>
    </row>
    <row r="296" spans="1:15" s="637" customFormat="1" ht="15">
      <c r="A296" s="638" t="s">
        <v>1410</v>
      </c>
      <c r="B296" s="638" t="s">
        <v>267</v>
      </c>
      <c r="C296" s="639" t="s">
        <v>303</v>
      </c>
      <c r="D296" s="638" t="s">
        <v>1209</v>
      </c>
      <c r="E296" s="638" t="s">
        <v>15</v>
      </c>
      <c r="F296" s="638" t="s">
        <v>33</v>
      </c>
      <c r="G296" s="638"/>
      <c r="H296" s="640">
        <v>1500000</v>
      </c>
      <c r="I296" s="641">
        <f t="shared" si="4"/>
        <v>1.5E-3</v>
      </c>
      <c r="J296" s="642" t="s">
        <v>15</v>
      </c>
      <c r="K296" s="643"/>
      <c r="L296" s="639"/>
      <c r="M296" s="639"/>
      <c r="N296" s="643" t="s">
        <v>259</v>
      </c>
      <c r="O296" s="988"/>
    </row>
    <row r="297" spans="1:15" s="637" customFormat="1" ht="15">
      <c r="A297" s="644" t="s">
        <v>1410</v>
      </c>
      <c r="B297" s="644" t="s">
        <v>267</v>
      </c>
      <c r="C297" s="645" t="s">
        <v>303</v>
      </c>
      <c r="D297" s="644" t="s">
        <v>256</v>
      </c>
      <c r="E297" s="644" t="s">
        <v>14</v>
      </c>
      <c r="F297" s="644" t="s">
        <v>15</v>
      </c>
      <c r="G297" s="644"/>
      <c r="H297" s="646">
        <v>1500000</v>
      </c>
      <c r="I297" s="647">
        <f t="shared" si="4"/>
        <v>1.5E-3</v>
      </c>
      <c r="J297" s="648" t="s">
        <v>15</v>
      </c>
      <c r="K297" s="649"/>
      <c r="L297" s="645"/>
      <c r="M297" s="645"/>
      <c r="N297" s="649" t="s">
        <v>259</v>
      </c>
      <c r="O297" s="987" t="s">
        <v>2237</v>
      </c>
    </row>
    <row r="298" spans="1:15" s="637" customFormat="1" ht="15">
      <c r="A298" s="638" t="s">
        <v>1410</v>
      </c>
      <c r="B298" s="638" t="s">
        <v>267</v>
      </c>
      <c r="C298" s="639" t="s">
        <v>303</v>
      </c>
      <c r="D298" s="638" t="s">
        <v>256</v>
      </c>
      <c r="E298" s="638" t="s">
        <v>14</v>
      </c>
      <c r="F298" s="638" t="s">
        <v>15</v>
      </c>
      <c r="G298" s="638"/>
      <c r="H298" s="640">
        <v>500000</v>
      </c>
      <c r="I298" s="641">
        <f t="shared" si="4"/>
        <v>5.0000000000000001E-4</v>
      </c>
      <c r="J298" s="642" t="s">
        <v>15</v>
      </c>
      <c r="K298" s="643"/>
      <c r="L298" s="639"/>
      <c r="M298" s="639"/>
      <c r="N298" s="643" t="s">
        <v>259</v>
      </c>
      <c r="O298" s="643" t="s">
        <v>2237</v>
      </c>
    </row>
    <row r="299" spans="1:15" s="637" customFormat="1" ht="15">
      <c r="A299" s="644" t="s">
        <v>1410</v>
      </c>
      <c r="B299" s="644" t="s">
        <v>267</v>
      </c>
      <c r="C299" s="645" t="s">
        <v>303</v>
      </c>
      <c r="D299" s="644" t="s">
        <v>256</v>
      </c>
      <c r="E299" s="644" t="s">
        <v>14</v>
      </c>
      <c r="F299" s="644" t="s">
        <v>15</v>
      </c>
      <c r="G299" s="644"/>
      <c r="H299" s="646">
        <v>1500000</v>
      </c>
      <c r="I299" s="647">
        <f t="shared" si="4"/>
        <v>1.5E-3</v>
      </c>
      <c r="J299" s="648" t="s">
        <v>15</v>
      </c>
      <c r="K299" s="649"/>
      <c r="L299" s="645"/>
      <c r="M299" s="645"/>
      <c r="N299" s="649" t="s">
        <v>259</v>
      </c>
      <c r="O299" s="987" t="s">
        <v>2237</v>
      </c>
    </row>
    <row r="300" spans="1:15" s="637" customFormat="1" ht="15">
      <c r="A300" s="638" t="s">
        <v>1410</v>
      </c>
      <c r="B300" s="638" t="s">
        <v>267</v>
      </c>
      <c r="C300" s="639" t="s">
        <v>303</v>
      </c>
      <c r="D300" s="638" t="s">
        <v>256</v>
      </c>
      <c r="E300" s="638" t="s">
        <v>14</v>
      </c>
      <c r="F300" s="638" t="s">
        <v>15</v>
      </c>
      <c r="G300" s="638"/>
      <c r="H300" s="640">
        <v>1485000</v>
      </c>
      <c r="I300" s="641">
        <f t="shared" si="4"/>
        <v>1.485E-3</v>
      </c>
      <c r="J300" s="642" t="s">
        <v>15</v>
      </c>
      <c r="K300" s="643"/>
      <c r="L300" s="639"/>
      <c r="M300" s="639"/>
      <c r="N300" s="643" t="s">
        <v>259</v>
      </c>
      <c r="O300" s="643" t="s">
        <v>2237</v>
      </c>
    </row>
    <row r="301" spans="1:15" s="637" customFormat="1" ht="15">
      <c r="A301" s="644" t="s">
        <v>1410</v>
      </c>
      <c r="B301" s="644" t="s">
        <v>267</v>
      </c>
      <c r="C301" s="645" t="s">
        <v>303</v>
      </c>
      <c r="D301" s="644" t="s">
        <v>256</v>
      </c>
      <c r="E301" s="644" t="s">
        <v>14</v>
      </c>
      <c r="F301" s="644" t="s">
        <v>15</v>
      </c>
      <c r="G301" s="644"/>
      <c r="H301" s="646">
        <v>1494000</v>
      </c>
      <c r="I301" s="647">
        <f t="shared" si="4"/>
        <v>1.4940000000000001E-3</v>
      </c>
      <c r="J301" s="648" t="s">
        <v>15</v>
      </c>
      <c r="K301" s="649"/>
      <c r="L301" s="645"/>
      <c r="M301" s="645"/>
      <c r="N301" s="649" t="s">
        <v>259</v>
      </c>
      <c r="O301" s="987" t="s">
        <v>2237</v>
      </c>
    </row>
    <row r="302" spans="1:15" s="637" customFormat="1" ht="15">
      <c r="A302" s="638" t="s">
        <v>1410</v>
      </c>
      <c r="B302" s="638" t="s">
        <v>267</v>
      </c>
      <c r="C302" s="639" t="s">
        <v>303</v>
      </c>
      <c r="D302" s="638" t="s">
        <v>256</v>
      </c>
      <c r="E302" s="638" t="s">
        <v>14</v>
      </c>
      <c r="F302" s="638" t="s">
        <v>15</v>
      </c>
      <c r="G302" s="638"/>
      <c r="H302" s="640">
        <v>1488000</v>
      </c>
      <c r="I302" s="641">
        <f t="shared" si="4"/>
        <v>1.488E-3</v>
      </c>
      <c r="J302" s="642" t="s">
        <v>15</v>
      </c>
      <c r="K302" s="643"/>
      <c r="L302" s="639"/>
      <c r="M302" s="639"/>
      <c r="N302" s="643" t="s">
        <v>259</v>
      </c>
      <c r="O302" s="643" t="s">
        <v>2237</v>
      </c>
    </row>
    <row r="303" spans="1:15" s="637" customFormat="1" ht="15">
      <c r="A303" s="644" t="s">
        <v>1410</v>
      </c>
      <c r="B303" s="644" t="s">
        <v>267</v>
      </c>
      <c r="C303" s="645" t="s">
        <v>303</v>
      </c>
      <c r="D303" s="644" t="s">
        <v>256</v>
      </c>
      <c r="E303" s="644" t="s">
        <v>14</v>
      </c>
      <c r="F303" s="644" t="s">
        <v>15</v>
      </c>
      <c r="G303" s="644"/>
      <c r="H303" s="646">
        <v>1000000</v>
      </c>
      <c r="I303" s="647">
        <f t="shared" si="4"/>
        <v>1E-3</v>
      </c>
      <c r="J303" s="648" t="s">
        <v>15</v>
      </c>
      <c r="K303" s="649"/>
      <c r="L303" s="645"/>
      <c r="M303" s="645"/>
      <c r="N303" s="649" t="s">
        <v>259</v>
      </c>
      <c r="O303" s="987" t="s">
        <v>2237</v>
      </c>
    </row>
    <row r="304" spans="1:15" s="637" customFormat="1" ht="15">
      <c r="A304" s="638" t="s">
        <v>1410</v>
      </c>
      <c r="B304" s="638" t="s">
        <v>267</v>
      </c>
      <c r="C304" s="639" t="s">
        <v>303</v>
      </c>
      <c r="D304" s="638" t="s">
        <v>256</v>
      </c>
      <c r="E304" s="638" t="s">
        <v>14</v>
      </c>
      <c r="F304" s="638" t="s">
        <v>15</v>
      </c>
      <c r="G304" s="638"/>
      <c r="H304" s="640">
        <v>1365000</v>
      </c>
      <c r="I304" s="641">
        <f t="shared" si="4"/>
        <v>1.3649999999999999E-3</v>
      </c>
      <c r="J304" s="642" t="s">
        <v>15</v>
      </c>
      <c r="K304" s="643"/>
      <c r="L304" s="639"/>
      <c r="M304" s="639"/>
      <c r="N304" s="643" t="s">
        <v>259</v>
      </c>
      <c r="O304" s="643" t="s">
        <v>2237</v>
      </c>
    </row>
    <row r="305" spans="1:15" s="637" customFormat="1" ht="15">
      <c r="A305" s="644" t="s">
        <v>1410</v>
      </c>
      <c r="B305" s="644" t="s">
        <v>267</v>
      </c>
      <c r="C305" s="645" t="s">
        <v>303</v>
      </c>
      <c r="D305" s="644" t="s">
        <v>256</v>
      </c>
      <c r="E305" s="644" t="s">
        <v>14</v>
      </c>
      <c r="F305" s="644" t="s">
        <v>15</v>
      </c>
      <c r="G305" s="644"/>
      <c r="H305" s="646">
        <v>1500000</v>
      </c>
      <c r="I305" s="647">
        <f t="shared" si="4"/>
        <v>1.5E-3</v>
      </c>
      <c r="J305" s="648" t="s">
        <v>15</v>
      </c>
      <c r="K305" s="649"/>
      <c r="L305" s="645"/>
      <c r="M305" s="645"/>
      <c r="N305" s="649" t="s">
        <v>259</v>
      </c>
      <c r="O305" s="987" t="s">
        <v>2237</v>
      </c>
    </row>
    <row r="306" spans="1:15" s="637" customFormat="1" ht="15">
      <c r="A306" s="638" t="s">
        <v>1410</v>
      </c>
      <c r="B306" s="638" t="s">
        <v>267</v>
      </c>
      <c r="C306" s="639" t="s">
        <v>303</v>
      </c>
      <c r="D306" s="638" t="s">
        <v>256</v>
      </c>
      <c r="E306" s="638" t="s">
        <v>14</v>
      </c>
      <c r="F306" s="638" t="s">
        <v>15</v>
      </c>
      <c r="G306" s="638"/>
      <c r="H306" s="640">
        <v>1500000</v>
      </c>
      <c r="I306" s="641">
        <f t="shared" si="4"/>
        <v>1.5E-3</v>
      </c>
      <c r="J306" s="642" t="s">
        <v>15</v>
      </c>
      <c r="K306" s="643"/>
      <c r="L306" s="639"/>
      <c r="M306" s="639"/>
      <c r="N306" s="643" t="s">
        <v>259</v>
      </c>
      <c r="O306" s="643" t="s">
        <v>2237</v>
      </c>
    </row>
    <row r="307" spans="1:15" s="637" customFormat="1" ht="15">
      <c r="A307" s="644" t="s">
        <v>1410</v>
      </c>
      <c r="B307" s="644" t="s">
        <v>267</v>
      </c>
      <c r="C307" s="645" t="s">
        <v>303</v>
      </c>
      <c r="D307" s="644" t="s">
        <v>256</v>
      </c>
      <c r="E307" s="644" t="s">
        <v>14</v>
      </c>
      <c r="F307" s="644" t="s">
        <v>15</v>
      </c>
      <c r="G307" s="644"/>
      <c r="H307" s="646">
        <v>1395000</v>
      </c>
      <c r="I307" s="647">
        <f t="shared" si="4"/>
        <v>1.395E-3</v>
      </c>
      <c r="J307" s="648" t="s">
        <v>15</v>
      </c>
      <c r="K307" s="649"/>
      <c r="L307" s="645"/>
      <c r="M307" s="645"/>
      <c r="N307" s="649" t="s">
        <v>259</v>
      </c>
      <c r="O307" s="987" t="s">
        <v>2237</v>
      </c>
    </row>
    <row r="308" spans="1:15" s="637" customFormat="1" ht="15">
      <c r="A308" s="638" t="s">
        <v>1410</v>
      </c>
      <c r="B308" s="638" t="s">
        <v>267</v>
      </c>
      <c r="C308" s="639" t="s">
        <v>303</v>
      </c>
      <c r="D308" s="638" t="s">
        <v>256</v>
      </c>
      <c r="E308" s="638" t="s">
        <v>14</v>
      </c>
      <c r="F308" s="638" t="s">
        <v>15</v>
      </c>
      <c r="G308" s="638"/>
      <c r="H308" s="640">
        <v>1500000</v>
      </c>
      <c r="I308" s="641">
        <f t="shared" si="4"/>
        <v>1.5E-3</v>
      </c>
      <c r="J308" s="642" t="s">
        <v>15</v>
      </c>
      <c r="K308" s="643"/>
      <c r="L308" s="639"/>
      <c r="M308" s="639"/>
      <c r="N308" s="643" t="s">
        <v>259</v>
      </c>
      <c r="O308" s="643" t="s">
        <v>2237</v>
      </c>
    </row>
    <row r="309" spans="1:15" s="637" customFormat="1" ht="15">
      <c r="A309" s="644" t="s">
        <v>1410</v>
      </c>
      <c r="B309" s="644" t="s">
        <v>267</v>
      </c>
      <c r="C309" s="645" t="s">
        <v>303</v>
      </c>
      <c r="D309" s="644" t="s">
        <v>256</v>
      </c>
      <c r="E309" s="644" t="s">
        <v>14</v>
      </c>
      <c r="F309" s="644" t="s">
        <v>15</v>
      </c>
      <c r="G309" s="644"/>
      <c r="H309" s="646">
        <v>1500000</v>
      </c>
      <c r="I309" s="647">
        <f t="shared" si="4"/>
        <v>1.5E-3</v>
      </c>
      <c r="J309" s="648" t="s">
        <v>15</v>
      </c>
      <c r="K309" s="649"/>
      <c r="L309" s="645"/>
      <c r="M309" s="645"/>
      <c r="N309" s="649" t="s">
        <v>259</v>
      </c>
      <c r="O309" s="987" t="s">
        <v>2237</v>
      </c>
    </row>
    <row r="310" spans="1:15" s="637" customFormat="1" ht="15">
      <c r="A310" s="638" t="s">
        <v>1410</v>
      </c>
      <c r="B310" s="638" t="s">
        <v>267</v>
      </c>
      <c r="C310" s="639" t="s">
        <v>303</v>
      </c>
      <c r="D310" s="638" t="s">
        <v>256</v>
      </c>
      <c r="E310" s="638" t="s">
        <v>14</v>
      </c>
      <c r="F310" s="638" t="s">
        <v>15</v>
      </c>
      <c r="G310" s="638"/>
      <c r="H310" s="640">
        <v>1470000</v>
      </c>
      <c r="I310" s="641">
        <f t="shared" si="4"/>
        <v>1.47E-3</v>
      </c>
      <c r="J310" s="642" t="s">
        <v>15</v>
      </c>
      <c r="K310" s="643"/>
      <c r="L310" s="639"/>
      <c r="M310" s="639"/>
      <c r="N310" s="643" t="s">
        <v>259</v>
      </c>
      <c r="O310" s="643" t="s">
        <v>2237</v>
      </c>
    </row>
    <row r="311" spans="1:15" s="637" customFormat="1" ht="15">
      <c r="A311" s="644" t="s">
        <v>1410</v>
      </c>
      <c r="B311" s="644" t="s">
        <v>267</v>
      </c>
      <c r="C311" s="645" t="s">
        <v>303</v>
      </c>
      <c r="D311" s="644" t="s">
        <v>256</v>
      </c>
      <c r="E311" s="644" t="s">
        <v>14</v>
      </c>
      <c r="F311" s="644" t="s">
        <v>15</v>
      </c>
      <c r="G311" s="644"/>
      <c r="H311" s="646">
        <v>34930000</v>
      </c>
      <c r="I311" s="647">
        <f t="shared" si="4"/>
        <v>3.4930000000000003E-2</v>
      </c>
      <c r="J311" s="648" t="s">
        <v>15</v>
      </c>
      <c r="K311" s="649"/>
      <c r="L311" s="645"/>
      <c r="M311" s="645"/>
      <c r="N311" s="649" t="s">
        <v>259</v>
      </c>
      <c r="O311" s="987" t="s">
        <v>2237</v>
      </c>
    </row>
    <row r="312" spans="1:15" s="637" customFormat="1" ht="36">
      <c r="A312" s="644" t="s">
        <v>1413</v>
      </c>
      <c r="B312" s="644" t="s">
        <v>267</v>
      </c>
      <c r="C312" s="645" t="s">
        <v>303</v>
      </c>
      <c r="D312" s="644" t="s">
        <v>256</v>
      </c>
      <c r="E312" s="644" t="s">
        <v>14</v>
      </c>
      <c r="F312" s="644" t="s">
        <v>15</v>
      </c>
      <c r="G312" s="644"/>
      <c r="H312" s="646">
        <v>1480000</v>
      </c>
      <c r="I312" s="647">
        <f t="shared" ref="I312:I322" si="5">+H312/1000000000</f>
        <v>1.48E-3</v>
      </c>
      <c r="J312" s="648" t="s">
        <v>15</v>
      </c>
      <c r="K312" s="649"/>
      <c r="L312" s="645"/>
      <c r="M312" s="645"/>
      <c r="N312" s="649" t="s">
        <v>259</v>
      </c>
      <c r="O312" s="987" t="s">
        <v>2213</v>
      </c>
    </row>
    <row r="313" spans="1:15" s="637" customFormat="1" ht="36">
      <c r="A313" s="638" t="s">
        <v>1414</v>
      </c>
      <c r="B313" s="638" t="s">
        <v>267</v>
      </c>
      <c r="C313" s="639" t="s">
        <v>303</v>
      </c>
      <c r="D313" s="638" t="s">
        <v>260</v>
      </c>
      <c r="E313" s="638" t="s">
        <v>14</v>
      </c>
      <c r="F313" s="638" t="s">
        <v>15</v>
      </c>
      <c r="G313" s="638"/>
      <c r="H313" s="640">
        <v>1275000</v>
      </c>
      <c r="I313" s="641">
        <f t="shared" si="5"/>
        <v>1.2750000000000001E-3</v>
      </c>
      <c r="J313" s="642" t="s">
        <v>15</v>
      </c>
      <c r="K313" s="643"/>
      <c r="L313" s="639"/>
      <c r="M313" s="639"/>
      <c r="N313" s="643" t="s">
        <v>259</v>
      </c>
      <c r="O313" s="988" t="s">
        <v>2213</v>
      </c>
    </row>
    <row r="314" spans="1:15" s="637" customFormat="1" ht="15">
      <c r="A314" s="644" t="s">
        <v>1423</v>
      </c>
      <c r="B314" s="644" t="s">
        <v>267</v>
      </c>
      <c r="C314" s="645" t="s">
        <v>303</v>
      </c>
      <c r="D314" s="644" t="s">
        <v>260</v>
      </c>
      <c r="E314" s="644" t="s">
        <v>14</v>
      </c>
      <c r="F314" s="644" t="s">
        <v>14</v>
      </c>
      <c r="G314" s="644" t="s">
        <v>2212</v>
      </c>
      <c r="H314" s="646">
        <v>250000</v>
      </c>
      <c r="I314" s="647">
        <f t="shared" si="5"/>
        <v>2.5000000000000001E-4</v>
      </c>
      <c r="J314" s="648" t="s">
        <v>15</v>
      </c>
      <c r="K314" s="649"/>
      <c r="L314" s="645"/>
      <c r="M314" s="645"/>
      <c r="N314" s="649" t="s">
        <v>259</v>
      </c>
    </row>
    <row r="315" spans="1:15" s="637" customFormat="1" ht="24">
      <c r="A315" s="644" t="s">
        <v>183</v>
      </c>
      <c r="B315" s="644" t="s">
        <v>267</v>
      </c>
      <c r="C315" s="645" t="s">
        <v>303</v>
      </c>
      <c r="D315" s="644" t="s">
        <v>258</v>
      </c>
      <c r="E315" s="644" t="s">
        <v>14</v>
      </c>
      <c r="F315" s="644" t="s">
        <v>14</v>
      </c>
      <c r="G315" s="644" t="s">
        <v>2231</v>
      </c>
      <c r="H315" s="646">
        <v>810000</v>
      </c>
      <c r="I315" s="647">
        <f t="shared" si="5"/>
        <v>8.0999999999999996E-4</v>
      </c>
      <c r="J315" s="648" t="s">
        <v>15</v>
      </c>
      <c r="K315" s="649"/>
      <c r="L315" s="645"/>
      <c r="M315" s="645"/>
      <c r="N315" s="649" t="s">
        <v>259</v>
      </c>
      <c r="O315" s="987"/>
    </row>
    <row r="316" spans="1:15" s="637" customFormat="1" ht="24">
      <c r="A316" s="638" t="s">
        <v>183</v>
      </c>
      <c r="B316" s="638" t="s">
        <v>267</v>
      </c>
      <c r="C316" s="639" t="s">
        <v>303</v>
      </c>
      <c r="D316" s="638" t="s">
        <v>258</v>
      </c>
      <c r="E316" s="638" t="s">
        <v>14</v>
      </c>
      <c r="F316" s="638" t="s">
        <v>14</v>
      </c>
      <c r="G316" s="638" t="s">
        <v>2231</v>
      </c>
      <c r="H316" s="640">
        <v>849750</v>
      </c>
      <c r="I316" s="641">
        <f t="shared" si="5"/>
        <v>8.4975000000000003E-4</v>
      </c>
      <c r="J316" s="642" t="s">
        <v>15</v>
      </c>
      <c r="K316" s="643"/>
      <c r="L316" s="639"/>
      <c r="M316" s="639"/>
      <c r="N316" s="643" t="s">
        <v>259</v>
      </c>
      <c r="O316" s="989"/>
    </row>
    <row r="317" spans="1:15" s="637" customFormat="1" ht="24">
      <c r="A317" s="644" t="s">
        <v>183</v>
      </c>
      <c r="B317" s="644" t="s">
        <v>267</v>
      </c>
      <c r="C317" s="645" t="s">
        <v>303</v>
      </c>
      <c r="D317" s="644" t="s">
        <v>258</v>
      </c>
      <c r="E317" s="644" t="s">
        <v>14</v>
      </c>
      <c r="F317" s="644" t="s">
        <v>14</v>
      </c>
      <c r="G317" s="644" t="s">
        <v>2231</v>
      </c>
      <c r="H317" s="646">
        <v>1700200</v>
      </c>
      <c r="I317" s="647">
        <f t="shared" si="5"/>
        <v>1.7002E-3</v>
      </c>
      <c r="J317" s="648" t="s">
        <v>15</v>
      </c>
      <c r="K317" s="649"/>
      <c r="L317" s="645"/>
      <c r="M317" s="645"/>
      <c r="N317" s="649" t="s">
        <v>259</v>
      </c>
      <c r="O317" s="987"/>
    </row>
    <row r="318" spans="1:15" s="637" customFormat="1" ht="24">
      <c r="A318" s="638" t="s">
        <v>183</v>
      </c>
      <c r="B318" s="638" t="s">
        <v>267</v>
      </c>
      <c r="C318" s="639" t="s">
        <v>303</v>
      </c>
      <c r="D318" s="638" t="s">
        <v>258</v>
      </c>
      <c r="E318" s="638" t="s">
        <v>14</v>
      </c>
      <c r="F318" s="638" t="s">
        <v>14</v>
      </c>
      <c r="G318" s="638" t="s">
        <v>2231</v>
      </c>
      <c r="H318" s="640">
        <v>1650000</v>
      </c>
      <c r="I318" s="641">
        <f t="shared" si="5"/>
        <v>1.65E-3</v>
      </c>
      <c r="J318" s="642" t="s">
        <v>15</v>
      </c>
      <c r="K318" s="643"/>
      <c r="L318" s="639"/>
      <c r="M318" s="639"/>
      <c r="N318" s="643" t="s">
        <v>259</v>
      </c>
      <c r="O318" s="989"/>
    </row>
    <row r="319" spans="1:15" s="637" customFormat="1" ht="24">
      <c r="A319" s="644" t="s">
        <v>183</v>
      </c>
      <c r="B319" s="644" t="s">
        <v>267</v>
      </c>
      <c r="C319" s="645" t="s">
        <v>303</v>
      </c>
      <c r="D319" s="644" t="s">
        <v>258</v>
      </c>
      <c r="E319" s="644" t="s">
        <v>14</v>
      </c>
      <c r="F319" s="644" t="s">
        <v>14</v>
      </c>
      <c r="G319" s="644" t="s">
        <v>2231</v>
      </c>
      <c r="H319" s="646">
        <v>1061325</v>
      </c>
      <c r="I319" s="647">
        <f t="shared" si="5"/>
        <v>1.0613249999999999E-3</v>
      </c>
      <c r="J319" s="648" t="s">
        <v>15</v>
      </c>
      <c r="K319" s="649"/>
      <c r="L319" s="645"/>
      <c r="M319" s="645"/>
      <c r="N319" s="649" t="s">
        <v>259</v>
      </c>
      <c r="O319" s="987"/>
    </row>
    <row r="320" spans="1:15" s="637" customFormat="1" ht="24">
      <c r="A320" s="638" t="s">
        <v>183</v>
      </c>
      <c r="B320" s="638" t="s">
        <v>267</v>
      </c>
      <c r="C320" s="639" t="s">
        <v>303</v>
      </c>
      <c r="D320" s="638" t="s">
        <v>258</v>
      </c>
      <c r="E320" s="638" t="s">
        <v>14</v>
      </c>
      <c r="F320" s="638" t="s">
        <v>14</v>
      </c>
      <c r="G320" s="638" t="s">
        <v>2231</v>
      </c>
      <c r="H320" s="640">
        <v>2622650</v>
      </c>
      <c r="I320" s="641">
        <f t="shared" si="5"/>
        <v>2.6226499999999998E-3</v>
      </c>
      <c r="J320" s="642" t="s">
        <v>15</v>
      </c>
      <c r="K320" s="643"/>
      <c r="L320" s="639"/>
      <c r="M320" s="639"/>
      <c r="N320" s="643" t="s">
        <v>259</v>
      </c>
      <c r="O320" s="989"/>
    </row>
    <row r="321" spans="1:15" s="637" customFormat="1" ht="24">
      <c r="A321" s="644" t="s">
        <v>183</v>
      </c>
      <c r="B321" s="644" t="s">
        <v>267</v>
      </c>
      <c r="C321" s="645" t="s">
        <v>303</v>
      </c>
      <c r="D321" s="644" t="s">
        <v>258</v>
      </c>
      <c r="E321" s="644" t="s">
        <v>14</v>
      </c>
      <c r="F321" s="644" t="s">
        <v>14</v>
      </c>
      <c r="G321" s="644" t="s">
        <v>2231</v>
      </c>
      <c r="H321" s="646">
        <v>1036300</v>
      </c>
      <c r="I321" s="647">
        <f t="shared" si="5"/>
        <v>1.0363E-3</v>
      </c>
      <c r="J321" s="648" t="s">
        <v>15</v>
      </c>
      <c r="K321" s="649"/>
      <c r="L321" s="645"/>
      <c r="M321" s="645"/>
      <c r="N321" s="649" t="s">
        <v>259</v>
      </c>
      <c r="O321" s="987"/>
    </row>
    <row r="322" spans="1:15" s="637" customFormat="1" ht="24">
      <c r="A322" s="638" t="s">
        <v>183</v>
      </c>
      <c r="B322" s="638" t="s">
        <v>267</v>
      </c>
      <c r="C322" s="639" t="s">
        <v>303</v>
      </c>
      <c r="D322" s="638" t="s">
        <v>258</v>
      </c>
      <c r="E322" s="638" t="s">
        <v>14</v>
      </c>
      <c r="F322" s="638" t="s">
        <v>14</v>
      </c>
      <c r="G322" s="638" t="s">
        <v>2231</v>
      </c>
      <c r="H322" s="640">
        <v>2072800</v>
      </c>
      <c r="I322" s="641">
        <f t="shared" si="5"/>
        <v>2.0728000000000001E-3</v>
      </c>
      <c r="J322" s="642" t="s">
        <v>15</v>
      </c>
      <c r="K322" s="643"/>
      <c r="L322" s="639"/>
      <c r="M322" s="639"/>
      <c r="N322" s="643" t="s">
        <v>259</v>
      </c>
      <c r="O322" s="989"/>
    </row>
    <row r="323" spans="1:15" s="637" customFormat="1" ht="15">
      <c r="A323" s="644" t="s">
        <v>273</v>
      </c>
      <c r="B323" s="644" t="s">
        <v>267</v>
      </c>
      <c r="C323" s="645" t="s">
        <v>303</v>
      </c>
      <c r="D323" s="644" t="s">
        <v>258</v>
      </c>
      <c r="E323" s="644" t="s">
        <v>14</v>
      </c>
      <c r="F323" s="644" t="s">
        <v>15</v>
      </c>
      <c r="G323" s="644"/>
      <c r="H323" s="646">
        <v>450526</v>
      </c>
      <c r="I323" s="647">
        <f t="shared" ref="I323:I352" si="6">+H323/1000000000</f>
        <v>4.5052599999999998E-4</v>
      </c>
      <c r="J323" s="648" t="s">
        <v>15</v>
      </c>
      <c r="K323" s="649"/>
      <c r="L323" s="645"/>
      <c r="M323" s="645"/>
      <c r="N323" s="649" t="s">
        <v>259</v>
      </c>
      <c r="O323" s="987" t="s">
        <v>2211</v>
      </c>
    </row>
    <row r="324" spans="1:15" s="637" customFormat="1" ht="15">
      <c r="A324" s="638" t="s">
        <v>273</v>
      </c>
      <c r="B324" s="638" t="s">
        <v>267</v>
      </c>
      <c r="C324" s="639" t="s">
        <v>303</v>
      </c>
      <c r="D324" s="638" t="s">
        <v>258</v>
      </c>
      <c r="E324" s="638" t="s">
        <v>14</v>
      </c>
      <c r="F324" s="638" t="s">
        <v>15</v>
      </c>
      <c r="G324" s="638"/>
      <c r="H324" s="640">
        <v>238750</v>
      </c>
      <c r="I324" s="641">
        <f t="shared" si="6"/>
        <v>2.3875E-4</v>
      </c>
      <c r="J324" s="642" t="s">
        <v>15</v>
      </c>
      <c r="K324" s="643"/>
      <c r="L324" s="639"/>
      <c r="M324" s="639"/>
      <c r="N324" s="643" t="s">
        <v>259</v>
      </c>
      <c r="O324" s="989" t="s">
        <v>2211</v>
      </c>
    </row>
    <row r="325" spans="1:15" s="637" customFormat="1" ht="15">
      <c r="A325" s="644" t="s">
        <v>273</v>
      </c>
      <c r="B325" s="644" t="s">
        <v>267</v>
      </c>
      <c r="C325" s="645" t="s">
        <v>303</v>
      </c>
      <c r="D325" s="644" t="s">
        <v>258</v>
      </c>
      <c r="E325" s="644" t="s">
        <v>14</v>
      </c>
      <c r="F325" s="644" t="s">
        <v>15</v>
      </c>
      <c r="G325" s="644"/>
      <c r="H325" s="646">
        <v>407773</v>
      </c>
      <c r="I325" s="647">
        <f t="shared" si="6"/>
        <v>4.07773E-4</v>
      </c>
      <c r="J325" s="648" t="s">
        <v>15</v>
      </c>
      <c r="K325" s="649"/>
      <c r="L325" s="645"/>
      <c r="M325" s="645"/>
      <c r="N325" s="649" t="s">
        <v>259</v>
      </c>
      <c r="O325" s="987" t="s">
        <v>2211</v>
      </c>
    </row>
    <row r="326" spans="1:15" s="637" customFormat="1" ht="15">
      <c r="A326" s="638" t="s">
        <v>273</v>
      </c>
      <c r="B326" s="638" t="s">
        <v>267</v>
      </c>
      <c r="C326" s="639" t="s">
        <v>303</v>
      </c>
      <c r="D326" s="638" t="s">
        <v>258</v>
      </c>
      <c r="E326" s="638" t="s">
        <v>14</v>
      </c>
      <c r="F326" s="638" t="s">
        <v>15</v>
      </c>
      <c r="G326" s="638"/>
      <c r="H326" s="640">
        <v>165700</v>
      </c>
      <c r="I326" s="641">
        <f t="shared" si="6"/>
        <v>1.6569999999999999E-4</v>
      </c>
      <c r="J326" s="642" t="s">
        <v>15</v>
      </c>
      <c r="K326" s="643"/>
      <c r="L326" s="639"/>
      <c r="M326" s="639"/>
      <c r="N326" s="643" t="s">
        <v>259</v>
      </c>
      <c r="O326" s="989" t="s">
        <v>2211</v>
      </c>
    </row>
    <row r="327" spans="1:15" s="637" customFormat="1" ht="15">
      <c r="A327" s="644" t="s">
        <v>273</v>
      </c>
      <c r="B327" s="644" t="s">
        <v>267</v>
      </c>
      <c r="C327" s="645" t="s">
        <v>303</v>
      </c>
      <c r="D327" s="644" t="s">
        <v>258</v>
      </c>
      <c r="E327" s="644" t="s">
        <v>14</v>
      </c>
      <c r="F327" s="644" t="s">
        <v>15</v>
      </c>
      <c r="G327" s="644"/>
      <c r="H327" s="646">
        <v>285250</v>
      </c>
      <c r="I327" s="647">
        <f t="shared" si="6"/>
        <v>2.8525000000000002E-4</v>
      </c>
      <c r="J327" s="648" t="s">
        <v>15</v>
      </c>
      <c r="K327" s="649"/>
      <c r="L327" s="645"/>
      <c r="M327" s="645"/>
      <c r="N327" s="649" t="s">
        <v>259</v>
      </c>
      <c r="O327" s="987" t="s">
        <v>2211</v>
      </c>
    </row>
    <row r="328" spans="1:15" s="637" customFormat="1" ht="15">
      <c r="A328" s="638" t="s">
        <v>273</v>
      </c>
      <c r="B328" s="638" t="s">
        <v>267</v>
      </c>
      <c r="C328" s="639" t="s">
        <v>303</v>
      </c>
      <c r="D328" s="638" t="s">
        <v>258</v>
      </c>
      <c r="E328" s="638" t="s">
        <v>14</v>
      </c>
      <c r="F328" s="638" t="s">
        <v>15</v>
      </c>
      <c r="G328" s="638"/>
      <c r="H328" s="640">
        <v>295150</v>
      </c>
      <c r="I328" s="641">
        <f t="shared" si="6"/>
        <v>2.9514999999999999E-4</v>
      </c>
      <c r="J328" s="642" t="s">
        <v>15</v>
      </c>
      <c r="K328" s="643"/>
      <c r="L328" s="639"/>
      <c r="M328" s="639"/>
      <c r="N328" s="643" t="s">
        <v>259</v>
      </c>
      <c r="O328" s="989" t="s">
        <v>2211</v>
      </c>
    </row>
    <row r="329" spans="1:15" s="637" customFormat="1" ht="15">
      <c r="A329" s="644" t="s">
        <v>273</v>
      </c>
      <c r="B329" s="644" t="s">
        <v>267</v>
      </c>
      <c r="C329" s="645" t="s">
        <v>303</v>
      </c>
      <c r="D329" s="644" t="s">
        <v>258</v>
      </c>
      <c r="E329" s="644" t="s">
        <v>14</v>
      </c>
      <c r="F329" s="644" t="s">
        <v>15</v>
      </c>
      <c r="G329" s="644"/>
      <c r="H329" s="646">
        <v>295150</v>
      </c>
      <c r="I329" s="647">
        <f t="shared" si="6"/>
        <v>2.9514999999999999E-4</v>
      </c>
      <c r="J329" s="648" t="s">
        <v>15</v>
      </c>
      <c r="K329" s="649"/>
      <c r="L329" s="645"/>
      <c r="M329" s="645"/>
      <c r="N329" s="649" t="s">
        <v>259</v>
      </c>
      <c r="O329" s="987" t="s">
        <v>2211</v>
      </c>
    </row>
    <row r="330" spans="1:15" s="637" customFormat="1" ht="15">
      <c r="A330" s="638" t="s">
        <v>273</v>
      </c>
      <c r="B330" s="638" t="s">
        <v>267</v>
      </c>
      <c r="C330" s="639" t="s">
        <v>303</v>
      </c>
      <c r="D330" s="638" t="s">
        <v>258</v>
      </c>
      <c r="E330" s="638" t="s">
        <v>14</v>
      </c>
      <c r="F330" s="638" t="s">
        <v>15</v>
      </c>
      <c r="G330" s="638"/>
      <c r="H330" s="640">
        <v>165700</v>
      </c>
      <c r="I330" s="641">
        <f t="shared" si="6"/>
        <v>1.6569999999999999E-4</v>
      </c>
      <c r="J330" s="642" t="s">
        <v>15</v>
      </c>
      <c r="K330" s="643"/>
      <c r="L330" s="639"/>
      <c r="M330" s="639"/>
      <c r="N330" s="643" t="s">
        <v>259</v>
      </c>
      <c r="O330" s="989" t="s">
        <v>2211</v>
      </c>
    </row>
    <row r="331" spans="1:15" s="637" customFormat="1" ht="15">
      <c r="A331" s="644" t="s">
        <v>273</v>
      </c>
      <c r="B331" s="644" t="s">
        <v>267</v>
      </c>
      <c r="C331" s="645" t="s">
        <v>303</v>
      </c>
      <c r="D331" s="644" t="s">
        <v>258</v>
      </c>
      <c r="E331" s="644" t="s">
        <v>14</v>
      </c>
      <c r="F331" s="644" t="s">
        <v>15</v>
      </c>
      <c r="G331" s="644"/>
      <c r="H331" s="646">
        <v>407773</v>
      </c>
      <c r="I331" s="647">
        <f t="shared" si="6"/>
        <v>4.07773E-4</v>
      </c>
      <c r="J331" s="648" t="s">
        <v>15</v>
      </c>
      <c r="K331" s="649"/>
      <c r="L331" s="645"/>
      <c r="M331" s="645"/>
      <c r="N331" s="649" t="s">
        <v>259</v>
      </c>
      <c r="O331" s="987" t="s">
        <v>2211</v>
      </c>
    </row>
    <row r="332" spans="1:15" s="637" customFormat="1" ht="15">
      <c r="A332" s="638" t="s">
        <v>273</v>
      </c>
      <c r="B332" s="638" t="s">
        <v>267</v>
      </c>
      <c r="C332" s="639" t="s">
        <v>303</v>
      </c>
      <c r="D332" s="638" t="s">
        <v>258</v>
      </c>
      <c r="E332" s="638" t="s">
        <v>14</v>
      </c>
      <c r="F332" s="638" t="s">
        <v>15</v>
      </c>
      <c r="G332" s="638"/>
      <c r="H332" s="640">
        <v>238750</v>
      </c>
      <c r="I332" s="641">
        <f t="shared" si="6"/>
        <v>2.3875E-4</v>
      </c>
      <c r="J332" s="642" t="s">
        <v>15</v>
      </c>
      <c r="K332" s="643"/>
      <c r="L332" s="639"/>
      <c r="M332" s="639"/>
      <c r="N332" s="643" t="s">
        <v>259</v>
      </c>
      <c r="O332" s="989" t="s">
        <v>2211</v>
      </c>
    </row>
    <row r="333" spans="1:15" s="637" customFormat="1" ht="15">
      <c r="A333" s="644" t="s">
        <v>273</v>
      </c>
      <c r="B333" s="644" t="s">
        <v>267</v>
      </c>
      <c r="C333" s="645" t="s">
        <v>303</v>
      </c>
      <c r="D333" s="644" t="s">
        <v>258</v>
      </c>
      <c r="E333" s="644" t="s">
        <v>14</v>
      </c>
      <c r="F333" s="644" t="s">
        <v>15</v>
      </c>
      <c r="G333" s="644"/>
      <c r="H333" s="646">
        <v>450526</v>
      </c>
      <c r="I333" s="647">
        <f t="shared" si="6"/>
        <v>4.5052599999999998E-4</v>
      </c>
      <c r="J333" s="648" t="s">
        <v>15</v>
      </c>
      <c r="K333" s="649"/>
      <c r="L333" s="645"/>
      <c r="M333" s="645"/>
      <c r="N333" s="649" t="s">
        <v>259</v>
      </c>
      <c r="O333" s="987" t="s">
        <v>2211</v>
      </c>
    </row>
    <row r="334" spans="1:15" s="637" customFormat="1" ht="24">
      <c r="A334" s="638" t="s">
        <v>1436</v>
      </c>
      <c r="B334" s="638" t="s">
        <v>267</v>
      </c>
      <c r="C334" s="639" t="s">
        <v>303</v>
      </c>
      <c r="D334" s="638" t="s">
        <v>256</v>
      </c>
      <c r="E334" s="638" t="s">
        <v>14</v>
      </c>
      <c r="F334" s="638" t="s">
        <v>14</v>
      </c>
      <c r="G334" s="638" t="s">
        <v>2232</v>
      </c>
      <c r="H334" s="640">
        <v>3840525</v>
      </c>
      <c r="I334" s="641">
        <f t="shared" si="6"/>
        <v>3.840525E-3</v>
      </c>
      <c r="J334" s="642" t="s">
        <v>15</v>
      </c>
      <c r="K334" s="643"/>
      <c r="L334" s="639"/>
      <c r="M334" s="639"/>
      <c r="N334" s="643" t="s">
        <v>259</v>
      </c>
      <c r="O334" s="989"/>
    </row>
    <row r="335" spans="1:15" s="637" customFormat="1" ht="15">
      <c r="A335" s="644" t="s">
        <v>659</v>
      </c>
      <c r="B335" s="644" t="s">
        <v>267</v>
      </c>
      <c r="C335" s="645" t="s">
        <v>303</v>
      </c>
      <c r="D335" s="644" t="s">
        <v>1209</v>
      </c>
      <c r="E335" s="644" t="s">
        <v>15</v>
      </c>
      <c r="F335" s="644" t="s">
        <v>33</v>
      </c>
      <c r="G335" s="644"/>
      <c r="H335" s="646">
        <v>6825061</v>
      </c>
      <c r="I335" s="647">
        <f t="shared" si="6"/>
        <v>6.8250610000000003E-3</v>
      </c>
      <c r="J335" s="648" t="s">
        <v>15</v>
      </c>
      <c r="K335" s="649"/>
      <c r="L335" s="645"/>
      <c r="M335" s="645"/>
      <c r="N335" s="649" t="s">
        <v>259</v>
      </c>
    </row>
    <row r="336" spans="1:15" s="637" customFormat="1" ht="15">
      <c r="A336" s="638" t="s">
        <v>659</v>
      </c>
      <c r="B336" s="638" t="s">
        <v>267</v>
      </c>
      <c r="C336" s="639" t="s">
        <v>303</v>
      </c>
      <c r="D336" s="638" t="s">
        <v>1209</v>
      </c>
      <c r="E336" s="638" t="s">
        <v>15</v>
      </c>
      <c r="F336" s="638" t="s">
        <v>33</v>
      </c>
      <c r="G336" s="638"/>
      <c r="H336" s="640">
        <v>866700</v>
      </c>
      <c r="I336" s="641">
        <f t="shared" si="6"/>
        <v>8.6669999999999998E-4</v>
      </c>
      <c r="J336" s="642" t="s">
        <v>15</v>
      </c>
      <c r="K336" s="643"/>
      <c r="L336" s="639"/>
      <c r="M336" s="639"/>
      <c r="N336" s="643" t="s">
        <v>259</v>
      </c>
    </row>
    <row r="337" spans="1:15" s="637" customFormat="1" ht="15">
      <c r="A337" s="644" t="s">
        <v>659</v>
      </c>
      <c r="B337" s="644" t="s">
        <v>267</v>
      </c>
      <c r="C337" s="645" t="s">
        <v>303</v>
      </c>
      <c r="D337" s="644" t="s">
        <v>1209</v>
      </c>
      <c r="E337" s="644" t="s">
        <v>15</v>
      </c>
      <c r="F337" s="644" t="s">
        <v>33</v>
      </c>
      <c r="G337" s="644"/>
      <c r="H337" s="646">
        <v>7791000</v>
      </c>
      <c r="I337" s="647">
        <f t="shared" si="6"/>
        <v>7.7910000000000002E-3</v>
      </c>
      <c r="J337" s="648" t="s">
        <v>15</v>
      </c>
      <c r="K337" s="649"/>
      <c r="L337" s="645"/>
      <c r="M337" s="645"/>
      <c r="N337" s="649" t="s">
        <v>259</v>
      </c>
    </row>
    <row r="338" spans="1:15" s="637" customFormat="1" ht="15">
      <c r="A338" s="638" t="s">
        <v>659</v>
      </c>
      <c r="B338" s="638" t="s">
        <v>267</v>
      </c>
      <c r="C338" s="639" t="s">
        <v>303</v>
      </c>
      <c r="D338" s="638" t="s">
        <v>1209</v>
      </c>
      <c r="E338" s="638" t="s">
        <v>15</v>
      </c>
      <c r="F338" s="638" t="s">
        <v>33</v>
      </c>
      <c r="G338" s="638"/>
      <c r="H338" s="640">
        <v>1500000</v>
      </c>
      <c r="I338" s="641">
        <f t="shared" si="6"/>
        <v>1.5E-3</v>
      </c>
      <c r="J338" s="642" t="s">
        <v>15</v>
      </c>
      <c r="K338" s="643"/>
      <c r="L338" s="639"/>
      <c r="M338" s="639"/>
      <c r="N338" s="643" t="s">
        <v>259</v>
      </c>
    </row>
    <row r="339" spans="1:15" s="637" customFormat="1" ht="15">
      <c r="A339" s="644" t="s">
        <v>659</v>
      </c>
      <c r="B339" s="644" t="s">
        <v>267</v>
      </c>
      <c r="C339" s="645" t="s">
        <v>303</v>
      </c>
      <c r="D339" s="644" t="s">
        <v>1209</v>
      </c>
      <c r="E339" s="644" t="s">
        <v>15</v>
      </c>
      <c r="F339" s="644" t="s">
        <v>33</v>
      </c>
      <c r="G339" s="644"/>
      <c r="H339" s="646">
        <v>2696925</v>
      </c>
      <c r="I339" s="647">
        <f t="shared" si="6"/>
        <v>2.6969250000000002E-3</v>
      </c>
      <c r="J339" s="648" t="s">
        <v>15</v>
      </c>
      <c r="K339" s="649"/>
      <c r="L339" s="645"/>
      <c r="M339" s="645"/>
      <c r="N339" s="649" t="s">
        <v>259</v>
      </c>
    </row>
    <row r="340" spans="1:15" s="637" customFormat="1" ht="15">
      <c r="A340" s="638" t="s">
        <v>659</v>
      </c>
      <c r="B340" s="638" t="s">
        <v>267</v>
      </c>
      <c r="C340" s="639" t="s">
        <v>303</v>
      </c>
      <c r="D340" s="638" t="s">
        <v>247</v>
      </c>
      <c r="E340" s="638" t="s">
        <v>15</v>
      </c>
      <c r="F340" s="638" t="s">
        <v>33</v>
      </c>
      <c r="G340" s="638"/>
      <c r="H340" s="640">
        <v>1730305</v>
      </c>
      <c r="I340" s="641">
        <f t="shared" si="6"/>
        <v>1.7303049999999999E-3</v>
      </c>
      <c r="J340" s="642" t="s">
        <v>15</v>
      </c>
      <c r="K340" s="643"/>
      <c r="L340" s="639"/>
      <c r="M340" s="639"/>
      <c r="N340" s="643" t="s">
        <v>259</v>
      </c>
    </row>
    <row r="341" spans="1:15" s="637" customFormat="1" ht="15">
      <c r="A341" s="644" t="s">
        <v>659</v>
      </c>
      <c r="B341" s="644" t="s">
        <v>267</v>
      </c>
      <c r="C341" s="645" t="s">
        <v>303</v>
      </c>
      <c r="D341" s="644" t="s">
        <v>247</v>
      </c>
      <c r="E341" s="644" t="s">
        <v>15</v>
      </c>
      <c r="F341" s="644" t="s">
        <v>33</v>
      </c>
      <c r="G341" s="644"/>
      <c r="H341" s="646">
        <v>895691</v>
      </c>
      <c r="I341" s="647">
        <f t="shared" si="6"/>
        <v>8.95691E-4</v>
      </c>
      <c r="J341" s="648" t="s">
        <v>15</v>
      </c>
      <c r="K341" s="649"/>
      <c r="L341" s="645"/>
      <c r="M341" s="645"/>
      <c r="N341" s="649" t="s">
        <v>259</v>
      </c>
    </row>
    <row r="342" spans="1:15" s="637" customFormat="1" ht="15">
      <c r="A342" s="638" t="s">
        <v>659</v>
      </c>
      <c r="B342" s="638" t="s">
        <v>267</v>
      </c>
      <c r="C342" s="639" t="s">
        <v>303</v>
      </c>
      <c r="D342" s="638" t="s">
        <v>247</v>
      </c>
      <c r="E342" s="638" t="s">
        <v>15</v>
      </c>
      <c r="F342" s="638" t="s">
        <v>33</v>
      </c>
      <c r="G342" s="638"/>
      <c r="H342" s="640">
        <v>2251200</v>
      </c>
      <c r="I342" s="641">
        <f t="shared" si="6"/>
        <v>2.2512000000000001E-3</v>
      </c>
      <c r="J342" s="642" t="s">
        <v>15</v>
      </c>
      <c r="K342" s="643"/>
      <c r="L342" s="639"/>
      <c r="M342" s="639"/>
      <c r="N342" s="643" t="s">
        <v>259</v>
      </c>
    </row>
    <row r="343" spans="1:15" s="637" customFormat="1" ht="15">
      <c r="A343" s="644" t="s">
        <v>659</v>
      </c>
      <c r="B343" s="644" t="s">
        <v>267</v>
      </c>
      <c r="C343" s="645" t="s">
        <v>303</v>
      </c>
      <c r="D343" s="644" t="s">
        <v>247</v>
      </c>
      <c r="E343" s="644" t="s">
        <v>15</v>
      </c>
      <c r="F343" s="644" t="s">
        <v>33</v>
      </c>
      <c r="G343" s="644"/>
      <c r="H343" s="646">
        <v>1730305</v>
      </c>
      <c r="I343" s="647">
        <f t="shared" si="6"/>
        <v>1.7303049999999999E-3</v>
      </c>
      <c r="J343" s="648" t="s">
        <v>15</v>
      </c>
      <c r="K343" s="649"/>
      <c r="L343" s="645"/>
      <c r="M343" s="645"/>
      <c r="N343" s="649" t="s">
        <v>259</v>
      </c>
    </row>
    <row r="344" spans="1:15" s="637" customFormat="1" ht="15">
      <c r="A344" s="638" t="s">
        <v>659</v>
      </c>
      <c r="B344" s="638" t="s">
        <v>267</v>
      </c>
      <c r="C344" s="639" t="s">
        <v>303</v>
      </c>
      <c r="D344" s="638" t="s">
        <v>256</v>
      </c>
      <c r="E344" s="638" t="s">
        <v>14</v>
      </c>
      <c r="F344" s="638" t="s">
        <v>15</v>
      </c>
      <c r="G344" s="638"/>
      <c r="H344" s="640">
        <v>7500000</v>
      </c>
      <c r="I344" s="641">
        <f t="shared" si="6"/>
        <v>7.4999999999999997E-3</v>
      </c>
      <c r="J344" s="642" t="s">
        <v>15</v>
      </c>
      <c r="K344" s="643"/>
      <c r="L344" s="639"/>
      <c r="M344" s="639"/>
      <c r="N344" s="643" t="s">
        <v>259</v>
      </c>
      <c r="O344" s="989" t="s">
        <v>2211</v>
      </c>
    </row>
    <row r="345" spans="1:15" s="637" customFormat="1" ht="15">
      <c r="A345" s="644" t="s">
        <v>659</v>
      </c>
      <c r="B345" s="644" t="s">
        <v>267</v>
      </c>
      <c r="C345" s="645" t="s">
        <v>303</v>
      </c>
      <c r="D345" s="644" t="s">
        <v>258</v>
      </c>
      <c r="E345" s="644" t="s">
        <v>14</v>
      </c>
      <c r="F345" s="644" t="s">
        <v>15</v>
      </c>
      <c r="G345" s="644"/>
      <c r="H345" s="646">
        <v>608563</v>
      </c>
      <c r="I345" s="647">
        <f t="shared" si="6"/>
        <v>6.0856300000000001E-4</v>
      </c>
      <c r="J345" s="648" t="s">
        <v>15</v>
      </c>
      <c r="K345" s="649"/>
      <c r="L345" s="645"/>
      <c r="M345" s="645"/>
      <c r="N345" s="649" t="s">
        <v>259</v>
      </c>
      <c r="O345" s="987" t="s">
        <v>2211</v>
      </c>
    </row>
    <row r="346" spans="1:15" s="637" customFormat="1" ht="15">
      <c r="A346" s="638" t="s">
        <v>659</v>
      </c>
      <c r="B346" s="638" t="s">
        <v>267</v>
      </c>
      <c r="C346" s="639" t="s">
        <v>303</v>
      </c>
      <c r="D346" s="638" t="s">
        <v>258</v>
      </c>
      <c r="E346" s="638" t="s">
        <v>14</v>
      </c>
      <c r="F346" s="638" t="s">
        <v>15</v>
      </c>
      <c r="G346" s="638"/>
      <c r="H346" s="640">
        <v>1104212</v>
      </c>
      <c r="I346" s="641">
        <f t="shared" si="6"/>
        <v>1.104212E-3</v>
      </c>
      <c r="J346" s="642" t="s">
        <v>15</v>
      </c>
      <c r="K346" s="643"/>
      <c r="L346" s="639"/>
      <c r="M346" s="639"/>
      <c r="N346" s="643" t="s">
        <v>259</v>
      </c>
      <c r="O346" s="989" t="s">
        <v>2211</v>
      </c>
    </row>
    <row r="347" spans="1:15" s="637" customFormat="1" ht="15">
      <c r="A347" s="644" t="s">
        <v>659</v>
      </c>
      <c r="B347" s="644" t="s">
        <v>267</v>
      </c>
      <c r="C347" s="645" t="s">
        <v>303</v>
      </c>
      <c r="D347" s="644" t="s">
        <v>258</v>
      </c>
      <c r="E347" s="644" t="s">
        <v>14</v>
      </c>
      <c r="F347" s="644" t="s">
        <v>15</v>
      </c>
      <c r="G347" s="644"/>
      <c r="H347" s="646">
        <v>632152</v>
      </c>
      <c r="I347" s="647">
        <f t="shared" si="6"/>
        <v>6.3215199999999997E-4</v>
      </c>
      <c r="J347" s="648" t="s">
        <v>15</v>
      </c>
      <c r="K347" s="649"/>
      <c r="L347" s="645"/>
      <c r="M347" s="645"/>
      <c r="N347" s="649" t="s">
        <v>259</v>
      </c>
      <c r="O347" s="987" t="s">
        <v>2211</v>
      </c>
    </row>
    <row r="348" spans="1:15" s="637" customFormat="1" ht="15">
      <c r="A348" s="638" t="s">
        <v>659</v>
      </c>
      <c r="B348" s="638" t="s">
        <v>267</v>
      </c>
      <c r="C348" s="639" t="s">
        <v>303</v>
      </c>
      <c r="D348" s="638" t="s">
        <v>258</v>
      </c>
      <c r="E348" s="638" t="s">
        <v>14</v>
      </c>
      <c r="F348" s="638" t="s">
        <v>15</v>
      </c>
      <c r="G348" s="638"/>
      <c r="H348" s="640">
        <v>608563</v>
      </c>
      <c r="I348" s="641">
        <f t="shared" si="6"/>
        <v>6.0856300000000001E-4</v>
      </c>
      <c r="J348" s="642" t="s">
        <v>15</v>
      </c>
      <c r="K348" s="643"/>
      <c r="L348" s="639"/>
      <c r="M348" s="639"/>
      <c r="N348" s="643" t="s">
        <v>259</v>
      </c>
      <c r="O348" s="989" t="s">
        <v>2211</v>
      </c>
    </row>
    <row r="349" spans="1:15" s="637" customFormat="1" ht="15">
      <c r="A349" s="638" t="s">
        <v>1438</v>
      </c>
      <c r="B349" s="638" t="s">
        <v>267</v>
      </c>
      <c r="C349" s="639" t="s">
        <v>303</v>
      </c>
      <c r="D349" s="638" t="s">
        <v>260</v>
      </c>
      <c r="E349" s="638" t="s">
        <v>14</v>
      </c>
      <c r="F349" s="638" t="s">
        <v>15</v>
      </c>
      <c r="G349" s="638"/>
      <c r="H349" s="640">
        <v>903000</v>
      </c>
      <c r="I349" s="641">
        <f t="shared" si="6"/>
        <v>9.0300000000000005E-4</v>
      </c>
      <c r="J349" s="642" t="s">
        <v>15</v>
      </c>
      <c r="K349" s="643"/>
      <c r="L349" s="639"/>
      <c r="M349" s="639"/>
      <c r="N349" s="643" t="s">
        <v>259</v>
      </c>
      <c r="O349" s="989" t="s">
        <v>2211</v>
      </c>
    </row>
    <row r="350" spans="1:15" s="637" customFormat="1" ht="15">
      <c r="A350" s="644" t="s">
        <v>1438</v>
      </c>
      <c r="B350" s="644" t="s">
        <v>267</v>
      </c>
      <c r="C350" s="645" t="s">
        <v>303</v>
      </c>
      <c r="D350" s="644" t="s">
        <v>260</v>
      </c>
      <c r="E350" s="644" t="s">
        <v>14</v>
      </c>
      <c r="F350" s="644" t="s">
        <v>15</v>
      </c>
      <c r="G350" s="644"/>
      <c r="H350" s="646">
        <v>903000</v>
      </c>
      <c r="I350" s="647">
        <f t="shared" si="6"/>
        <v>9.0300000000000005E-4</v>
      </c>
      <c r="J350" s="648" t="s">
        <v>15</v>
      </c>
      <c r="K350" s="649"/>
      <c r="L350" s="645"/>
      <c r="M350" s="645"/>
      <c r="N350" s="649" t="s">
        <v>259</v>
      </c>
      <c r="O350" s="987" t="s">
        <v>2211</v>
      </c>
    </row>
    <row r="351" spans="1:15" s="637" customFormat="1" ht="15">
      <c r="A351" s="638" t="s">
        <v>1438</v>
      </c>
      <c r="B351" s="638" t="s">
        <v>267</v>
      </c>
      <c r="C351" s="639" t="s">
        <v>303</v>
      </c>
      <c r="D351" s="638" t="s">
        <v>260</v>
      </c>
      <c r="E351" s="638" t="s">
        <v>14</v>
      </c>
      <c r="F351" s="638" t="s">
        <v>15</v>
      </c>
      <c r="G351" s="638"/>
      <c r="H351" s="640">
        <v>750000</v>
      </c>
      <c r="I351" s="641">
        <f t="shared" si="6"/>
        <v>7.5000000000000002E-4</v>
      </c>
      <c r="J351" s="642" t="s">
        <v>15</v>
      </c>
      <c r="K351" s="643"/>
      <c r="L351" s="639"/>
      <c r="M351" s="639"/>
      <c r="N351" s="643" t="s">
        <v>259</v>
      </c>
      <c r="O351" s="989" t="s">
        <v>2211</v>
      </c>
    </row>
    <row r="352" spans="1:15" s="637" customFormat="1" ht="15">
      <c r="A352" s="644" t="s">
        <v>1438</v>
      </c>
      <c r="B352" s="644" t="s">
        <v>267</v>
      </c>
      <c r="C352" s="645" t="s">
        <v>303</v>
      </c>
      <c r="D352" s="644" t="s">
        <v>260</v>
      </c>
      <c r="E352" s="644" t="s">
        <v>14</v>
      </c>
      <c r="F352" s="644" t="s">
        <v>15</v>
      </c>
      <c r="G352" s="644"/>
      <c r="H352" s="646">
        <v>1000000</v>
      </c>
      <c r="I352" s="647">
        <f t="shared" si="6"/>
        <v>1E-3</v>
      </c>
      <c r="J352" s="648" t="s">
        <v>15</v>
      </c>
      <c r="K352" s="649"/>
      <c r="L352" s="645"/>
      <c r="M352" s="645"/>
      <c r="N352" s="649" t="s">
        <v>259</v>
      </c>
      <c r="O352" s="987" t="s">
        <v>2211</v>
      </c>
    </row>
    <row r="353" spans="1:15" s="637" customFormat="1" ht="15">
      <c r="A353" s="644" t="s">
        <v>1426</v>
      </c>
      <c r="B353" s="644" t="s">
        <v>267</v>
      </c>
      <c r="C353" s="645" t="s">
        <v>303</v>
      </c>
      <c r="D353" s="644" t="s">
        <v>256</v>
      </c>
      <c r="E353" s="644" t="s">
        <v>14</v>
      </c>
      <c r="F353" s="644" t="s">
        <v>14</v>
      </c>
      <c r="G353" s="644" t="s">
        <v>2214</v>
      </c>
      <c r="H353" s="646">
        <v>1964000</v>
      </c>
      <c r="I353" s="647">
        <f t="shared" ref="I353:I412" si="7">+H353/1000000000</f>
        <v>1.964E-3</v>
      </c>
      <c r="J353" s="648" t="s">
        <v>15</v>
      </c>
      <c r="K353" s="649"/>
      <c r="L353" s="645"/>
      <c r="M353" s="645"/>
      <c r="N353" s="649" t="s">
        <v>259</v>
      </c>
    </row>
    <row r="354" spans="1:15" s="637" customFormat="1" ht="15">
      <c r="A354" s="638" t="s">
        <v>1426</v>
      </c>
      <c r="B354" s="638" t="s">
        <v>267</v>
      </c>
      <c r="C354" s="639" t="s">
        <v>303</v>
      </c>
      <c r="D354" s="638" t="s">
        <v>256</v>
      </c>
      <c r="E354" s="638" t="s">
        <v>14</v>
      </c>
      <c r="F354" s="638" t="s">
        <v>14</v>
      </c>
      <c r="G354" s="638" t="s">
        <v>2214</v>
      </c>
      <c r="H354" s="640">
        <v>7365000</v>
      </c>
      <c r="I354" s="641">
        <f t="shared" si="7"/>
        <v>7.365E-3</v>
      </c>
      <c r="J354" s="642" t="s">
        <v>15</v>
      </c>
      <c r="K354" s="643"/>
      <c r="L354" s="639"/>
      <c r="M354" s="639"/>
      <c r="N354" s="643" t="s">
        <v>259</v>
      </c>
    </row>
    <row r="355" spans="1:15" s="637" customFormat="1" ht="15">
      <c r="A355" s="644" t="s">
        <v>1420</v>
      </c>
      <c r="B355" s="644" t="s">
        <v>267</v>
      </c>
      <c r="C355" s="645" t="s">
        <v>303</v>
      </c>
      <c r="D355" s="644" t="s">
        <v>256</v>
      </c>
      <c r="E355" s="644" t="s">
        <v>14</v>
      </c>
      <c r="F355" s="644" t="s">
        <v>14</v>
      </c>
      <c r="G355" s="1022" t="s">
        <v>2242</v>
      </c>
      <c r="H355" s="646">
        <v>2964000</v>
      </c>
      <c r="I355" s="647">
        <f t="shared" si="7"/>
        <v>2.9640000000000001E-3</v>
      </c>
      <c r="J355" s="648" t="s">
        <v>15</v>
      </c>
      <c r="K355" s="649"/>
      <c r="L355" s="645"/>
      <c r="M355" s="645"/>
      <c r="N355" s="649" t="s">
        <v>259</v>
      </c>
      <c r="O355" s="987" t="s">
        <v>2238</v>
      </c>
    </row>
    <row r="356" spans="1:15" s="637" customFormat="1" ht="15">
      <c r="A356" s="638" t="s">
        <v>1420</v>
      </c>
      <c r="B356" s="638" t="s">
        <v>267</v>
      </c>
      <c r="C356" s="639" t="s">
        <v>303</v>
      </c>
      <c r="D356" s="638" t="s">
        <v>256</v>
      </c>
      <c r="E356" s="638" t="s">
        <v>14</v>
      </c>
      <c r="F356" s="638" t="s">
        <v>14</v>
      </c>
      <c r="G356" s="1023" t="s">
        <v>2244</v>
      </c>
      <c r="H356" s="640">
        <v>3000000</v>
      </c>
      <c r="I356" s="641">
        <f t="shared" si="7"/>
        <v>3.0000000000000001E-3</v>
      </c>
      <c r="J356" s="642" t="s">
        <v>15</v>
      </c>
      <c r="K356" s="643"/>
      <c r="L356" s="639"/>
      <c r="M356" s="639"/>
      <c r="N356" s="643" t="s">
        <v>259</v>
      </c>
      <c r="O356" s="989" t="s">
        <v>2238</v>
      </c>
    </row>
    <row r="357" spans="1:15" s="637" customFormat="1" ht="15">
      <c r="A357" s="644" t="s">
        <v>1420</v>
      </c>
      <c r="B357" s="644" t="s">
        <v>267</v>
      </c>
      <c r="C357" s="645" t="s">
        <v>303</v>
      </c>
      <c r="D357" s="644" t="s">
        <v>256</v>
      </c>
      <c r="E357" s="644" t="s">
        <v>14</v>
      </c>
      <c r="F357" s="644" t="s">
        <v>14</v>
      </c>
      <c r="G357" s="1022" t="s">
        <v>2240</v>
      </c>
      <c r="H357" s="646">
        <v>1872000</v>
      </c>
      <c r="I357" s="647">
        <f t="shared" si="7"/>
        <v>1.872E-3</v>
      </c>
      <c r="J357" s="648" t="s">
        <v>15</v>
      </c>
      <c r="K357" s="649"/>
      <c r="L357" s="645"/>
      <c r="M357" s="645"/>
      <c r="N357" s="649" t="s">
        <v>259</v>
      </c>
      <c r="O357" s="987" t="s">
        <v>2238</v>
      </c>
    </row>
    <row r="358" spans="1:15" s="637" customFormat="1" ht="15">
      <c r="A358" s="638" t="s">
        <v>1420</v>
      </c>
      <c r="B358" s="638" t="s">
        <v>267</v>
      </c>
      <c r="C358" s="639" t="s">
        <v>303</v>
      </c>
      <c r="D358" s="638" t="s">
        <v>256</v>
      </c>
      <c r="E358" s="638" t="s">
        <v>14</v>
      </c>
      <c r="F358" s="638" t="s">
        <v>14</v>
      </c>
      <c r="G358" s="1023" t="s">
        <v>2241</v>
      </c>
      <c r="H358" s="640">
        <v>2778000</v>
      </c>
      <c r="I358" s="641">
        <f t="shared" si="7"/>
        <v>2.7780000000000001E-3</v>
      </c>
      <c r="J358" s="642" t="s">
        <v>15</v>
      </c>
      <c r="K358" s="643"/>
      <c r="L358" s="639"/>
      <c r="M358" s="639"/>
      <c r="N358" s="643" t="s">
        <v>259</v>
      </c>
      <c r="O358" s="989" t="s">
        <v>2238</v>
      </c>
    </row>
    <row r="359" spans="1:15" s="637" customFormat="1" ht="15">
      <c r="A359" s="644" t="s">
        <v>1420</v>
      </c>
      <c r="B359" s="644" t="s">
        <v>267</v>
      </c>
      <c r="C359" s="645" t="s">
        <v>303</v>
      </c>
      <c r="D359" s="644" t="s">
        <v>256</v>
      </c>
      <c r="E359" s="644" t="s">
        <v>14</v>
      </c>
      <c r="F359" s="644" t="s">
        <v>14</v>
      </c>
      <c r="G359" s="1022" t="s">
        <v>2243</v>
      </c>
      <c r="H359" s="646">
        <v>2982000</v>
      </c>
      <c r="I359" s="647">
        <f t="shared" si="7"/>
        <v>2.9819999999999998E-3</v>
      </c>
      <c r="J359" s="648" t="s">
        <v>15</v>
      </c>
      <c r="K359" s="649"/>
      <c r="L359" s="645"/>
      <c r="M359" s="645"/>
      <c r="N359" s="649" t="s">
        <v>259</v>
      </c>
      <c r="O359" s="987" t="s">
        <v>2238</v>
      </c>
    </row>
    <row r="360" spans="1:15" s="637" customFormat="1" ht="15">
      <c r="A360" s="644" t="s">
        <v>1411</v>
      </c>
      <c r="B360" s="644" t="s">
        <v>267</v>
      </c>
      <c r="C360" s="645" t="s">
        <v>303</v>
      </c>
      <c r="D360" s="644" t="s">
        <v>260</v>
      </c>
      <c r="E360" s="644" t="s">
        <v>14</v>
      </c>
      <c r="F360" s="644" t="s">
        <v>15</v>
      </c>
      <c r="G360" s="644"/>
      <c r="H360" s="646">
        <v>1491000</v>
      </c>
      <c r="I360" s="647">
        <f t="shared" si="7"/>
        <v>1.4909999999999999E-3</v>
      </c>
      <c r="J360" s="648" t="s">
        <v>15</v>
      </c>
      <c r="K360" s="649"/>
      <c r="L360" s="645"/>
      <c r="M360" s="645"/>
      <c r="N360" s="649" t="s">
        <v>259</v>
      </c>
      <c r="O360" s="649" t="s">
        <v>2215</v>
      </c>
    </row>
    <row r="361" spans="1:15" s="637" customFormat="1" ht="15">
      <c r="A361" s="638" t="s">
        <v>271</v>
      </c>
      <c r="B361" s="638" t="s">
        <v>267</v>
      </c>
      <c r="C361" s="639" t="s">
        <v>303</v>
      </c>
      <c r="D361" s="638" t="s">
        <v>255</v>
      </c>
      <c r="E361" s="638" t="s">
        <v>15</v>
      </c>
      <c r="F361" s="638" t="s">
        <v>33</v>
      </c>
      <c r="G361" s="638"/>
      <c r="H361" s="640">
        <v>2250</v>
      </c>
      <c r="I361" s="641">
        <f t="shared" si="7"/>
        <v>2.2500000000000001E-6</v>
      </c>
      <c r="J361" s="642" t="s">
        <v>15</v>
      </c>
      <c r="K361" s="643"/>
      <c r="L361" s="639"/>
      <c r="M361" s="639"/>
      <c r="N361" s="643" t="s">
        <v>259</v>
      </c>
    </row>
    <row r="362" spans="1:15" s="637" customFormat="1" ht="15">
      <c r="A362" s="644" t="s">
        <v>271</v>
      </c>
      <c r="B362" s="644" t="s">
        <v>267</v>
      </c>
      <c r="C362" s="645" t="s">
        <v>303</v>
      </c>
      <c r="D362" s="644" t="s">
        <v>255</v>
      </c>
      <c r="E362" s="644" t="s">
        <v>15</v>
      </c>
      <c r="F362" s="644" t="s">
        <v>33</v>
      </c>
      <c r="G362" s="644"/>
      <c r="H362" s="646">
        <v>2250</v>
      </c>
      <c r="I362" s="647">
        <f t="shared" si="7"/>
        <v>2.2500000000000001E-6</v>
      </c>
      <c r="J362" s="648" t="s">
        <v>15</v>
      </c>
      <c r="K362" s="649"/>
      <c r="L362" s="645"/>
      <c r="M362" s="645"/>
      <c r="N362" s="649" t="s">
        <v>259</v>
      </c>
    </row>
    <row r="363" spans="1:15" s="637" customFormat="1" ht="15">
      <c r="A363" s="638" t="s">
        <v>271</v>
      </c>
      <c r="B363" s="638" t="s">
        <v>267</v>
      </c>
      <c r="C363" s="639" t="s">
        <v>303</v>
      </c>
      <c r="D363" s="638" t="s">
        <v>255</v>
      </c>
      <c r="E363" s="638" t="s">
        <v>15</v>
      </c>
      <c r="F363" s="638" t="s">
        <v>33</v>
      </c>
      <c r="G363" s="638"/>
      <c r="H363" s="640">
        <v>2250</v>
      </c>
      <c r="I363" s="641">
        <f t="shared" si="7"/>
        <v>2.2500000000000001E-6</v>
      </c>
      <c r="J363" s="642" t="s">
        <v>15</v>
      </c>
      <c r="K363" s="643"/>
      <c r="L363" s="639"/>
      <c r="M363" s="639"/>
      <c r="N363" s="643" t="s">
        <v>259</v>
      </c>
    </row>
    <row r="364" spans="1:15" s="637" customFormat="1" ht="15">
      <c r="A364" s="644" t="s">
        <v>271</v>
      </c>
      <c r="B364" s="644" t="s">
        <v>267</v>
      </c>
      <c r="C364" s="645" t="s">
        <v>303</v>
      </c>
      <c r="D364" s="644" t="s">
        <v>255</v>
      </c>
      <c r="E364" s="644" t="s">
        <v>15</v>
      </c>
      <c r="F364" s="644" t="s">
        <v>33</v>
      </c>
      <c r="G364" s="644"/>
      <c r="H364" s="646">
        <v>2250</v>
      </c>
      <c r="I364" s="647">
        <f t="shared" si="7"/>
        <v>2.2500000000000001E-6</v>
      </c>
      <c r="J364" s="648" t="s">
        <v>15</v>
      </c>
      <c r="K364" s="649"/>
      <c r="L364" s="645"/>
      <c r="M364" s="645"/>
      <c r="N364" s="649" t="s">
        <v>259</v>
      </c>
    </row>
    <row r="365" spans="1:15" s="637" customFormat="1" ht="15">
      <c r="A365" s="638" t="s">
        <v>271</v>
      </c>
      <c r="B365" s="638" t="s">
        <v>267</v>
      </c>
      <c r="C365" s="639" t="s">
        <v>303</v>
      </c>
      <c r="D365" s="638" t="s">
        <v>255</v>
      </c>
      <c r="E365" s="638" t="s">
        <v>15</v>
      </c>
      <c r="F365" s="638" t="s">
        <v>33</v>
      </c>
      <c r="G365" s="638"/>
      <c r="H365" s="640">
        <v>2250</v>
      </c>
      <c r="I365" s="641">
        <f t="shared" si="7"/>
        <v>2.2500000000000001E-6</v>
      </c>
      <c r="J365" s="642" t="s">
        <v>15</v>
      </c>
      <c r="K365" s="643"/>
      <c r="L365" s="639"/>
      <c r="M365" s="639"/>
      <c r="N365" s="643" t="s">
        <v>259</v>
      </c>
    </row>
    <row r="366" spans="1:15" s="637" customFormat="1" ht="15">
      <c r="A366" s="644" t="s">
        <v>271</v>
      </c>
      <c r="B366" s="644" t="s">
        <v>267</v>
      </c>
      <c r="C366" s="645" t="s">
        <v>303</v>
      </c>
      <c r="D366" s="644" t="s">
        <v>255</v>
      </c>
      <c r="E366" s="644" t="s">
        <v>15</v>
      </c>
      <c r="F366" s="644" t="s">
        <v>33</v>
      </c>
      <c r="G366" s="644"/>
      <c r="H366" s="646">
        <v>2250</v>
      </c>
      <c r="I366" s="647">
        <f t="shared" si="7"/>
        <v>2.2500000000000001E-6</v>
      </c>
      <c r="J366" s="648" t="s">
        <v>15</v>
      </c>
      <c r="K366" s="649"/>
      <c r="L366" s="645"/>
      <c r="M366" s="645"/>
      <c r="N366" s="649" t="s">
        <v>259</v>
      </c>
    </row>
    <row r="367" spans="1:15" s="637" customFormat="1" ht="15">
      <c r="A367" s="638" t="s">
        <v>271</v>
      </c>
      <c r="B367" s="638" t="s">
        <v>267</v>
      </c>
      <c r="C367" s="639" t="s">
        <v>303</v>
      </c>
      <c r="D367" s="638" t="s">
        <v>255</v>
      </c>
      <c r="E367" s="638" t="s">
        <v>15</v>
      </c>
      <c r="F367" s="638" t="s">
        <v>33</v>
      </c>
      <c r="G367" s="638"/>
      <c r="H367" s="640">
        <v>2250</v>
      </c>
      <c r="I367" s="641">
        <f t="shared" si="7"/>
        <v>2.2500000000000001E-6</v>
      </c>
      <c r="J367" s="642" t="s">
        <v>15</v>
      </c>
      <c r="K367" s="643"/>
      <c r="L367" s="639"/>
      <c r="M367" s="639"/>
      <c r="N367" s="643" t="s">
        <v>259</v>
      </c>
    </row>
    <row r="368" spans="1:15" s="637" customFormat="1" ht="15">
      <c r="A368" s="644" t="s">
        <v>271</v>
      </c>
      <c r="B368" s="644" t="s">
        <v>267</v>
      </c>
      <c r="C368" s="645" t="s">
        <v>303</v>
      </c>
      <c r="D368" s="644" t="s">
        <v>257</v>
      </c>
      <c r="E368" s="644" t="s">
        <v>15</v>
      </c>
      <c r="F368" s="644" t="s">
        <v>33</v>
      </c>
      <c r="G368" s="644"/>
      <c r="H368" s="646">
        <v>1500</v>
      </c>
      <c r="I368" s="647">
        <f t="shared" si="7"/>
        <v>1.5E-6</v>
      </c>
      <c r="J368" s="648" t="s">
        <v>15</v>
      </c>
      <c r="K368" s="649"/>
      <c r="L368" s="645"/>
      <c r="M368" s="645"/>
      <c r="N368" s="649" t="s">
        <v>259</v>
      </c>
    </row>
    <row r="369" spans="1:15" s="637" customFormat="1" ht="15">
      <c r="A369" s="638" t="s">
        <v>271</v>
      </c>
      <c r="B369" s="638" t="s">
        <v>267</v>
      </c>
      <c r="C369" s="639" t="s">
        <v>303</v>
      </c>
      <c r="D369" s="638" t="s">
        <v>257</v>
      </c>
      <c r="E369" s="638" t="s">
        <v>15</v>
      </c>
      <c r="F369" s="638" t="s">
        <v>33</v>
      </c>
      <c r="G369" s="638"/>
      <c r="H369" s="640">
        <v>1500</v>
      </c>
      <c r="I369" s="641">
        <f t="shared" si="7"/>
        <v>1.5E-6</v>
      </c>
      <c r="J369" s="642" t="s">
        <v>15</v>
      </c>
      <c r="K369" s="643"/>
      <c r="L369" s="639"/>
      <c r="M369" s="639"/>
      <c r="N369" s="643" t="s">
        <v>259</v>
      </c>
    </row>
    <row r="370" spans="1:15" s="637" customFormat="1" ht="15">
      <c r="A370" s="644" t="s">
        <v>271</v>
      </c>
      <c r="B370" s="644" t="s">
        <v>267</v>
      </c>
      <c r="C370" s="645" t="s">
        <v>303</v>
      </c>
      <c r="D370" s="644" t="s">
        <v>257</v>
      </c>
      <c r="E370" s="644" t="s">
        <v>15</v>
      </c>
      <c r="F370" s="644" t="s">
        <v>33</v>
      </c>
      <c r="G370" s="644"/>
      <c r="H370" s="646">
        <v>1500</v>
      </c>
      <c r="I370" s="647">
        <f t="shared" si="7"/>
        <v>1.5E-6</v>
      </c>
      <c r="J370" s="648" t="s">
        <v>15</v>
      </c>
      <c r="K370" s="649"/>
      <c r="L370" s="645"/>
      <c r="M370" s="645"/>
      <c r="N370" s="649" t="s">
        <v>259</v>
      </c>
    </row>
    <row r="371" spans="1:15" s="637" customFormat="1" ht="15">
      <c r="A371" s="638" t="s">
        <v>271</v>
      </c>
      <c r="B371" s="638" t="s">
        <v>267</v>
      </c>
      <c r="C371" s="639" t="s">
        <v>303</v>
      </c>
      <c r="D371" s="638" t="s">
        <v>257</v>
      </c>
      <c r="E371" s="638" t="s">
        <v>15</v>
      </c>
      <c r="F371" s="638" t="s">
        <v>33</v>
      </c>
      <c r="G371" s="638"/>
      <c r="H371" s="640">
        <v>1500</v>
      </c>
      <c r="I371" s="641">
        <f t="shared" si="7"/>
        <v>1.5E-6</v>
      </c>
      <c r="J371" s="642" t="s">
        <v>15</v>
      </c>
      <c r="K371" s="643"/>
      <c r="L371" s="639"/>
      <c r="M371" s="639"/>
      <c r="N371" s="643" t="s">
        <v>259</v>
      </c>
    </row>
    <row r="372" spans="1:15" s="637" customFormat="1" ht="15">
      <c r="A372" s="644" t="s">
        <v>271</v>
      </c>
      <c r="B372" s="644" t="s">
        <v>267</v>
      </c>
      <c r="C372" s="645" t="s">
        <v>303</v>
      </c>
      <c r="D372" s="644" t="s">
        <v>257</v>
      </c>
      <c r="E372" s="644" t="s">
        <v>15</v>
      </c>
      <c r="F372" s="644" t="s">
        <v>33</v>
      </c>
      <c r="G372" s="644"/>
      <c r="H372" s="646">
        <v>1500</v>
      </c>
      <c r="I372" s="647">
        <f t="shared" si="7"/>
        <v>1.5E-6</v>
      </c>
      <c r="J372" s="648" t="s">
        <v>15</v>
      </c>
      <c r="K372" s="649"/>
      <c r="L372" s="645"/>
      <c r="M372" s="645"/>
      <c r="N372" s="649" t="s">
        <v>259</v>
      </c>
    </row>
    <row r="373" spans="1:15" s="637" customFormat="1" ht="15">
      <c r="A373" s="638" t="s">
        <v>271</v>
      </c>
      <c r="B373" s="638" t="s">
        <v>267</v>
      </c>
      <c r="C373" s="639" t="s">
        <v>303</v>
      </c>
      <c r="D373" s="638" t="s">
        <v>257</v>
      </c>
      <c r="E373" s="638" t="s">
        <v>15</v>
      </c>
      <c r="F373" s="638" t="s">
        <v>33</v>
      </c>
      <c r="G373" s="638"/>
      <c r="H373" s="640">
        <v>1500</v>
      </c>
      <c r="I373" s="641">
        <f t="shared" si="7"/>
        <v>1.5E-6</v>
      </c>
      <c r="J373" s="642" t="s">
        <v>15</v>
      </c>
      <c r="K373" s="643"/>
      <c r="L373" s="639"/>
      <c r="M373" s="639"/>
      <c r="N373" s="643" t="s">
        <v>259</v>
      </c>
    </row>
    <row r="374" spans="1:15" s="637" customFormat="1" ht="15">
      <c r="A374" s="644" t="s">
        <v>271</v>
      </c>
      <c r="B374" s="644" t="s">
        <v>267</v>
      </c>
      <c r="C374" s="645" t="s">
        <v>303</v>
      </c>
      <c r="D374" s="644" t="s">
        <v>257</v>
      </c>
      <c r="E374" s="644" t="s">
        <v>15</v>
      </c>
      <c r="F374" s="644" t="s">
        <v>33</v>
      </c>
      <c r="G374" s="644"/>
      <c r="H374" s="646">
        <v>1500</v>
      </c>
      <c r="I374" s="647">
        <f t="shared" si="7"/>
        <v>1.5E-6</v>
      </c>
      <c r="J374" s="648" t="s">
        <v>15</v>
      </c>
      <c r="K374" s="649"/>
      <c r="L374" s="645"/>
      <c r="M374" s="645"/>
      <c r="N374" s="649" t="s">
        <v>259</v>
      </c>
    </row>
    <row r="375" spans="1:15" s="637" customFormat="1" ht="15">
      <c r="A375" s="638" t="s">
        <v>271</v>
      </c>
      <c r="B375" s="638" t="s">
        <v>267</v>
      </c>
      <c r="C375" s="639" t="s">
        <v>303</v>
      </c>
      <c r="D375" s="638" t="s">
        <v>256</v>
      </c>
      <c r="E375" s="638" t="s">
        <v>14</v>
      </c>
      <c r="F375" s="638" t="s">
        <v>14</v>
      </c>
      <c r="G375" s="638" t="s">
        <v>2216</v>
      </c>
      <c r="H375" s="640">
        <v>2375000</v>
      </c>
      <c r="I375" s="641">
        <f t="shared" si="7"/>
        <v>2.3749999999999999E-3</v>
      </c>
      <c r="J375" s="642" t="s">
        <v>15</v>
      </c>
      <c r="K375" s="643"/>
      <c r="L375" s="639"/>
      <c r="M375" s="639"/>
      <c r="N375" s="643" t="s">
        <v>259</v>
      </c>
    </row>
    <row r="376" spans="1:15" s="637" customFormat="1" ht="15">
      <c r="A376" s="644" t="s">
        <v>271</v>
      </c>
      <c r="B376" s="644" t="s">
        <v>267</v>
      </c>
      <c r="C376" s="645" t="s">
        <v>303</v>
      </c>
      <c r="D376" s="644" t="s">
        <v>256</v>
      </c>
      <c r="E376" s="644" t="s">
        <v>14</v>
      </c>
      <c r="F376" s="644" t="s">
        <v>14</v>
      </c>
      <c r="G376" s="644" t="s">
        <v>2216</v>
      </c>
      <c r="H376" s="646">
        <v>2000000</v>
      </c>
      <c r="I376" s="647">
        <f t="shared" si="7"/>
        <v>2E-3</v>
      </c>
      <c r="J376" s="648" t="s">
        <v>15</v>
      </c>
      <c r="K376" s="649"/>
      <c r="L376" s="645"/>
      <c r="M376" s="645"/>
      <c r="N376" s="649" t="s">
        <v>259</v>
      </c>
    </row>
    <row r="377" spans="1:15" s="637" customFormat="1" ht="15">
      <c r="A377" s="638" t="s">
        <v>271</v>
      </c>
      <c r="B377" s="638" t="s">
        <v>267</v>
      </c>
      <c r="C377" s="639" t="s">
        <v>303</v>
      </c>
      <c r="D377" s="638" t="s">
        <v>256</v>
      </c>
      <c r="E377" s="638" t="s">
        <v>14</v>
      </c>
      <c r="F377" s="638" t="s">
        <v>14</v>
      </c>
      <c r="G377" s="638" t="s">
        <v>2216</v>
      </c>
      <c r="H377" s="640">
        <v>2255000</v>
      </c>
      <c r="I377" s="641">
        <f t="shared" si="7"/>
        <v>2.2550000000000001E-3</v>
      </c>
      <c r="J377" s="642" t="s">
        <v>15</v>
      </c>
      <c r="K377" s="643"/>
      <c r="L377" s="639"/>
      <c r="M377" s="639"/>
      <c r="N377" s="643" t="s">
        <v>259</v>
      </c>
    </row>
    <row r="378" spans="1:15" s="637" customFormat="1" ht="15">
      <c r="A378" s="644" t="s">
        <v>271</v>
      </c>
      <c r="B378" s="644" t="s">
        <v>267</v>
      </c>
      <c r="C378" s="645" t="s">
        <v>303</v>
      </c>
      <c r="D378" s="644" t="s">
        <v>256</v>
      </c>
      <c r="E378" s="644" t="s">
        <v>14</v>
      </c>
      <c r="F378" s="644" t="s">
        <v>14</v>
      </c>
      <c r="G378" s="644" t="s">
        <v>2216</v>
      </c>
      <c r="H378" s="646">
        <v>2400000</v>
      </c>
      <c r="I378" s="647">
        <f t="shared" si="7"/>
        <v>2.3999999999999998E-3</v>
      </c>
      <c r="J378" s="648" t="s">
        <v>15</v>
      </c>
      <c r="K378" s="649"/>
      <c r="L378" s="645"/>
      <c r="M378" s="645"/>
      <c r="N378" s="649" t="s">
        <v>259</v>
      </c>
    </row>
    <row r="379" spans="1:15" s="637" customFormat="1" ht="15">
      <c r="A379" s="638" t="s">
        <v>271</v>
      </c>
      <c r="B379" s="638" t="s">
        <v>267</v>
      </c>
      <c r="C379" s="639" t="s">
        <v>303</v>
      </c>
      <c r="D379" s="638" t="s">
        <v>256</v>
      </c>
      <c r="E379" s="638" t="s">
        <v>14</v>
      </c>
      <c r="F379" s="638" t="s">
        <v>14</v>
      </c>
      <c r="G379" s="638" t="s">
        <v>2216</v>
      </c>
      <c r="H379" s="640">
        <v>2706000</v>
      </c>
      <c r="I379" s="641">
        <f t="shared" si="7"/>
        <v>2.7060000000000001E-3</v>
      </c>
      <c r="J379" s="642" t="s">
        <v>15</v>
      </c>
      <c r="K379" s="643"/>
      <c r="L379" s="639"/>
      <c r="M379" s="639"/>
      <c r="N379" s="643" t="s">
        <v>259</v>
      </c>
    </row>
    <row r="380" spans="1:15" s="637" customFormat="1" ht="15">
      <c r="A380" s="644" t="s">
        <v>271</v>
      </c>
      <c r="B380" s="644" t="s">
        <v>267</v>
      </c>
      <c r="C380" s="645" t="s">
        <v>303</v>
      </c>
      <c r="D380" s="644" t="s">
        <v>256</v>
      </c>
      <c r="E380" s="644" t="s">
        <v>14</v>
      </c>
      <c r="F380" s="644" t="s">
        <v>14</v>
      </c>
      <c r="G380" s="644" t="s">
        <v>2216</v>
      </c>
      <c r="H380" s="646">
        <v>4080000</v>
      </c>
      <c r="I380" s="647">
        <f t="shared" si="7"/>
        <v>4.0800000000000003E-3</v>
      </c>
      <c r="J380" s="648" t="s">
        <v>15</v>
      </c>
      <c r="K380" s="649"/>
      <c r="L380" s="645"/>
      <c r="M380" s="645"/>
      <c r="N380" s="649" t="s">
        <v>259</v>
      </c>
    </row>
    <row r="381" spans="1:15" s="637" customFormat="1" ht="15">
      <c r="A381" s="638" t="s">
        <v>271</v>
      </c>
      <c r="B381" s="638" t="s">
        <v>267</v>
      </c>
      <c r="C381" s="639" t="s">
        <v>303</v>
      </c>
      <c r="D381" s="638" t="s">
        <v>256</v>
      </c>
      <c r="E381" s="638" t="s">
        <v>14</v>
      </c>
      <c r="F381" s="638" t="s">
        <v>14</v>
      </c>
      <c r="G381" s="638" t="s">
        <v>2216</v>
      </c>
      <c r="H381" s="640">
        <v>11151000</v>
      </c>
      <c r="I381" s="641">
        <f t="shared" si="7"/>
        <v>1.1150999999999999E-2</v>
      </c>
      <c r="J381" s="642" t="s">
        <v>15</v>
      </c>
      <c r="K381" s="643"/>
      <c r="L381" s="639"/>
      <c r="M381" s="639"/>
      <c r="N381" s="643" t="s">
        <v>259</v>
      </c>
    </row>
    <row r="382" spans="1:15" s="637" customFormat="1" ht="15">
      <c r="A382" s="644" t="s">
        <v>271</v>
      </c>
      <c r="B382" s="644" t="s">
        <v>267</v>
      </c>
      <c r="C382" s="645" t="s">
        <v>303</v>
      </c>
      <c r="D382" s="644" t="s">
        <v>256</v>
      </c>
      <c r="E382" s="644" t="s">
        <v>14</v>
      </c>
      <c r="F382" s="644" t="s">
        <v>14</v>
      </c>
      <c r="G382" s="644" t="s">
        <v>2216</v>
      </c>
      <c r="H382" s="646">
        <v>2850000</v>
      </c>
      <c r="I382" s="647">
        <f t="shared" si="7"/>
        <v>2.8500000000000001E-3</v>
      </c>
      <c r="J382" s="648" t="s">
        <v>15</v>
      </c>
      <c r="K382" s="649"/>
      <c r="L382" s="645"/>
      <c r="M382" s="645"/>
      <c r="N382" s="649" t="s">
        <v>259</v>
      </c>
    </row>
    <row r="383" spans="1:15" s="637" customFormat="1" ht="24">
      <c r="A383" s="638" t="s">
        <v>6</v>
      </c>
      <c r="B383" s="638" t="s">
        <v>267</v>
      </c>
      <c r="C383" s="639" t="s">
        <v>303</v>
      </c>
      <c r="D383" s="638" t="s">
        <v>256</v>
      </c>
      <c r="E383" s="638" t="s">
        <v>14</v>
      </c>
      <c r="F383" s="638" t="s">
        <v>14</v>
      </c>
      <c r="G383" s="638" t="s">
        <v>2234</v>
      </c>
      <c r="H383" s="640">
        <v>4000000</v>
      </c>
      <c r="I383" s="641">
        <f t="shared" si="7"/>
        <v>4.0000000000000001E-3</v>
      </c>
      <c r="J383" s="642" t="s">
        <v>15</v>
      </c>
      <c r="K383" s="643"/>
      <c r="L383" s="639"/>
      <c r="M383" s="639"/>
      <c r="N383" s="643" t="s">
        <v>259</v>
      </c>
      <c r="O383" s="989"/>
    </row>
    <row r="384" spans="1:15" s="637" customFormat="1" ht="24">
      <c r="A384" s="644" t="s">
        <v>6</v>
      </c>
      <c r="B384" s="644" t="s">
        <v>267</v>
      </c>
      <c r="C384" s="645" t="s">
        <v>303</v>
      </c>
      <c r="D384" s="644" t="s">
        <v>258</v>
      </c>
      <c r="E384" s="644" t="s">
        <v>14</v>
      </c>
      <c r="F384" s="644" t="s">
        <v>14</v>
      </c>
      <c r="G384" s="644" t="s">
        <v>2234</v>
      </c>
      <c r="H384" s="646">
        <v>301350</v>
      </c>
      <c r="I384" s="647">
        <f t="shared" si="7"/>
        <v>3.0134999999999998E-4</v>
      </c>
      <c r="J384" s="648" t="s">
        <v>15</v>
      </c>
      <c r="K384" s="649"/>
      <c r="L384" s="645"/>
      <c r="M384" s="645"/>
      <c r="N384" s="649" t="s">
        <v>259</v>
      </c>
      <c r="O384" s="987"/>
    </row>
    <row r="385" spans="1:15" s="637" customFormat="1" ht="24">
      <c r="A385" s="638" t="s">
        <v>6</v>
      </c>
      <c r="B385" s="638" t="s">
        <v>267</v>
      </c>
      <c r="C385" s="639" t="s">
        <v>303</v>
      </c>
      <c r="D385" s="638" t="s">
        <v>258</v>
      </c>
      <c r="E385" s="638" t="s">
        <v>14</v>
      </c>
      <c r="F385" s="638" t="s">
        <v>14</v>
      </c>
      <c r="G385" s="638" t="s">
        <v>2234</v>
      </c>
      <c r="H385" s="640">
        <v>136150</v>
      </c>
      <c r="I385" s="641">
        <f t="shared" si="7"/>
        <v>1.3615E-4</v>
      </c>
      <c r="J385" s="642" t="s">
        <v>15</v>
      </c>
      <c r="K385" s="643"/>
      <c r="L385" s="639"/>
      <c r="M385" s="639"/>
      <c r="N385" s="643" t="s">
        <v>259</v>
      </c>
      <c r="O385" s="989"/>
    </row>
    <row r="386" spans="1:15" s="637" customFormat="1" ht="24">
      <c r="A386" s="644" t="s">
        <v>6</v>
      </c>
      <c r="B386" s="644" t="s">
        <v>267</v>
      </c>
      <c r="C386" s="645" t="s">
        <v>303</v>
      </c>
      <c r="D386" s="644" t="s">
        <v>258</v>
      </c>
      <c r="E386" s="644" t="s">
        <v>14</v>
      </c>
      <c r="F386" s="644" t="s">
        <v>14</v>
      </c>
      <c r="G386" s="644" t="s">
        <v>2234</v>
      </c>
      <c r="H386" s="646">
        <v>26600</v>
      </c>
      <c r="I386" s="647">
        <f t="shared" si="7"/>
        <v>2.6599999999999999E-5</v>
      </c>
      <c r="J386" s="648" t="s">
        <v>15</v>
      </c>
      <c r="K386" s="649"/>
      <c r="L386" s="645"/>
      <c r="M386" s="645"/>
      <c r="N386" s="649" t="s">
        <v>259</v>
      </c>
      <c r="O386" s="987"/>
    </row>
    <row r="387" spans="1:15" s="637" customFormat="1" ht="24">
      <c r="A387" s="638" t="s">
        <v>6</v>
      </c>
      <c r="B387" s="638" t="s">
        <v>267</v>
      </c>
      <c r="C387" s="639" t="s">
        <v>303</v>
      </c>
      <c r="D387" s="638" t="s">
        <v>258</v>
      </c>
      <c r="E387" s="638" t="s">
        <v>14</v>
      </c>
      <c r="F387" s="638" t="s">
        <v>14</v>
      </c>
      <c r="G387" s="638" t="s">
        <v>2234</v>
      </c>
      <c r="H387" s="640">
        <v>136500</v>
      </c>
      <c r="I387" s="641">
        <f t="shared" si="7"/>
        <v>1.3650000000000001E-4</v>
      </c>
      <c r="J387" s="642" t="s">
        <v>15</v>
      </c>
      <c r="K387" s="643"/>
      <c r="L387" s="639"/>
      <c r="M387" s="639"/>
      <c r="N387" s="643" t="s">
        <v>259</v>
      </c>
      <c r="O387" s="989"/>
    </row>
    <row r="388" spans="1:15" s="637" customFormat="1" ht="24">
      <c r="A388" s="644" t="s">
        <v>6</v>
      </c>
      <c r="B388" s="644" t="s">
        <v>267</v>
      </c>
      <c r="C388" s="645" t="s">
        <v>303</v>
      </c>
      <c r="D388" s="644" t="s">
        <v>258</v>
      </c>
      <c r="E388" s="644" t="s">
        <v>14</v>
      </c>
      <c r="F388" s="644" t="s">
        <v>14</v>
      </c>
      <c r="G388" s="644" t="s">
        <v>2234</v>
      </c>
      <c r="H388" s="646">
        <v>99750</v>
      </c>
      <c r="I388" s="647">
        <f t="shared" si="7"/>
        <v>9.9749999999999999E-5</v>
      </c>
      <c r="J388" s="648" t="s">
        <v>15</v>
      </c>
      <c r="K388" s="649"/>
      <c r="L388" s="645"/>
      <c r="M388" s="645"/>
      <c r="N388" s="649" t="s">
        <v>259</v>
      </c>
      <c r="O388" s="987"/>
    </row>
    <row r="389" spans="1:15" s="637" customFormat="1" ht="24">
      <c r="A389" s="638" t="s">
        <v>6</v>
      </c>
      <c r="B389" s="638" t="s">
        <v>267</v>
      </c>
      <c r="C389" s="639" t="s">
        <v>303</v>
      </c>
      <c r="D389" s="638" t="s">
        <v>258</v>
      </c>
      <c r="E389" s="638" t="s">
        <v>14</v>
      </c>
      <c r="F389" s="638" t="s">
        <v>14</v>
      </c>
      <c r="G389" s="638" t="s">
        <v>2234</v>
      </c>
      <c r="H389" s="640">
        <v>150200</v>
      </c>
      <c r="I389" s="641">
        <f t="shared" si="7"/>
        <v>1.5019999999999999E-4</v>
      </c>
      <c r="J389" s="642" t="s">
        <v>15</v>
      </c>
      <c r="K389" s="643"/>
      <c r="L389" s="639"/>
      <c r="M389" s="639"/>
      <c r="N389" s="643" t="s">
        <v>259</v>
      </c>
      <c r="O389" s="989"/>
    </row>
    <row r="390" spans="1:15" s="637" customFormat="1" ht="24">
      <c r="A390" s="644" t="s">
        <v>6</v>
      </c>
      <c r="B390" s="644" t="s">
        <v>267</v>
      </c>
      <c r="C390" s="645" t="s">
        <v>303</v>
      </c>
      <c r="D390" s="644" t="s">
        <v>258</v>
      </c>
      <c r="E390" s="644" t="s">
        <v>14</v>
      </c>
      <c r="F390" s="644" t="s">
        <v>14</v>
      </c>
      <c r="G390" s="644" t="s">
        <v>2234</v>
      </c>
      <c r="H390" s="646">
        <v>85050</v>
      </c>
      <c r="I390" s="647">
        <f t="shared" si="7"/>
        <v>8.5049999999999994E-5</v>
      </c>
      <c r="J390" s="648" t="s">
        <v>15</v>
      </c>
      <c r="K390" s="649"/>
      <c r="L390" s="645"/>
      <c r="M390" s="645"/>
      <c r="N390" s="649" t="s">
        <v>259</v>
      </c>
      <c r="O390" s="987"/>
    </row>
    <row r="391" spans="1:15" s="637" customFormat="1" ht="24">
      <c r="A391" s="638" t="s">
        <v>6</v>
      </c>
      <c r="B391" s="638" t="s">
        <v>267</v>
      </c>
      <c r="C391" s="639" t="s">
        <v>303</v>
      </c>
      <c r="D391" s="638" t="s">
        <v>258</v>
      </c>
      <c r="E391" s="638" t="s">
        <v>14</v>
      </c>
      <c r="F391" s="638" t="s">
        <v>14</v>
      </c>
      <c r="G391" s="638" t="s">
        <v>2234</v>
      </c>
      <c r="H391" s="640">
        <v>73220</v>
      </c>
      <c r="I391" s="641">
        <f t="shared" si="7"/>
        <v>7.3219999999999994E-5</v>
      </c>
      <c r="J391" s="642" t="s">
        <v>15</v>
      </c>
      <c r="K391" s="643"/>
      <c r="L391" s="639"/>
      <c r="M391" s="639"/>
      <c r="N391" s="643" t="s">
        <v>259</v>
      </c>
      <c r="O391" s="989"/>
    </row>
    <row r="392" spans="1:15" s="637" customFormat="1" ht="24">
      <c r="A392" s="644" t="s">
        <v>6</v>
      </c>
      <c r="B392" s="644" t="s">
        <v>267</v>
      </c>
      <c r="C392" s="645" t="s">
        <v>303</v>
      </c>
      <c r="D392" s="644" t="s">
        <v>258</v>
      </c>
      <c r="E392" s="644" t="s">
        <v>14</v>
      </c>
      <c r="F392" s="644" t="s">
        <v>14</v>
      </c>
      <c r="G392" s="644" t="s">
        <v>2234</v>
      </c>
      <c r="H392" s="646">
        <v>225050</v>
      </c>
      <c r="I392" s="647">
        <f t="shared" si="7"/>
        <v>2.2505E-4</v>
      </c>
      <c r="J392" s="648" t="s">
        <v>15</v>
      </c>
      <c r="K392" s="649"/>
      <c r="L392" s="645"/>
      <c r="M392" s="645"/>
      <c r="N392" s="649" t="s">
        <v>259</v>
      </c>
      <c r="O392" s="987"/>
    </row>
    <row r="393" spans="1:15" s="637" customFormat="1" ht="24">
      <c r="A393" s="638" t="s">
        <v>6</v>
      </c>
      <c r="B393" s="638" t="s">
        <v>267</v>
      </c>
      <c r="C393" s="639" t="s">
        <v>303</v>
      </c>
      <c r="D393" s="638" t="s">
        <v>258</v>
      </c>
      <c r="E393" s="638" t="s">
        <v>14</v>
      </c>
      <c r="F393" s="638" t="s">
        <v>14</v>
      </c>
      <c r="G393" s="638" t="s">
        <v>2234</v>
      </c>
      <c r="H393" s="640">
        <v>236250</v>
      </c>
      <c r="I393" s="641">
        <f t="shared" si="7"/>
        <v>2.3625E-4</v>
      </c>
      <c r="J393" s="642" t="s">
        <v>15</v>
      </c>
      <c r="K393" s="643"/>
      <c r="L393" s="639"/>
      <c r="M393" s="639"/>
      <c r="N393" s="643" t="s">
        <v>259</v>
      </c>
      <c r="O393" s="989"/>
    </row>
    <row r="394" spans="1:15" s="637" customFormat="1" ht="24">
      <c r="A394" s="644" t="s">
        <v>6</v>
      </c>
      <c r="B394" s="644" t="s">
        <v>267</v>
      </c>
      <c r="C394" s="645" t="s">
        <v>303</v>
      </c>
      <c r="D394" s="644" t="s">
        <v>258</v>
      </c>
      <c r="E394" s="644" t="s">
        <v>14</v>
      </c>
      <c r="F394" s="644" t="s">
        <v>14</v>
      </c>
      <c r="G394" s="644" t="s">
        <v>2234</v>
      </c>
      <c r="H394" s="646">
        <v>310975</v>
      </c>
      <c r="I394" s="647">
        <f t="shared" si="7"/>
        <v>3.1097500000000001E-4</v>
      </c>
      <c r="J394" s="648" t="s">
        <v>15</v>
      </c>
      <c r="K394" s="649"/>
      <c r="L394" s="645"/>
      <c r="M394" s="645"/>
      <c r="N394" s="649" t="s">
        <v>259</v>
      </c>
      <c r="O394" s="987"/>
    </row>
    <row r="395" spans="1:15" s="637" customFormat="1" ht="15">
      <c r="A395" s="638" t="s">
        <v>3</v>
      </c>
      <c r="B395" s="638" t="s">
        <v>267</v>
      </c>
      <c r="C395" s="639" t="s">
        <v>303</v>
      </c>
      <c r="D395" s="638" t="s">
        <v>255</v>
      </c>
      <c r="E395" s="638" t="s">
        <v>15</v>
      </c>
      <c r="F395" s="638" t="s">
        <v>33</v>
      </c>
      <c r="G395" s="638"/>
      <c r="H395" s="640">
        <v>46707</v>
      </c>
      <c r="I395" s="641">
        <f t="shared" si="7"/>
        <v>4.6706999999999999E-5</v>
      </c>
      <c r="J395" s="642" t="s">
        <v>15</v>
      </c>
      <c r="K395" s="643"/>
      <c r="L395" s="639"/>
      <c r="M395" s="639"/>
      <c r="N395" s="643" t="s">
        <v>259</v>
      </c>
    </row>
    <row r="396" spans="1:15" s="637" customFormat="1" ht="15">
      <c r="A396" s="644" t="s">
        <v>3</v>
      </c>
      <c r="B396" s="644" t="s">
        <v>267</v>
      </c>
      <c r="C396" s="645" t="s">
        <v>303</v>
      </c>
      <c r="D396" s="644" t="s">
        <v>255</v>
      </c>
      <c r="E396" s="644" t="s">
        <v>15</v>
      </c>
      <c r="F396" s="644" t="s">
        <v>33</v>
      </c>
      <c r="G396" s="644"/>
      <c r="H396" s="646">
        <v>45707</v>
      </c>
      <c r="I396" s="647">
        <f t="shared" si="7"/>
        <v>4.5707000000000001E-5</v>
      </c>
      <c r="J396" s="648" t="s">
        <v>15</v>
      </c>
      <c r="K396" s="649"/>
      <c r="L396" s="645"/>
      <c r="M396" s="645"/>
      <c r="N396" s="649" t="s">
        <v>259</v>
      </c>
    </row>
    <row r="397" spans="1:15" s="637" customFormat="1" ht="15">
      <c r="A397" s="638" t="s">
        <v>3</v>
      </c>
      <c r="B397" s="638" t="s">
        <v>267</v>
      </c>
      <c r="C397" s="639" t="s">
        <v>303</v>
      </c>
      <c r="D397" s="638" t="s">
        <v>255</v>
      </c>
      <c r="E397" s="638" t="s">
        <v>15</v>
      </c>
      <c r="F397" s="638" t="s">
        <v>33</v>
      </c>
      <c r="G397" s="638"/>
      <c r="H397" s="640">
        <v>46707</v>
      </c>
      <c r="I397" s="641">
        <f t="shared" si="7"/>
        <v>4.6706999999999999E-5</v>
      </c>
      <c r="J397" s="642" t="s">
        <v>15</v>
      </c>
      <c r="K397" s="643"/>
      <c r="L397" s="639"/>
      <c r="M397" s="639"/>
      <c r="N397" s="643" t="s">
        <v>259</v>
      </c>
    </row>
    <row r="398" spans="1:15" s="637" customFormat="1" ht="15">
      <c r="A398" s="644" t="s">
        <v>3</v>
      </c>
      <c r="B398" s="644" t="s">
        <v>267</v>
      </c>
      <c r="C398" s="645" t="s">
        <v>303</v>
      </c>
      <c r="D398" s="644" t="s">
        <v>255</v>
      </c>
      <c r="E398" s="644" t="s">
        <v>15</v>
      </c>
      <c r="F398" s="644" t="s">
        <v>33</v>
      </c>
      <c r="G398" s="644"/>
      <c r="H398" s="646">
        <v>37391</v>
      </c>
      <c r="I398" s="647">
        <f t="shared" si="7"/>
        <v>3.7391000000000002E-5</v>
      </c>
      <c r="J398" s="648" t="s">
        <v>15</v>
      </c>
      <c r="K398" s="649"/>
      <c r="L398" s="645"/>
      <c r="M398" s="645"/>
      <c r="N398" s="649" t="s">
        <v>259</v>
      </c>
    </row>
    <row r="399" spans="1:15" s="637" customFormat="1" ht="15">
      <c r="A399" s="638" t="s">
        <v>3</v>
      </c>
      <c r="B399" s="638" t="s">
        <v>267</v>
      </c>
      <c r="C399" s="639" t="s">
        <v>303</v>
      </c>
      <c r="D399" s="638" t="s">
        <v>255</v>
      </c>
      <c r="E399" s="638" t="s">
        <v>15</v>
      </c>
      <c r="F399" s="638" t="s">
        <v>33</v>
      </c>
      <c r="G399" s="638"/>
      <c r="H399" s="640">
        <v>45707</v>
      </c>
      <c r="I399" s="641">
        <f t="shared" si="7"/>
        <v>4.5707000000000001E-5</v>
      </c>
      <c r="J399" s="642" t="s">
        <v>15</v>
      </c>
      <c r="K399" s="643"/>
      <c r="L399" s="639"/>
      <c r="M399" s="639"/>
      <c r="N399" s="643" t="s">
        <v>259</v>
      </c>
    </row>
    <row r="400" spans="1:15" s="637" customFormat="1" ht="15">
      <c r="A400" s="644" t="s">
        <v>3</v>
      </c>
      <c r="B400" s="644" t="s">
        <v>267</v>
      </c>
      <c r="C400" s="645" t="s">
        <v>303</v>
      </c>
      <c r="D400" s="644" t="s">
        <v>255</v>
      </c>
      <c r="E400" s="644" t="s">
        <v>15</v>
      </c>
      <c r="F400" s="644" t="s">
        <v>33</v>
      </c>
      <c r="G400" s="644"/>
      <c r="H400" s="646">
        <v>46707</v>
      </c>
      <c r="I400" s="647">
        <f t="shared" si="7"/>
        <v>4.6706999999999999E-5</v>
      </c>
      <c r="J400" s="648" t="s">
        <v>15</v>
      </c>
      <c r="K400" s="649"/>
      <c r="L400" s="645"/>
      <c r="M400" s="645"/>
      <c r="N400" s="649" t="s">
        <v>259</v>
      </c>
    </row>
    <row r="401" spans="1:15" s="637" customFormat="1" ht="15">
      <c r="A401" s="638" t="s">
        <v>3</v>
      </c>
      <c r="B401" s="638" t="s">
        <v>267</v>
      </c>
      <c r="C401" s="639" t="s">
        <v>303</v>
      </c>
      <c r="D401" s="638" t="s">
        <v>257</v>
      </c>
      <c r="E401" s="638" t="s">
        <v>15</v>
      </c>
      <c r="F401" s="638" t="s">
        <v>33</v>
      </c>
      <c r="G401" s="638"/>
      <c r="H401" s="640">
        <v>31138</v>
      </c>
      <c r="I401" s="641">
        <f t="shared" si="7"/>
        <v>3.1137999999999999E-5</v>
      </c>
      <c r="J401" s="642" t="s">
        <v>15</v>
      </c>
      <c r="K401" s="643"/>
      <c r="L401" s="639"/>
      <c r="M401" s="639"/>
      <c r="N401" s="643" t="s">
        <v>259</v>
      </c>
    </row>
    <row r="402" spans="1:15" s="637" customFormat="1" ht="15">
      <c r="A402" s="644" t="s">
        <v>3</v>
      </c>
      <c r="B402" s="644" t="s">
        <v>267</v>
      </c>
      <c r="C402" s="645" t="s">
        <v>303</v>
      </c>
      <c r="D402" s="644" t="s">
        <v>257</v>
      </c>
      <c r="E402" s="644" t="s">
        <v>15</v>
      </c>
      <c r="F402" s="644" t="s">
        <v>33</v>
      </c>
      <c r="G402" s="644"/>
      <c r="H402" s="646">
        <v>31138</v>
      </c>
      <c r="I402" s="647">
        <f t="shared" si="7"/>
        <v>3.1137999999999999E-5</v>
      </c>
      <c r="J402" s="648" t="s">
        <v>15</v>
      </c>
      <c r="K402" s="649"/>
      <c r="L402" s="645"/>
      <c r="M402" s="645"/>
      <c r="N402" s="649" t="s">
        <v>259</v>
      </c>
    </row>
    <row r="403" spans="1:15" s="637" customFormat="1" ht="15">
      <c r="A403" s="638" t="s">
        <v>3</v>
      </c>
      <c r="B403" s="638" t="s">
        <v>267</v>
      </c>
      <c r="C403" s="639" t="s">
        <v>303</v>
      </c>
      <c r="D403" s="638" t="s">
        <v>257</v>
      </c>
      <c r="E403" s="638" t="s">
        <v>15</v>
      </c>
      <c r="F403" s="638" t="s">
        <v>33</v>
      </c>
      <c r="G403" s="638"/>
      <c r="H403" s="640">
        <v>31138</v>
      </c>
      <c r="I403" s="641">
        <f t="shared" si="7"/>
        <v>3.1137999999999999E-5</v>
      </c>
      <c r="J403" s="642" t="s">
        <v>15</v>
      </c>
      <c r="K403" s="643"/>
      <c r="L403" s="639"/>
      <c r="M403" s="639"/>
      <c r="N403" s="643" t="s">
        <v>259</v>
      </c>
    </row>
    <row r="404" spans="1:15" s="637" customFormat="1" ht="15">
      <c r="A404" s="644" t="s">
        <v>3</v>
      </c>
      <c r="B404" s="644" t="s">
        <v>267</v>
      </c>
      <c r="C404" s="645" t="s">
        <v>303</v>
      </c>
      <c r="D404" s="644" t="s">
        <v>257</v>
      </c>
      <c r="E404" s="644" t="s">
        <v>15</v>
      </c>
      <c r="F404" s="644" t="s">
        <v>33</v>
      </c>
      <c r="G404" s="644"/>
      <c r="H404" s="646">
        <v>24927</v>
      </c>
      <c r="I404" s="647">
        <f t="shared" si="7"/>
        <v>2.4927E-5</v>
      </c>
      <c r="J404" s="648" t="s">
        <v>15</v>
      </c>
      <c r="K404" s="649"/>
      <c r="L404" s="645"/>
      <c r="M404" s="645"/>
      <c r="N404" s="649" t="s">
        <v>259</v>
      </c>
    </row>
    <row r="405" spans="1:15" s="637" customFormat="1" ht="15">
      <c r="A405" s="638" t="s">
        <v>3</v>
      </c>
      <c r="B405" s="638" t="s">
        <v>267</v>
      </c>
      <c r="C405" s="639" t="s">
        <v>303</v>
      </c>
      <c r="D405" s="638" t="s">
        <v>257</v>
      </c>
      <c r="E405" s="638" t="s">
        <v>15</v>
      </c>
      <c r="F405" s="638" t="s">
        <v>33</v>
      </c>
      <c r="G405" s="638"/>
      <c r="H405" s="640">
        <v>31138</v>
      </c>
      <c r="I405" s="641">
        <f t="shared" si="7"/>
        <v>3.1137999999999999E-5</v>
      </c>
      <c r="J405" s="642" t="s">
        <v>15</v>
      </c>
      <c r="K405" s="643"/>
      <c r="L405" s="639"/>
      <c r="M405" s="639"/>
      <c r="N405" s="643" t="s">
        <v>259</v>
      </c>
    </row>
    <row r="406" spans="1:15" s="637" customFormat="1" ht="15">
      <c r="A406" s="644" t="s">
        <v>3</v>
      </c>
      <c r="B406" s="644" t="s">
        <v>267</v>
      </c>
      <c r="C406" s="645" t="s">
        <v>303</v>
      </c>
      <c r="D406" s="644" t="s">
        <v>257</v>
      </c>
      <c r="E406" s="644" t="s">
        <v>15</v>
      </c>
      <c r="F406" s="644" t="s">
        <v>33</v>
      </c>
      <c r="G406" s="644"/>
      <c r="H406" s="646">
        <v>59168</v>
      </c>
      <c r="I406" s="647">
        <f t="shared" si="7"/>
        <v>5.9168E-5</v>
      </c>
      <c r="J406" s="648" t="s">
        <v>15</v>
      </c>
      <c r="K406" s="649"/>
      <c r="L406" s="645"/>
      <c r="M406" s="645"/>
      <c r="N406" s="649" t="s">
        <v>259</v>
      </c>
    </row>
    <row r="407" spans="1:15" s="637" customFormat="1" ht="15">
      <c r="A407" s="638" t="s">
        <v>3</v>
      </c>
      <c r="B407" s="638" t="s">
        <v>267</v>
      </c>
      <c r="C407" s="639" t="s">
        <v>303</v>
      </c>
      <c r="D407" s="638" t="s">
        <v>257</v>
      </c>
      <c r="E407" s="638" t="s">
        <v>15</v>
      </c>
      <c r="F407" s="638" t="s">
        <v>33</v>
      </c>
      <c r="G407" s="638"/>
      <c r="H407" s="640">
        <v>31138</v>
      </c>
      <c r="I407" s="641">
        <f t="shared" si="7"/>
        <v>3.1137999999999999E-5</v>
      </c>
      <c r="J407" s="642" t="s">
        <v>15</v>
      </c>
      <c r="K407" s="643"/>
      <c r="L407" s="639"/>
      <c r="M407" s="639"/>
      <c r="N407" s="643" t="s">
        <v>259</v>
      </c>
    </row>
    <row r="408" spans="1:15" s="637" customFormat="1" ht="15">
      <c r="A408" s="644" t="s">
        <v>3</v>
      </c>
      <c r="B408" s="644" t="s">
        <v>267</v>
      </c>
      <c r="C408" s="645" t="s">
        <v>303</v>
      </c>
      <c r="D408" s="644" t="s">
        <v>247</v>
      </c>
      <c r="E408" s="644" t="s">
        <v>15</v>
      </c>
      <c r="F408" s="644" t="s">
        <v>33</v>
      </c>
      <c r="G408" s="644"/>
      <c r="H408" s="646">
        <v>184486</v>
      </c>
      <c r="I408" s="647">
        <f t="shared" si="7"/>
        <v>1.8448600000000001E-4</v>
      </c>
      <c r="J408" s="648" t="s">
        <v>15</v>
      </c>
      <c r="K408" s="649"/>
      <c r="L408" s="645"/>
      <c r="M408" s="645"/>
      <c r="N408" s="649" t="s">
        <v>259</v>
      </c>
    </row>
    <row r="409" spans="1:15" s="637" customFormat="1" ht="15">
      <c r="A409" s="638" t="s">
        <v>3</v>
      </c>
      <c r="B409" s="638" t="s">
        <v>267</v>
      </c>
      <c r="C409" s="639" t="s">
        <v>303</v>
      </c>
      <c r="D409" s="638" t="s">
        <v>247</v>
      </c>
      <c r="E409" s="638" t="s">
        <v>15</v>
      </c>
      <c r="F409" s="638" t="s">
        <v>33</v>
      </c>
      <c r="G409" s="638"/>
      <c r="H409" s="640">
        <v>276729</v>
      </c>
      <c r="I409" s="641">
        <f t="shared" si="7"/>
        <v>2.7672900000000003E-4</v>
      </c>
      <c r="J409" s="642" t="s">
        <v>15</v>
      </c>
      <c r="K409" s="643"/>
      <c r="L409" s="639"/>
      <c r="M409" s="639"/>
      <c r="N409" s="643" t="s">
        <v>259</v>
      </c>
    </row>
    <row r="410" spans="1:15" s="637" customFormat="1" ht="15">
      <c r="A410" s="644" t="s">
        <v>3</v>
      </c>
      <c r="B410" s="644" t="s">
        <v>267</v>
      </c>
      <c r="C410" s="645" t="s">
        <v>303</v>
      </c>
      <c r="D410" s="644" t="s">
        <v>247</v>
      </c>
      <c r="E410" s="644" t="s">
        <v>15</v>
      </c>
      <c r="F410" s="644" t="s">
        <v>33</v>
      </c>
      <c r="G410" s="644"/>
      <c r="H410" s="646">
        <v>339729</v>
      </c>
      <c r="I410" s="647">
        <f t="shared" si="7"/>
        <v>3.3972899999999999E-4</v>
      </c>
      <c r="J410" s="648" t="s">
        <v>15</v>
      </c>
      <c r="K410" s="649"/>
      <c r="L410" s="645"/>
      <c r="M410" s="645"/>
      <c r="N410" s="649" t="s">
        <v>259</v>
      </c>
    </row>
    <row r="411" spans="1:15" s="637" customFormat="1" ht="15">
      <c r="A411" s="638" t="s">
        <v>3</v>
      </c>
      <c r="B411" s="638" t="s">
        <v>267</v>
      </c>
      <c r="C411" s="639" t="s">
        <v>303</v>
      </c>
      <c r="D411" s="638" t="s">
        <v>247</v>
      </c>
      <c r="E411" s="638" t="s">
        <v>15</v>
      </c>
      <c r="F411" s="638" t="s">
        <v>33</v>
      </c>
      <c r="G411" s="638"/>
      <c r="H411" s="640">
        <v>99715</v>
      </c>
      <c r="I411" s="641">
        <f t="shared" si="7"/>
        <v>9.9715000000000003E-5</v>
      </c>
      <c r="J411" s="642" t="s">
        <v>15</v>
      </c>
      <c r="K411" s="643"/>
      <c r="L411" s="639"/>
      <c r="M411" s="639"/>
      <c r="N411" s="643" t="s">
        <v>259</v>
      </c>
    </row>
    <row r="412" spans="1:15" s="637" customFormat="1" ht="15">
      <c r="A412" s="644" t="s">
        <v>3</v>
      </c>
      <c r="B412" s="644" t="s">
        <v>267</v>
      </c>
      <c r="C412" s="645" t="s">
        <v>303</v>
      </c>
      <c r="D412" s="644" t="s">
        <v>247</v>
      </c>
      <c r="E412" s="644" t="s">
        <v>15</v>
      </c>
      <c r="F412" s="644" t="s">
        <v>33</v>
      </c>
      <c r="G412" s="644"/>
      <c r="H412" s="646">
        <v>277829</v>
      </c>
      <c r="I412" s="647">
        <f t="shared" si="7"/>
        <v>2.77829E-4</v>
      </c>
      <c r="J412" s="648" t="s">
        <v>15</v>
      </c>
      <c r="K412" s="649"/>
      <c r="L412" s="645"/>
      <c r="M412" s="645"/>
      <c r="N412" s="649" t="s">
        <v>259</v>
      </c>
    </row>
    <row r="413" spans="1:15" s="637" customFormat="1" ht="15">
      <c r="A413" s="638" t="s">
        <v>3</v>
      </c>
      <c r="B413" s="638" t="s">
        <v>267</v>
      </c>
      <c r="C413" s="639" t="s">
        <v>303</v>
      </c>
      <c r="D413" s="638" t="s">
        <v>247</v>
      </c>
      <c r="E413" s="638" t="s">
        <v>15</v>
      </c>
      <c r="F413" s="638" t="s">
        <v>33</v>
      </c>
      <c r="G413" s="638"/>
      <c r="H413" s="640">
        <v>181389</v>
      </c>
      <c r="I413" s="641">
        <f t="shared" ref="I413:I435" si="8">+H413/1000000000</f>
        <v>1.8138900000000001E-4</v>
      </c>
      <c r="J413" s="642" t="s">
        <v>15</v>
      </c>
      <c r="K413" s="643"/>
      <c r="L413" s="639"/>
      <c r="M413" s="639"/>
      <c r="N413" s="643" t="s">
        <v>259</v>
      </c>
    </row>
    <row r="414" spans="1:15" s="637" customFormat="1" ht="15">
      <c r="A414" s="644" t="s">
        <v>3</v>
      </c>
      <c r="B414" s="644" t="s">
        <v>267</v>
      </c>
      <c r="C414" s="645" t="s">
        <v>303</v>
      </c>
      <c r="D414" s="644" t="s">
        <v>247</v>
      </c>
      <c r="E414" s="644" t="s">
        <v>15</v>
      </c>
      <c r="F414" s="644" t="s">
        <v>33</v>
      </c>
      <c r="G414" s="644"/>
      <c r="H414" s="646">
        <v>184486</v>
      </c>
      <c r="I414" s="647">
        <f t="shared" si="8"/>
        <v>1.8448600000000001E-4</v>
      </c>
      <c r="J414" s="648" t="s">
        <v>15</v>
      </c>
      <c r="K414" s="649"/>
      <c r="L414" s="645"/>
      <c r="M414" s="645"/>
      <c r="N414" s="649" t="s">
        <v>259</v>
      </c>
    </row>
    <row r="415" spans="1:15" s="637" customFormat="1" ht="24">
      <c r="A415" s="638" t="s">
        <v>3</v>
      </c>
      <c r="B415" s="638" t="s">
        <v>267</v>
      </c>
      <c r="C415" s="639" t="s">
        <v>303</v>
      </c>
      <c r="D415" s="638" t="s">
        <v>256</v>
      </c>
      <c r="E415" s="638" t="s">
        <v>14</v>
      </c>
      <c r="F415" s="638" t="s">
        <v>14</v>
      </c>
      <c r="G415" s="638" t="s">
        <v>2235</v>
      </c>
      <c r="H415" s="640">
        <v>5628175</v>
      </c>
      <c r="I415" s="641">
        <f t="shared" si="8"/>
        <v>5.628175E-3</v>
      </c>
      <c r="J415" s="642" t="s">
        <v>15</v>
      </c>
      <c r="K415" s="643"/>
      <c r="L415" s="639"/>
      <c r="M415" s="639"/>
      <c r="N415" s="643" t="s">
        <v>259</v>
      </c>
      <c r="O415" s="989"/>
    </row>
    <row r="416" spans="1:15" s="637" customFormat="1" ht="24">
      <c r="A416" s="644" t="s">
        <v>3</v>
      </c>
      <c r="B416" s="644" t="s">
        <v>267</v>
      </c>
      <c r="C416" s="645" t="s">
        <v>303</v>
      </c>
      <c r="D416" s="644" t="s">
        <v>258</v>
      </c>
      <c r="E416" s="644" t="s">
        <v>14</v>
      </c>
      <c r="F416" s="644" t="s">
        <v>14</v>
      </c>
      <c r="G416" s="644" t="s">
        <v>2235</v>
      </c>
      <c r="H416" s="646">
        <v>517700</v>
      </c>
      <c r="I416" s="647">
        <f t="shared" si="8"/>
        <v>5.1769999999999995E-4</v>
      </c>
      <c r="J416" s="648" t="s">
        <v>15</v>
      </c>
      <c r="K416" s="649"/>
      <c r="L416" s="645"/>
      <c r="M416" s="645"/>
      <c r="N416" s="649" t="s">
        <v>259</v>
      </c>
      <c r="O416" s="987"/>
    </row>
    <row r="417" spans="1:15" s="637" customFormat="1" ht="24">
      <c r="A417" s="638" t="s">
        <v>3</v>
      </c>
      <c r="B417" s="638" t="s">
        <v>267</v>
      </c>
      <c r="C417" s="639" t="s">
        <v>303</v>
      </c>
      <c r="D417" s="638" t="s">
        <v>258</v>
      </c>
      <c r="E417" s="638" t="s">
        <v>14</v>
      </c>
      <c r="F417" s="638" t="s">
        <v>14</v>
      </c>
      <c r="G417" s="638" t="s">
        <v>2235</v>
      </c>
      <c r="H417" s="640">
        <v>1597400</v>
      </c>
      <c r="I417" s="641">
        <f t="shared" si="8"/>
        <v>1.5973999999999999E-3</v>
      </c>
      <c r="J417" s="642" t="s">
        <v>15</v>
      </c>
      <c r="K417" s="643"/>
      <c r="L417" s="639"/>
      <c r="M417" s="639"/>
      <c r="N417" s="643" t="s">
        <v>259</v>
      </c>
      <c r="O417" s="989"/>
    </row>
    <row r="418" spans="1:15" s="637" customFormat="1" ht="24">
      <c r="A418" s="644" t="s">
        <v>3</v>
      </c>
      <c r="B418" s="644" t="s">
        <v>267</v>
      </c>
      <c r="C418" s="645" t="s">
        <v>303</v>
      </c>
      <c r="D418" s="644" t="s">
        <v>258</v>
      </c>
      <c r="E418" s="644" t="s">
        <v>14</v>
      </c>
      <c r="F418" s="644" t="s">
        <v>14</v>
      </c>
      <c r="G418" s="644" t="s">
        <v>2235</v>
      </c>
      <c r="H418" s="646">
        <v>2161352</v>
      </c>
      <c r="I418" s="647">
        <f t="shared" si="8"/>
        <v>2.1613520000000001E-3</v>
      </c>
      <c r="J418" s="648" t="s">
        <v>15</v>
      </c>
      <c r="K418" s="649"/>
      <c r="L418" s="645"/>
      <c r="M418" s="645"/>
      <c r="N418" s="649" t="s">
        <v>259</v>
      </c>
      <c r="O418" s="987"/>
    </row>
    <row r="419" spans="1:15" s="637" customFormat="1" ht="24">
      <c r="A419" s="638" t="s">
        <v>3</v>
      </c>
      <c r="B419" s="638" t="s">
        <v>267</v>
      </c>
      <c r="C419" s="639" t="s">
        <v>303</v>
      </c>
      <c r="D419" s="638" t="s">
        <v>258</v>
      </c>
      <c r="E419" s="638" t="s">
        <v>14</v>
      </c>
      <c r="F419" s="638" t="s">
        <v>14</v>
      </c>
      <c r="G419" s="638" t="s">
        <v>2235</v>
      </c>
      <c r="H419" s="640">
        <v>1584350</v>
      </c>
      <c r="I419" s="641">
        <f t="shared" si="8"/>
        <v>1.58435E-3</v>
      </c>
      <c r="J419" s="642" t="s">
        <v>15</v>
      </c>
      <c r="K419" s="643"/>
      <c r="L419" s="639"/>
      <c r="M419" s="639"/>
      <c r="N419" s="643" t="s">
        <v>259</v>
      </c>
      <c r="O419" s="989"/>
    </row>
    <row r="420" spans="1:15" s="637" customFormat="1" ht="24">
      <c r="A420" s="638" t="s">
        <v>1430</v>
      </c>
      <c r="B420" s="638" t="s">
        <v>267</v>
      </c>
      <c r="C420" s="639" t="s">
        <v>303</v>
      </c>
      <c r="D420" s="638" t="s">
        <v>258</v>
      </c>
      <c r="E420" s="638" t="s">
        <v>14</v>
      </c>
      <c r="F420" s="638" t="s">
        <v>15</v>
      </c>
      <c r="G420" s="638"/>
      <c r="H420" s="640">
        <v>1192000</v>
      </c>
      <c r="I420" s="641">
        <f t="shared" si="8"/>
        <v>1.1919999999999999E-3</v>
      </c>
      <c r="J420" s="642" t="s">
        <v>15</v>
      </c>
      <c r="K420" s="643"/>
      <c r="L420" s="639"/>
      <c r="M420" s="639"/>
      <c r="N420" s="643" t="s">
        <v>259</v>
      </c>
      <c r="O420" s="989" t="s">
        <v>2211</v>
      </c>
    </row>
    <row r="421" spans="1:15" s="637" customFormat="1" ht="24">
      <c r="A421" s="644" t="s">
        <v>1430</v>
      </c>
      <c r="B421" s="644" t="s">
        <v>267</v>
      </c>
      <c r="C421" s="645" t="s">
        <v>303</v>
      </c>
      <c r="D421" s="644" t="s">
        <v>258</v>
      </c>
      <c r="E421" s="644" t="s">
        <v>14</v>
      </c>
      <c r="F421" s="644" t="s">
        <v>15</v>
      </c>
      <c r="G421" s="644"/>
      <c r="H421" s="646">
        <v>1171950</v>
      </c>
      <c r="I421" s="647">
        <f t="shared" si="8"/>
        <v>1.1719499999999999E-3</v>
      </c>
      <c r="J421" s="648" t="s">
        <v>15</v>
      </c>
      <c r="K421" s="649"/>
      <c r="L421" s="645"/>
      <c r="M421" s="645"/>
      <c r="N421" s="649" t="s">
        <v>259</v>
      </c>
      <c r="O421" s="987" t="s">
        <v>2211</v>
      </c>
    </row>
    <row r="422" spans="1:15" s="637" customFormat="1" ht="24">
      <c r="A422" s="638" t="s">
        <v>1430</v>
      </c>
      <c r="B422" s="638" t="s">
        <v>267</v>
      </c>
      <c r="C422" s="639" t="s">
        <v>303</v>
      </c>
      <c r="D422" s="638" t="s">
        <v>258</v>
      </c>
      <c r="E422" s="638" t="s">
        <v>14</v>
      </c>
      <c r="F422" s="638" t="s">
        <v>15</v>
      </c>
      <c r="G422" s="638"/>
      <c r="H422" s="640">
        <v>509350</v>
      </c>
      <c r="I422" s="641">
        <f t="shared" si="8"/>
        <v>5.0934999999999999E-4</v>
      </c>
      <c r="J422" s="642" t="s">
        <v>15</v>
      </c>
      <c r="K422" s="643"/>
      <c r="L422" s="639"/>
      <c r="M422" s="639"/>
      <c r="N422" s="643" t="s">
        <v>259</v>
      </c>
      <c r="O422" s="989" t="s">
        <v>2211</v>
      </c>
    </row>
    <row r="423" spans="1:15" s="637" customFormat="1" ht="24">
      <c r="A423" s="644" t="s">
        <v>1430</v>
      </c>
      <c r="B423" s="644" t="s">
        <v>267</v>
      </c>
      <c r="C423" s="645" t="s">
        <v>303</v>
      </c>
      <c r="D423" s="644" t="s">
        <v>258</v>
      </c>
      <c r="E423" s="644" t="s">
        <v>14</v>
      </c>
      <c r="F423" s="644" t="s">
        <v>15</v>
      </c>
      <c r="G423" s="644"/>
      <c r="H423" s="646">
        <v>938400</v>
      </c>
      <c r="I423" s="647">
        <f t="shared" si="8"/>
        <v>9.3840000000000004E-4</v>
      </c>
      <c r="J423" s="648" t="s">
        <v>15</v>
      </c>
      <c r="K423" s="649"/>
      <c r="L423" s="645"/>
      <c r="M423" s="645"/>
      <c r="N423" s="649" t="s">
        <v>259</v>
      </c>
      <c r="O423" s="987" t="s">
        <v>2211</v>
      </c>
    </row>
    <row r="424" spans="1:15" s="637" customFormat="1" ht="24">
      <c r="A424" s="638" t="s">
        <v>1430</v>
      </c>
      <c r="B424" s="638" t="s">
        <v>267</v>
      </c>
      <c r="C424" s="639" t="s">
        <v>303</v>
      </c>
      <c r="D424" s="638" t="s">
        <v>258</v>
      </c>
      <c r="E424" s="638" t="s">
        <v>14</v>
      </c>
      <c r="F424" s="638" t="s">
        <v>15</v>
      </c>
      <c r="G424" s="638"/>
      <c r="H424" s="640">
        <v>290398</v>
      </c>
      <c r="I424" s="641">
        <f t="shared" si="8"/>
        <v>2.9039799999999998E-4</v>
      </c>
      <c r="J424" s="642" t="s">
        <v>15</v>
      </c>
      <c r="K424" s="643"/>
      <c r="L424" s="639"/>
      <c r="M424" s="639"/>
      <c r="N424" s="643" t="s">
        <v>259</v>
      </c>
      <c r="O424" s="989" t="s">
        <v>2211</v>
      </c>
    </row>
    <row r="425" spans="1:15" s="637" customFormat="1" ht="24">
      <c r="A425" s="644" t="s">
        <v>1430</v>
      </c>
      <c r="B425" s="644" t="s">
        <v>267</v>
      </c>
      <c r="C425" s="645" t="s">
        <v>303</v>
      </c>
      <c r="D425" s="644" t="s">
        <v>258</v>
      </c>
      <c r="E425" s="644" t="s">
        <v>14</v>
      </c>
      <c r="F425" s="644" t="s">
        <v>15</v>
      </c>
      <c r="G425" s="644"/>
      <c r="H425" s="646">
        <v>849564</v>
      </c>
      <c r="I425" s="647">
        <f t="shared" si="8"/>
        <v>8.4956400000000003E-4</v>
      </c>
      <c r="J425" s="648" t="s">
        <v>15</v>
      </c>
      <c r="K425" s="649"/>
      <c r="L425" s="645"/>
      <c r="M425" s="645"/>
      <c r="N425" s="649" t="s">
        <v>259</v>
      </c>
      <c r="O425" s="987" t="s">
        <v>2211</v>
      </c>
    </row>
    <row r="426" spans="1:15" s="637" customFormat="1" ht="24">
      <c r="A426" s="638" t="s">
        <v>1430</v>
      </c>
      <c r="B426" s="638" t="s">
        <v>267</v>
      </c>
      <c r="C426" s="639" t="s">
        <v>303</v>
      </c>
      <c r="D426" s="638" t="s">
        <v>258</v>
      </c>
      <c r="E426" s="638" t="s">
        <v>14</v>
      </c>
      <c r="F426" s="638" t="s">
        <v>15</v>
      </c>
      <c r="G426" s="638"/>
      <c r="H426" s="640">
        <v>850764</v>
      </c>
      <c r="I426" s="641">
        <f t="shared" si="8"/>
        <v>8.5076399999999995E-4</v>
      </c>
      <c r="J426" s="642" t="s">
        <v>15</v>
      </c>
      <c r="K426" s="643"/>
      <c r="L426" s="639"/>
      <c r="M426" s="639"/>
      <c r="N426" s="643" t="s">
        <v>259</v>
      </c>
      <c r="O426" s="989" t="s">
        <v>2211</v>
      </c>
    </row>
    <row r="427" spans="1:15" s="637" customFormat="1" ht="24">
      <c r="A427" s="644" t="s">
        <v>1430</v>
      </c>
      <c r="B427" s="644" t="s">
        <v>267</v>
      </c>
      <c r="C427" s="645" t="s">
        <v>303</v>
      </c>
      <c r="D427" s="644" t="s">
        <v>258</v>
      </c>
      <c r="E427" s="644" t="s">
        <v>14</v>
      </c>
      <c r="F427" s="644" t="s">
        <v>15</v>
      </c>
      <c r="G427" s="644"/>
      <c r="H427" s="646">
        <v>879750</v>
      </c>
      <c r="I427" s="647">
        <f t="shared" si="8"/>
        <v>8.7975E-4</v>
      </c>
      <c r="J427" s="648" t="s">
        <v>15</v>
      </c>
      <c r="K427" s="649"/>
      <c r="L427" s="645"/>
      <c r="M427" s="645"/>
      <c r="N427" s="649" t="s">
        <v>259</v>
      </c>
      <c r="O427" s="987" t="s">
        <v>2211</v>
      </c>
    </row>
    <row r="428" spans="1:15" s="637" customFormat="1" ht="24">
      <c r="A428" s="638" t="s">
        <v>1430</v>
      </c>
      <c r="B428" s="638" t="s">
        <v>267</v>
      </c>
      <c r="C428" s="639" t="s">
        <v>303</v>
      </c>
      <c r="D428" s="638" t="s">
        <v>258</v>
      </c>
      <c r="E428" s="638" t="s">
        <v>14</v>
      </c>
      <c r="F428" s="638" t="s">
        <v>15</v>
      </c>
      <c r="G428" s="638"/>
      <c r="H428" s="640">
        <v>607464</v>
      </c>
      <c r="I428" s="641">
        <f t="shared" si="8"/>
        <v>6.0746400000000005E-4</v>
      </c>
      <c r="J428" s="642" t="s">
        <v>15</v>
      </c>
      <c r="K428" s="643"/>
      <c r="L428" s="639"/>
      <c r="M428" s="639"/>
      <c r="N428" s="643" t="s">
        <v>259</v>
      </c>
      <c r="O428" s="989" t="s">
        <v>2211</v>
      </c>
    </row>
    <row r="429" spans="1:15" s="637" customFormat="1" ht="24">
      <c r="A429" s="644" t="s">
        <v>1430</v>
      </c>
      <c r="B429" s="644" t="s">
        <v>267</v>
      </c>
      <c r="C429" s="645" t="s">
        <v>303</v>
      </c>
      <c r="D429" s="644" t="s">
        <v>258</v>
      </c>
      <c r="E429" s="644" t="s">
        <v>14</v>
      </c>
      <c r="F429" s="644" t="s">
        <v>15</v>
      </c>
      <c r="G429" s="644"/>
      <c r="H429" s="646">
        <v>812739</v>
      </c>
      <c r="I429" s="647">
        <f t="shared" si="8"/>
        <v>8.1273900000000004E-4</v>
      </c>
      <c r="J429" s="648" t="s">
        <v>15</v>
      </c>
      <c r="K429" s="649"/>
      <c r="L429" s="645"/>
      <c r="M429" s="645"/>
      <c r="N429" s="649" t="s">
        <v>259</v>
      </c>
      <c r="O429" s="987" t="s">
        <v>2211</v>
      </c>
    </row>
    <row r="430" spans="1:15" s="637" customFormat="1" ht="15">
      <c r="A430" s="638" t="s">
        <v>1418</v>
      </c>
      <c r="B430" s="638" t="s">
        <v>267</v>
      </c>
      <c r="C430" s="639" t="s">
        <v>303</v>
      </c>
      <c r="D430" s="638" t="s">
        <v>258</v>
      </c>
      <c r="E430" s="638" t="s">
        <v>14</v>
      </c>
      <c r="F430" s="638" t="s">
        <v>15</v>
      </c>
      <c r="G430" s="638"/>
      <c r="H430" s="640">
        <v>341300</v>
      </c>
      <c r="I430" s="641">
        <f t="shared" si="8"/>
        <v>3.413E-4</v>
      </c>
      <c r="J430" s="642" t="s">
        <v>15</v>
      </c>
      <c r="K430" s="643"/>
      <c r="L430" s="639"/>
      <c r="M430" s="639"/>
      <c r="N430" s="643" t="s">
        <v>259</v>
      </c>
      <c r="O430" s="989" t="s">
        <v>2211</v>
      </c>
    </row>
    <row r="431" spans="1:15" s="637" customFormat="1" ht="15">
      <c r="A431" s="644" t="s">
        <v>1418</v>
      </c>
      <c r="B431" s="644" t="s">
        <v>267</v>
      </c>
      <c r="C431" s="645" t="s">
        <v>303</v>
      </c>
      <c r="D431" s="644" t="s">
        <v>258</v>
      </c>
      <c r="E431" s="644" t="s">
        <v>14</v>
      </c>
      <c r="F431" s="644" t="s">
        <v>15</v>
      </c>
      <c r="G431" s="644"/>
      <c r="H431" s="646">
        <v>323200</v>
      </c>
      <c r="I431" s="647">
        <f t="shared" si="8"/>
        <v>3.232E-4</v>
      </c>
      <c r="J431" s="648" t="s">
        <v>15</v>
      </c>
      <c r="K431" s="649"/>
      <c r="L431" s="645"/>
      <c r="M431" s="645"/>
      <c r="N431" s="649" t="s">
        <v>259</v>
      </c>
      <c r="O431" s="987" t="s">
        <v>2211</v>
      </c>
    </row>
    <row r="432" spans="1:15" s="637" customFormat="1" ht="15">
      <c r="A432" s="638" t="s">
        <v>1282</v>
      </c>
      <c r="B432" s="638" t="s">
        <v>267</v>
      </c>
      <c r="C432" s="639" t="s">
        <v>303</v>
      </c>
      <c r="D432" s="638" t="s">
        <v>256</v>
      </c>
      <c r="E432" s="638" t="s">
        <v>14</v>
      </c>
      <c r="F432" s="638" t="s">
        <v>15</v>
      </c>
      <c r="G432" s="638"/>
      <c r="H432" s="640">
        <v>282150</v>
      </c>
      <c r="I432" s="641">
        <f t="shared" si="8"/>
        <v>2.8215E-4</v>
      </c>
      <c r="J432" s="642" t="s">
        <v>15</v>
      </c>
      <c r="K432" s="643"/>
      <c r="L432" s="639"/>
      <c r="M432" s="639"/>
      <c r="N432" s="643" t="s">
        <v>259</v>
      </c>
      <c r="O432" s="989" t="s">
        <v>2211</v>
      </c>
    </row>
    <row r="433" spans="1:15" s="637" customFormat="1" ht="15">
      <c r="A433" s="644" t="s">
        <v>1282</v>
      </c>
      <c r="B433" s="644" t="s">
        <v>267</v>
      </c>
      <c r="C433" s="645" t="s">
        <v>303</v>
      </c>
      <c r="D433" s="644" t="s">
        <v>262</v>
      </c>
      <c r="E433" s="644" t="s">
        <v>14</v>
      </c>
      <c r="F433" s="644" t="s">
        <v>15</v>
      </c>
      <c r="G433" s="644"/>
      <c r="H433" s="646">
        <v>51296</v>
      </c>
      <c r="I433" s="647">
        <f t="shared" si="8"/>
        <v>5.1295999999999998E-5</v>
      </c>
      <c r="J433" s="648" t="s">
        <v>15</v>
      </c>
      <c r="K433" s="649"/>
      <c r="L433" s="645"/>
      <c r="M433" s="645"/>
      <c r="N433" s="649" t="s">
        <v>259</v>
      </c>
      <c r="O433" s="987" t="s">
        <v>2211</v>
      </c>
    </row>
    <row r="434" spans="1:15" s="637" customFormat="1" ht="15">
      <c r="A434" s="638" t="s">
        <v>1282</v>
      </c>
      <c r="B434" s="638" t="s">
        <v>267</v>
      </c>
      <c r="C434" s="639" t="s">
        <v>303</v>
      </c>
      <c r="D434" s="638" t="s">
        <v>262</v>
      </c>
      <c r="E434" s="638" t="s">
        <v>14</v>
      </c>
      <c r="F434" s="638" t="s">
        <v>15</v>
      </c>
      <c r="G434" s="638"/>
      <c r="H434" s="640">
        <v>36704</v>
      </c>
      <c r="I434" s="641">
        <f t="shared" si="8"/>
        <v>3.6704E-5</v>
      </c>
      <c r="J434" s="642" t="s">
        <v>15</v>
      </c>
      <c r="K434" s="643"/>
      <c r="L434" s="639"/>
      <c r="M434" s="639"/>
      <c r="N434" s="643" t="s">
        <v>259</v>
      </c>
      <c r="O434" s="989" t="s">
        <v>2211</v>
      </c>
    </row>
    <row r="435" spans="1:15" s="637" customFormat="1" ht="15">
      <c r="A435" s="644" t="s">
        <v>1282</v>
      </c>
      <c r="B435" s="644" t="s">
        <v>267</v>
      </c>
      <c r="C435" s="645" t="s">
        <v>303</v>
      </c>
      <c r="D435" s="644" t="s">
        <v>262</v>
      </c>
      <c r="E435" s="644" t="s">
        <v>14</v>
      </c>
      <c r="F435" s="644" t="s">
        <v>15</v>
      </c>
      <c r="G435" s="644"/>
      <c r="H435" s="646">
        <v>16384</v>
      </c>
      <c r="I435" s="647">
        <f t="shared" si="8"/>
        <v>1.6384000000000001E-5</v>
      </c>
      <c r="J435" s="648" t="s">
        <v>15</v>
      </c>
      <c r="K435" s="649"/>
      <c r="L435" s="645"/>
      <c r="M435" s="645"/>
      <c r="N435" s="649" t="s">
        <v>259</v>
      </c>
      <c r="O435" s="987" t="s">
        <v>2211</v>
      </c>
    </row>
    <row r="436" spans="1:15" s="637" customFormat="1" ht="15">
      <c r="A436" s="638" t="s">
        <v>1282</v>
      </c>
      <c r="B436" s="638" t="s">
        <v>267</v>
      </c>
      <c r="C436" s="639" t="s">
        <v>303</v>
      </c>
      <c r="D436" s="638" t="s">
        <v>262</v>
      </c>
      <c r="E436" s="638" t="s">
        <v>14</v>
      </c>
      <c r="F436" s="638" t="s">
        <v>15</v>
      </c>
      <c r="G436" s="638"/>
      <c r="H436" s="640">
        <v>104320</v>
      </c>
      <c r="I436" s="641">
        <f t="shared" ref="I436:I467" si="9">+H436/1000000000</f>
        <v>1.0432E-4</v>
      </c>
      <c r="J436" s="642" t="s">
        <v>15</v>
      </c>
      <c r="K436" s="643"/>
      <c r="L436" s="639"/>
      <c r="M436" s="639"/>
      <c r="N436" s="643" t="s">
        <v>259</v>
      </c>
      <c r="O436" s="989" t="s">
        <v>2211</v>
      </c>
    </row>
    <row r="437" spans="1:15" s="637" customFormat="1" ht="15">
      <c r="A437" s="644" t="s">
        <v>1282</v>
      </c>
      <c r="B437" s="644" t="s">
        <v>267</v>
      </c>
      <c r="C437" s="645" t="s">
        <v>303</v>
      </c>
      <c r="D437" s="644" t="s">
        <v>262</v>
      </c>
      <c r="E437" s="644" t="s">
        <v>14</v>
      </c>
      <c r="F437" s="644" t="s">
        <v>15</v>
      </c>
      <c r="G437" s="644"/>
      <c r="H437" s="646">
        <v>109040</v>
      </c>
      <c r="I437" s="647">
        <f t="shared" si="9"/>
        <v>1.0904E-4</v>
      </c>
      <c r="J437" s="648" t="s">
        <v>15</v>
      </c>
      <c r="K437" s="649"/>
      <c r="L437" s="645"/>
      <c r="M437" s="645"/>
      <c r="N437" s="649" t="s">
        <v>259</v>
      </c>
      <c r="O437" s="987" t="s">
        <v>2211</v>
      </c>
    </row>
    <row r="438" spans="1:15" s="637" customFormat="1" ht="15">
      <c r="A438" s="638" t="s">
        <v>1282</v>
      </c>
      <c r="B438" s="638" t="s">
        <v>267</v>
      </c>
      <c r="C438" s="639" t="s">
        <v>303</v>
      </c>
      <c r="D438" s="638" t="s">
        <v>262</v>
      </c>
      <c r="E438" s="638" t="s">
        <v>14</v>
      </c>
      <c r="F438" s="638" t="s">
        <v>15</v>
      </c>
      <c r="G438" s="638"/>
      <c r="H438" s="640">
        <v>126160</v>
      </c>
      <c r="I438" s="641">
        <f t="shared" si="9"/>
        <v>1.2616E-4</v>
      </c>
      <c r="J438" s="642" t="s">
        <v>15</v>
      </c>
      <c r="K438" s="643"/>
      <c r="L438" s="639"/>
      <c r="M438" s="639"/>
      <c r="N438" s="643" t="s">
        <v>259</v>
      </c>
      <c r="O438" s="989" t="s">
        <v>2211</v>
      </c>
    </row>
    <row r="439" spans="1:15" s="637" customFormat="1" ht="15">
      <c r="A439" s="644" t="s">
        <v>1282</v>
      </c>
      <c r="B439" s="644" t="s">
        <v>267</v>
      </c>
      <c r="C439" s="645" t="s">
        <v>303</v>
      </c>
      <c r="D439" s="644" t="s">
        <v>262</v>
      </c>
      <c r="E439" s="644" t="s">
        <v>14</v>
      </c>
      <c r="F439" s="644" t="s">
        <v>15</v>
      </c>
      <c r="G439" s="644"/>
      <c r="H439" s="646">
        <v>139040</v>
      </c>
      <c r="I439" s="647">
        <f t="shared" si="9"/>
        <v>1.3904E-4</v>
      </c>
      <c r="J439" s="648" t="s">
        <v>15</v>
      </c>
      <c r="K439" s="649"/>
      <c r="L439" s="645"/>
      <c r="M439" s="645"/>
      <c r="N439" s="649" t="s">
        <v>259</v>
      </c>
      <c r="O439" s="987" t="s">
        <v>2211</v>
      </c>
    </row>
    <row r="440" spans="1:15" s="637" customFormat="1" ht="15">
      <c r="A440" s="638" t="s">
        <v>1282</v>
      </c>
      <c r="B440" s="638" t="s">
        <v>267</v>
      </c>
      <c r="C440" s="639" t="s">
        <v>303</v>
      </c>
      <c r="D440" s="638" t="s">
        <v>262</v>
      </c>
      <c r="E440" s="638" t="s">
        <v>14</v>
      </c>
      <c r="F440" s="638" t="s">
        <v>15</v>
      </c>
      <c r="G440" s="638"/>
      <c r="H440" s="640">
        <v>120688</v>
      </c>
      <c r="I440" s="641">
        <f t="shared" si="9"/>
        <v>1.2068799999999999E-4</v>
      </c>
      <c r="J440" s="642" t="s">
        <v>15</v>
      </c>
      <c r="K440" s="643"/>
      <c r="L440" s="639"/>
      <c r="M440" s="639"/>
      <c r="N440" s="643" t="s">
        <v>259</v>
      </c>
      <c r="O440" s="989" t="s">
        <v>2211</v>
      </c>
    </row>
    <row r="441" spans="1:15" s="637" customFormat="1" ht="15">
      <c r="A441" s="644" t="s">
        <v>1282</v>
      </c>
      <c r="B441" s="644" t="s">
        <v>267</v>
      </c>
      <c r="C441" s="645" t="s">
        <v>303</v>
      </c>
      <c r="D441" s="644" t="s">
        <v>262</v>
      </c>
      <c r="E441" s="644" t="s">
        <v>14</v>
      </c>
      <c r="F441" s="644" t="s">
        <v>15</v>
      </c>
      <c r="G441" s="644"/>
      <c r="H441" s="646">
        <v>123920</v>
      </c>
      <c r="I441" s="647">
        <f t="shared" si="9"/>
        <v>1.2391999999999999E-4</v>
      </c>
      <c r="J441" s="648" t="s">
        <v>15</v>
      </c>
      <c r="K441" s="649"/>
      <c r="L441" s="645"/>
      <c r="M441" s="645"/>
      <c r="N441" s="649" t="s">
        <v>259</v>
      </c>
      <c r="O441" s="987" t="s">
        <v>2211</v>
      </c>
    </row>
    <row r="442" spans="1:15" s="637" customFormat="1" ht="15">
      <c r="A442" s="638" t="s">
        <v>269</v>
      </c>
      <c r="B442" s="638" t="s">
        <v>267</v>
      </c>
      <c r="C442" s="639" t="s">
        <v>303</v>
      </c>
      <c r="D442" s="638" t="s">
        <v>258</v>
      </c>
      <c r="E442" s="638" t="s">
        <v>14</v>
      </c>
      <c r="F442" s="638" t="s">
        <v>15</v>
      </c>
      <c r="G442" s="638"/>
      <c r="H442" s="640">
        <v>1421400</v>
      </c>
      <c r="I442" s="641">
        <f t="shared" si="9"/>
        <v>1.4214E-3</v>
      </c>
      <c r="J442" s="642" t="s">
        <v>15</v>
      </c>
      <c r="K442" s="643"/>
      <c r="L442" s="639"/>
      <c r="M442" s="639"/>
      <c r="N442" s="643" t="s">
        <v>259</v>
      </c>
      <c r="O442" s="989" t="s">
        <v>2211</v>
      </c>
    </row>
    <row r="443" spans="1:15" s="637" customFormat="1" ht="15">
      <c r="A443" s="644" t="s">
        <v>269</v>
      </c>
      <c r="B443" s="644" t="s">
        <v>267</v>
      </c>
      <c r="C443" s="645" t="s">
        <v>303</v>
      </c>
      <c r="D443" s="644" t="s">
        <v>258</v>
      </c>
      <c r="E443" s="644" t="s">
        <v>14</v>
      </c>
      <c r="F443" s="644" t="s">
        <v>15</v>
      </c>
      <c r="G443" s="644"/>
      <c r="H443" s="646">
        <v>1826000</v>
      </c>
      <c r="I443" s="647">
        <f t="shared" si="9"/>
        <v>1.8259999999999999E-3</v>
      </c>
      <c r="J443" s="648" t="s">
        <v>15</v>
      </c>
      <c r="K443" s="649"/>
      <c r="L443" s="645"/>
      <c r="M443" s="645"/>
      <c r="N443" s="649" t="s">
        <v>259</v>
      </c>
      <c r="O443" s="987" t="s">
        <v>2211</v>
      </c>
    </row>
    <row r="444" spans="1:15" s="637" customFormat="1" ht="15">
      <c r="A444" s="638" t="s">
        <v>269</v>
      </c>
      <c r="B444" s="638" t="s">
        <v>267</v>
      </c>
      <c r="C444" s="639" t="s">
        <v>303</v>
      </c>
      <c r="D444" s="638" t="s">
        <v>258</v>
      </c>
      <c r="E444" s="638" t="s">
        <v>14</v>
      </c>
      <c r="F444" s="638" t="s">
        <v>15</v>
      </c>
      <c r="G444" s="638"/>
      <c r="H444" s="640">
        <v>1512200</v>
      </c>
      <c r="I444" s="641">
        <f t="shared" si="9"/>
        <v>1.5122E-3</v>
      </c>
      <c r="J444" s="642" t="s">
        <v>15</v>
      </c>
      <c r="K444" s="643"/>
      <c r="L444" s="639"/>
      <c r="M444" s="639"/>
      <c r="N444" s="643" t="s">
        <v>259</v>
      </c>
      <c r="O444" s="989" t="s">
        <v>2211</v>
      </c>
    </row>
    <row r="445" spans="1:15" s="637" customFormat="1" ht="15">
      <c r="A445" s="644" t="s">
        <v>269</v>
      </c>
      <c r="B445" s="644" t="s">
        <v>267</v>
      </c>
      <c r="C445" s="645" t="s">
        <v>303</v>
      </c>
      <c r="D445" s="644" t="s">
        <v>258</v>
      </c>
      <c r="E445" s="644" t="s">
        <v>14</v>
      </c>
      <c r="F445" s="644" t="s">
        <v>15</v>
      </c>
      <c r="G445" s="644"/>
      <c r="H445" s="646">
        <v>1580000</v>
      </c>
      <c r="I445" s="647">
        <f t="shared" si="9"/>
        <v>1.58E-3</v>
      </c>
      <c r="J445" s="648" t="s">
        <v>15</v>
      </c>
      <c r="K445" s="649"/>
      <c r="L445" s="645"/>
      <c r="M445" s="645"/>
      <c r="N445" s="649" t="s">
        <v>259</v>
      </c>
      <c r="O445" s="987" t="s">
        <v>2211</v>
      </c>
    </row>
    <row r="446" spans="1:15" s="637" customFormat="1" ht="15">
      <c r="A446" s="638" t="s">
        <v>1415</v>
      </c>
      <c r="B446" s="638" t="s">
        <v>267</v>
      </c>
      <c r="C446" s="639" t="s">
        <v>303</v>
      </c>
      <c r="D446" s="638" t="s">
        <v>260</v>
      </c>
      <c r="E446" s="638" t="s">
        <v>14</v>
      </c>
      <c r="F446" s="638" t="s">
        <v>15</v>
      </c>
      <c r="G446" s="638"/>
      <c r="H446" s="640">
        <v>1272000</v>
      </c>
      <c r="I446" s="641">
        <f t="shared" si="9"/>
        <v>1.2719999999999999E-3</v>
      </c>
      <c r="J446" s="642" t="s">
        <v>15</v>
      </c>
      <c r="K446" s="643"/>
      <c r="L446" s="639"/>
      <c r="M446" s="639"/>
      <c r="N446" s="643" t="s">
        <v>259</v>
      </c>
      <c r="O446" s="989" t="s">
        <v>2211</v>
      </c>
    </row>
    <row r="447" spans="1:15" s="637" customFormat="1" ht="15">
      <c r="A447" s="644" t="s">
        <v>1444</v>
      </c>
      <c r="B447" s="644" t="s">
        <v>267</v>
      </c>
      <c r="C447" s="645" t="s">
        <v>303</v>
      </c>
      <c r="D447" s="644" t="s">
        <v>258</v>
      </c>
      <c r="E447" s="644" t="s">
        <v>14</v>
      </c>
      <c r="F447" s="644" t="s">
        <v>15</v>
      </c>
      <c r="G447" s="644"/>
      <c r="H447" s="646">
        <v>240000</v>
      </c>
      <c r="I447" s="647">
        <f t="shared" si="9"/>
        <v>2.4000000000000001E-4</v>
      </c>
      <c r="J447" s="648" t="s">
        <v>15</v>
      </c>
      <c r="K447" s="649"/>
      <c r="L447" s="645"/>
      <c r="M447" s="645"/>
      <c r="N447" s="649" t="s">
        <v>259</v>
      </c>
      <c r="O447" s="987" t="s">
        <v>2245</v>
      </c>
    </row>
    <row r="448" spans="1:15" s="637" customFormat="1" ht="15">
      <c r="A448" s="638" t="s">
        <v>1444</v>
      </c>
      <c r="B448" s="638" t="s">
        <v>267</v>
      </c>
      <c r="C448" s="639" t="s">
        <v>303</v>
      </c>
      <c r="D448" s="638" t="s">
        <v>258</v>
      </c>
      <c r="E448" s="638" t="s">
        <v>14</v>
      </c>
      <c r="F448" s="638" t="s">
        <v>15</v>
      </c>
      <c r="G448" s="638"/>
      <c r="H448" s="640">
        <v>180000</v>
      </c>
      <c r="I448" s="641">
        <f t="shared" si="9"/>
        <v>1.8000000000000001E-4</v>
      </c>
      <c r="J448" s="642" t="s">
        <v>15</v>
      </c>
      <c r="K448" s="643"/>
      <c r="L448" s="639"/>
      <c r="M448" s="639"/>
      <c r="N448" s="643" t="s">
        <v>259</v>
      </c>
      <c r="O448" s="1021" t="s">
        <v>2245</v>
      </c>
    </row>
    <row r="449" spans="1:15" s="637" customFormat="1" ht="15">
      <c r="A449" s="644" t="s">
        <v>1444</v>
      </c>
      <c r="B449" s="644" t="s">
        <v>267</v>
      </c>
      <c r="C449" s="645" t="s">
        <v>303</v>
      </c>
      <c r="D449" s="644" t="s">
        <v>258</v>
      </c>
      <c r="E449" s="644" t="s">
        <v>14</v>
      </c>
      <c r="F449" s="644" t="s">
        <v>15</v>
      </c>
      <c r="G449" s="644"/>
      <c r="H449" s="646">
        <v>170000</v>
      </c>
      <c r="I449" s="647">
        <f t="shared" si="9"/>
        <v>1.7000000000000001E-4</v>
      </c>
      <c r="J449" s="648" t="s">
        <v>15</v>
      </c>
      <c r="K449" s="649"/>
      <c r="L449" s="645"/>
      <c r="M449" s="645"/>
      <c r="N449" s="649" t="s">
        <v>259</v>
      </c>
      <c r="O449" s="987" t="s">
        <v>2245</v>
      </c>
    </row>
    <row r="450" spans="1:15" s="637" customFormat="1" ht="15">
      <c r="A450" s="638" t="s">
        <v>1444</v>
      </c>
      <c r="B450" s="638" t="s">
        <v>267</v>
      </c>
      <c r="C450" s="639" t="s">
        <v>303</v>
      </c>
      <c r="D450" s="638" t="s">
        <v>258</v>
      </c>
      <c r="E450" s="638" t="s">
        <v>14</v>
      </c>
      <c r="F450" s="638" t="s">
        <v>15</v>
      </c>
      <c r="G450" s="638"/>
      <c r="H450" s="640">
        <v>240000</v>
      </c>
      <c r="I450" s="641">
        <f t="shared" si="9"/>
        <v>2.4000000000000001E-4</v>
      </c>
      <c r="J450" s="642" t="s">
        <v>15</v>
      </c>
      <c r="K450" s="643"/>
      <c r="L450" s="639"/>
      <c r="M450" s="639"/>
      <c r="N450" s="643" t="s">
        <v>259</v>
      </c>
      <c r="O450" s="1021" t="s">
        <v>2245</v>
      </c>
    </row>
    <row r="451" spans="1:15" s="637" customFormat="1" ht="15">
      <c r="A451" s="644" t="s">
        <v>1444</v>
      </c>
      <c r="B451" s="644" t="s">
        <v>267</v>
      </c>
      <c r="C451" s="645" t="s">
        <v>303</v>
      </c>
      <c r="D451" s="644" t="s">
        <v>258</v>
      </c>
      <c r="E451" s="644" t="s">
        <v>14</v>
      </c>
      <c r="F451" s="644" t="s">
        <v>15</v>
      </c>
      <c r="G451" s="644"/>
      <c r="H451" s="646">
        <v>220000</v>
      </c>
      <c r="I451" s="647">
        <f t="shared" si="9"/>
        <v>2.2000000000000001E-4</v>
      </c>
      <c r="J451" s="648" t="s">
        <v>15</v>
      </c>
      <c r="K451" s="649"/>
      <c r="L451" s="645"/>
      <c r="M451" s="645"/>
      <c r="N451" s="649" t="s">
        <v>259</v>
      </c>
      <c r="O451" s="987" t="s">
        <v>2245</v>
      </c>
    </row>
    <row r="452" spans="1:15" s="637" customFormat="1" ht="15">
      <c r="A452" s="638" t="s">
        <v>1444</v>
      </c>
      <c r="B452" s="638" t="s">
        <v>267</v>
      </c>
      <c r="C452" s="639" t="s">
        <v>303</v>
      </c>
      <c r="D452" s="638" t="s">
        <v>258</v>
      </c>
      <c r="E452" s="638" t="s">
        <v>14</v>
      </c>
      <c r="F452" s="638" t="s">
        <v>15</v>
      </c>
      <c r="G452" s="638"/>
      <c r="H452" s="640">
        <v>240000</v>
      </c>
      <c r="I452" s="641">
        <f t="shared" si="9"/>
        <v>2.4000000000000001E-4</v>
      </c>
      <c r="J452" s="642" t="s">
        <v>15</v>
      </c>
      <c r="K452" s="643"/>
      <c r="L452" s="639"/>
      <c r="M452" s="639"/>
      <c r="N452" s="643" t="s">
        <v>259</v>
      </c>
      <c r="O452" s="1021" t="s">
        <v>2245</v>
      </c>
    </row>
    <row r="453" spans="1:15" s="637" customFormat="1" ht="15">
      <c r="A453" s="644" t="s">
        <v>1444</v>
      </c>
      <c r="B453" s="644" t="s">
        <v>267</v>
      </c>
      <c r="C453" s="645" t="s">
        <v>303</v>
      </c>
      <c r="D453" s="644" t="s">
        <v>258</v>
      </c>
      <c r="E453" s="644" t="s">
        <v>14</v>
      </c>
      <c r="F453" s="644" t="s">
        <v>15</v>
      </c>
      <c r="G453" s="644"/>
      <c r="H453" s="646">
        <v>150500</v>
      </c>
      <c r="I453" s="647">
        <f t="shared" si="9"/>
        <v>1.505E-4</v>
      </c>
      <c r="J453" s="648" t="s">
        <v>15</v>
      </c>
      <c r="K453" s="649"/>
      <c r="L453" s="645"/>
      <c r="M453" s="645"/>
      <c r="N453" s="649" t="s">
        <v>259</v>
      </c>
      <c r="O453" s="987" t="s">
        <v>2245</v>
      </c>
    </row>
    <row r="454" spans="1:15" s="637" customFormat="1" ht="15">
      <c r="A454" s="638" t="s">
        <v>1444</v>
      </c>
      <c r="B454" s="638" t="s">
        <v>267</v>
      </c>
      <c r="C454" s="639" t="s">
        <v>303</v>
      </c>
      <c r="D454" s="638" t="s">
        <v>258</v>
      </c>
      <c r="E454" s="638" t="s">
        <v>14</v>
      </c>
      <c r="F454" s="638" t="s">
        <v>15</v>
      </c>
      <c r="G454" s="638"/>
      <c r="H454" s="640">
        <v>300000</v>
      </c>
      <c r="I454" s="641">
        <f t="shared" si="9"/>
        <v>2.9999999999999997E-4</v>
      </c>
      <c r="J454" s="642" t="s">
        <v>15</v>
      </c>
      <c r="K454" s="643"/>
      <c r="L454" s="639"/>
      <c r="M454" s="639"/>
      <c r="N454" s="643" t="s">
        <v>259</v>
      </c>
      <c r="O454" s="1021" t="s">
        <v>2245</v>
      </c>
    </row>
    <row r="455" spans="1:15" s="637" customFormat="1" ht="15">
      <c r="A455" s="644" t="s">
        <v>1444</v>
      </c>
      <c r="B455" s="644" t="s">
        <v>267</v>
      </c>
      <c r="C455" s="645" t="s">
        <v>303</v>
      </c>
      <c r="D455" s="644" t="s">
        <v>258</v>
      </c>
      <c r="E455" s="644" t="s">
        <v>14</v>
      </c>
      <c r="F455" s="644" t="s">
        <v>15</v>
      </c>
      <c r="G455" s="644"/>
      <c r="H455" s="646">
        <v>260000</v>
      </c>
      <c r="I455" s="647">
        <f t="shared" si="9"/>
        <v>2.5999999999999998E-4</v>
      </c>
      <c r="J455" s="648" t="s">
        <v>15</v>
      </c>
      <c r="K455" s="649"/>
      <c r="L455" s="645"/>
      <c r="M455" s="645"/>
      <c r="N455" s="649" t="s">
        <v>259</v>
      </c>
      <c r="O455" s="987" t="s">
        <v>2245</v>
      </c>
    </row>
    <row r="456" spans="1:15" s="637" customFormat="1" ht="15">
      <c r="A456" s="638" t="s">
        <v>666</v>
      </c>
      <c r="B456" s="638" t="s">
        <v>267</v>
      </c>
      <c r="C456" s="639" t="s">
        <v>303</v>
      </c>
      <c r="D456" s="638" t="s">
        <v>255</v>
      </c>
      <c r="E456" s="638" t="s">
        <v>15</v>
      </c>
      <c r="F456" s="638" t="s">
        <v>33</v>
      </c>
      <c r="G456" s="638"/>
      <c r="H456" s="640">
        <v>3346</v>
      </c>
      <c r="I456" s="641">
        <f t="shared" si="9"/>
        <v>3.3459999999999998E-6</v>
      </c>
      <c r="J456" s="642" t="s">
        <v>15</v>
      </c>
      <c r="K456" s="643"/>
      <c r="L456" s="639"/>
      <c r="M456" s="639"/>
      <c r="N456" s="643" t="s">
        <v>259</v>
      </c>
    </row>
    <row r="457" spans="1:15" s="637" customFormat="1" ht="15">
      <c r="A457" s="644" t="s">
        <v>666</v>
      </c>
      <c r="B457" s="644" t="s">
        <v>267</v>
      </c>
      <c r="C457" s="645" t="s">
        <v>303</v>
      </c>
      <c r="D457" s="644" t="s">
        <v>255</v>
      </c>
      <c r="E457" s="644" t="s">
        <v>15</v>
      </c>
      <c r="F457" s="644" t="s">
        <v>33</v>
      </c>
      <c r="G457" s="644"/>
      <c r="H457" s="646">
        <v>3346</v>
      </c>
      <c r="I457" s="647">
        <f t="shared" si="9"/>
        <v>3.3459999999999998E-6</v>
      </c>
      <c r="J457" s="648" t="s">
        <v>15</v>
      </c>
      <c r="K457" s="649"/>
      <c r="L457" s="645"/>
      <c r="M457" s="645"/>
      <c r="N457" s="649" t="s">
        <v>259</v>
      </c>
    </row>
    <row r="458" spans="1:15" s="637" customFormat="1" ht="15">
      <c r="A458" s="638" t="s">
        <v>666</v>
      </c>
      <c r="B458" s="638" t="s">
        <v>267</v>
      </c>
      <c r="C458" s="639" t="s">
        <v>303</v>
      </c>
      <c r="D458" s="638" t="s">
        <v>255</v>
      </c>
      <c r="E458" s="638" t="s">
        <v>15</v>
      </c>
      <c r="F458" s="638" t="s">
        <v>33</v>
      </c>
      <c r="G458" s="638"/>
      <c r="H458" s="640">
        <v>5544</v>
      </c>
      <c r="I458" s="641">
        <f t="shared" si="9"/>
        <v>5.5439999999999998E-6</v>
      </c>
      <c r="J458" s="642" t="s">
        <v>15</v>
      </c>
      <c r="K458" s="643"/>
      <c r="L458" s="639"/>
      <c r="M458" s="639"/>
      <c r="N458" s="643" t="s">
        <v>259</v>
      </c>
    </row>
    <row r="459" spans="1:15" s="637" customFormat="1" ht="15">
      <c r="A459" s="644" t="s">
        <v>666</v>
      </c>
      <c r="B459" s="644" t="s">
        <v>267</v>
      </c>
      <c r="C459" s="645" t="s">
        <v>303</v>
      </c>
      <c r="D459" s="644" t="s">
        <v>257</v>
      </c>
      <c r="E459" s="644" t="s">
        <v>15</v>
      </c>
      <c r="F459" s="644" t="s">
        <v>33</v>
      </c>
      <c r="G459" s="644"/>
      <c r="H459" s="646">
        <v>3696</v>
      </c>
      <c r="I459" s="647">
        <f t="shared" si="9"/>
        <v>3.6959999999999998E-6</v>
      </c>
      <c r="J459" s="648" t="s">
        <v>15</v>
      </c>
      <c r="K459" s="649"/>
      <c r="L459" s="645"/>
      <c r="M459" s="645"/>
      <c r="N459" s="649" t="s">
        <v>259</v>
      </c>
    </row>
    <row r="460" spans="1:15" s="637" customFormat="1" ht="15">
      <c r="A460" s="638" t="s">
        <v>666</v>
      </c>
      <c r="B460" s="638" t="s">
        <v>267</v>
      </c>
      <c r="C460" s="639" t="s">
        <v>303</v>
      </c>
      <c r="D460" s="638" t="s">
        <v>257</v>
      </c>
      <c r="E460" s="638" t="s">
        <v>15</v>
      </c>
      <c r="F460" s="638" t="s">
        <v>33</v>
      </c>
      <c r="G460" s="638"/>
      <c r="H460" s="640">
        <v>3696</v>
      </c>
      <c r="I460" s="641">
        <f t="shared" si="9"/>
        <v>3.6959999999999998E-6</v>
      </c>
      <c r="J460" s="642" t="s">
        <v>15</v>
      </c>
      <c r="K460" s="643"/>
      <c r="L460" s="639"/>
      <c r="M460" s="639"/>
      <c r="N460" s="643" t="s">
        <v>259</v>
      </c>
    </row>
    <row r="461" spans="1:15" s="637" customFormat="1" ht="15">
      <c r="A461" s="644" t="s">
        <v>666</v>
      </c>
      <c r="B461" s="644" t="s">
        <v>267</v>
      </c>
      <c r="C461" s="645" t="s">
        <v>303</v>
      </c>
      <c r="D461" s="644" t="s">
        <v>257</v>
      </c>
      <c r="E461" s="644" t="s">
        <v>15</v>
      </c>
      <c r="F461" s="644" t="s">
        <v>33</v>
      </c>
      <c r="G461" s="644"/>
      <c r="H461" s="646">
        <v>3696</v>
      </c>
      <c r="I461" s="647">
        <f t="shared" si="9"/>
        <v>3.6959999999999998E-6</v>
      </c>
      <c r="J461" s="648" t="s">
        <v>15</v>
      </c>
      <c r="K461" s="649"/>
      <c r="L461" s="645"/>
      <c r="M461" s="645"/>
      <c r="N461" s="649" t="s">
        <v>259</v>
      </c>
    </row>
    <row r="462" spans="1:15" s="637" customFormat="1" ht="15">
      <c r="A462" s="638" t="s">
        <v>666</v>
      </c>
      <c r="B462" s="638" t="s">
        <v>267</v>
      </c>
      <c r="C462" s="639" t="s">
        <v>303</v>
      </c>
      <c r="D462" s="638" t="s">
        <v>256</v>
      </c>
      <c r="E462" s="638" t="s">
        <v>14</v>
      </c>
      <c r="F462" s="638" t="s">
        <v>15</v>
      </c>
      <c r="G462" s="638"/>
      <c r="H462" s="640">
        <v>600000</v>
      </c>
      <c r="I462" s="641">
        <f t="shared" si="9"/>
        <v>5.9999999999999995E-4</v>
      </c>
      <c r="J462" s="642" t="s">
        <v>15</v>
      </c>
      <c r="K462" s="643"/>
      <c r="L462" s="639"/>
      <c r="M462" s="639"/>
      <c r="N462" s="643" t="s">
        <v>259</v>
      </c>
      <c r="O462" s="989" t="s">
        <v>2211</v>
      </c>
    </row>
    <row r="463" spans="1:15" s="637" customFormat="1" ht="36">
      <c r="A463" s="644" t="s">
        <v>1442</v>
      </c>
      <c r="B463" s="644" t="s">
        <v>267</v>
      </c>
      <c r="C463" s="645" t="s">
        <v>303</v>
      </c>
      <c r="D463" s="644" t="s">
        <v>260</v>
      </c>
      <c r="E463" s="644" t="s">
        <v>14</v>
      </c>
      <c r="F463" s="644" t="s">
        <v>15</v>
      </c>
      <c r="G463" s="644"/>
      <c r="H463" s="646">
        <v>2050000</v>
      </c>
      <c r="I463" s="647">
        <f t="shared" si="9"/>
        <v>2.0500000000000002E-3</v>
      </c>
      <c r="J463" s="648" t="s">
        <v>15</v>
      </c>
      <c r="K463" s="649"/>
      <c r="L463" s="645"/>
      <c r="M463" s="645"/>
      <c r="N463" s="649" t="s">
        <v>259</v>
      </c>
      <c r="O463" s="987" t="s">
        <v>2236</v>
      </c>
    </row>
    <row r="464" spans="1:15" s="637" customFormat="1" ht="24">
      <c r="A464" s="638" t="s">
        <v>1421</v>
      </c>
      <c r="B464" s="638" t="s">
        <v>267</v>
      </c>
      <c r="C464" s="639" t="s">
        <v>303</v>
      </c>
      <c r="D464" s="638" t="s">
        <v>258</v>
      </c>
      <c r="E464" s="638" t="s">
        <v>14</v>
      </c>
      <c r="F464" s="638" t="s">
        <v>15</v>
      </c>
      <c r="G464" s="638"/>
      <c r="H464" s="640">
        <v>80000</v>
      </c>
      <c r="I464" s="641">
        <f t="shared" si="9"/>
        <v>8.0000000000000007E-5</v>
      </c>
      <c r="J464" s="642" t="s">
        <v>15</v>
      </c>
      <c r="K464" s="643"/>
      <c r="L464" s="639"/>
      <c r="M464" s="639"/>
      <c r="N464" s="643" t="s">
        <v>259</v>
      </c>
      <c r="O464" s="989" t="s">
        <v>2211</v>
      </c>
    </row>
    <row r="465" spans="1:15" s="637" customFormat="1" ht="24">
      <c r="A465" s="644" t="s">
        <v>1421</v>
      </c>
      <c r="B465" s="644" t="s">
        <v>267</v>
      </c>
      <c r="C465" s="645" t="s">
        <v>303</v>
      </c>
      <c r="D465" s="644" t="s">
        <v>258</v>
      </c>
      <c r="E465" s="644" t="s">
        <v>14</v>
      </c>
      <c r="F465" s="644" t="s">
        <v>15</v>
      </c>
      <c r="G465" s="644"/>
      <c r="H465" s="646">
        <v>86400</v>
      </c>
      <c r="I465" s="647">
        <f t="shared" si="9"/>
        <v>8.6399999999999999E-5</v>
      </c>
      <c r="J465" s="648" t="s">
        <v>15</v>
      </c>
      <c r="K465" s="649"/>
      <c r="L465" s="645"/>
      <c r="M465" s="645"/>
      <c r="N465" s="649" t="s">
        <v>259</v>
      </c>
      <c r="O465" s="987" t="s">
        <v>2211</v>
      </c>
    </row>
    <row r="466" spans="1:15" s="637" customFormat="1" ht="24">
      <c r="A466" s="638" t="s">
        <v>1421</v>
      </c>
      <c r="B466" s="638" t="s">
        <v>267</v>
      </c>
      <c r="C466" s="639" t="s">
        <v>303</v>
      </c>
      <c r="D466" s="638" t="s">
        <v>258</v>
      </c>
      <c r="E466" s="638" t="s">
        <v>14</v>
      </c>
      <c r="F466" s="638" t="s">
        <v>15</v>
      </c>
      <c r="G466" s="638"/>
      <c r="H466" s="640">
        <v>76000</v>
      </c>
      <c r="I466" s="641">
        <f t="shared" si="9"/>
        <v>7.6000000000000004E-5</v>
      </c>
      <c r="J466" s="642" t="s">
        <v>15</v>
      </c>
      <c r="K466" s="643"/>
      <c r="L466" s="639"/>
      <c r="M466" s="639"/>
      <c r="N466" s="643" t="s">
        <v>259</v>
      </c>
      <c r="O466" s="989" t="s">
        <v>2211</v>
      </c>
    </row>
    <row r="467" spans="1:15" s="637" customFormat="1" ht="24">
      <c r="A467" s="644" t="s">
        <v>1421</v>
      </c>
      <c r="B467" s="644" t="s">
        <v>267</v>
      </c>
      <c r="C467" s="645" t="s">
        <v>303</v>
      </c>
      <c r="D467" s="644" t="s">
        <v>258</v>
      </c>
      <c r="E467" s="644" t="s">
        <v>14</v>
      </c>
      <c r="F467" s="644" t="s">
        <v>15</v>
      </c>
      <c r="G467" s="644"/>
      <c r="H467" s="646">
        <v>96000</v>
      </c>
      <c r="I467" s="647">
        <f t="shared" si="9"/>
        <v>9.6000000000000002E-5</v>
      </c>
      <c r="J467" s="648" t="s">
        <v>15</v>
      </c>
      <c r="K467" s="649"/>
      <c r="L467" s="645"/>
      <c r="M467" s="645"/>
      <c r="N467" s="649" t="s">
        <v>259</v>
      </c>
      <c r="O467" s="987" t="s">
        <v>2211</v>
      </c>
    </row>
    <row r="468" spans="1:15" s="147" customFormat="1">
      <c r="A468" s="370"/>
      <c r="B468" s="370"/>
      <c r="C468" s="370"/>
      <c r="D468" s="370" t="s">
        <v>185</v>
      </c>
      <c r="E468" s="370"/>
      <c r="F468" s="370"/>
      <c r="G468" s="370"/>
      <c r="H468" s="657">
        <f>SUM(H2:H467)</f>
        <v>783704362479.20154</v>
      </c>
      <c r="I468" s="373">
        <f>SUM(I2:I467)</f>
        <v>783.70436247920168</v>
      </c>
      <c r="J468" s="370"/>
      <c r="K468" s="372"/>
      <c r="L468" s="372"/>
      <c r="M468" s="373">
        <f>SUM(M2:M467)</f>
        <v>615.57473696904776</v>
      </c>
      <c r="N468" s="371"/>
    </row>
    <row r="469" spans="1:15" s="637" customFormat="1">
      <c r="A469" s="650"/>
      <c r="B469" s="650"/>
      <c r="C469" s="650"/>
      <c r="D469" s="650"/>
      <c r="E469" s="650"/>
      <c r="F469" s="650"/>
      <c r="G469" s="650"/>
      <c r="H469" s="651"/>
      <c r="I469" s="652"/>
      <c r="J469" s="650"/>
      <c r="K469" s="653"/>
      <c r="L469" s="650"/>
      <c r="M469" s="661"/>
      <c r="N469" s="650"/>
    </row>
    <row r="471" spans="1:15" s="637" customFormat="1">
      <c r="A471" s="650"/>
      <c r="B471" s="650"/>
      <c r="C471" s="650"/>
      <c r="D471" s="650"/>
      <c r="E471" s="650"/>
      <c r="F471" s="650"/>
      <c r="G471" s="650"/>
      <c r="H471" s="654"/>
      <c r="I471" s="652"/>
      <c r="J471" s="650"/>
      <c r="K471" s="653"/>
      <c r="L471" s="650"/>
      <c r="M471" s="661"/>
      <c r="N471" s="650"/>
    </row>
    <row r="473" spans="1:15" s="637" customFormat="1">
      <c r="A473" s="650"/>
      <c r="B473" s="650"/>
      <c r="C473" s="650"/>
      <c r="D473" s="650"/>
      <c r="E473" s="650"/>
      <c r="F473" s="650"/>
      <c r="G473" s="650"/>
      <c r="H473" s="651"/>
      <c r="I473" s="652"/>
      <c r="J473" s="650"/>
      <c r="K473" s="655"/>
      <c r="L473" s="655"/>
      <c r="M473" s="662"/>
      <c r="N473" s="650"/>
    </row>
    <row r="474" spans="1:15" s="637" customFormat="1">
      <c r="A474" s="650"/>
      <c r="B474" s="650"/>
      <c r="C474" s="650"/>
      <c r="D474" s="650"/>
      <c r="E474" s="650"/>
      <c r="F474" s="650"/>
      <c r="G474" s="650"/>
      <c r="H474" s="651"/>
      <c r="I474" s="652"/>
      <c r="J474" s="650"/>
      <c r="K474" s="655"/>
      <c r="L474" s="655"/>
      <c r="M474" s="662"/>
      <c r="N474" s="650"/>
    </row>
    <row r="475" spans="1:15" s="637" customFormat="1">
      <c r="A475" s="650"/>
      <c r="B475" s="650"/>
      <c r="C475" s="650"/>
      <c r="D475" s="650"/>
      <c r="E475" s="650"/>
      <c r="F475" s="650"/>
      <c r="G475" s="650"/>
      <c r="H475" s="656"/>
      <c r="I475" s="652"/>
      <c r="J475" s="650"/>
      <c r="K475" s="655"/>
      <c r="L475" s="655"/>
      <c r="M475" s="662"/>
      <c r="N475" s="650"/>
    </row>
    <row r="476" spans="1:15" s="637" customFormat="1">
      <c r="A476" s="650"/>
      <c r="B476" s="650"/>
      <c r="C476" s="650"/>
      <c r="D476" s="650"/>
      <c r="E476" s="650"/>
      <c r="F476" s="650"/>
      <c r="G476" s="650"/>
      <c r="H476" s="655"/>
      <c r="I476" s="652"/>
      <c r="J476" s="650"/>
      <c r="K476" s="655"/>
      <c r="L476" s="655"/>
      <c r="M476" s="662"/>
      <c r="N476" s="650"/>
    </row>
    <row r="477" spans="1:15" s="637" customFormat="1">
      <c r="A477" s="650"/>
      <c r="B477" s="650"/>
      <c r="C477" s="650"/>
      <c r="D477" s="650"/>
      <c r="E477" s="650"/>
      <c r="F477" s="650"/>
      <c r="G477" s="650"/>
      <c r="H477" s="656"/>
      <c r="I477" s="652"/>
      <c r="J477" s="650"/>
      <c r="K477" s="655"/>
      <c r="L477" s="655"/>
      <c r="M477" s="662"/>
      <c r="N477" s="650"/>
    </row>
    <row r="478" spans="1:15" s="637" customFormat="1">
      <c r="A478" s="650"/>
      <c r="B478" s="650"/>
      <c r="C478" s="650"/>
      <c r="D478" s="650"/>
      <c r="E478" s="650"/>
      <c r="F478" s="650"/>
      <c r="G478" s="650"/>
      <c r="H478" s="656"/>
      <c r="I478" s="652"/>
      <c r="J478" s="650"/>
      <c r="K478" s="655"/>
      <c r="L478" s="655"/>
      <c r="M478" s="662"/>
      <c r="N478" s="650"/>
    </row>
    <row r="479" spans="1:15" s="637" customFormat="1">
      <c r="A479" s="650"/>
      <c r="B479" s="650"/>
      <c r="C479" s="650"/>
      <c r="D479" s="650"/>
      <c r="E479" s="650"/>
      <c r="F479" s="650"/>
      <c r="G479" s="650"/>
      <c r="H479" s="656"/>
      <c r="I479" s="652"/>
      <c r="J479" s="650"/>
      <c r="K479" s="655"/>
      <c r="L479" s="655"/>
      <c r="M479" s="662"/>
      <c r="N479" s="650"/>
    </row>
    <row r="480" spans="1:15">
      <c r="K480" s="655"/>
      <c r="L480" s="655"/>
      <c r="M480" s="662"/>
    </row>
    <row r="481" spans="11:13">
      <c r="K481" s="655"/>
      <c r="L481" s="655"/>
      <c r="M481" s="662"/>
    </row>
    <row r="482" spans="11:13">
      <c r="K482" s="655"/>
      <c r="L482" s="655"/>
      <c r="M482" s="662"/>
    </row>
    <row r="483" spans="11:13">
      <c r="K483" s="655"/>
      <c r="L483" s="655"/>
      <c r="M483" s="662"/>
    </row>
    <row r="484" spans="11:13">
      <c r="K484" s="655"/>
    </row>
    <row r="485" spans="11:13">
      <c r="K485" s="655"/>
    </row>
    <row r="487" spans="11:13">
      <c r="K487" s="653"/>
    </row>
  </sheetData>
  <autoFilter ref="A1:O468" xr:uid="{6A066BDE-D6C9-4510-8872-DC1C294BA3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EF56-5283-44C4-9D20-40DBC27FEEAB}">
  <sheetPr codeName="Feuil2"/>
  <dimension ref="A1:L37"/>
  <sheetViews>
    <sheetView showGridLines="0" tabSelected="1" zoomScaleNormal="100" zoomScaleSheetLayoutView="70" workbookViewId="0">
      <selection activeCell="L17" sqref="L17"/>
    </sheetView>
  </sheetViews>
  <sheetFormatPr baseColWidth="10" defaultColWidth="9.33203125" defaultRowHeight="13"/>
  <cols>
    <col min="1" max="1" width="27.83203125" style="391" customWidth="1"/>
    <col min="2" max="2" width="1.83203125" style="391" customWidth="1"/>
    <col min="3" max="3" width="30.5" style="391" customWidth="1"/>
    <col min="4" max="4" width="2.1640625" style="391" customWidth="1"/>
    <col min="5" max="5" width="4.1640625" style="391" customWidth="1"/>
    <col min="6" max="6" width="16.6640625" style="391" customWidth="1"/>
    <col min="7" max="7" width="2.1640625" style="391" customWidth="1"/>
    <col min="8" max="8" width="2.83203125" style="395" customWidth="1"/>
    <col min="9" max="9" width="29.83203125" style="391" customWidth="1"/>
    <col min="10" max="10" width="2.6640625" style="391" customWidth="1"/>
    <col min="11" max="11" width="2.83203125" style="391" bestFit="1" customWidth="1"/>
    <col min="12" max="12" width="26.6640625" style="391" customWidth="1"/>
    <col min="13" max="16384" width="9.33203125" style="390"/>
  </cols>
  <sheetData>
    <row r="1" spans="1:12">
      <c r="A1" s="1042" t="s">
        <v>1266</v>
      </c>
      <c r="B1" s="1042"/>
      <c r="C1" s="1042"/>
      <c r="E1" s="1042" t="s">
        <v>1401</v>
      </c>
      <c r="F1" s="1042"/>
      <c r="G1" s="1042"/>
      <c r="H1" s="1042"/>
      <c r="I1" s="1042"/>
      <c r="J1" s="1042"/>
      <c r="K1" s="1042"/>
      <c r="L1" s="1042"/>
    </row>
    <row r="2" spans="1:12" s="389" customFormat="1" ht="28">
      <c r="A2" s="396" t="s">
        <v>1267</v>
      </c>
      <c r="B2" s="391"/>
      <c r="C2" s="397" t="s">
        <v>1268</v>
      </c>
      <c r="D2" s="391"/>
      <c r="E2" s="391"/>
      <c r="F2" s="397" t="s">
        <v>1267</v>
      </c>
      <c r="G2" s="391"/>
      <c r="H2" s="1043" t="s">
        <v>1268</v>
      </c>
      <c r="I2" s="1043"/>
      <c r="J2" s="391"/>
      <c r="K2" s="1043" t="s">
        <v>1402</v>
      </c>
      <c r="L2" s="1043"/>
    </row>
    <row r="3" spans="1:12" ht="30.5" customHeight="1" thickBot="1">
      <c r="A3" s="392" t="s">
        <v>1269</v>
      </c>
      <c r="C3" s="392" t="s">
        <v>1</v>
      </c>
      <c r="E3" s="1033" t="s">
        <v>0</v>
      </c>
      <c r="F3" s="1033" t="s">
        <v>1270</v>
      </c>
      <c r="H3" s="1033" t="s">
        <v>0</v>
      </c>
      <c r="I3" s="1033" t="s">
        <v>1270</v>
      </c>
      <c r="K3" s="1033" t="s">
        <v>0</v>
      </c>
      <c r="L3" s="1033" t="s">
        <v>1403</v>
      </c>
    </row>
    <row r="4" spans="1:12" s="1434" customFormat="1" ht="30.5" customHeight="1">
      <c r="A4" s="1429" t="s">
        <v>1271</v>
      </c>
      <c r="B4" s="1430"/>
      <c r="C4" s="1431" t="s">
        <v>1404</v>
      </c>
      <c r="D4" s="1432"/>
      <c r="E4" s="1431">
        <v>1</v>
      </c>
      <c r="F4" s="1431" t="s">
        <v>1400</v>
      </c>
      <c r="G4" s="1432"/>
      <c r="H4" s="1433">
        <v>1</v>
      </c>
      <c r="I4" s="1431" t="s">
        <v>667</v>
      </c>
      <c r="J4" s="1432"/>
      <c r="K4" s="1433">
        <v>35</v>
      </c>
      <c r="L4" s="1431" t="s">
        <v>8</v>
      </c>
    </row>
    <row r="5" spans="1:12" ht="14">
      <c r="A5" s="393" t="s">
        <v>365</v>
      </c>
      <c r="C5" s="1435" t="s">
        <v>1405</v>
      </c>
      <c r="D5" s="1436"/>
      <c r="E5" s="1435">
        <v>2</v>
      </c>
      <c r="F5" s="1435" t="s">
        <v>1406</v>
      </c>
      <c r="G5" s="1436"/>
      <c r="H5" s="1437">
        <v>2</v>
      </c>
      <c r="I5" s="1435" t="s">
        <v>1407</v>
      </c>
      <c r="J5" s="1436"/>
      <c r="K5" s="1437">
        <v>36</v>
      </c>
      <c r="L5" s="1435" t="s">
        <v>655</v>
      </c>
    </row>
    <row r="6" spans="1:12" ht="14">
      <c r="A6" s="1429" t="s">
        <v>1408</v>
      </c>
      <c r="C6" s="1431" t="s">
        <v>1409</v>
      </c>
      <c r="D6" s="1432"/>
      <c r="E6" s="1432"/>
      <c r="F6" s="1432"/>
      <c r="G6" s="1432"/>
      <c r="H6" s="1433">
        <v>3</v>
      </c>
      <c r="I6" s="1431" t="s">
        <v>1410</v>
      </c>
      <c r="J6" s="1432"/>
      <c r="K6" s="1433">
        <v>37</v>
      </c>
      <c r="L6" s="1431" t="s">
        <v>1411</v>
      </c>
    </row>
    <row r="7" spans="1:12" ht="28">
      <c r="A7" s="1435" t="s">
        <v>1412</v>
      </c>
      <c r="B7" s="394"/>
      <c r="C7" s="1436"/>
      <c r="D7" s="1436"/>
      <c r="E7" s="1436"/>
      <c r="F7" s="1436"/>
      <c r="G7" s="1436"/>
      <c r="H7" s="1437">
        <v>4</v>
      </c>
      <c r="I7" s="1435" t="s">
        <v>1272</v>
      </c>
      <c r="J7" s="1436"/>
      <c r="K7" s="1437">
        <v>38</v>
      </c>
      <c r="L7" s="1435" t="s">
        <v>1413</v>
      </c>
    </row>
    <row r="8" spans="1:12" ht="28">
      <c r="A8" s="1429" t="s">
        <v>1274</v>
      </c>
      <c r="C8" s="1435"/>
      <c r="D8" s="1432"/>
      <c r="E8" s="1432"/>
      <c r="F8" s="1432"/>
      <c r="G8" s="1432"/>
      <c r="H8" s="1433">
        <v>5</v>
      </c>
      <c r="I8" s="1431" t="s">
        <v>337</v>
      </c>
      <c r="J8" s="1432"/>
      <c r="K8" s="1433">
        <v>39</v>
      </c>
      <c r="L8" s="1431" t="s">
        <v>1414</v>
      </c>
    </row>
    <row r="9" spans="1:12" ht="14">
      <c r="A9" s="1435" t="s">
        <v>1275</v>
      </c>
      <c r="B9" s="394"/>
      <c r="C9" s="1436"/>
      <c r="D9" s="1436"/>
      <c r="E9" s="1436"/>
      <c r="F9" s="1436"/>
      <c r="G9" s="1436"/>
      <c r="H9" s="1437">
        <v>6</v>
      </c>
      <c r="I9" s="1435" t="s">
        <v>654</v>
      </c>
      <c r="J9" s="1436"/>
      <c r="K9" s="1437">
        <v>40</v>
      </c>
      <c r="L9" s="1435" t="s">
        <v>1415</v>
      </c>
    </row>
    <row r="10" spans="1:12" ht="14">
      <c r="A10" s="1429" t="s">
        <v>1276</v>
      </c>
      <c r="C10" s="1435"/>
      <c r="D10" s="1432"/>
      <c r="E10" s="1432"/>
      <c r="F10" s="1432"/>
      <c r="G10" s="1432"/>
      <c r="H10" s="1433">
        <v>7</v>
      </c>
      <c r="I10" s="1431" t="s">
        <v>659</v>
      </c>
      <c r="J10" s="1432"/>
      <c r="K10" s="1433">
        <v>41</v>
      </c>
      <c r="L10" s="1431" t="s">
        <v>1282</v>
      </c>
    </row>
    <row r="11" spans="1:12" ht="14">
      <c r="A11" s="1435" t="s">
        <v>1278</v>
      </c>
      <c r="B11" s="394"/>
      <c r="C11" s="1436"/>
      <c r="D11" s="1436"/>
      <c r="E11" s="1436"/>
      <c r="F11" s="1436"/>
      <c r="G11" s="1436"/>
      <c r="H11" s="1437">
        <v>8</v>
      </c>
      <c r="I11" s="1435" t="s">
        <v>338</v>
      </c>
      <c r="J11" s="1436"/>
      <c r="K11" s="1437">
        <v>42</v>
      </c>
      <c r="L11" s="1435" t="s">
        <v>268</v>
      </c>
    </row>
    <row r="12" spans="1:12" ht="14">
      <c r="A12" s="393" t="s">
        <v>2</v>
      </c>
      <c r="C12" s="1436"/>
      <c r="D12" s="1432"/>
      <c r="E12" s="1432"/>
      <c r="F12" s="1432"/>
      <c r="G12" s="1432"/>
      <c r="H12" s="1433">
        <v>9</v>
      </c>
      <c r="I12" s="1431" t="s">
        <v>271</v>
      </c>
      <c r="J12" s="1432"/>
      <c r="K12" s="1433">
        <v>43</v>
      </c>
      <c r="L12" s="1431" t="s">
        <v>1416</v>
      </c>
    </row>
    <row r="13" spans="1:12" ht="14">
      <c r="A13" s="1429" t="s">
        <v>1417</v>
      </c>
      <c r="C13" s="1432"/>
      <c r="D13" s="1432"/>
      <c r="E13" s="1432"/>
      <c r="F13" s="1432"/>
      <c r="G13" s="1432"/>
      <c r="H13" s="1437">
        <v>10</v>
      </c>
      <c r="I13" s="1435" t="s">
        <v>182</v>
      </c>
      <c r="J13" s="1436"/>
      <c r="K13" s="1437">
        <v>44</v>
      </c>
      <c r="L13" s="1435" t="s">
        <v>665</v>
      </c>
    </row>
    <row r="14" spans="1:12" ht="28">
      <c r="A14" s="393" t="s">
        <v>1279</v>
      </c>
      <c r="C14" s="1432"/>
      <c r="D14" s="1432"/>
      <c r="E14" s="1432"/>
      <c r="F14" s="1432"/>
      <c r="G14" s="1432"/>
      <c r="H14" s="1433">
        <v>11</v>
      </c>
      <c r="I14" s="1431" t="s">
        <v>686</v>
      </c>
      <c r="J14" s="1432"/>
      <c r="K14" s="1433">
        <v>45</v>
      </c>
      <c r="L14" s="1431" t="s">
        <v>2289</v>
      </c>
    </row>
    <row r="15" spans="1:12" ht="28">
      <c r="A15" s="1429" t="s">
        <v>1419</v>
      </c>
      <c r="C15" s="1432"/>
      <c r="D15" s="1432"/>
      <c r="E15" s="1432"/>
      <c r="F15" s="1432"/>
      <c r="G15" s="1432"/>
      <c r="H15" s="1437">
        <v>12</v>
      </c>
      <c r="I15" s="1435" t="s">
        <v>3</v>
      </c>
      <c r="J15" s="1436"/>
      <c r="K15" s="1437">
        <v>46</v>
      </c>
      <c r="L15" s="1435" t="s">
        <v>666</v>
      </c>
    </row>
    <row r="16" spans="1:12" ht="30.5" customHeight="1">
      <c r="C16" s="1432"/>
      <c r="D16" s="1432"/>
      <c r="E16" s="1432"/>
      <c r="F16" s="1432"/>
      <c r="G16" s="1432"/>
      <c r="H16" s="1433">
        <v>13</v>
      </c>
      <c r="I16" s="1431" t="s">
        <v>1420</v>
      </c>
      <c r="J16" s="1432"/>
      <c r="K16" s="1433">
        <v>47</v>
      </c>
      <c r="L16" s="1431" t="s">
        <v>2290</v>
      </c>
    </row>
    <row r="17" spans="3:12" ht="28">
      <c r="C17" s="1432"/>
      <c r="D17" s="1432"/>
      <c r="E17" s="1432"/>
      <c r="F17" s="1432"/>
      <c r="G17" s="1432"/>
      <c r="H17" s="1437">
        <v>14</v>
      </c>
      <c r="I17" s="1435" t="s">
        <v>1422</v>
      </c>
      <c r="J17" s="1436"/>
      <c r="K17" s="1437">
        <v>48</v>
      </c>
      <c r="L17" s="1435" t="s">
        <v>1281</v>
      </c>
    </row>
    <row r="18" spans="3:12" ht="14">
      <c r="C18" s="1432"/>
      <c r="D18" s="1432"/>
      <c r="E18" s="1432"/>
      <c r="F18" s="1432"/>
      <c r="G18" s="1432"/>
      <c r="H18" s="1433">
        <v>15</v>
      </c>
      <c r="I18" s="1431" t="s">
        <v>183</v>
      </c>
      <c r="J18" s="1432"/>
      <c r="K18" s="1433">
        <v>49</v>
      </c>
      <c r="L18" s="1431" t="s">
        <v>1423</v>
      </c>
    </row>
    <row r="19" spans="3:12" ht="14">
      <c r="C19" s="1432"/>
      <c r="D19" s="1432"/>
      <c r="E19" s="1432"/>
      <c r="F19" s="1432"/>
      <c r="G19" s="1432"/>
      <c r="H19" s="1437">
        <v>16</v>
      </c>
      <c r="I19" s="1435" t="s">
        <v>184</v>
      </c>
      <c r="J19" s="1436"/>
      <c r="K19" s="1437">
        <v>50</v>
      </c>
      <c r="L19" s="1435" t="s">
        <v>1424</v>
      </c>
    </row>
    <row r="20" spans="3:12" ht="14">
      <c r="C20" s="1432"/>
      <c r="D20" s="1432"/>
      <c r="E20" s="1432"/>
      <c r="F20" s="1432"/>
      <c r="G20" s="1432"/>
      <c r="H20" s="1433">
        <v>17</v>
      </c>
      <c r="I20" s="1431" t="s">
        <v>1273</v>
      </c>
      <c r="J20" s="1432"/>
      <c r="K20" s="1433">
        <v>51</v>
      </c>
      <c r="L20" s="1431" t="s">
        <v>7</v>
      </c>
    </row>
    <row r="21" spans="3:12" ht="14">
      <c r="C21" s="1432"/>
      <c r="D21" s="1432"/>
      <c r="E21" s="1432"/>
      <c r="F21" s="1432"/>
      <c r="G21" s="1432"/>
      <c r="H21" s="1437">
        <v>18</v>
      </c>
      <c r="I21" s="1435" t="s">
        <v>1277</v>
      </c>
      <c r="J21" s="1436"/>
      <c r="K21" s="1437">
        <v>52</v>
      </c>
      <c r="L21" s="1435" t="s">
        <v>1425</v>
      </c>
    </row>
    <row r="22" spans="3:12" ht="14">
      <c r="C22" s="1432"/>
      <c r="D22" s="1432"/>
      <c r="E22" s="1432"/>
      <c r="F22" s="1432"/>
      <c r="G22" s="1432"/>
      <c r="H22" s="1433">
        <v>19</v>
      </c>
      <c r="I22" s="1431" t="s">
        <v>1426</v>
      </c>
      <c r="J22" s="1432"/>
      <c r="K22" s="1433">
        <v>53</v>
      </c>
      <c r="L22" s="1431" t="s">
        <v>1427</v>
      </c>
    </row>
    <row r="23" spans="3:12" ht="14">
      <c r="C23" s="1432"/>
      <c r="D23" s="1432"/>
      <c r="E23" s="1432"/>
      <c r="F23" s="1432"/>
      <c r="G23" s="1432"/>
      <c r="H23" s="1437">
        <v>20</v>
      </c>
      <c r="I23" s="1435" t="s">
        <v>1428</v>
      </c>
      <c r="J23" s="1436"/>
      <c r="K23" s="1437">
        <v>54</v>
      </c>
      <c r="L23" s="1435" t="s">
        <v>1429</v>
      </c>
    </row>
    <row r="24" spans="3:12" ht="28">
      <c r="C24" s="1432"/>
      <c r="D24" s="1432"/>
      <c r="E24" s="1432"/>
      <c r="F24" s="1432"/>
      <c r="G24" s="1432"/>
      <c r="H24" s="1433">
        <v>21</v>
      </c>
      <c r="I24" s="1431" t="s">
        <v>1430</v>
      </c>
      <c r="J24" s="1432"/>
      <c r="K24" s="1433">
        <v>55</v>
      </c>
      <c r="L24" s="1431" t="s">
        <v>1431</v>
      </c>
    </row>
    <row r="25" spans="3:12" ht="14">
      <c r="C25" s="1432"/>
      <c r="D25" s="1432"/>
      <c r="E25" s="1432"/>
      <c r="F25" s="1432"/>
      <c r="G25" s="1432"/>
      <c r="H25" s="1437">
        <v>22</v>
      </c>
      <c r="I25" s="1435" t="s">
        <v>5</v>
      </c>
      <c r="J25" s="1436"/>
      <c r="K25" s="1437">
        <v>56</v>
      </c>
      <c r="L25" s="1435" t="s">
        <v>1432</v>
      </c>
    </row>
    <row r="26" spans="3:12" ht="28">
      <c r="C26" s="1432"/>
      <c r="D26" s="1432"/>
      <c r="E26" s="1432"/>
      <c r="F26" s="1432"/>
      <c r="G26" s="1432"/>
      <c r="H26" s="1433">
        <v>23</v>
      </c>
      <c r="I26" s="1431" t="s">
        <v>269</v>
      </c>
      <c r="J26" s="1432"/>
      <c r="K26" s="1433">
        <v>57</v>
      </c>
      <c r="L26" s="1431" t="s">
        <v>1433</v>
      </c>
    </row>
    <row r="27" spans="3:12" ht="28">
      <c r="C27" s="1432"/>
      <c r="D27" s="1432"/>
      <c r="E27" s="1432"/>
      <c r="F27" s="1432"/>
      <c r="G27" s="1432"/>
      <c r="H27" s="1437">
        <v>24</v>
      </c>
      <c r="I27" s="1435" t="s">
        <v>6</v>
      </c>
      <c r="J27" s="1436"/>
      <c r="K27" s="1437">
        <v>58</v>
      </c>
      <c r="L27" s="1435" t="s">
        <v>720</v>
      </c>
    </row>
    <row r="28" spans="3:12" ht="28">
      <c r="C28" s="1432"/>
      <c r="D28" s="1432"/>
      <c r="E28" s="1432"/>
      <c r="F28" s="1432"/>
      <c r="G28" s="1432"/>
      <c r="H28" s="1433">
        <v>25</v>
      </c>
      <c r="I28" s="1431" t="s">
        <v>1434</v>
      </c>
      <c r="J28" s="1432"/>
      <c r="K28" s="1433">
        <v>59</v>
      </c>
      <c r="L28" s="1431" t="s">
        <v>788</v>
      </c>
    </row>
    <row r="29" spans="3:12" ht="14">
      <c r="C29" s="1432"/>
      <c r="D29" s="1432"/>
      <c r="E29" s="1432"/>
      <c r="F29" s="1432"/>
      <c r="G29" s="1432"/>
      <c r="H29" s="1437">
        <v>26</v>
      </c>
      <c r="I29" s="1435" t="s">
        <v>653</v>
      </c>
      <c r="J29" s="1436"/>
      <c r="K29" s="1437">
        <v>60</v>
      </c>
      <c r="L29" s="1435" t="s">
        <v>1435</v>
      </c>
    </row>
    <row r="30" spans="3:12" ht="28">
      <c r="C30" s="1432"/>
      <c r="D30" s="1432"/>
      <c r="E30" s="1432"/>
      <c r="F30" s="1432"/>
      <c r="G30" s="1432"/>
      <c r="H30" s="1433">
        <v>27</v>
      </c>
      <c r="I30" s="1431" t="s">
        <v>1280</v>
      </c>
      <c r="J30" s="1432"/>
      <c r="K30" s="1433">
        <v>61</v>
      </c>
      <c r="L30" s="1431" t="s">
        <v>811</v>
      </c>
    </row>
    <row r="31" spans="3:12" ht="14">
      <c r="C31" s="1432"/>
      <c r="D31" s="1432"/>
      <c r="E31" s="1432"/>
      <c r="F31" s="1432"/>
      <c r="G31" s="1432"/>
      <c r="H31" s="1437">
        <v>28</v>
      </c>
      <c r="I31" s="1435" t="s">
        <v>1436</v>
      </c>
      <c r="J31" s="1436"/>
      <c r="K31" s="1437">
        <v>62</v>
      </c>
      <c r="L31" s="1435" t="s">
        <v>1437</v>
      </c>
    </row>
    <row r="32" spans="3:12" ht="28">
      <c r="C32" s="1432"/>
      <c r="D32" s="1432"/>
      <c r="E32" s="1432"/>
      <c r="F32" s="1432"/>
      <c r="G32" s="1432"/>
      <c r="H32" s="1433">
        <v>29</v>
      </c>
      <c r="I32" s="1431" t="s">
        <v>1438</v>
      </c>
      <c r="J32" s="1432"/>
      <c r="K32" s="1433">
        <v>63</v>
      </c>
      <c r="L32" s="1431" t="s">
        <v>1439</v>
      </c>
    </row>
    <row r="33" spans="3:12" ht="14">
      <c r="C33" s="1432"/>
      <c r="D33" s="1432"/>
      <c r="E33" s="1432"/>
      <c r="F33" s="1432"/>
      <c r="G33" s="1432"/>
      <c r="H33" s="1437">
        <v>30</v>
      </c>
      <c r="I33" s="1435" t="s">
        <v>273</v>
      </c>
      <c r="J33" s="1436"/>
      <c r="K33" s="1437">
        <v>64</v>
      </c>
      <c r="L33" s="1435" t="s">
        <v>775</v>
      </c>
    </row>
    <row r="34" spans="3:12" ht="14">
      <c r="C34" s="1432"/>
      <c r="D34" s="1432"/>
      <c r="E34" s="1432"/>
      <c r="F34" s="1432"/>
      <c r="G34" s="1432"/>
      <c r="H34" s="1433">
        <v>31</v>
      </c>
      <c r="I34" s="1431" t="s">
        <v>1440</v>
      </c>
      <c r="J34" s="1432"/>
      <c r="K34" s="1433">
        <v>65</v>
      </c>
      <c r="L34" s="1431" t="s">
        <v>1441</v>
      </c>
    </row>
    <row r="35" spans="3:12" ht="14">
      <c r="C35" s="1432"/>
      <c r="D35" s="1432"/>
      <c r="E35" s="1432"/>
      <c r="F35" s="1432"/>
      <c r="G35" s="1432"/>
      <c r="H35" s="1437">
        <v>32</v>
      </c>
      <c r="I35" s="1435" t="s">
        <v>1442</v>
      </c>
      <c r="J35" s="1436"/>
      <c r="K35" s="1437">
        <v>66</v>
      </c>
      <c r="L35" s="1435" t="s">
        <v>1443</v>
      </c>
    </row>
    <row r="36" spans="3:12" ht="14">
      <c r="C36" s="1432"/>
      <c r="D36" s="1432"/>
      <c r="E36" s="1432"/>
      <c r="F36" s="1432"/>
      <c r="G36" s="1432"/>
      <c r="H36" s="1433">
        <v>33</v>
      </c>
      <c r="I36" s="1431" t="s">
        <v>1444</v>
      </c>
      <c r="J36" s="1432"/>
      <c r="K36" s="1433">
        <v>67</v>
      </c>
      <c r="L36" s="1431" t="s">
        <v>1445</v>
      </c>
    </row>
    <row r="37" spans="3:12" ht="14">
      <c r="C37" s="1432"/>
      <c r="D37" s="1432"/>
      <c r="E37" s="1432"/>
      <c r="F37" s="1432"/>
      <c r="G37" s="1432"/>
      <c r="H37" s="1437">
        <v>34</v>
      </c>
      <c r="I37" s="1435" t="s">
        <v>1446</v>
      </c>
      <c r="J37" s="1436"/>
      <c r="K37" s="1437">
        <v>68</v>
      </c>
      <c r="L37" s="1435" t="s">
        <v>1447</v>
      </c>
    </row>
  </sheetData>
  <mergeCells count="4">
    <mergeCell ref="A1:C1"/>
    <mergeCell ref="E1:L1"/>
    <mergeCell ref="H2:I2"/>
    <mergeCell ref="K2:L2"/>
  </mergeCells>
  <pageMargins left="0.7" right="0.7" top="0.75" bottom="0.75" header="0.3" footer="0.3"/>
  <pageSetup paperSize="9" scale="4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4FE2-AF4D-4E8D-8696-A8D540A88EE2}">
  <sheetPr codeName="Feuil20">
    <pageSetUpPr fitToPage="1"/>
  </sheetPr>
  <dimension ref="B2:H50"/>
  <sheetViews>
    <sheetView zoomScale="96" zoomScaleNormal="100" workbookViewId="0">
      <selection activeCell="H28" sqref="H28"/>
    </sheetView>
  </sheetViews>
  <sheetFormatPr baseColWidth="10" defaultColWidth="11.5" defaultRowHeight="13"/>
  <cols>
    <col min="1" max="1" width="3.6640625" style="376" customWidth="1"/>
    <col min="2" max="2" width="40.5" style="376" customWidth="1"/>
    <col min="3" max="3" width="18.5" style="376" customWidth="1"/>
    <col min="4" max="4" width="16.33203125" style="376" customWidth="1"/>
    <col min="5" max="5" width="16.83203125" style="376" customWidth="1"/>
    <col min="6" max="6" width="14.5" style="376" bestFit="1" customWidth="1"/>
    <col min="7" max="7" width="15.33203125" style="376" bestFit="1" customWidth="1"/>
    <col min="8" max="8" width="54.5" style="376" customWidth="1"/>
    <col min="9" max="16384" width="11.5" style="376"/>
  </cols>
  <sheetData>
    <row r="2" spans="2:8" ht="14.5" customHeight="1">
      <c r="B2" s="998" t="s">
        <v>2227</v>
      </c>
    </row>
    <row r="3" spans="2:8" ht="57" thickBot="1">
      <c r="B3" s="999" t="s">
        <v>1353</v>
      </c>
      <c r="C3" s="999" t="s">
        <v>1362</v>
      </c>
      <c r="D3" s="999" t="s">
        <v>1363</v>
      </c>
      <c r="E3" s="999" t="s">
        <v>1354</v>
      </c>
      <c r="F3" s="999" t="s">
        <v>1364</v>
      </c>
      <c r="G3" s="999" t="s">
        <v>1355</v>
      </c>
      <c r="H3" s="999" t="s">
        <v>1356</v>
      </c>
    </row>
    <row r="4" spans="2:8" ht="14" thickTop="1">
      <c r="B4" s="1000" t="s">
        <v>265</v>
      </c>
      <c r="C4" s="1001">
        <f>SUM(C5:C12)</f>
        <v>124819634499</v>
      </c>
      <c r="D4" s="1001">
        <f t="shared" ref="D4:G4" si="0">SUM(D5:D12)</f>
        <v>124819635099</v>
      </c>
      <c r="E4" s="1001">
        <f t="shared" si="0"/>
        <v>-600</v>
      </c>
      <c r="F4" s="1001">
        <f t="shared" si="0"/>
        <v>125077779216.39999</v>
      </c>
      <c r="G4" s="1001">
        <f t="shared" si="0"/>
        <v>-258144717.39999962</v>
      </c>
      <c r="H4" s="1000"/>
    </row>
    <row r="5" spans="2:8" ht="42">
      <c r="B5" s="1002" t="s">
        <v>13</v>
      </c>
      <c r="C5" s="1003">
        <v>13089513154</v>
      </c>
      <c r="D5" s="1003">
        <v>13089513754</v>
      </c>
      <c r="E5" s="1003">
        <f>+C5-D5</f>
        <v>-600</v>
      </c>
      <c r="F5" s="1003">
        <v>13332695379.4</v>
      </c>
      <c r="G5" s="1003">
        <f>+C5-F5</f>
        <v>-243182225.39999962</v>
      </c>
      <c r="H5" s="1004" t="s">
        <v>2248</v>
      </c>
    </row>
    <row r="6" spans="2:8" ht="42">
      <c r="B6" s="1005" t="s">
        <v>19</v>
      </c>
      <c r="C6" s="1006">
        <v>43304040561</v>
      </c>
      <c r="D6" s="1006">
        <v>43304040561</v>
      </c>
      <c r="E6" s="1006">
        <f t="shared" ref="E6:E17" si="1">+C6-D6</f>
        <v>0</v>
      </c>
      <c r="F6" s="1006">
        <v>43305677594</v>
      </c>
      <c r="G6" s="1006">
        <f t="shared" ref="G6:G17" si="2">+C6-F6</f>
        <v>-1637033</v>
      </c>
      <c r="H6" s="1007" t="s">
        <v>2248</v>
      </c>
    </row>
    <row r="7" spans="2:8" ht="14">
      <c r="B7" s="1002" t="s">
        <v>17</v>
      </c>
      <c r="C7" s="1003">
        <v>37181137622</v>
      </c>
      <c r="D7" s="1003">
        <v>37181137622</v>
      </c>
      <c r="E7" s="1003">
        <f t="shared" si="1"/>
        <v>0</v>
      </c>
      <c r="F7" s="1003">
        <v>37181137622</v>
      </c>
      <c r="G7" s="1003">
        <f t="shared" si="2"/>
        <v>0</v>
      </c>
      <c r="H7" s="1004" t="s">
        <v>2249</v>
      </c>
    </row>
    <row r="8" spans="2:8" ht="42">
      <c r="B8" s="1005" t="s">
        <v>16</v>
      </c>
      <c r="C8" s="1006">
        <v>18668090035</v>
      </c>
      <c r="D8" s="1006">
        <v>18668090035</v>
      </c>
      <c r="E8" s="1006">
        <f t="shared" si="1"/>
        <v>0</v>
      </c>
      <c r="F8" s="1006">
        <v>18675462629</v>
      </c>
      <c r="G8" s="1006">
        <f t="shared" si="2"/>
        <v>-7372594</v>
      </c>
      <c r="H8" s="1007" t="s">
        <v>2248</v>
      </c>
    </row>
    <row r="9" spans="2:8" ht="42">
      <c r="B9" s="1002" t="s">
        <v>18</v>
      </c>
      <c r="C9" s="1003">
        <v>7820089187</v>
      </c>
      <c r="D9" s="1003">
        <v>7820089187</v>
      </c>
      <c r="E9" s="1003">
        <f t="shared" si="1"/>
        <v>0</v>
      </c>
      <c r="F9" s="1003">
        <v>7820042051</v>
      </c>
      <c r="G9" s="1003">
        <f t="shared" si="2"/>
        <v>47136</v>
      </c>
      <c r="H9" s="1004" t="s">
        <v>2248</v>
      </c>
    </row>
    <row r="10" spans="2:8" ht="14">
      <c r="B10" s="1005" t="s">
        <v>20</v>
      </c>
      <c r="C10" s="1006">
        <v>826092941</v>
      </c>
      <c r="D10" s="1006">
        <v>826092941</v>
      </c>
      <c r="E10" s="1006">
        <f t="shared" si="1"/>
        <v>0</v>
      </c>
      <c r="F10" s="1006">
        <v>826092941</v>
      </c>
      <c r="G10" s="1006">
        <f t="shared" si="2"/>
        <v>0</v>
      </c>
      <c r="H10" s="1007" t="s">
        <v>2249</v>
      </c>
    </row>
    <row r="11" spans="2:8" ht="14">
      <c r="B11" s="1002" t="s">
        <v>1952</v>
      </c>
      <c r="C11" s="1003">
        <v>82942105</v>
      </c>
      <c r="D11" s="1003">
        <v>82942105</v>
      </c>
      <c r="E11" s="1003">
        <f t="shared" si="1"/>
        <v>0</v>
      </c>
      <c r="F11" s="1003">
        <v>82942105</v>
      </c>
      <c r="G11" s="1003">
        <f t="shared" si="2"/>
        <v>0</v>
      </c>
      <c r="H11" s="1004" t="s">
        <v>2249</v>
      </c>
    </row>
    <row r="12" spans="2:8" ht="42">
      <c r="B12" s="1005" t="s">
        <v>23</v>
      </c>
      <c r="C12" s="1006">
        <v>3847728894</v>
      </c>
      <c r="D12" s="1006">
        <v>3847728894</v>
      </c>
      <c r="E12" s="1006">
        <f t="shared" si="1"/>
        <v>0</v>
      </c>
      <c r="F12" s="1006">
        <v>3853728895</v>
      </c>
      <c r="G12" s="1006">
        <f t="shared" si="2"/>
        <v>-6000001</v>
      </c>
      <c r="H12" s="1007" t="s">
        <v>2248</v>
      </c>
    </row>
    <row r="13" spans="2:8">
      <c r="B13" s="1000" t="s">
        <v>2184</v>
      </c>
      <c r="C13" s="1001">
        <f>+C14+C15</f>
        <v>228029099</v>
      </c>
      <c r="D13" s="1001">
        <f t="shared" ref="D13:G13" si="3">+D14+D15</f>
        <v>228029099</v>
      </c>
      <c r="E13" s="1001">
        <f t="shared" si="3"/>
        <v>0</v>
      </c>
      <c r="F13" s="1001">
        <f t="shared" si="3"/>
        <v>214150124</v>
      </c>
      <c r="G13" s="1001">
        <f t="shared" si="3"/>
        <v>13878975</v>
      </c>
      <c r="H13" s="1000"/>
    </row>
    <row r="14" spans="2:8" ht="14">
      <c r="B14" s="1005" t="s">
        <v>1400</v>
      </c>
      <c r="C14" s="1006">
        <v>115538577</v>
      </c>
      <c r="D14" s="1006">
        <v>115538577</v>
      </c>
      <c r="E14" s="1006">
        <f t="shared" si="1"/>
        <v>0</v>
      </c>
      <c r="F14" s="1006">
        <v>115538577</v>
      </c>
      <c r="G14" s="1006">
        <f t="shared" si="2"/>
        <v>0</v>
      </c>
      <c r="H14" s="1007" t="s">
        <v>2249</v>
      </c>
    </row>
    <row r="15" spans="2:8" ht="42">
      <c r="B15" s="1002" t="s">
        <v>26</v>
      </c>
      <c r="C15" s="1003">
        <f>+'[5]11'!$K$43+'[5]11'!$K$45</f>
        <v>112490522</v>
      </c>
      <c r="D15" s="1003">
        <v>112490522</v>
      </c>
      <c r="E15" s="1003">
        <f t="shared" si="1"/>
        <v>0</v>
      </c>
      <c r="F15" s="1003">
        <v>98611547</v>
      </c>
      <c r="G15" s="1003">
        <f t="shared" si="2"/>
        <v>13878975</v>
      </c>
      <c r="H15" s="1004" t="s">
        <v>2248</v>
      </c>
    </row>
    <row r="16" spans="2:8">
      <c r="B16" s="1000" t="s">
        <v>266</v>
      </c>
      <c r="C16" s="1008">
        <f>+C17</f>
        <v>4668881841</v>
      </c>
      <c r="D16" s="1008">
        <f t="shared" ref="D16:G16" si="4">+D17</f>
        <v>4668881841</v>
      </c>
      <c r="E16" s="1008">
        <f t="shared" si="4"/>
        <v>0</v>
      </c>
      <c r="F16" s="1008">
        <f t="shared" si="4"/>
        <v>4676054895</v>
      </c>
      <c r="G16" s="1008">
        <f t="shared" si="4"/>
        <v>-7173054</v>
      </c>
      <c r="H16" s="1000"/>
    </row>
    <row r="17" spans="2:8" ht="42">
      <c r="B17" s="1005" t="s">
        <v>25</v>
      </c>
      <c r="C17" s="1006">
        <v>4668881841</v>
      </c>
      <c r="D17" s="1006">
        <v>4668881841</v>
      </c>
      <c r="E17" s="1006">
        <f t="shared" si="1"/>
        <v>0</v>
      </c>
      <c r="F17" s="1006">
        <v>4676054895</v>
      </c>
      <c r="G17" s="1006">
        <f t="shared" si="2"/>
        <v>-7173054</v>
      </c>
      <c r="H17" s="1007" t="s">
        <v>2248</v>
      </c>
    </row>
    <row r="18" spans="2:8">
      <c r="B18" s="1009" t="s">
        <v>185</v>
      </c>
      <c r="C18" s="1010">
        <f>+C4+C16</f>
        <v>129488516340</v>
      </c>
      <c r="D18" s="1010">
        <f>+D4+D16</f>
        <v>129488516940</v>
      </c>
      <c r="E18" s="1010">
        <f>+E4+E16</f>
        <v>-600</v>
      </c>
      <c r="F18" s="1010">
        <f>+F4+F16</f>
        <v>129753834111.39999</v>
      </c>
      <c r="G18" s="1010">
        <f>+G4+G16</f>
        <v>-265317771.39999962</v>
      </c>
      <c r="H18" s="1009"/>
    </row>
    <row r="21" spans="2:8">
      <c r="B21" s="998" t="s">
        <v>2228</v>
      </c>
    </row>
    <row r="22" spans="2:8" ht="29" thickBot="1">
      <c r="B22" s="999" t="s">
        <v>1353</v>
      </c>
      <c r="C22" s="999" t="s">
        <v>1357</v>
      </c>
      <c r="D22" s="999" t="s">
        <v>1358</v>
      </c>
      <c r="E22" s="999" t="s">
        <v>180</v>
      </c>
    </row>
    <row r="23" spans="2:8" ht="14" thickTop="1">
      <c r="B23" s="1002" t="s">
        <v>1359</v>
      </c>
      <c r="C23" s="1011">
        <v>185381000000</v>
      </c>
      <c r="D23" s="1011">
        <v>185381000000</v>
      </c>
      <c r="E23" s="1012">
        <f>+C23-D23</f>
        <v>0</v>
      </c>
    </row>
    <row r="24" spans="2:8">
      <c r="B24" s="1005" t="s">
        <v>1360</v>
      </c>
      <c r="C24" s="1013">
        <v>223663329651</v>
      </c>
      <c r="D24" s="1013">
        <v>223663329651</v>
      </c>
      <c r="E24" s="1014">
        <f t="shared" ref="E24:E26" si="5">+C24-D24</f>
        <v>0</v>
      </c>
    </row>
    <row r="25" spans="2:8">
      <c r="B25" s="1002" t="s">
        <v>1361</v>
      </c>
      <c r="C25" s="1011">
        <v>8350000000</v>
      </c>
      <c r="D25" s="1011">
        <v>8350000000</v>
      </c>
      <c r="E25" s="1012">
        <f t="shared" si="5"/>
        <v>0</v>
      </c>
    </row>
    <row r="26" spans="2:8">
      <c r="B26" s="1009" t="s">
        <v>185</v>
      </c>
      <c r="C26" s="1015">
        <f>SUM(C23:C25)</f>
        <v>417394329651</v>
      </c>
      <c r="D26" s="1015">
        <f>SUM(D23:D25)</f>
        <v>417394329651</v>
      </c>
      <c r="E26" s="1016">
        <f t="shared" si="5"/>
        <v>0</v>
      </c>
    </row>
    <row r="27" spans="2:8">
      <c r="E27" s="1017"/>
    </row>
    <row r="29" spans="2:8">
      <c r="B29" s="998" t="s">
        <v>2229</v>
      </c>
    </row>
    <row r="31" spans="2:8" ht="57" thickBot="1">
      <c r="B31" s="999" t="s">
        <v>1353</v>
      </c>
      <c r="C31" s="999" t="s">
        <v>1365</v>
      </c>
      <c r="D31" s="999" t="s">
        <v>1366</v>
      </c>
      <c r="E31" s="999" t="s">
        <v>1354</v>
      </c>
      <c r="F31" s="999" t="s">
        <v>1367</v>
      </c>
      <c r="G31" s="999" t="s">
        <v>1355</v>
      </c>
      <c r="H31" s="999" t="s">
        <v>1356</v>
      </c>
    </row>
    <row r="32" spans="2:8" ht="14" thickTop="1">
      <c r="B32" s="1000" t="s">
        <v>265</v>
      </c>
      <c r="C32" s="1001">
        <f>SUM(C33:C40)</f>
        <v>5982780375</v>
      </c>
      <c r="D32" s="1001">
        <f>SUM(D33:D40)</f>
        <v>5980750078</v>
      </c>
      <c r="E32" s="1001">
        <f>SUM(E33:E40)</f>
        <v>2030297</v>
      </c>
      <c r="F32" s="1001">
        <f>SUM(F33:F40)</f>
        <v>5980750078</v>
      </c>
      <c r="G32" s="1001">
        <f>SUM(G33:G40)</f>
        <v>2030297</v>
      </c>
      <c r="H32" s="1000"/>
    </row>
    <row r="33" spans="2:8" ht="14">
      <c r="B33" s="1002" t="s">
        <v>13</v>
      </c>
      <c r="C33" s="1003">
        <v>37092188</v>
      </c>
      <c r="D33" s="1003">
        <v>37092188</v>
      </c>
      <c r="E33" s="1003">
        <f>+C33-D33</f>
        <v>0</v>
      </c>
      <c r="F33" s="1003">
        <v>37092188</v>
      </c>
      <c r="G33" s="1003">
        <f>+C33-F33</f>
        <v>0</v>
      </c>
      <c r="H33" s="1004" t="s">
        <v>2249</v>
      </c>
    </row>
    <row r="34" spans="2:8" ht="14">
      <c r="B34" s="1005" t="s">
        <v>16</v>
      </c>
      <c r="C34" s="1006">
        <v>1080143881</v>
      </c>
      <c r="D34" s="1006">
        <v>1080143881</v>
      </c>
      <c r="E34" s="1006">
        <f>+C34-D34</f>
        <v>0</v>
      </c>
      <c r="F34" s="1006">
        <v>1080143881</v>
      </c>
      <c r="G34" s="1006">
        <f t="shared" ref="G34:G42" si="6">+C34-F34</f>
        <v>0</v>
      </c>
      <c r="H34" s="1007" t="s">
        <v>2249</v>
      </c>
    </row>
    <row r="35" spans="2:8" ht="14">
      <c r="B35" s="1002" t="s">
        <v>17</v>
      </c>
      <c r="C35" s="1003">
        <v>4186362026</v>
      </c>
      <c r="D35" s="1003">
        <v>4186362026</v>
      </c>
      <c r="E35" s="1003">
        <f t="shared" ref="E35:E42" si="7">+C35-D35</f>
        <v>0</v>
      </c>
      <c r="F35" s="1003">
        <v>4186362026</v>
      </c>
      <c r="G35" s="1003">
        <f t="shared" si="6"/>
        <v>0</v>
      </c>
      <c r="H35" s="1004" t="s">
        <v>2249</v>
      </c>
    </row>
    <row r="36" spans="2:8" ht="14">
      <c r="B36" s="1005" t="s">
        <v>18</v>
      </c>
      <c r="C36" s="1006">
        <v>136083</v>
      </c>
      <c r="D36" s="1006">
        <v>136083</v>
      </c>
      <c r="E36" s="1006">
        <f t="shared" si="7"/>
        <v>0</v>
      </c>
      <c r="F36" s="1006">
        <v>136083</v>
      </c>
      <c r="G36" s="1006">
        <f t="shared" si="6"/>
        <v>0</v>
      </c>
      <c r="H36" s="1007" t="s">
        <v>2249</v>
      </c>
    </row>
    <row r="37" spans="2:8" ht="14">
      <c r="B37" s="1002" t="s">
        <v>19</v>
      </c>
      <c r="C37" s="1003">
        <v>465687799</v>
      </c>
      <c r="D37" s="1003">
        <v>465687799</v>
      </c>
      <c r="E37" s="1003">
        <f t="shared" si="7"/>
        <v>0</v>
      </c>
      <c r="F37" s="1003">
        <v>465687799</v>
      </c>
      <c r="G37" s="1003">
        <f t="shared" si="6"/>
        <v>0</v>
      </c>
      <c r="H37" s="1004" t="s">
        <v>2249</v>
      </c>
    </row>
    <row r="38" spans="2:8" ht="14">
      <c r="B38" s="1005" t="s">
        <v>20</v>
      </c>
      <c r="C38" s="1006">
        <v>22984532</v>
      </c>
      <c r="D38" s="1006">
        <v>22984532</v>
      </c>
      <c r="E38" s="1006">
        <f t="shared" si="7"/>
        <v>0</v>
      </c>
      <c r="F38" s="1006">
        <v>22984532</v>
      </c>
      <c r="G38" s="1006">
        <f t="shared" si="6"/>
        <v>0</v>
      </c>
      <c r="H38" s="1007" t="s">
        <v>2249</v>
      </c>
    </row>
    <row r="39" spans="2:8" ht="14">
      <c r="B39" s="1002" t="s">
        <v>23</v>
      </c>
      <c r="C39" s="1003">
        <v>188343569</v>
      </c>
      <c r="D39" s="1003">
        <v>188343569</v>
      </c>
      <c r="E39" s="1003">
        <f t="shared" si="7"/>
        <v>0</v>
      </c>
      <c r="F39" s="1003">
        <v>188343569</v>
      </c>
      <c r="G39" s="1003">
        <f t="shared" si="6"/>
        <v>0</v>
      </c>
      <c r="H39" s="1004" t="s">
        <v>2249</v>
      </c>
    </row>
    <row r="40" spans="2:8" ht="14">
      <c r="B40" s="1005" t="s">
        <v>1952</v>
      </c>
      <c r="C40" s="1006">
        <v>2030297</v>
      </c>
      <c r="D40" s="1006">
        <v>0</v>
      </c>
      <c r="E40" s="1006">
        <f t="shared" si="7"/>
        <v>2030297</v>
      </c>
      <c r="F40" s="1006">
        <v>0</v>
      </c>
      <c r="G40" s="1006">
        <f>+C40-F40</f>
        <v>2030297</v>
      </c>
      <c r="H40" s="1007" t="s">
        <v>2250</v>
      </c>
    </row>
    <row r="41" spans="2:8">
      <c r="B41" s="1000" t="s">
        <v>266</v>
      </c>
      <c r="C41" s="1008">
        <f>+C42</f>
        <v>34284720577</v>
      </c>
      <c r="D41" s="1008">
        <f t="shared" ref="D41:G41" si="8">+D42</f>
        <v>32144339516</v>
      </c>
      <c r="E41" s="1008">
        <f t="shared" si="8"/>
        <v>2140381061</v>
      </c>
      <c r="F41" s="1008">
        <f t="shared" si="8"/>
        <v>32144339516</v>
      </c>
      <c r="G41" s="1008">
        <f t="shared" si="8"/>
        <v>2140381061</v>
      </c>
      <c r="H41" s="1000"/>
    </row>
    <row r="42" spans="2:8" ht="14">
      <c r="B42" s="1002" t="s">
        <v>25</v>
      </c>
      <c r="C42" s="1018">
        <v>34284720577</v>
      </c>
      <c r="D42" s="1018">
        <v>32144339516</v>
      </c>
      <c r="E42" s="1019">
        <f t="shared" si="7"/>
        <v>2140381061</v>
      </c>
      <c r="F42" s="1018">
        <v>32144339516</v>
      </c>
      <c r="G42" s="1019">
        <f t="shared" si="6"/>
        <v>2140381061</v>
      </c>
      <c r="H42" s="1004" t="s">
        <v>2250</v>
      </c>
    </row>
    <row r="43" spans="2:8">
      <c r="B43" s="1000" t="s">
        <v>2184</v>
      </c>
      <c r="C43" s="1001">
        <f>+C44+C45</f>
        <v>19901688597</v>
      </c>
      <c r="D43" s="1001">
        <f>+D44+D45</f>
        <v>105074963</v>
      </c>
      <c r="E43" s="1001">
        <f>+E44+E45</f>
        <v>19796613634</v>
      </c>
      <c r="F43" s="1001">
        <f>+F44+F45</f>
        <v>105074963</v>
      </c>
      <c r="G43" s="1001">
        <f>+G44+G45</f>
        <v>19796613634</v>
      </c>
      <c r="H43" s="1000"/>
    </row>
    <row r="44" spans="2:8" ht="14">
      <c r="B44" s="1005" t="s">
        <v>1400</v>
      </c>
      <c r="C44" s="1006">
        <v>17118170073</v>
      </c>
      <c r="D44" s="1006">
        <v>105074963</v>
      </c>
      <c r="E44" s="1006">
        <f t="shared" ref="E44:E45" si="9">+C44-D44</f>
        <v>17013095110</v>
      </c>
      <c r="F44" s="1006">
        <v>105074963</v>
      </c>
      <c r="G44" s="1006">
        <f t="shared" ref="G44:G45" si="10">+C44-F44</f>
        <v>17013095110</v>
      </c>
      <c r="H44" s="1007" t="s">
        <v>2250</v>
      </c>
    </row>
    <row r="45" spans="2:8" ht="14">
      <c r="B45" s="1002" t="s">
        <v>26</v>
      </c>
      <c r="C45" s="1003">
        <v>2783518524</v>
      </c>
      <c r="D45" s="1003">
        <v>0</v>
      </c>
      <c r="E45" s="1003">
        <f t="shared" si="9"/>
        <v>2783518524</v>
      </c>
      <c r="F45" s="1003">
        <v>0</v>
      </c>
      <c r="G45" s="1003">
        <f t="shared" si="10"/>
        <v>2783518524</v>
      </c>
      <c r="H45" s="1004" t="s">
        <v>2250</v>
      </c>
    </row>
    <row r="46" spans="2:8">
      <c r="B46" s="1009" t="s">
        <v>185</v>
      </c>
      <c r="C46" s="1015">
        <f>+C32+C41+C43</f>
        <v>60169189549</v>
      </c>
      <c r="D46" s="1015">
        <f>+D32+D41+D43</f>
        <v>38230164557</v>
      </c>
      <c r="E46" s="1015">
        <f>+E32+E41+E43</f>
        <v>21939024992</v>
      </c>
      <c r="F46" s="1015">
        <f>+F32+F41+F43</f>
        <v>38230164557</v>
      </c>
      <c r="G46" s="1015">
        <f>+G32+G41+G43</f>
        <v>21939024992</v>
      </c>
      <c r="H46" s="1009"/>
    </row>
    <row r="50" spans="3:3">
      <c r="C50" s="1017"/>
    </row>
  </sheetData>
  <pageMargins left="0.7" right="0.7" top="0.75" bottom="0.75" header="0.3" footer="0.3"/>
  <pageSetup paperSize="9" scale="89" fitToHeight="0" orientation="landscape" horizontalDpi="0" verticalDpi="0"/>
  <rowBreaks count="1" manualBreakCount="1">
    <brk id="2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516-8EC0-4C8B-A408-34FB98BCA826}">
  <sheetPr codeName="Feuil21">
    <pageSetUpPr fitToPage="1"/>
  </sheetPr>
  <dimension ref="A2:L137"/>
  <sheetViews>
    <sheetView topLeftCell="A27" zoomScale="84" workbookViewId="0">
      <selection activeCell="K92" sqref="K92:K94"/>
    </sheetView>
  </sheetViews>
  <sheetFormatPr baseColWidth="10" defaultColWidth="11.5" defaultRowHeight="17"/>
  <cols>
    <col min="1" max="1" width="18.33203125" style="375" bestFit="1" customWidth="1"/>
    <col min="2" max="2" width="46.33203125" style="377" customWidth="1"/>
    <col min="3" max="3" width="11.6640625" style="375" bestFit="1" customWidth="1"/>
    <col min="4" max="4" width="12.83203125" style="375" bestFit="1" customWidth="1"/>
    <col min="5" max="5" width="9.5" style="375" bestFit="1" customWidth="1"/>
    <col min="6" max="6" width="13.6640625" style="375" bestFit="1" customWidth="1"/>
    <col min="7" max="8" width="7.83203125" style="375" bestFit="1" customWidth="1"/>
    <col min="9" max="9" width="15.5" style="375" bestFit="1" customWidth="1"/>
    <col min="10" max="10" width="15.1640625" style="375" bestFit="1" customWidth="1"/>
    <col min="11" max="11" width="27.83203125" style="375" bestFit="1" customWidth="1"/>
    <col min="12" max="12" width="11.1640625" style="375" bestFit="1" customWidth="1"/>
    <col min="13" max="16384" width="11.5" style="375"/>
  </cols>
  <sheetData>
    <row r="2" spans="1:12" ht="18">
      <c r="B2" s="388" t="s">
        <v>339</v>
      </c>
    </row>
    <row r="3" spans="1:12">
      <c r="A3" s="377"/>
      <c r="B3" s="375"/>
      <c r="D3" s="378"/>
    </row>
    <row r="4" spans="1:12" ht="90">
      <c r="A4" s="560" t="s">
        <v>340</v>
      </c>
      <c r="B4" s="560" t="s">
        <v>341</v>
      </c>
      <c r="C4" s="560" t="s">
        <v>342</v>
      </c>
      <c r="D4" s="560" t="s">
        <v>343</v>
      </c>
      <c r="E4" s="560" t="s">
        <v>1231</v>
      </c>
      <c r="F4" s="560" t="s">
        <v>933</v>
      </c>
      <c r="G4" s="560" t="s">
        <v>345</v>
      </c>
      <c r="H4" s="560" t="s">
        <v>346</v>
      </c>
      <c r="I4" s="560" t="s">
        <v>1232</v>
      </c>
      <c r="J4" s="560" t="s">
        <v>1233</v>
      </c>
      <c r="K4" s="560" t="s">
        <v>347</v>
      </c>
      <c r="L4" s="560" t="s">
        <v>363</v>
      </c>
    </row>
    <row r="5" spans="1:12">
      <c r="A5" s="1378" t="s">
        <v>1568</v>
      </c>
      <c r="B5" s="517" t="s">
        <v>1304</v>
      </c>
      <c r="C5" s="1381">
        <v>44205</v>
      </c>
      <c r="D5" s="518">
        <v>590175</v>
      </c>
      <c r="E5" s="519" t="s">
        <v>348</v>
      </c>
      <c r="F5" s="519" t="s">
        <v>349</v>
      </c>
      <c r="G5" s="520">
        <v>54.923000000000002</v>
      </c>
      <c r="H5" s="561"/>
      <c r="I5" s="521">
        <f t="shared" ref="I5:I68" si="0">G5*D5</f>
        <v>32414181.525000002</v>
      </c>
      <c r="J5" s="1384">
        <v>24607438883</v>
      </c>
      <c r="K5" s="1387" t="s">
        <v>1569</v>
      </c>
      <c r="L5" s="1390" t="s">
        <v>358</v>
      </c>
    </row>
    <row r="6" spans="1:12" ht="54">
      <c r="A6" s="1379"/>
      <c r="B6" s="522" t="s">
        <v>1307</v>
      </c>
      <c r="C6" s="1382"/>
      <c r="D6" s="518">
        <v>100899</v>
      </c>
      <c r="E6" s="519" t="s">
        <v>348</v>
      </c>
      <c r="F6" s="519" t="s">
        <v>349</v>
      </c>
      <c r="G6" s="520">
        <v>54.923000000000002</v>
      </c>
      <c r="H6" s="561"/>
      <c r="I6" s="521">
        <f t="shared" si="0"/>
        <v>5541675.7769999998</v>
      </c>
      <c r="J6" s="1385"/>
      <c r="K6" s="1388"/>
      <c r="L6" s="1391"/>
    </row>
    <row r="7" spans="1:12">
      <c r="A7" s="1379"/>
      <c r="B7" s="517" t="s">
        <v>1308</v>
      </c>
      <c r="C7" s="1382"/>
      <c r="D7" s="518">
        <v>3342</v>
      </c>
      <c r="E7" s="519" t="s">
        <v>348</v>
      </c>
      <c r="F7" s="519" t="s">
        <v>349</v>
      </c>
      <c r="G7" s="520">
        <v>54.923000000000002</v>
      </c>
      <c r="H7" s="561"/>
      <c r="I7" s="521">
        <f t="shared" si="0"/>
        <v>183552.666</v>
      </c>
      <c r="J7" s="1385"/>
      <c r="K7" s="1388"/>
      <c r="L7" s="1391"/>
    </row>
    <row r="8" spans="1:12">
      <c r="A8" s="1379"/>
      <c r="B8" s="517" t="s">
        <v>323</v>
      </c>
      <c r="C8" s="1382"/>
      <c r="D8" s="518">
        <v>28990</v>
      </c>
      <c r="E8" s="519" t="s">
        <v>348</v>
      </c>
      <c r="F8" s="519" t="s">
        <v>349</v>
      </c>
      <c r="G8" s="520">
        <v>54.923000000000002</v>
      </c>
      <c r="H8" s="561"/>
      <c r="I8" s="521">
        <f t="shared" si="0"/>
        <v>1592217.77</v>
      </c>
      <c r="J8" s="1385"/>
      <c r="K8" s="1388"/>
      <c r="L8" s="1391"/>
    </row>
    <row r="9" spans="1:12">
      <c r="A9" s="1379"/>
      <c r="B9" s="517" t="s">
        <v>99</v>
      </c>
      <c r="C9" s="1382"/>
      <c r="D9" s="518">
        <v>17200</v>
      </c>
      <c r="E9" s="519" t="s">
        <v>348</v>
      </c>
      <c r="F9" s="519" t="s">
        <v>351</v>
      </c>
      <c r="G9" s="520">
        <v>54.923000000000002</v>
      </c>
      <c r="H9" s="561"/>
      <c r="I9" s="521">
        <f t="shared" si="0"/>
        <v>944675.6</v>
      </c>
      <c r="J9" s="1385"/>
      <c r="K9" s="1388"/>
      <c r="L9" s="1391"/>
    </row>
    <row r="10" spans="1:12">
      <c r="A10" s="1379"/>
      <c r="B10" s="517" t="s">
        <v>327</v>
      </c>
      <c r="C10" s="1382"/>
      <c r="D10" s="518">
        <v>21200</v>
      </c>
      <c r="E10" s="519" t="s">
        <v>348</v>
      </c>
      <c r="F10" s="519" t="s">
        <v>327</v>
      </c>
      <c r="G10" s="520">
        <v>54.923000000000002</v>
      </c>
      <c r="H10" s="561"/>
      <c r="I10" s="521">
        <f t="shared" si="0"/>
        <v>1164367.6000000001</v>
      </c>
      <c r="J10" s="1385"/>
      <c r="K10" s="1388"/>
      <c r="L10" s="1391"/>
    </row>
    <row r="11" spans="1:12">
      <c r="A11" s="1380"/>
      <c r="B11" s="517" t="s">
        <v>324</v>
      </c>
      <c r="C11" s="1383"/>
      <c r="D11" s="518">
        <v>74900</v>
      </c>
      <c r="E11" s="519" t="s">
        <v>348</v>
      </c>
      <c r="F11" s="519" t="s">
        <v>349</v>
      </c>
      <c r="G11" s="520">
        <v>54.923000000000002</v>
      </c>
      <c r="H11" s="561"/>
      <c r="I11" s="521">
        <f t="shared" si="0"/>
        <v>4113732.7</v>
      </c>
      <c r="J11" s="1386"/>
      <c r="K11" s="1389"/>
      <c r="L11" s="1392"/>
    </row>
    <row r="12" spans="1:12">
      <c r="A12" s="1378" t="s">
        <v>1570</v>
      </c>
      <c r="B12" s="517" t="s">
        <v>1310</v>
      </c>
      <c r="C12" s="1381">
        <v>44230</v>
      </c>
      <c r="D12" s="518">
        <v>348599</v>
      </c>
      <c r="E12" s="519" t="s">
        <v>348</v>
      </c>
      <c r="F12" s="519" t="s">
        <v>354</v>
      </c>
      <c r="G12" s="520">
        <v>63.292000000000002</v>
      </c>
      <c r="H12" s="561"/>
      <c r="I12" s="521">
        <f t="shared" si="0"/>
        <v>22063527.908</v>
      </c>
      <c r="J12" s="1384">
        <v>21494469397</v>
      </c>
      <c r="K12" s="1393" t="s">
        <v>1571</v>
      </c>
      <c r="L12" s="1390" t="s">
        <v>355</v>
      </c>
    </row>
    <row r="13" spans="1:12">
      <c r="A13" s="1379"/>
      <c r="B13" s="517" t="s">
        <v>1311</v>
      </c>
      <c r="C13" s="1382"/>
      <c r="D13" s="518">
        <v>72937</v>
      </c>
      <c r="E13" s="519" t="s">
        <v>348</v>
      </c>
      <c r="F13" s="519" t="s">
        <v>354</v>
      </c>
      <c r="G13" s="520">
        <v>63.292000000000002</v>
      </c>
      <c r="H13" s="561"/>
      <c r="I13" s="521">
        <f t="shared" si="0"/>
        <v>4616328.6040000003</v>
      </c>
      <c r="J13" s="1385"/>
      <c r="K13" s="1394"/>
      <c r="L13" s="1391"/>
    </row>
    <row r="14" spans="1:12">
      <c r="A14" s="1380"/>
      <c r="B14" s="517" t="s">
        <v>135</v>
      </c>
      <c r="C14" s="1383"/>
      <c r="D14" s="518">
        <v>200619</v>
      </c>
      <c r="E14" s="519" t="s">
        <v>348</v>
      </c>
      <c r="F14" s="519" t="s">
        <v>354</v>
      </c>
      <c r="G14" s="520">
        <v>63.292000000000002</v>
      </c>
      <c r="H14" s="561"/>
      <c r="I14" s="521">
        <f t="shared" si="0"/>
        <v>12697577.748</v>
      </c>
      <c r="J14" s="1386"/>
      <c r="K14" s="1395"/>
      <c r="L14" s="1392"/>
    </row>
    <row r="15" spans="1:12">
      <c r="A15" s="1396" t="s">
        <v>1572</v>
      </c>
      <c r="B15" s="517" t="s">
        <v>352</v>
      </c>
      <c r="C15" s="1381">
        <v>44243</v>
      </c>
      <c r="D15" s="518">
        <f>20037+6074+36278</f>
        <v>62389</v>
      </c>
      <c r="E15" s="519" t="s">
        <v>348</v>
      </c>
      <c r="F15" s="519" t="s">
        <v>326</v>
      </c>
      <c r="G15" s="520">
        <v>57.351999999999997</v>
      </c>
      <c r="H15" s="561"/>
      <c r="I15" s="521">
        <f t="shared" si="0"/>
        <v>3578133.9279999998</v>
      </c>
      <c r="J15" s="1384">
        <v>4524584373</v>
      </c>
      <c r="K15" s="1393" t="s">
        <v>360</v>
      </c>
      <c r="L15" s="1397" t="s">
        <v>364</v>
      </c>
    </row>
    <row r="16" spans="1:12">
      <c r="A16" s="1396"/>
      <c r="B16" s="517" t="s">
        <v>120</v>
      </c>
      <c r="C16" s="1383"/>
      <c r="D16" s="518">
        <f>10721+72933</f>
        <v>83654</v>
      </c>
      <c r="E16" s="519" t="s">
        <v>348</v>
      </c>
      <c r="F16" s="519" t="s">
        <v>353</v>
      </c>
      <c r="G16" s="520">
        <v>57.351999999999997</v>
      </c>
      <c r="H16" s="561"/>
      <c r="I16" s="521">
        <f t="shared" si="0"/>
        <v>4797724.2079999996</v>
      </c>
      <c r="J16" s="1386"/>
      <c r="K16" s="1395"/>
      <c r="L16" s="1397"/>
    </row>
    <row r="17" spans="1:12">
      <c r="A17" s="1378" t="s">
        <v>1573</v>
      </c>
      <c r="B17" s="517" t="s">
        <v>1304</v>
      </c>
      <c r="C17" s="1381">
        <v>44248</v>
      </c>
      <c r="D17" s="518">
        <v>647764</v>
      </c>
      <c r="E17" s="519" t="s">
        <v>348</v>
      </c>
      <c r="F17" s="519" t="s">
        <v>349</v>
      </c>
      <c r="G17" s="520">
        <v>61.892000000000003</v>
      </c>
      <c r="H17" s="561"/>
      <c r="I17" s="521">
        <f t="shared" si="0"/>
        <v>40091409.488000005</v>
      </c>
      <c r="J17" s="1384">
        <v>29346598405</v>
      </c>
      <c r="K17" s="1387" t="s">
        <v>1313</v>
      </c>
      <c r="L17" s="1398" t="s">
        <v>357</v>
      </c>
    </row>
    <row r="18" spans="1:12" ht="54">
      <c r="A18" s="1379"/>
      <c r="B18" s="522" t="s">
        <v>1307</v>
      </c>
      <c r="C18" s="1382"/>
      <c r="D18" s="518">
        <v>93567</v>
      </c>
      <c r="E18" s="519" t="s">
        <v>348</v>
      </c>
      <c r="F18" s="519" t="s">
        <v>349</v>
      </c>
      <c r="G18" s="520">
        <v>61.892000000000003</v>
      </c>
      <c r="H18" s="561"/>
      <c r="I18" s="521">
        <f t="shared" si="0"/>
        <v>5791048.7640000004</v>
      </c>
      <c r="J18" s="1385"/>
      <c r="K18" s="1388"/>
      <c r="L18" s="1399"/>
    </row>
    <row r="19" spans="1:12">
      <c r="A19" s="1379"/>
      <c r="B19" s="517" t="s">
        <v>1308</v>
      </c>
      <c r="C19" s="1382"/>
      <c r="D19" s="518">
        <v>2609</v>
      </c>
      <c r="E19" s="519" t="s">
        <v>348</v>
      </c>
      <c r="F19" s="519" t="s">
        <v>349</v>
      </c>
      <c r="G19" s="520">
        <v>61.892000000000003</v>
      </c>
      <c r="H19" s="561"/>
      <c r="I19" s="521">
        <f t="shared" si="0"/>
        <v>161476.228</v>
      </c>
      <c r="J19" s="1385"/>
      <c r="K19" s="1388"/>
      <c r="L19" s="1399"/>
    </row>
    <row r="20" spans="1:12">
      <c r="A20" s="1379"/>
      <c r="B20" s="517" t="s">
        <v>323</v>
      </c>
      <c r="C20" s="1382"/>
      <c r="D20" s="518">
        <v>26477</v>
      </c>
      <c r="E20" s="519" t="s">
        <v>348</v>
      </c>
      <c r="F20" s="519" t="s">
        <v>349</v>
      </c>
      <c r="G20" s="520">
        <v>61.892000000000003</v>
      </c>
      <c r="H20" s="561"/>
      <c r="I20" s="521">
        <f t="shared" si="0"/>
        <v>1638714.4840000002</v>
      </c>
      <c r="J20" s="1385"/>
      <c r="K20" s="1388"/>
      <c r="L20" s="1399"/>
    </row>
    <row r="21" spans="1:12">
      <c r="A21" s="1379"/>
      <c r="B21" s="517" t="s">
        <v>99</v>
      </c>
      <c r="C21" s="1382"/>
      <c r="D21" s="518">
        <v>15250</v>
      </c>
      <c r="E21" s="519" t="s">
        <v>348</v>
      </c>
      <c r="F21" s="519" t="s">
        <v>351</v>
      </c>
      <c r="G21" s="520">
        <v>61.892000000000003</v>
      </c>
      <c r="H21" s="561"/>
      <c r="I21" s="521">
        <f t="shared" si="0"/>
        <v>943853</v>
      </c>
      <c r="J21" s="1385"/>
      <c r="K21" s="1388"/>
      <c r="L21" s="1399"/>
    </row>
    <row r="22" spans="1:12">
      <c r="A22" s="1379"/>
      <c r="B22" s="517" t="s">
        <v>327</v>
      </c>
      <c r="C22" s="1382"/>
      <c r="D22" s="518">
        <v>22300</v>
      </c>
      <c r="E22" s="519" t="s">
        <v>348</v>
      </c>
      <c r="F22" s="519" t="s">
        <v>327</v>
      </c>
      <c r="G22" s="520">
        <v>61.892000000000003</v>
      </c>
      <c r="H22" s="561"/>
      <c r="I22" s="521">
        <f t="shared" si="0"/>
        <v>1380191.6</v>
      </c>
      <c r="J22" s="1385"/>
      <c r="K22" s="1388"/>
      <c r="L22" s="1399"/>
    </row>
    <row r="23" spans="1:12">
      <c r="A23" s="1380"/>
      <c r="B23" s="517" t="s">
        <v>324</v>
      </c>
      <c r="C23" s="1383"/>
      <c r="D23" s="518">
        <v>69500</v>
      </c>
      <c r="E23" s="519" t="s">
        <v>348</v>
      </c>
      <c r="F23" s="519" t="s">
        <v>349</v>
      </c>
      <c r="G23" s="520">
        <v>61.892000000000003</v>
      </c>
      <c r="H23" s="561"/>
      <c r="I23" s="521">
        <f t="shared" si="0"/>
        <v>4301494</v>
      </c>
      <c r="J23" s="1386"/>
      <c r="K23" s="1389"/>
      <c r="L23" s="1400"/>
    </row>
    <row r="24" spans="1:12">
      <c r="A24" s="1378" t="s">
        <v>1574</v>
      </c>
      <c r="B24" s="517" t="s">
        <v>1310</v>
      </c>
      <c r="C24" s="1381">
        <v>44264</v>
      </c>
      <c r="D24" s="518">
        <v>507930</v>
      </c>
      <c r="E24" s="519" t="s">
        <v>348</v>
      </c>
      <c r="F24" s="519" t="s">
        <v>354</v>
      </c>
      <c r="G24" s="520">
        <v>65.796000000000006</v>
      </c>
      <c r="H24" s="561"/>
      <c r="I24" s="521">
        <f t="shared" si="0"/>
        <v>33419762.280000005</v>
      </c>
      <c r="J24" s="1384">
        <v>23313086944</v>
      </c>
      <c r="K24" s="1393" t="s">
        <v>1571</v>
      </c>
      <c r="L24" s="1390" t="s">
        <v>355</v>
      </c>
    </row>
    <row r="25" spans="1:12">
      <c r="A25" s="1379"/>
      <c r="B25" s="517" t="s">
        <v>1311</v>
      </c>
      <c r="C25" s="1382"/>
      <c r="D25" s="518">
        <v>44190</v>
      </c>
      <c r="E25" s="519" t="s">
        <v>348</v>
      </c>
      <c r="F25" s="519" t="s">
        <v>354</v>
      </c>
      <c r="G25" s="520">
        <v>65.796000000000006</v>
      </c>
      <c r="H25" s="561"/>
      <c r="I25" s="521">
        <f t="shared" si="0"/>
        <v>2907525.24</v>
      </c>
      <c r="J25" s="1385"/>
      <c r="K25" s="1394"/>
      <c r="L25" s="1391"/>
    </row>
    <row r="26" spans="1:12">
      <c r="A26" s="1380"/>
      <c r="B26" s="517" t="s">
        <v>135</v>
      </c>
      <c r="C26" s="1383"/>
      <c r="D26" s="518">
        <v>90350</v>
      </c>
      <c r="E26" s="519" t="s">
        <v>348</v>
      </c>
      <c r="F26" s="519" t="s">
        <v>354</v>
      </c>
      <c r="G26" s="520">
        <v>65.796000000000006</v>
      </c>
      <c r="H26" s="561"/>
      <c r="I26" s="521">
        <f t="shared" si="0"/>
        <v>5944668.6000000006</v>
      </c>
      <c r="J26" s="1386"/>
      <c r="K26" s="1395"/>
      <c r="L26" s="1392"/>
    </row>
    <row r="27" spans="1:12">
      <c r="A27" s="1378" t="s">
        <v>1575</v>
      </c>
      <c r="B27" s="517" t="s">
        <v>1304</v>
      </c>
      <c r="C27" s="1381">
        <v>44271</v>
      </c>
      <c r="D27" s="518">
        <v>709662</v>
      </c>
      <c r="E27" s="519" t="s">
        <v>348</v>
      </c>
      <c r="F27" s="519" t="s">
        <v>349</v>
      </c>
      <c r="G27" s="520">
        <v>64.926000000000002</v>
      </c>
      <c r="H27" s="561"/>
      <c r="I27" s="521">
        <f t="shared" si="0"/>
        <v>46075515.012000002</v>
      </c>
      <c r="J27" s="1384">
        <v>31186893880</v>
      </c>
      <c r="K27" s="1393" t="s">
        <v>1313</v>
      </c>
      <c r="L27" s="1398" t="s">
        <v>357</v>
      </c>
    </row>
    <row r="28" spans="1:12" ht="54">
      <c r="A28" s="1379"/>
      <c r="B28" s="522" t="s">
        <v>1307</v>
      </c>
      <c r="C28" s="1382"/>
      <c r="D28" s="518">
        <v>101119</v>
      </c>
      <c r="E28" s="519" t="s">
        <v>348</v>
      </c>
      <c r="F28" s="519" t="s">
        <v>349</v>
      </c>
      <c r="G28" s="520">
        <v>64.926000000000002</v>
      </c>
      <c r="H28" s="561"/>
      <c r="I28" s="521">
        <f t="shared" si="0"/>
        <v>6565252.1940000001</v>
      </c>
      <c r="J28" s="1385"/>
      <c r="K28" s="1394"/>
      <c r="L28" s="1399"/>
    </row>
    <row r="29" spans="1:12">
      <c r="A29" s="1379"/>
      <c r="B29" s="517" t="s">
        <v>1308</v>
      </c>
      <c r="C29" s="1382"/>
      <c r="D29" s="518">
        <v>3138</v>
      </c>
      <c r="E29" s="519" t="s">
        <v>348</v>
      </c>
      <c r="F29" s="519" t="s">
        <v>349</v>
      </c>
      <c r="G29" s="520">
        <v>64.926000000000002</v>
      </c>
      <c r="H29" s="561"/>
      <c r="I29" s="521">
        <f t="shared" si="0"/>
        <v>203737.788</v>
      </c>
      <c r="J29" s="1385"/>
      <c r="K29" s="1394"/>
      <c r="L29" s="1399"/>
    </row>
    <row r="30" spans="1:12">
      <c r="A30" s="1379"/>
      <c r="B30" s="517" t="s">
        <v>323</v>
      </c>
      <c r="C30" s="1382"/>
      <c r="D30" s="518">
        <v>0</v>
      </c>
      <c r="E30" s="519" t="s">
        <v>348</v>
      </c>
      <c r="F30" s="519" t="s">
        <v>349</v>
      </c>
      <c r="G30" s="520">
        <v>64.926000000000002</v>
      </c>
      <c r="H30" s="561"/>
      <c r="I30" s="521">
        <f t="shared" si="0"/>
        <v>0</v>
      </c>
      <c r="J30" s="1385"/>
      <c r="K30" s="1394"/>
      <c r="L30" s="1399"/>
    </row>
    <row r="31" spans="1:12">
      <c r="A31" s="1379"/>
      <c r="B31" s="517" t="s">
        <v>99</v>
      </c>
      <c r="C31" s="1382"/>
      <c r="D31" s="518">
        <v>15700</v>
      </c>
      <c r="E31" s="519" t="s">
        <v>348</v>
      </c>
      <c r="F31" s="519" t="s">
        <v>351</v>
      </c>
      <c r="G31" s="520">
        <v>64.926000000000002</v>
      </c>
      <c r="H31" s="561"/>
      <c r="I31" s="521">
        <f t="shared" si="0"/>
        <v>1019338.2000000001</v>
      </c>
      <c r="J31" s="1385"/>
      <c r="K31" s="1394"/>
      <c r="L31" s="1399"/>
    </row>
    <row r="32" spans="1:12">
      <c r="A32" s="1379"/>
      <c r="B32" s="517" t="s">
        <v>327</v>
      </c>
      <c r="C32" s="1382"/>
      <c r="D32" s="518">
        <v>24200</v>
      </c>
      <c r="E32" s="519" t="s">
        <v>348</v>
      </c>
      <c r="F32" s="519" t="s">
        <v>327</v>
      </c>
      <c r="G32" s="520">
        <v>64.926000000000002</v>
      </c>
      <c r="H32" s="561"/>
      <c r="I32" s="521">
        <f t="shared" si="0"/>
        <v>1571209.2</v>
      </c>
      <c r="J32" s="1385"/>
      <c r="K32" s="1394"/>
      <c r="L32" s="1399"/>
    </row>
    <row r="33" spans="1:12">
      <c r="A33" s="1380"/>
      <c r="B33" s="517" t="s">
        <v>324</v>
      </c>
      <c r="C33" s="1383"/>
      <c r="D33" s="518">
        <v>19500</v>
      </c>
      <c r="E33" s="519" t="s">
        <v>348</v>
      </c>
      <c r="F33" s="519" t="s">
        <v>349</v>
      </c>
      <c r="G33" s="520">
        <v>64.926000000000002</v>
      </c>
      <c r="H33" s="561"/>
      <c r="I33" s="521">
        <f t="shared" si="0"/>
        <v>1266057</v>
      </c>
      <c r="J33" s="1386"/>
      <c r="K33" s="1395"/>
      <c r="L33" s="1400"/>
    </row>
    <row r="34" spans="1:12">
      <c r="A34" s="1378" t="s">
        <v>1576</v>
      </c>
      <c r="B34" s="517" t="s">
        <v>1310</v>
      </c>
      <c r="C34" s="1381">
        <v>44296</v>
      </c>
      <c r="D34" s="518">
        <v>470857</v>
      </c>
      <c r="E34" s="519" t="s">
        <v>348</v>
      </c>
      <c r="F34" s="519" t="s">
        <v>354</v>
      </c>
      <c r="G34" s="520">
        <v>64.225999999999999</v>
      </c>
      <c r="H34" s="561"/>
      <c r="I34" s="521">
        <f t="shared" si="0"/>
        <v>30241261.682</v>
      </c>
      <c r="J34" s="1384">
        <v>22318673810</v>
      </c>
      <c r="K34" s="1393" t="s">
        <v>1571</v>
      </c>
      <c r="L34" s="1390" t="s">
        <v>355</v>
      </c>
    </row>
    <row r="35" spans="1:12">
      <c r="A35" s="1379"/>
      <c r="B35" s="517" t="s">
        <v>1311</v>
      </c>
      <c r="C35" s="1382"/>
      <c r="D35" s="518">
        <v>42973</v>
      </c>
      <c r="E35" s="519" t="s">
        <v>348</v>
      </c>
      <c r="F35" s="519" t="s">
        <v>354</v>
      </c>
      <c r="G35" s="520">
        <v>64.225999999999999</v>
      </c>
      <c r="H35" s="561"/>
      <c r="I35" s="521">
        <f t="shared" si="0"/>
        <v>2759983.898</v>
      </c>
      <c r="J35" s="1385"/>
      <c r="K35" s="1394"/>
      <c r="L35" s="1391"/>
    </row>
    <row r="36" spans="1:12">
      <c r="A36" s="1380"/>
      <c r="B36" s="517" t="s">
        <v>135</v>
      </c>
      <c r="C36" s="1383"/>
      <c r="D36" s="518">
        <v>115953</v>
      </c>
      <c r="E36" s="519" t="s">
        <v>348</v>
      </c>
      <c r="F36" s="519" t="s">
        <v>354</v>
      </c>
      <c r="G36" s="520">
        <v>64.225999999999999</v>
      </c>
      <c r="H36" s="561"/>
      <c r="I36" s="521">
        <f t="shared" si="0"/>
        <v>7447197.3779999996</v>
      </c>
      <c r="J36" s="1386"/>
      <c r="K36" s="1395"/>
      <c r="L36" s="1392"/>
    </row>
    <row r="37" spans="1:12">
      <c r="A37" s="1378" t="s">
        <v>1577</v>
      </c>
      <c r="B37" s="517" t="s">
        <v>1304</v>
      </c>
      <c r="C37" s="1381">
        <v>44313</v>
      </c>
      <c r="D37" s="518">
        <v>668740</v>
      </c>
      <c r="E37" s="519" t="s">
        <v>348</v>
      </c>
      <c r="F37" s="519" t="s">
        <v>349</v>
      </c>
      <c r="G37" s="520">
        <v>63.716000000000001</v>
      </c>
      <c r="H37" s="561"/>
      <c r="I37" s="521">
        <f t="shared" si="0"/>
        <v>42609437.840000004</v>
      </c>
      <c r="J37" s="1384">
        <v>30418934798</v>
      </c>
      <c r="K37" s="1393" t="s">
        <v>1315</v>
      </c>
      <c r="L37" s="1398" t="s">
        <v>358</v>
      </c>
    </row>
    <row r="38" spans="1:12" ht="54">
      <c r="A38" s="1379"/>
      <c r="B38" s="522" t="s">
        <v>1307</v>
      </c>
      <c r="C38" s="1382"/>
      <c r="D38" s="518">
        <v>93144</v>
      </c>
      <c r="E38" s="519" t="s">
        <v>348</v>
      </c>
      <c r="F38" s="519" t="s">
        <v>349</v>
      </c>
      <c r="G38" s="520">
        <v>63.716000000000001</v>
      </c>
      <c r="H38" s="561"/>
      <c r="I38" s="521">
        <f t="shared" si="0"/>
        <v>5934763.1040000003</v>
      </c>
      <c r="J38" s="1385"/>
      <c r="K38" s="1394"/>
      <c r="L38" s="1399"/>
    </row>
    <row r="39" spans="1:12" ht="18">
      <c r="A39" s="1379"/>
      <c r="B39" s="522" t="s">
        <v>1308</v>
      </c>
      <c r="C39" s="1382"/>
      <c r="D39" s="518">
        <v>3110</v>
      </c>
      <c r="E39" s="519" t="s">
        <v>348</v>
      </c>
      <c r="F39" s="519" t="s">
        <v>349</v>
      </c>
      <c r="G39" s="520">
        <v>63.716000000000001</v>
      </c>
      <c r="H39" s="561"/>
      <c r="I39" s="521">
        <f t="shared" si="0"/>
        <v>198156.76</v>
      </c>
      <c r="J39" s="1385"/>
      <c r="K39" s="1394"/>
      <c r="L39" s="1399"/>
    </row>
    <row r="40" spans="1:12">
      <c r="A40" s="1379"/>
      <c r="B40" s="517" t="s">
        <v>323</v>
      </c>
      <c r="C40" s="1382"/>
      <c r="D40" s="518">
        <v>24287</v>
      </c>
      <c r="E40" s="519" t="s">
        <v>348</v>
      </c>
      <c r="F40" s="519" t="s">
        <v>349</v>
      </c>
      <c r="G40" s="520">
        <v>63.716000000000001</v>
      </c>
      <c r="H40" s="561"/>
      <c r="I40" s="521">
        <f t="shared" si="0"/>
        <v>1547470.4920000001</v>
      </c>
      <c r="J40" s="1385"/>
      <c r="K40" s="1394"/>
      <c r="L40" s="1399"/>
    </row>
    <row r="41" spans="1:12">
      <c r="A41" s="1379"/>
      <c r="B41" s="517" t="s">
        <v>99</v>
      </c>
      <c r="C41" s="1382"/>
      <c r="D41" s="518">
        <v>14500</v>
      </c>
      <c r="E41" s="519" t="s">
        <v>348</v>
      </c>
      <c r="F41" s="519" t="s">
        <v>351</v>
      </c>
      <c r="G41" s="520">
        <v>63.716000000000001</v>
      </c>
      <c r="H41" s="561"/>
      <c r="I41" s="521">
        <f t="shared" si="0"/>
        <v>923882</v>
      </c>
      <c r="J41" s="1385"/>
      <c r="K41" s="1394"/>
      <c r="L41" s="1399"/>
    </row>
    <row r="42" spans="1:12">
      <c r="A42" s="1379"/>
      <c r="B42" s="517" t="s">
        <v>327</v>
      </c>
      <c r="C42" s="1382"/>
      <c r="D42" s="518">
        <v>23000</v>
      </c>
      <c r="E42" s="519" t="s">
        <v>348</v>
      </c>
      <c r="F42" s="519" t="s">
        <v>327</v>
      </c>
      <c r="G42" s="520">
        <v>63.716000000000001</v>
      </c>
      <c r="H42" s="561"/>
      <c r="I42" s="521">
        <f t="shared" si="0"/>
        <v>1465468</v>
      </c>
      <c r="J42" s="1385"/>
      <c r="K42" s="1394"/>
      <c r="L42" s="1399"/>
    </row>
    <row r="43" spans="1:12">
      <c r="A43" s="1380"/>
      <c r="B43" s="517" t="s">
        <v>324</v>
      </c>
      <c r="C43" s="1383"/>
      <c r="D43" s="518">
        <v>53000</v>
      </c>
      <c r="E43" s="519" t="s">
        <v>348</v>
      </c>
      <c r="F43" s="519" t="s">
        <v>349</v>
      </c>
      <c r="G43" s="520">
        <v>63.716000000000001</v>
      </c>
      <c r="H43" s="561"/>
      <c r="I43" s="521">
        <f t="shared" si="0"/>
        <v>3376948</v>
      </c>
      <c r="J43" s="1386"/>
      <c r="K43" s="1395"/>
      <c r="L43" s="1400"/>
    </row>
    <row r="44" spans="1:12">
      <c r="A44" s="1396" t="s">
        <v>1578</v>
      </c>
      <c r="B44" s="517" t="s">
        <v>352</v>
      </c>
      <c r="C44" s="1381">
        <v>44338</v>
      </c>
      <c r="D44" s="518">
        <f>25176+7485+48631</f>
        <v>81292</v>
      </c>
      <c r="E44" s="519" t="s">
        <v>348</v>
      </c>
      <c r="F44" s="519" t="s">
        <v>326</v>
      </c>
      <c r="G44" s="520">
        <v>63.606000000000002</v>
      </c>
      <c r="H44" s="561"/>
      <c r="I44" s="521">
        <f t="shared" si="0"/>
        <v>5170658.9520000005</v>
      </c>
      <c r="J44" s="1384">
        <v>5085197452</v>
      </c>
      <c r="K44" s="1393" t="s">
        <v>360</v>
      </c>
      <c r="L44" s="1401" t="s">
        <v>364</v>
      </c>
    </row>
    <row r="45" spans="1:12">
      <c r="A45" s="1396"/>
      <c r="B45" s="517" t="s">
        <v>120</v>
      </c>
      <c r="C45" s="1383"/>
      <c r="D45" s="518">
        <f>9149+58107</f>
        <v>67256</v>
      </c>
      <c r="E45" s="519" t="s">
        <v>348</v>
      </c>
      <c r="F45" s="519" t="s">
        <v>353</v>
      </c>
      <c r="G45" s="520">
        <v>63.606000000000002</v>
      </c>
      <c r="H45" s="561"/>
      <c r="I45" s="521">
        <f t="shared" si="0"/>
        <v>4277885.1359999999</v>
      </c>
      <c r="J45" s="1386"/>
      <c r="K45" s="1395"/>
      <c r="L45" s="1401"/>
    </row>
    <row r="46" spans="1:12">
      <c r="A46" s="1378" t="s">
        <v>1579</v>
      </c>
      <c r="B46" s="517" t="s">
        <v>1304</v>
      </c>
      <c r="C46" s="1381">
        <v>44351</v>
      </c>
      <c r="D46" s="518">
        <v>276991</v>
      </c>
      <c r="E46" s="519" t="s">
        <v>348</v>
      </c>
      <c r="F46" s="519" t="s">
        <v>349</v>
      </c>
      <c r="G46" s="520">
        <v>72.012</v>
      </c>
      <c r="H46" s="561"/>
      <c r="I46" s="521">
        <f t="shared" si="0"/>
        <v>19946675.892000001</v>
      </c>
      <c r="J46" s="1384">
        <v>30633577413</v>
      </c>
      <c r="K46" s="1393" t="s">
        <v>1315</v>
      </c>
      <c r="L46" s="1398" t="s">
        <v>364</v>
      </c>
    </row>
    <row r="47" spans="1:12">
      <c r="A47" s="1379"/>
      <c r="B47" s="517" t="s">
        <v>1307</v>
      </c>
      <c r="C47" s="1382"/>
      <c r="D47" s="518">
        <v>203879</v>
      </c>
      <c r="E47" s="519" t="s">
        <v>348</v>
      </c>
      <c r="F47" s="519" t="s">
        <v>349</v>
      </c>
      <c r="G47" s="520">
        <v>72.012</v>
      </c>
      <c r="H47" s="561"/>
      <c r="I47" s="521">
        <f t="shared" si="0"/>
        <v>14681734.548</v>
      </c>
      <c r="J47" s="1385"/>
      <c r="K47" s="1394"/>
      <c r="L47" s="1399"/>
    </row>
    <row r="48" spans="1:12">
      <c r="A48" s="1379"/>
      <c r="B48" s="517" t="s">
        <v>1308</v>
      </c>
      <c r="C48" s="1382"/>
      <c r="D48" s="518">
        <v>10202</v>
      </c>
      <c r="E48" s="519" t="s">
        <v>348</v>
      </c>
      <c r="F48" s="519" t="s">
        <v>349</v>
      </c>
      <c r="G48" s="520">
        <v>72.012</v>
      </c>
      <c r="H48" s="561"/>
      <c r="I48" s="521">
        <f t="shared" si="0"/>
        <v>734666.424</v>
      </c>
      <c r="J48" s="1385"/>
      <c r="K48" s="1394"/>
      <c r="L48" s="1399"/>
    </row>
    <row r="49" spans="1:12">
      <c r="A49" s="1379"/>
      <c r="B49" s="517" t="s">
        <v>323</v>
      </c>
      <c r="C49" s="1382"/>
      <c r="D49" s="518">
        <v>61029</v>
      </c>
      <c r="E49" s="519" t="s">
        <v>348</v>
      </c>
      <c r="F49" s="519" t="s">
        <v>349</v>
      </c>
      <c r="G49" s="520">
        <v>72.012</v>
      </c>
      <c r="H49" s="561"/>
      <c r="I49" s="521">
        <f t="shared" si="0"/>
        <v>4394820.3480000002</v>
      </c>
      <c r="J49" s="1385"/>
      <c r="K49" s="1394"/>
      <c r="L49" s="1399"/>
    </row>
    <row r="50" spans="1:12">
      <c r="A50" s="1379"/>
      <c r="B50" s="517" t="s">
        <v>99</v>
      </c>
      <c r="C50" s="1382"/>
      <c r="D50" s="518">
        <v>31700</v>
      </c>
      <c r="E50" s="519" t="s">
        <v>348</v>
      </c>
      <c r="F50" s="519" t="s">
        <v>351</v>
      </c>
      <c r="G50" s="520">
        <v>72.012</v>
      </c>
      <c r="H50" s="561"/>
      <c r="I50" s="521">
        <f t="shared" si="0"/>
        <v>2282780.4</v>
      </c>
      <c r="J50" s="1385"/>
      <c r="K50" s="1394"/>
      <c r="L50" s="1399"/>
    </row>
    <row r="51" spans="1:12">
      <c r="A51" s="1379"/>
      <c r="B51" s="517" t="s">
        <v>327</v>
      </c>
      <c r="C51" s="1382"/>
      <c r="D51" s="518">
        <v>56000</v>
      </c>
      <c r="E51" s="519" t="s">
        <v>348</v>
      </c>
      <c r="F51" s="519" t="s">
        <v>327</v>
      </c>
      <c r="G51" s="520">
        <v>72.012</v>
      </c>
      <c r="H51" s="561"/>
      <c r="I51" s="521">
        <f t="shared" si="0"/>
        <v>4032672</v>
      </c>
      <c r="J51" s="1385"/>
      <c r="K51" s="1394"/>
      <c r="L51" s="1399"/>
    </row>
    <row r="52" spans="1:12">
      <c r="A52" s="1380"/>
      <c r="B52" s="517" t="s">
        <v>324</v>
      </c>
      <c r="C52" s="1383"/>
      <c r="D52" s="518">
        <v>146000</v>
      </c>
      <c r="E52" s="519" t="s">
        <v>348</v>
      </c>
      <c r="F52" s="519" t="s">
        <v>349</v>
      </c>
      <c r="G52" s="520">
        <v>72.012</v>
      </c>
      <c r="H52" s="561"/>
      <c r="I52" s="521">
        <f t="shared" si="0"/>
        <v>10513752</v>
      </c>
      <c r="J52" s="1386"/>
      <c r="K52" s="1395"/>
      <c r="L52" s="1400"/>
    </row>
    <row r="53" spans="1:12">
      <c r="A53" s="1378" t="s">
        <v>1580</v>
      </c>
      <c r="B53" s="517" t="s">
        <v>1310</v>
      </c>
      <c r="C53" s="1381">
        <v>44363</v>
      </c>
      <c r="D53" s="518">
        <v>315295</v>
      </c>
      <c r="E53" s="519" t="s">
        <v>348</v>
      </c>
      <c r="F53" s="1402" t="s">
        <v>354</v>
      </c>
      <c r="G53" s="520">
        <v>72.471999999999994</v>
      </c>
      <c r="H53" s="561"/>
      <c r="I53" s="521">
        <f t="shared" si="0"/>
        <v>22850059.239999998</v>
      </c>
      <c r="J53" s="1384">
        <v>24754258913.591099</v>
      </c>
      <c r="K53" s="1393" t="s">
        <v>1321</v>
      </c>
      <c r="L53" s="1390" t="s">
        <v>1581</v>
      </c>
    </row>
    <row r="54" spans="1:12">
      <c r="A54" s="1379"/>
      <c r="B54" s="517" t="s">
        <v>1311</v>
      </c>
      <c r="C54" s="1382"/>
      <c r="D54" s="518">
        <v>104892</v>
      </c>
      <c r="E54" s="519" t="s">
        <v>348</v>
      </c>
      <c r="F54" s="1403"/>
      <c r="G54" s="520">
        <v>72.471999999999994</v>
      </c>
      <c r="H54" s="561"/>
      <c r="I54" s="521">
        <f t="shared" si="0"/>
        <v>7601733.0239999993</v>
      </c>
      <c r="J54" s="1385"/>
      <c r="K54" s="1394"/>
      <c r="L54" s="1391"/>
    </row>
    <row r="55" spans="1:12">
      <c r="A55" s="1380"/>
      <c r="B55" s="517" t="s">
        <v>135</v>
      </c>
      <c r="C55" s="1383"/>
      <c r="D55" s="518">
        <v>211134</v>
      </c>
      <c r="E55" s="519" t="s">
        <v>348</v>
      </c>
      <c r="F55" s="1404"/>
      <c r="G55" s="520">
        <v>72.471999999999994</v>
      </c>
      <c r="H55" s="561"/>
      <c r="I55" s="521">
        <f t="shared" si="0"/>
        <v>15301303.248</v>
      </c>
      <c r="J55" s="1386"/>
      <c r="K55" s="1395"/>
      <c r="L55" s="1392"/>
    </row>
    <row r="56" spans="1:12">
      <c r="A56" s="1378" t="s">
        <v>1582</v>
      </c>
      <c r="B56" s="517" t="s">
        <v>1304</v>
      </c>
      <c r="C56" s="1381">
        <v>44390</v>
      </c>
      <c r="D56" s="518">
        <v>664962</v>
      </c>
      <c r="E56" s="519" t="s">
        <v>348</v>
      </c>
      <c r="F56" s="519" t="s">
        <v>349</v>
      </c>
      <c r="G56" s="520">
        <v>75.06</v>
      </c>
      <c r="H56" s="561"/>
      <c r="I56" s="521">
        <f t="shared" si="0"/>
        <v>49912047.719999999</v>
      </c>
      <c r="J56" s="1384">
        <v>36231499582.332603</v>
      </c>
      <c r="K56" s="1387" t="s">
        <v>1305</v>
      </c>
      <c r="L56" s="1390" t="s">
        <v>1306</v>
      </c>
    </row>
    <row r="57" spans="1:12">
      <c r="A57" s="1379"/>
      <c r="B57" s="517" t="s">
        <v>1307</v>
      </c>
      <c r="C57" s="1382"/>
      <c r="D57" s="518">
        <v>92079</v>
      </c>
      <c r="E57" s="519" t="s">
        <v>348</v>
      </c>
      <c r="F57" s="519" t="s">
        <v>349</v>
      </c>
      <c r="G57" s="520">
        <v>75.06</v>
      </c>
      <c r="H57" s="561"/>
      <c r="I57" s="521">
        <f t="shared" si="0"/>
        <v>6911449.7400000002</v>
      </c>
      <c r="J57" s="1385"/>
      <c r="K57" s="1388"/>
      <c r="L57" s="1391"/>
    </row>
    <row r="58" spans="1:12">
      <c r="A58" s="1379"/>
      <c r="B58" s="517" t="s">
        <v>1308</v>
      </c>
      <c r="C58" s="1382"/>
      <c r="D58" s="518">
        <v>6690</v>
      </c>
      <c r="E58" s="519" t="s">
        <v>348</v>
      </c>
      <c r="F58" s="519" t="s">
        <v>349</v>
      </c>
      <c r="G58" s="520">
        <v>75.06</v>
      </c>
      <c r="H58" s="561"/>
      <c r="I58" s="521">
        <f t="shared" si="0"/>
        <v>502151.4</v>
      </c>
      <c r="J58" s="1385"/>
      <c r="K58" s="1388"/>
      <c r="L58" s="1391"/>
    </row>
    <row r="59" spans="1:12">
      <c r="A59" s="1379"/>
      <c r="B59" s="517" t="s">
        <v>323</v>
      </c>
      <c r="C59" s="1382"/>
      <c r="D59" s="518">
        <v>44836</v>
      </c>
      <c r="E59" s="519" t="s">
        <v>348</v>
      </c>
      <c r="F59" s="519" t="s">
        <v>349</v>
      </c>
      <c r="G59" s="520">
        <v>75.06</v>
      </c>
      <c r="H59" s="561"/>
      <c r="I59" s="521">
        <f t="shared" si="0"/>
        <v>3365390.16</v>
      </c>
      <c r="J59" s="1385"/>
      <c r="K59" s="1388"/>
      <c r="L59" s="1391"/>
    </row>
    <row r="60" spans="1:12">
      <c r="A60" s="1379"/>
      <c r="B60" s="517" t="s">
        <v>99</v>
      </c>
      <c r="C60" s="1382"/>
      <c r="D60" s="518">
        <v>15000</v>
      </c>
      <c r="E60" s="519" t="s">
        <v>348</v>
      </c>
      <c r="F60" s="519" t="s">
        <v>351</v>
      </c>
      <c r="G60" s="520">
        <v>75.06</v>
      </c>
      <c r="H60" s="561"/>
      <c r="I60" s="521">
        <f t="shared" si="0"/>
        <v>1125900</v>
      </c>
      <c r="J60" s="1385"/>
      <c r="K60" s="1388"/>
      <c r="L60" s="1391"/>
    </row>
    <row r="61" spans="1:12">
      <c r="A61" s="1379"/>
      <c r="B61" s="517" t="s">
        <v>327</v>
      </c>
      <c r="C61" s="1382"/>
      <c r="D61" s="518">
        <v>28500</v>
      </c>
      <c r="E61" s="519" t="s">
        <v>348</v>
      </c>
      <c r="F61" s="519" t="s">
        <v>327</v>
      </c>
      <c r="G61" s="520">
        <v>75.06</v>
      </c>
      <c r="H61" s="561"/>
      <c r="I61" s="521">
        <f t="shared" si="0"/>
        <v>2139210</v>
      </c>
      <c r="J61" s="1385"/>
      <c r="K61" s="1388"/>
      <c r="L61" s="1391"/>
    </row>
    <row r="62" spans="1:12">
      <c r="A62" s="1380"/>
      <c r="B62" s="517" t="s">
        <v>324</v>
      </c>
      <c r="C62" s="1383"/>
      <c r="D62" s="518">
        <v>19500</v>
      </c>
      <c r="E62" s="519" t="s">
        <v>348</v>
      </c>
      <c r="F62" s="519" t="s">
        <v>349</v>
      </c>
      <c r="G62" s="520">
        <v>75.06</v>
      </c>
      <c r="H62" s="561"/>
      <c r="I62" s="521">
        <f t="shared" si="0"/>
        <v>1463670</v>
      </c>
      <c r="J62" s="1386"/>
      <c r="K62" s="1389"/>
      <c r="L62" s="1392"/>
    </row>
    <row r="63" spans="1:12">
      <c r="A63" s="1378" t="s">
        <v>1583</v>
      </c>
      <c r="B63" s="517" t="s">
        <v>1304</v>
      </c>
      <c r="C63" s="1381">
        <v>44416</v>
      </c>
      <c r="D63" s="518">
        <v>597811</v>
      </c>
      <c r="E63" s="519" t="s">
        <v>348</v>
      </c>
      <c r="F63" s="519" t="s">
        <v>349</v>
      </c>
      <c r="G63" s="520">
        <v>70.521000000000001</v>
      </c>
      <c r="H63" s="561"/>
      <c r="I63" s="521">
        <f t="shared" si="0"/>
        <v>42158229.531000003</v>
      </c>
      <c r="J63" s="1384">
        <v>32220094511.910099</v>
      </c>
      <c r="K63" s="1393" t="s">
        <v>1313</v>
      </c>
      <c r="L63" s="1398" t="s">
        <v>357</v>
      </c>
    </row>
    <row r="64" spans="1:12">
      <c r="A64" s="1379"/>
      <c r="B64" s="517" t="s">
        <v>1307</v>
      </c>
      <c r="C64" s="1382"/>
      <c r="D64" s="518">
        <v>96075</v>
      </c>
      <c r="E64" s="519" t="s">
        <v>348</v>
      </c>
      <c r="F64" s="519" t="s">
        <v>349</v>
      </c>
      <c r="G64" s="520">
        <v>70.521000000000001</v>
      </c>
      <c r="H64" s="561"/>
      <c r="I64" s="521">
        <f t="shared" si="0"/>
        <v>6775305.0750000002</v>
      </c>
      <c r="J64" s="1385"/>
      <c r="K64" s="1394"/>
      <c r="L64" s="1399"/>
    </row>
    <row r="65" spans="1:12">
      <c r="A65" s="1379"/>
      <c r="B65" s="517" t="s">
        <v>1308</v>
      </c>
      <c r="C65" s="1382"/>
      <c r="D65" s="518">
        <v>6697</v>
      </c>
      <c r="E65" s="519" t="s">
        <v>348</v>
      </c>
      <c r="F65" s="519" t="s">
        <v>349</v>
      </c>
      <c r="G65" s="520">
        <v>70.521000000000001</v>
      </c>
      <c r="H65" s="561"/>
      <c r="I65" s="521">
        <f t="shared" si="0"/>
        <v>472279.13699999999</v>
      </c>
      <c r="J65" s="1385"/>
      <c r="K65" s="1394"/>
      <c r="L65" s="1399"/>
    </row>
    <row r="66" spans="1:12">
      <c r="A66" s="1379"/>
      <c r="B66" s="517" t="s">
        <v>323</v>
      </c>
      <c r="C66" s="1382"/>
      <c r="D66" s="518">
        <v>30297</v>
      </c>
      <c r="E66" s="519" t="s">
        <v>348</v>
      </c>
      <c r="F66" s="519" t="s">
        <v>349</v>
      </c>
      <c r="G66" s="520">
        <v>70.521000000000001</v>
      </c>
      <c r="H66" s="561"/>
      <c r="I66" s="521">
        <f t="shared" si="0"/>
        <v>2136574.7370000002</v>
      </c>
      <c r="J66" s="1385"/>
      <c r="K66" s="1394"/>
      <c r="L66" s="1399"/>
    </row>
    <row r="67" spans="1:12">
      <c r="A67" s="1379"/>
      <c r="B67" s="517" t="s">
        <v>99</v>
      </c>
      <c r="C67" s="1382"/>
      <c r="D67" s="518">
        <v>14500</v>
      </c>
      <c r="E67" s="519" t="s">
        <v>348</v>
      </c>
      <c r="F67" s="519" t="s">
        <v>351</v>
      </c>
      <c r="G67" s="520">
        <v>70.521000000000001</v>
      </c>
      <c r="H67" s="561"/>
      <c r="I67" s="521">
        <f t="shared" si="0"/>
        <v>1022554.5</v>
      </c>
      <c r="J67" s="1385"/>
      <c r="K67" s="1394"/>
      <c r="L67" s="1399"/>
    </row>
    <row r="68" spans="1:12">
      <c r="A68" s="1379"/>
      <c r="B68" s="517" t="s">
        <v>327</v>
      </c>
      <c r="C68" s="1382"/>
      <c r="D68" s="518">
        <v>28000</v>
      </c>
      <c r="E68" s="519" t="s">
        <v>348</v>
      </c>
      <c r="F68" s="519" t="s">
        <v>327</v>
      </c>
      <c r="G68" s="520">
        <v>70.521000000000001</v>
      </c>
      <c r="H68" s="561"/>
      <c r="I68" s="521">
        <f t="shared" si="0"/>
        <v>1974588</v>
      </c>
      <c r="J68" s="1385"/>
      <c r="K68" s="1394"/>
      <c r="L68" s="1399"/>
    </row>
    <row r="69" spans="1:12">
      <c r="A69" s="1380"/>
      <c r="B69" s="517" t="s">
        <v>324</v>
      </c>
      <c r="C69" s="1383"/>
      <c r="D69" s="518">
        <v>49000</v>
      </c>
      <c r="E69" s="519" t="s">
        <v>348</v>
      </c>
      <c r="F69" s="519" t="s">
        <v>349</v>
      </c>
      <c r="G69" s="520">
        <v>70.521000000000001</v>
      </c>
      <c r="H69" s="561"/>
      <c r="I69" s="521">
        <f t="shared" ref="I69:I110" si="1">G69*D69</f>
        <v>3455529</v>
      </c>
      <c r="J69" s="1386"/>
      <c r="K69" s="1395"/>
      <c r="L69" s="1400"/>
    </row>
    <row r="70" spans="1:12">
      <c r="A70" s="1378" t="s">
        <v>1584</v>
      </c>
      <c r="B70" s="517" t="s">
        <v>1310</v>
      </c>
      <c r="C70" s="1381">
        <v>44428</v>
      </c>
      <c r="D70" s="518">
        <v>288408</v>
      </c>
      <c r="E70" s="519" t="s">
        <v>348</v>
      </c>
      <c r="F70" s="519" t="s">
        <v>354</v>
      </c>
      <c r="G70" s="520">
        <v>70.421000000000006</v>
      </c>
      <c r="H70" s="561"/>
      <c r="I70" s="521">
        <f t="shared" si="1"/>
        <v>20309979.768000003</v>
      </c>
      <c r="J70" s="1384">
        <v>24626279204.416698</v>
      </c>
      <c r="K70" s="1393" t="s">
        <v>356</v>
      </c>
      <c r="L70" s="1390" t="s">
        <v>1309</v>
      </c>
    </row>
    <row r="71" spans="1:12">
      <c r="A71" s="1379"/>
      <c r="B71" s="517" t="s">
        <v>1311</v>
      </c>
      <c r="C71" s="1382"/>
      <c r="D71" s="518">
        <v>104227</v>
      </c>
      <c r="E71" s="519" t="s">
        <v>348</v>
      </c>
      <c r="F71" s="519" t="s">
        <v>354</v>
      </c>
      <c r="G71" s="520">
        <v>70.421000000000006</v>
      </c>
      <c r="H71" s="561"/>
      <c r="I71" s="521">
        <f t="shared" si="1"/>
        <v>7339769.5670000007</v>
      </c>
      <c r="J71" s="1385"/>
      <c r="K71" s="1394"/>
      <c r="L71" s="1391"/>
    </row>
    <row r="72" spans="1:12">
      <c r="A72" s="1380"/>
      <c r="B72" s="517" t="s">
        <v>135</v>
      </c>
      <c r="C72" s="1383"/>
      <c r="D72" s="518">
        <v>229564</v>
      </c>
      <c r="E72" s="519" t="s">
        <v>348</v>
      </c>
      <c r="F72" s="519" t="s">
        <v>354</v>
      </c>
      <c r="G72" s="520">
        <v>70.421000000000006</v>
      </c>
      <c r="H72" s="561"/>
      <c r="I72" s="521">
        <f t="shared" si="1"/>
        <v>16166126.444000002</v>
      </c>
      <c r="J72" s="1386"/>
      <c r="K72" s="1395"/>
      <c r="L72" s="1392"/>
    </row>
    <row r="73" spans="1:12">
      <c r="A73" s="1396" t="s">
        <v>1585</v>
      </c>
      <c r="B73" s="517" t="s">
        <v>352</v>
      </c>
      <c r="C73" s="1381">
        <v>44433</v>
      </c>
      <c r="D73" s="518">
        <f>25444+8226+53642</f>
        <v>87312</v>
      </c>
      <c r="E73" s="519" t="s">
        <v>348</v>
      </c>
      <c r="F73" s="519" t="s">
        <v>326</v>
      </c>
      <c r="G73" s="520">
        <v>65.150999999999996</v>
      </c>
      <c r="H73" s="561"/>
      <c r="I73" s="521">
        <f t="shared" si="1"/>
        <v>5688464.1119999997</v>
      </c>
      <c r="J73" s="1384">
        <v>5635388355.0854902</v>
      </c>
      <c r="K73" s="1393" t="s">
        <v>360</v>
      </c>
      <c r="L73" s="1401" t="s">
        <v>364</v>
      </c>
    </row>
    <row r="74" spans="1:12">
      <c r="A74" s="1396"/>
      <c r="B74" s="517" t="s">
        <v>120</v>
      </c>
      <c r="C74" s="1383"/>
      <c r="D74" s="518">
        <f>9449+57995</f>
        <v>67444</v>
      </c>
      <c r="E74" s="519" t="s">
        <v>348</v>
      </c>
      <c r="F74" s="519" t="s">
        <v>353</v>
      </c>
      <c r="G74" s="520">
        <v>65.150999999999996</v>
      </c>
      <c r="H74" s="561"/>
      <c r="I74" s="521">
        <f t="shared" si="1"/>
        <v>4394044.0439999998</v>
      </c>
      <c r="J74" s="1386"/>
      <c r="K74" s="1395"/>
      <c r="L74" s="1401"/>
    </row>
    <row r="75" spans="1:12">
      <c r="A75" s="1378" t="s">
        <v>1586</v>
      </c>
      <c r="B75" s="517" t="s">
        <v>1304</v>
      </c>
      <c r="C75" s="1381">
        <v>44453</v>
      </c>
      <c r="D75" s="518">
        <v>629891</v>
      </c>
      <c r="E75" s="519" t="s">
        <v>348</v>
      </c>
      <c r="F75" s="519" t="s">
        <v>349</v>
      </c>
      <c r="G75" s="520">
        <v>72.796000000000006</v>
      </c>
      <c r="H75" s="561"/>
      <c r="I75" s="521">
        <f t="shared" si="1"/>
        <v>45853545.236000001</v>
      </c>
      <c r="J75" s="1384">
        <v>35253683009.167999</v>
      </c>
      <c r="K75" s="1393" t="s">
        <v>1315</v>
      </c>
      <c r="L75" s="1398" t="s">
        <v>357</v>
      </c>
    </row>
    <row r="76" spans="1:12">
      <c r="A76" s="1379"/>
      <c r="B76" s="517" t="s">
        <v>1307</v>
      </c>
      <c r="C76" s="1382"/>
      <c r="D76" s="518">
        <v>94723</v>
      </c>
      <c r="E76" s="519" t="s">
        <v>348</v>
      </c>
      <c r="F76" s="519" t="s">
        <v>349</v>
      </c>
      <c r="G76" s="520">
        <v>72.796000000000006</v>
      </c>
      <c r="H76" s="561"/>
      <c r="I76" s="521">
        <f t="shared" si="1"/>
        <v>6895455.5080000004</v>
      </c>
      <c r="J76" s="1385"/>
      <c r="K76" s="1394"/>
      <c r="L76" s="1399"/>
    </row>
    <row r="77" spans="1:12">
      <c r="A77" s="1379"/>
      <c r="B77" s="517" t="s">
        <v>1308</v>
      </c>
      <c r="C77" s="1382"/>
      <c r="D77" s="518">
        <v>5191</v>
      </c>
      <c r="E77" s="519" t="s">
        <v>348</v>
      </c>
      <c r="F77" s="519" t="s">
        <v>349</v>
      </c>
      <c r="G77" s="520">
        <v>72.796000000000006</v>
      </c>
      <c r="H77" s="561"/>
      <c r="I77" s="521">
        <f t="shared" si="1"/>
        <v>377884.03600000002</v>
      </c>
      <c r="J77" s="1385"/>
      <c r="K77" s="1394"/>
      <c r="L77" s="1399"/>
    </row>
    <row r="78" spans="1:12">
      <c r="A78" s="1379"/>
      <c r="B78" s="517" t="s">
        <v>323</v>
      </c>
      <c r="C78" s="1382"/>
      <c r="D78" s="518">
        <v>28000</v>
      </c>
      <c r="E78" s="519" t="s">
        <v>348</v>
      </c>
      <c r="F78" s="519" t="s">
        <v>349</v>
      </c>
      <c r="G78" s="520">
        <v>72.796000000000006</v>
      </c>
      <c r="H78" s="561"/>
      <c r="I78" s="521">
        <f t="shared" si="1"/>
        <v>2038288.0000000002</v>
      </c>
      <c r="J78" s="1385"/>
      <c r="K78" s="1394"/>
      <c r="L78" s="1399"/>
    </row>
    <row r="79" spans="1:12">
      <c r="A79" s="1379"/>
      <c r="B79" s="517" t="s">
        <v>99</v>
      </c>
      <c r="C79" s="1382"/>
      <c r="D79" s="518">
        <v>13400</v>
      </c>
      <c r="E79" s="519" t="s">
        <v>348</v>
      </c>
      <c r="F79" s="519" t="s">
        <v>351</v>
      </c>
      <c r="G79" s="520">
        <v>72.796000000000006</v>
      </c>
      <c r="H79" s="561"/>
      <c r="I79" s="521">
        <f t="shared" si="1"/>
        <v>975466.40000000014</v>
      </c>
      <c r="J79" s="1385"/>
      <c r="K79" s="1394"/>
      <c r="L79" s="1399"/>
    </row>
    <row r="80" spans="1:12">
      <c r="A80" s="1379"/>
      <c r="B80" s="517" t="s">
        <v>327</v>
      </c>
      <c r="C80" s="1382"/>
      <c r="D80" s="518">
        <v>27000</v>
      </c>
      <c r="E80" s="519" t="s">
        <v>348</v>
      </c>
      <c r="F80" s="519" t="s">
        <v>327</v>
      </c>
      <c r="G80" s="520">
        <v>72.796000000000006</v>
      </c>
      <c r="H80" s="561"/>
      <c r="I80" s="521">
        <f t="shared" si="1"/>
        <v>1965492.0000000002</v>
      </c>
      <c r="J80" s="1385"/>
      <c r="K80" s="1394"/>
      <c r="L80" s="1399"/>
    </row>
    <row r="81" spans="1:12">
      <c r="A81" s="1380"/>
      <c r="B81" s="517" t="s">
        <v>324</v>
      </c>
      <c r="C81" s="1383"/>
      <c r="D81" s="518">
        <v>74000</v>
      </c>
      <c r="E81" s="519" t="s">
        <v>348</v>
      </c>
      <c r="F81" s="519" t="s">
        <v>349</v>
      </c>
      <c r="G81" s="520">
        <v>72.796000000000006</v>
      </c>
      <c r="H81" s="561"/>
      <c r="I81" s="521">
        <f t="shared" si="1"/>
        <v>5386904.0000000009</v>
      </c>
      <c r="J81" s="1386"/>
      <c r="K81" s="1395"/>
      <c r="L81" s="1400"/>
    </row>
    <row r="82" spans="1:12">
      <c r="A82" s="1378" t="s">
        <v>1587</v>
      </c>
      <c r="B82" s="517" t="s">
        <v>1310</v>
      </c>
      <c r="C82" s="1381">
        <v>44463</v>
      </c>
      <c r="D82" s="518">
        <v>454394</v>
      </c>
      <c r="E82" s="519" t="s">
        <v>348</v>
      </c>
      <c r="F82" s="519" t="s">
        <v>354</v>
      </c>
      <c r="G82" s="520">
        <v>73.585999999999999</v>
      </c>
      <c r="H82" s="561"/>
      <c r="I82" s="521">
        <f t="shared" si="1"/>
        <v>33437036.884</v>
      </c>
      <c r="J82" s="1384">
        <v>25129419698.1367</v>
      </c>
      <c r="K82" s="1393" t="s">
        <v>356</v>
      </c>
      <c r="L82" s="1390" t="s">
        <v>1309</v>
      </c>
    </row>
    <row r="83" spans="1:12">
      <c r="A83" s="1379"/>
      <c r="B83" s="517" t="s">
        <v>1311</v>
      </c>
      <c r="C83" s="1382"/>
      <c r="D83" s="518">
        <v>54959</v>
      </c>
      <c r="E83" s="519" t="s">
        <v>348</v>
      </c>
      <c r="F83" s="519" t="s">
        <v>354</v>
      </c>
      <c r="G83" s="520">
        <v>73.585999999999999</v>
      </c>
      <c r="H83" s="561"/>
      <c r="I83" s="521">
        <f t="shared" si="1"/>
        <v>4044212.9739999999</v>
      </c>
      <c r="J83" s="1385"/>
      <c r="K83" s="1394"/>
      <c r="L83" s="1391"/>
    </row>
    <row r="84" spans="1:12">
      <c r="A84" s="1380"/>
      <c r="B84" s="517" t="s">
        <v>135</v>
      </c>
      <c r="C84" s="1383"/>
      <c r="D84" s="518">
        <v>100749</v>
      </c>
      <c r="E84" s="519" t="s">
        <v>348</v>
      </c>
      <c r="F84" s="519" t="s">
        <v>354</v>
      </c>
      <c r="G84" s="520">
        <v>73.585999999999999</v>
      </c>
      <c r="H84" s="561"/>
      <c r="I84" s="521">
        <f t="shared" si="1"/>
        <v>7413715.9139999999</v>
      </c>
      <c r="J84" s="1386"/>
      <c r="K84" s="1395"/>
      <c r="L84" s="1392"/>
    </row>
    <row r="85" spans="1:12">
      <c r="A85" s="1378" t="s">
        <v>1588</v>
      </c>
      <c r="B85" s="517" t="s">
        <v>1304</v>
      </c>
      <c r="C85" s="1381">
        <v>44473</v>
      </c>
      <c r="D85" s="518">
        <v>636766</v>
      </c>
      <c r="E85" s="519" t="s">
        <v>348</v>
      </c>
      <c r="F85" s="519" t="s">
        <v>349</v>
      </c>
      <c r="G85" s="520">
        <v>83.313000000000002</v>
      </c>
      <c r="H85" s="561"/>
      <c r="I85" s="521">
        <f t="shared" si="1"/>
        <v>53050885.758000001</v>
      </c>
      <c r="J85" s="1384">
        <v>41221481841.399597</v>
      </c>
      <c r="K85" s="1393" t="s">
        <v>1313</v>
      </c>
      <c r="L85" s="1398" t="s">
        <v>357</v>
      </c>
    </row>
    <row r="86" spans="1:12">
      <c r="A86" s="1379"/>
      <c r="B86" s="517" t="s">
        <v>1307</v>
      </c>
      <c r="C86" s="1382"/>
      <c r="D86" s="518">
        <v>92444</v>
      </c>
      <c r="E86" s="519" t="s">
        <v>348</v>
      </c>
      <c r="F86" s="519" t="s">
        <v>349</v>
      </c>
      <c r="G86" s="520">
        <v>83.313000000000002</v>
      </c>
      <c r="H86" s="561"/>
      <c r="I86" s="521">
        <f t="shared" si="1"/>
        <v>7701786.9720000001</v>
      </c>
      <c r="J86" s="1385"/>
      <c r="K86" s="1394"/>
      <c r="L86" s="1399"/>
    </row>
    <row r="87" spans="1:12">
      <c r="A87" s="1379"/>
      <c r="B87" s="517" t="s">
        <v>1308</v>
      </c>
      <c r="C87" s="1382"/>
      <c r="D87" s="518">
        <v>4672</v>
      </c>
      <c r="E87" s="519" t="s">
        <v>348</v>
      </c>
      <c r="F87" s="519" t="s">
        <v>349</v>
      </c>
      <c r="G87" s="520">
        <v>83.313000000000002</v>
      </c>
      <c r="H87" s="561"/>
      <c r="I87" s="521">
        <f t="shared" si="1"/>
        <v>389238.33600000001</v>
      </c>
      <c r="J87" s="1385"/>
      <c r="K87" s="1394"/>
      <c r="L87" s="1399"/>
    </row>
    <row r="88" spans="1:12">
      <c r="A88" s="1379"/>
      <c r="B88" s="517" t="s">
        <v>323</v>
      </c>
      <c r="C88" s="1382"/>
      <c r="D88" s="518">
        <v>30604</v>
      </c>
      <c r="E88" s="519" t="s">
        <v>348</v>
      </c>
      <c r="F88" s="519" t="s">
        <v>349</v>
      </c>
      <c r="G88" s="520">
        <v>83.313000000000002</v>
      </c>
      <c r="H88" s="561"/>
      <c r="I88" s="521">
        <f t="shared" si="1"/>
        <v>2549711.0520000001</v>
      </c>
      <c r="J88" s="1385"/>
      <c r="K88" s="1394"/>
      <c r="L88" s="1399"/>
    </row>
    <row r="89" spans="1:12">
      <c r="A89" s="1379"/>
      <c r="B89" s="517" t="s">
        <v>99</v>
      </c>
      <c r="C89" s="1382"/>
      <c r="D89" s="518">
        <v>11100</v>
      </c>
      <c r="E89" s="519" t="s">
        <v>348</v>
      </c>
      <c r="F89" s="519" t="s">
        <v>351</v>
      </c>
      <c r="G89" s="520">
        <v>83.313000000000002</v>
      </c>
      <c r="H89" s="561"/>
      <c r="I89" s="521">
        <f t="shared" si="1"/>
        <v>924774.3</v>
      </c>
      <c r="J89" s="1385"/>
      <c r="K89" s="1394"/>
      <c r="L89" s="1399"/>
    </row>
    <row r="90" spans="1:12">
      <c r="A90" s="1379"/>
      <c r="B90" s="517" t="s">
        <v>327</v>
      </c>
      <c r="C90" s="1382"/>
      <c r="D90" s="518">
        <v>26600</v>
      </c>
      <c r="E90" s="519" t="s">
        <v>348</v>
      </c>
      <c r="F90" s="519" t="s">
        <v>327</v>
      </c>
      <c r="G90" s="520">
        <v>83.313000000000002</v>
      </c>
      <c r="H90" s="561"/>
      <c r="I90" s="521">
        <f t="shared" si="1"/>
        <v>2216125.8000000003</v>
      </c>
      <c r="J90" s="1385"/>
      <c r="K90" s="1394"/>
      <c r="L90" s="1399"/>
    </row>
    <row r="91" spans="1:12">
      <c r="A91" s="1380"/>
      <c r="B91" s="517" t="s">
        <v>324</v>
      </c>
      <c r="C91" s="1383"/>
      <c r="D91" s="518">
        <v>75500</v>
      </c>
      <c r="E91" s="519" t="s">
        <v>348</v>
      </c>
      <c r="F91" s="519" t="s">
        <v>349</v>
      </c>
      <c r="G91" s="520">
        <v>83.313000000000002</v>
      </c>
      <c r="H91" s="561"/>
      <c r="I91" s="521">
        <f t="shared" si="1"/>
        <v>6290131.5</v>
      </c>
      <c r="J91" s="1386"/>
      <c r="K91" s="1395"/>
      <c r="L91" s="1400"/>
    </row>
    <row r="92" spans="1:12">
      <c r="A92" s="1378" t="s">
        <v>1589</v>
      </c>
      <c r="B92" s="517" t="s">
        <v>1310</v>
      </c>
      <c r="C92" s="1381">
        <v>44498</v>
      </c>
      <c r="D92" s="518">
        <v>462833</v>
      </c>
      <c r="E92" s="519" t="s">
        <v>348</v>
      </c>
      <c r="F92" s="519" t="s">
        <v>354</v>
      </c>
      <c r="G92" s="520">
        <v>82.173000000000002</v>
      </c>
      <c r="H92" s="561"/>
      <c r="I92" s="521">
        <f t="shared" si="1"/>
        <v>38032376.108999997</v>
      </c>
      <c r="J92" s="1384">
        <v>28256427719.0308</v>
      </c>
      <c r="K92" s="1393" t="s">
        <v>356</v>
      </c>
      <c r="L92" s="1390" t="s">
        <v>1309</v>
      </c>
    </row>
    <row r="93" spans="1:12">
      <c r="A93" s="1379"/>
      <c r="B93" s="517" t="s">
        <v>1311</v>
      </c>
      <c r="C93" s="1382"/>
      <c r="D93" s="518">
        <v>57501</v>
      </c>
      <c r="E93" s="519" t="s">
        <v>348</v>
      </c>
      <c r="F93" s="519" t="s">
        <v>354</v>
      </c>
      <c r="G93" s="520">
        <v>82.173000000000002</v>
      </c>
      <c r="H93" s="561"/>
      <c r="I93" s="521">
        <f t="shared" si="1"/>
        <v>4725029.6730000004</v>
      </c>
      <c r="J93" s="1385"/>
      <c r="K93" s="1394"/>
      <c r="L93" s="1391"/>
    </row>
    <row r="94" spans="1:12">
      <c r="A94" s="1380"/>
      <c r="B94" s="517" t="s">
        <v>135</v>
      </c>
      <c r="C94" s="1383"/>
      <c r="D94" s="518">
        <v>90119</v>
      </c>
      <c r="E94" s="519" t="s">
        <v>348</v>
      </c>
      <c r="F94" s="519" t="s">
        <v>354</v>
      </c>
      <c r="G94" s="520">
        <v>82.173000000000002</v>
      </c>
      <c r="H94" s="561"/>
      <c r="I94" s="521">
        <f t="shared" si="1"/>
        <v>7405348.5870000003</v>
      </c>
      <c r="J94" s="1386"/>
      <c r="K94" s="1395"/>
      <c r="L94" s="1392"/>
    </row>
    <row r="95" spans="1:12">
      <c r="A95" s="1378" t="s">
        <v>1590</v>
      </c>
      <c r="B95" s="517" t="s">
        <v>1304</v>
      </c>
      <c r="C95" s="1381" t="s">
        <v>1591</v>
      </c>
      <c r="D95" s="518">
        <v>667837</v>
      </c>
      <c r="E95" s="519" t="s">
        <v>348</v>
      </c>
      <c r="F95" s="519" t="s">
        <v>349</v>
      </c>
      <c r="G95" s="520">
        <v>81.141000000000005</v>
      </c>
      <c r="H95" s="561"/>
      <c r="I95" s="521">
        <f t="shared" si="1"/>
        <v>54188962.017000005</v>
      </c>
      <c r="J95" s="1384">
        <v>40968195484.676399</v>
      </c>
      <c r="K95" s="1393" t="s">
        <v>1305</v>
      </c>
      <c r="L95" s="1398" t="s">
        <v>357</v>
      </c>
    </row>
    <row r="96" spans="1:12">
      <c r="A96" s="1379"/>
      <c r="B96" s="517" t="s">
        <v>1307</v>
      </c>
      <c r="C96" s="1382"/>
      <c r="D96" s="518">
        <v>85833</v>
      </c>
      <c r="E96" s="519" t="s">
        <v>348</v>
      </c>
      <c r="F96" s="519" t="s">
        <v>349</v>
      </c>
      <c r="G96" s="520">
        <v>81.141000000000005</v>
      </c>
      <c r="H96" s="561"/>
      <c r="I96" s="521">
        <f t="shared" si="1"/>
        <v>6964575.4530000007</v>
      </c>
      <c r="J96" s="1385"/>
      <c r="K96" s="1394"/>
      <c r="L96" s="1399"/>
    </row>
    <row r="97" spans="1:12">
      <c r="A97" s="1379"/>
      <c r="B97" s="517" t="s">
        <v>1308</v>
      </c>
      <c r="C97" s="1382"/>
      <c r="D97" s="518">
        <v>4561</v>
      </c>
      <c r="E97" s="519" t="s">
        <v>348</v>
      </c>
      <c r="F97" s="519" t="s">
        <v>349</v>
      </c>
      <c r="G97" s="520">
        <v>81.141000000000005</v>
      </c>
      <c r="H97" s="561"/>
      <c r="I97" s="521">
        <f t="shared" si="1"/>
        <v>370084.10100000002</v>
      </c>
      <c r="J97" s="1385"/>
      <c r="K97" s="1394"/>
      <c r="L97" s="1399"/>
    </row>
    <row r="98" spans="1:12">
      <c r="A98" s="1379"/>
      <c r="B98" s="517" t="s">
        <v>323</v>
      </c>
      <c r="C98" s="1382"/>
      <c r="D98" s="518">
        <v>59013</v>
      </c>
      <c r="E98" s="519" t="s">
        <v>348</v>
      </c>
      <c r="F98" s="519" t="s">
        <v>349</v>
      </c>
      <c r="G98" s="520">
        <v>81.141000000000005</v>
      </c>
      <c r="H98" s="561"/>
      <c r="I98" s="521">
        <f t="shared" si="1"/>
        <v>4788373.8330000006</v>
      </c>
      <c r="J98" s="1385"/>
      <c r="K98" s="1394"/>
      <c r="L98" s="1399"/>
    </row>
    <row r="99" spans="1:12">
      <c r="A99" s="1379"/>
      <c r="B99" s="517" t="s">
        <v>99</v>
      </c>
      <c r="C99" s="1382"/>
      <c r="D99" s="518">
        <v>11000</v>
      </c>
      <c r="E99" s="519" t="s">
        <v>348</v>
      </c>
      <c r="F99" s="519" t="s">
        <v>351</v>
      </c>
      <c r="G99" s="520">
        <v>81.141000000000005</v>
      </c>
      <c r="H99" s="561"/>
      <c r="I99" s="521">
        <f t="shared" si="1"/>
        <v>892551.00000000012</v>
      </c>
      <c r="J99" s="1385"/>
      <c r="K99" s="1394"/>
      <c r="L99" s="1399"/>
    </row>
    <row r="100" spans="1:12">
      <c r="A100" s="1379"/>
      <c r="B100" s="517" t="s">
        <v>327</v>
      </c>
      <c r="C100" s="1382"/>
      <c r="D100" s="518">
        <v>25500</v>
      </c>
      <c r="E100" s="519" t="s">
        <v>348</v>
      </c>
      <c r="F100" s="519" t="s">
        <v>327</v>
      </c>
      <c r="G100" s="520">
        <v>81.141000000000005</v>
      </c>
      <c r="H100" s="561"/>
      <c r="I100" s="521">
        <f t="shared" si="1"/>
        <v>2069095.5000000002</v>
      </c>
      <c r="J100" s="1385"/>
      <c r="K100" s="1394"/>
      <c r="L100" s="1399"/>
    </row>
    <row r="101" spans="1:12">
      <c r="A101" s="1380"/>
      <c r="B101" s="517" t="s">
        <v>324</v>
      </c>
      <c r="C101" s="1383"/>
      <c r="D101" s="518">
        <v>19500</v>
      </c>
      <c r="E101" s="519" t="s">
        <v>348</v>
      </c>
      <c r="F101" s="519" t="s">
        <v>349</v>
      </c>
      <c r="G101" s="520">
        <v>81.141000000000005</v>
      </c>
      <c r="H101" s="561"/>
      <c r="I101" s="521">
        <f t="shared" si="1"/>
        <v>1582249.5</v>
      </c>
      <c r="J101" s="1386"/>
      <c r="K101" s="1395"/>
      <c r="L101" s="1400"/>
    </row>
    <row r="102" spans="1:12">
      <c r="A102" s="1396" t="s">
        <v>1592</v>
      </c>
      <c r="B102" s="517" t="s">
        <v>352</v>
      </c>
      <c r="C102" s="1381">
        <v>44531</v>
      </c>
      <c r="D102" s="518">
        <f>12450+4305+28974</f>
        <v>45729</v>
      </c>
      <c r="E102" s="519" t="s">
        <v>348</v>
      </c>
      <c r="F102" s="519" t="s">
        <v>326</v>
      </c>
      <c r="G102" s="520">
        <v>69.445999999999998</v>
      </c>
      <c r="H102" s="561"/>
      <c r="I102" s="521">
        <f t="shared" si="1"/>
        <v>3175696.1340000001</v>
      </c>
      <c r="J102" s="1384">
        <v>5548567398.5257397</v>
      </c>
      <c r="K102" s="1393" t="s">
        <v>1593</v>
      </c>
      <c r="L102" s="1401" t="s">
        <v>359</v>
      </c>
    </row>
    <row r="103" spans="1:12">
      <c r="A103" s="1396"/>
      <c r="B103" s="517" t="s">
        <v>120</v>
      </c>
      <c r="C103" s="1383"/>
      <c r="D103" s="518">
        <f>12996+79083</f>
        <v>92079</v>
      </c>
      <c r="E103" s="519" t="s">
        <v>348</v>
      </c>
      <c r="F103" s="519" t="s">
        <v>353</v>
      </c>
      <c r="G103" s="520">
        <v>69.445999999999998</v>
      </c>
      <c r="H103" s="561"/>
      <c r="I103" s="521">
        <f t="shared" si="1"/>
        <v>6394518.2340000002</v>
      </c>
      <c r="J103" s="1386"/>
      <c r="K103" s="1395"/>
      <c r="L103" s="1401"/>
    </row>
    <row r="104" spans="1:12">
      <c r="A104" s="1378" t="s">
        <v>1594</v>
      </c>
      <c r="B104" s="517" t="s">
        <v>1304</v>
      </c>
      <c r="C104" s="1381">
        <v>44540</v>
      </c>
      <c r="D104" s="518">
        <v>681553</v>
      </c>
      <c r="E104" s="519" t="s">
        <v>348</v>
      </c>
      <c r="F104" s="519" t="s">
        <v>349</v>
      </c>
      <c r="G104" s="520">
        <v>74.176000000000002</v>
      </c>
      <c r="H104" s="561"/>
      <c r="I104" s="521">
        <f t="shared" si="1"/>
        <v>50554875.328000002</v>
      </c>
      <c r="J104" s="1384">
        <v>37425486779.213898</v>
      </c>
      <c r="K104" s="1393" t="s">
        <v>1315</v>
      </c>
      <c r="L104" s="1398" t="s">
        <v>357</v>
      </c>
    </row>
    <row r="105" spans="1:12">
      <c r="A105" s="1379"/>
      <c r="B105" s="517" t="s">
        <v>1307</v>
      </c>
      <c r="C105" s="1382"/>
      <c r="D105" s="518">
        <v>85133</v>
      </c>
      <c r="E105" s="519" t="s">
        <v>348</v>
      </c>
      <c r="F105" s="519" t="s">
        <v>349</v>
      </c>
      <c r="G105" s="520">
        <v>74.176000000000002</v>
      </c>
      <c r="H105" s="561"/>
      <c r="I105" s="521">
        <f t="shared" si="1"/>
        <v>6314825.4079999998</v>
      </c>
      <c r="J105" s="1385"/>
      <c r="K105" s="1394"/>
      <c r="L105" s="1399"/>
    </row>
    <row r="106" spans="1:12">
      <c r="A106" s="1379"/>
      <c r="B106" s="517" t="s">
        <v>1308</v>
      </c>
      <c r="C106" s="1382"/>
      <c r="D106" s="518">
        <v>4571</v>
      </c>
      <c r="E106" s="519" t="s">
        <v>348</v>
      </c>
      <c r="F106" s="519" t="s">
        <v>349</v>
      </c>
      <c r="G106" s="520">
        <v>74.176000000000002</v>
      </c>
      <c r="H106" s="561"/>
      <c r="I106" s="521">
        <f t="shared" si="1"/>
        <v>339058.49599999998</v>
      </c>
      <c r="J106" s="1385"/>
      <c r="K106" s="1394"/>
      <c r="L106" s="1399"/>
    </row>
    <row r="107" spans="1:12">
      <c r="A107" s="1379"/>
      <c r="B107" s="517" t="s">
        <v>323</v>
      </c>
      <c r="C107" s="1382"/>
      <c r="D107" s="518">
        <v>35841</v>
      </c>
      <c r="E107" s="519" t="s">
        <v>348</v>
      </c>
      <c r="F107" s="519" t="s">
        <v>349</v>
      </c>
      <c r="G107" s="520">
        <v>74.176000000000002</v>
      </c>
      <c r="H107" s="561"/>
      <c r="I107" s="521">
        <f t="shared" si="1"/>
        <v>2658542.0160000003</v>
      </c>
      <c r="J107" s="1385"/>
      <c r="K107" s="1394"/>
      <c r="L107" s="1399"/>
    </row>
    <row r="108" spans="1:12">
      <c r="A108" s="1379"/>
      <c r="B108" s="517" t="s">
        <v>99</v>
      </c>
      <c r="C108" s="1382"/>
      <c r="D108" s="518">
        <v>11500</v>
      </c>
      <c r="E108" s="519" t="s">
        <v>348</v>
      </c>
      <c r="F108" s="519" t="s">
        <v>351</v>
      </c>
      <c r="G108" s="520">
        <v>74.176000000000002</v>
      </c>
      <c r="H108" s="561"/>
      <c r="I108" s="521">
        <f t="shared" si="1"/>
        <v>853024</v>
      </c>
      <c r="J108" s="1385"/>
      <c r="K108" s="1394"/>
      <c r="L108" s="1399"/>
    </row>
    <row r="109" spans="1:12">
      <c r="A109" s="1379"/>
      <c r="B109" s="517" t="s">
        <v>327</v>
      </c>
      <c r="C109" s="1382"/>
      <c r="D109" s="518">
        <v>29000</v>
      </c>
      <c r="E109" s="519" t="s">
        <v>348</v>
      </c>
      <c r="F109" s="519" t="s">
        <v>327</v>
      </c>
      <c r="G109" s="520">
        <v>74.176000000000002</v>
      </c>
      <c r="H109" s="561"/>
      <c r="I109" s="521">
        <f t="shared" si="1"/>
        <v>2151104</v>
      </c>
      <c r="J109" s="1385"/>
      <c r="K109" s="1394"/>
      <c r="L109" s="1399"/>
    </row>
    <row r="110" spans="1:12">
      <c r="A110" s="1380"/>
      <c r="B110" s="517" t="s">
        <v>324</v>
      </c>
      <c r="C110" s="1383"/>
      <c r="D110" s="518">
        <v>19500</v>
      </c>
      <c r="E110" s="519" t="s">
        <v>348</v>
      </c>
      <c r="F110" s="519" t="s">
        <v>349</v>
      </c>
      <c r="G110" s="520">
        <v>74.176000000000002</v>
      </c>
      <c r="H110" s="561"/>
      <c r="I110" s="521">
        <f t="shared" si="1"/>
        <v>1446432</v>
      </c>
      <c r="J110" s="1386"/>
      <c r="K110" s="1395"/>
      <c r="L110" s="1400"/>
    </row>
    <row r="111" spans="1:12">
      <c r="A111" s="524"/>
      <c r="B111" s="517"/>
      <c r="C111" s="525"/>
      <c r="D111" s="518"/>
      <c r="E111" s="519"/>
      <c r="F111" s="519"/>
      <c r="G111" s="520"/>
      <c r="H111" s="563"/>
      <c r="I111" s="526"/>
      <c r="J111" s="523"/>
      <c r="K111" s="369"/>
      <c r="L111" s="562"/>
    </row>
    <row r="112" spans="1:12">
      <c r="A112" s="527"/>
      <c r="B112" s="527"/>
      <c r="C112" s="527"/>
      <c r="D112" s="564">
        <f>SUM(D5:D111)</f>
        <v>14392892</v>
      </c>
      <c r="E112" s="565"/>
      <c r="F112" s="566"/>
      <c r="G112" s="566"/>
      <c r="H112" s="566"/>
      <c r="I112" s="564">
        <f>SUM(I5:I111)</f>
        <v>1009012898.4719995</v>
      </c>
      <c r="J112" s="567">
        <f>SUM(J5:J111)</f>
        <v>560200237852.48718</v>
      </c>
      <c r="K112" s="527"/>
      <c r="L112" s="527"/>
    </row>
    <row r="113" spans="1:12">
      <c r="B113" s="375"/>
    </row>
    <row r="114" spans="1:12">
      <c r="B114" s="375"/>
    </row>
    <row r="115" spans="1:12">
      <c r="B115" s="375"/>
    </row>
    <row r="119" spans="1:12">
      <c r="B119" s="375" t="s">
        <v>361</v>
      </c>
    </row>
    <row r="120" spans="1:12" ht="91" thickBot="1">
      <c r="A120" s="560" t="s">
        <v>340</v>
      </c>
      <c r="B120" s="560" t="s">
        <v>362</v>
      </c>
      <c r="C120" s="560" t="s">
        <v>342</v>
      </c>
      <c r="D120" s="560" t="s">
        <v>343</v>
      </c>
      <c r="E120" s="560" t="s">
        <v>1231</v>
      </c>
      <c r="F120" s="560" t="s">
        <v>933</v>
      </c>
      <c r="G120" s="560" t="s">
        <v>345</v>
      </c>
      <c r="H120" s="560" t="s">
        <v>346</v>
      </c>
      <c r="I120" s="560" t="s">
        <v>1232</v>
      </c>
      <c r="J120" s="560" t="s">
        <v>1233</v>
      </c>
      <c r="K120" s="560" t="s">
        <v>347</v>
      </c>
      <c r="L120" s="560" t="s">
        <v>363</v>
      </c>
    </row>
    <row r="121" spans="1:12" ht="19" thickBot="1">
      <c r="A121" s="528" t="s">
        <v>1316</v>
      </c>
      <c r="B121" s="529" t="s">
        <v>99</v>
      </c>
      <c r="C121" s="530">
        <v>44205</v>
      </c>
      <c r="D121" s="531">
        <v>3500</v>
      </c>
      <c r="E121" s="532" t="s">
        <v>348</v>
      </c>
      <c r="F121" s="533" t="s">
        <v>349</v>
      </c>
      <c r="G121" s="534">
        <v>54.923000000000002</v>
      </c>
      <c r="H121" s="568">
        <v>1.175</v>
      </c>
      <c r="I121" s="535">
        <f>G121*D121</f>
        <v>192230.5</v>
      </c>
      <c r="J121" s="536">
        <v>102934646.21055</v>
      </c>
      <c r="K121" s="537" t="s">
        <v>1569</v>
      </c>
      <c r="L121" s="569"/>
    </row>
    <row r="122" spans="1:12" ht="20" thickBot="1">
      <c r="A122" s="538" t="s">
        <v>1318</v>
      </c>
      <c r="B122" s="529" t="s">
        <v>111</v>
      </c>
      <c r="C122" s="530">
        <v>44243</v>
      </c>
      <c r="D122" s="531">
        <v>26828</v>
      </c>
      <c r="E122" s="539" t="s">
        <v>348</v>
      </c>
      <c r="F122" s="540" t="s">
        <v>326</v>
      </c>
      <c r="G122" s="541">
        <v>57.351999999999997</v>
      </c>
      <c r="H122" s="570">
        <v>1.85</v>
      </c>
      <c r="I122" s="542">
        <f>G122*D122</f>
        <v>1538639.456</v>
      </c>
      <c r="J122" s="543">
        <v>831163079.13391972</v>
      </c>
      <c r="K122" s="544" t="s">
        <v>1329</v>
      </c>
      <c r="L122" s="571"/>
    </row>
    <row r="123" spans="1:12" ht="21" thickBot="1">
      <c r="A123" s="545" t="s">
        <v>1319</v>
      </c>
      <c r="B123" s="529" t="s">
        <v>99</v>
      </c>
      <c r="C123" s="530">
        <v>44248</v>
      </c>
      <c r="D123" s="531">
        <v>3050</v>
      </c>
      <c r="E123" s="546" t="s">
        <v>348</v>
      </c>
      <c r="F123" s="540" t="s">
        <v>349</v>
      </c>
      <c r="G123" s="541">
        <v>56.011000000000003</v>
      </c>
      <c r="H123" s="572">
        <v>0.56999999999999995</v>
      </c>
      <c r="I123" s="547">
        <f t="shared" ref="I123:I129" si="2">G123*D123</f>
        <v>170833.55000000002</v>
      </c>
      <c r="J123" s="543">
        <v>102006257.941018</v>
      </c>
      <c r="K123" s="548" t="s">
        <v>356</v>
      </c>
      <c r="L123" s="573" t="s">
        <v>350</v>
      </c>
    </row>
    <row r="124" spans="1:12" ht="21" thickBot="1">
      <c r="A124" s="545" t="s">
        <v>1320</v>
      </c>
      <c r="B124" s="529" t="s">
        <v>99</v>
      </c>
      <c r="C124" s="530">
        <v>44271</v>
      </c>
      <c r="D124" s="531">
        <v>3000</v>
      </c>
      <c r="E124" s="546" t="s">
        <v>348</v>
      </c>
      <c r="F124" s="540" t="s">
        <v>349</v>
      </c>
      <c r="G124" s="541">
        <v>64.926000000000002</v>
      </c>
      <c r="H124" s="572">
        <v>0.95</v>
      </c>
      <c r="I124" s="547">
        <f t="shared" si="2"/>
        <v>194778</v>
      </c>
      <c r="J124" s="543">
        <v>77455383.236919999</v>
      </c>
      <c r="K124" s="549" t="s">
        <v>1326</v>
      </c>
      <c r="L124" s="574" t="s">
        <v>1312</v>
      </c>
    </row>
    <row r="125" spans="1:12" ht="21" thickBot="1">
      <c r="A125" s="545" t="s">
        <v>1322</v>
      </c>
      <c r="B125" s="550" t="s">
        <v>99</v>
      </c>
      <c r="C125" s="530">
        <v>44313</v>
      </c>
      <c r="D125" s="531">
        <v>3000</v>
      </c>
      <c r="E125" s="546" t="s">
        <v>348</v>
      </c>
      <c r="F125" s="540" t="s">
        <v>349</v>
      </c>
      <c r="G125" s="541">
        <v>63.716000000000001</v>
      </c>
      <c r="H125" s="572">
        <v>3.3</v>
      </c>
      <c r="I125" s="547">
        <f t="shared" si="2"/>
        <v>191148</v>
      </c>
      <c r="J125" s="543">
        <v>103726727.89572001</v>
      </c>
      <c r="K125" s="549" t="s">
        <v>1326</v>
      </c>
      <c r="L125" s="574" t="s">
        <v>1323</v>
      </c>
    </row>
    <row r="126" spans="1:12" ht="21" thickBot="1">
      <c r="A126" s="545" t="s">
        <v>1324</v>
      </c>
      <c r="B126" s="550" t="s">
        <v>111</v>
      </c>
      <c r="C126" s="530">
        <v>44338</v>
      </c>
      <c r="D126" s="531">
        <v>34956</v>
      </c>
      <c r="E126" s="546" t="s">
        <v>348</v>
      </c>
      <c r="F126" s="540" t="s">
        <v>326</v>
      </c>
      <c r="G126" s="551">
        <v>63.606000000000002</v>
      </c>
      <c r="H126" s="575">
        <v>2.83</v>
      </c>
      <c r="I126" s="552">
        <f t="shared" si="2"/>
        <v>2223411.3360000001</v>
      </c>
      <c r="J126" s="543">
        <v>1196637868.794431</v>
      </c>
      <c r="K126" s="549" t="s">
        <v>1329</v>
      </c>
      <c r="L126" s="574" t="s">
        <v>359</v>
      </c>
    </row>
    <row r="127" spans="1:12" ht="21" thickBot="1">
      <c r="A127" s="545" t="s">
        <v>1325</v>
      </c>
      <c r="B127" s="529" t="s">
        <v>99</v>
      </c>
      <c r="C127" s="530">
        <v>44351</v>
      </c>
      <c r="D127" s="531">
        <v>6300</v>
      </c>
      <c r="E127" s="553" t="s">
        <v>348</v>
      </c>
      <c r="F127" s="540" t="s">
        <v>349</v>
      </c>
      <c r="G127" s="541">
        <v>72.012</v>
      </c>
      <c r="H127" s="568">
        <v>0.77</v>
      </c>
      <c r="I127" s="535">
        <f t="shared" si="2"/>
        <v>453675.6</v>
      </c>
      <c r="J127" s="543">
        <v>245598488.30034</v>
      </c>
      <c r="K127" s="549" t="s">
        <v>1569</v>
      </c>
      <c r="L127" s="576" t="s">
        <v>357</v>
      </c>
    </row>
    <row r="128" spans="1:12" ht="21" thickBot="1">
      <c r="A128" s="545" t="s">
        <v>1327</v>
      </c>
      <c r="B128" s="550" t="s">
        <v>99</v>
      </c>
      <c r="C128" s="530">
        <v>44390</v>
      </c>
      <c r="D128" s="531">
        <v>3000</v>
      </c>
      <c r="E128" s="546" t="s">
        <v>348</v>
      </c>
      <c r="F128" s="540" t="s">
        <v>349</v>
      </c>
      <c r="G128" s="551">
        <v>75.06</v>
      </c>
      <c r="H128" s="572">
        <v>3.45</v>
      </c>
      <c r="I128" s="547">
        <f t="shared" si="2"/>
        <v>225180</v>
      </c>
      <c r="J128" s="543">
        <v>124711581.2634</v>
      </c>
      <c r="K128" s="549" t="s">
        <v>1317</v>
      </c>
      <c r="L128" s="577" t="s">
        <v>1323</v>
      </c>
    </row>
    <row r="129" spans="1:12" ht="20" thickBot="1">
      <c r="A129" s="545" t="s">
        <v>1328</v>
      </c>
      <c r="B129" s="529" t="s">
        <v>99</v>
      </c>
      <c r="C129" s="530">
        <v>44416</v>
      </c>
      <c r="D129" s="531">
        <v>3000</v>
      </c>
      <c r="E129" s="546" t="s">
        <v>348</v>
      </c>
      <c r="F129" s="540" t="s">
        <v>349</v>
      </c>
      <c r="G129" s="551">
        <v>70.521000000000001</v>
      </c>
      <c r="H129" s="572">
        <v>3.99</v>
      </c>
      <c r="I129" s="547">
        <f t="shared" si="2"/>
        <v>211563</v>
      </c>
      <c r="J129" s="543">
        <v>117537249.85497001</v>
      </c>
      <c r="K129" s="554" t="s">
        <v>1326</v>
      </c>
      <c r="L129" s="578" t="s">
        <v>357</v>
      </c>
    </row>
    <row r="130" spans="1:12" ht="19" thickBot="1">
      <c r="A130" s="538" t="s">
        <v>1314</v>
      </c>
      <c r="B130" s="550" t="s">
        <v>111</v>
      </c>
      <c r="C130" s="530">
        <v>44433</v>
      </c>
      <c r="D130" s="531">
        <v>37544</v>
      </c>
      <c r="E130" s="539" t="s">
        <v>348</v>
      </c>
      <c r="F130" s="540" t="s">
        <v>326</v>
      </c>
      <c r="G130" s="551">
        <v>65.150999999999996</v>
      </c>
      <c r="H130" s="570">
        <v>14</v>
      </c>
      <c r="I130" s="542">
        <f>G130*D130</f>
        <v>2446029.1439999999</v>
      </c>
      <c r="J130" s="543">
        <v>1367152293.9551911</v>
      </c>
      <c r="K130" s="555" t="s">
        <v>1329</v>
      </c>
      <c r="L130" s="579" t="s">
        <v>364</v>
      </c>
    </row>
    <row r="131" spans="1:12" ht="19" thickBot="1">
      <c r="A131" s="545" t="s">
        <v>1330</v>
      </c>
      <c r="B131" s="529" t="s">
        <v>99</v>
      </c>
      <c r="C131" s="530">
        <v>44453</v>
      </c>
      <c r="D131" s="531">
        <v>2600</v>
      </c>
      <c r="E131" s="546" t="s">
        <v>348</v>
      </c>
      <c r="F131" s="540" t="s">
        <v>349</v>
      </c>
      <c r="G131" s="551">
        <v>72.796000000000006</v>
      </c>
      <c r="H131" s="572">
        <v>0.15</v>
      </c>
      <c r="I131" s="556">
        <f t="shared" ref="I131:I135" si="3">G131*D131</f>
        <v>189269.6</v>
      </c>
      <c r="J131" s="543">
        <v>105089486.78789601</v>
      </c>
      <c r="K131" s="555" t="s">
        <v>1569</v>
      </c>
      <c r="L131" s="577" t="s">
        <v>1306</v>
      </c>
    </row>
    <row r="132" spans="1:12" ht="19" thickBot="1">
      <c r="A132" s="545" t="s">
        <v>1331</v>
      </c>
      <c r="B132" s="529" t="s">
        <v>99</v>
      </c>
      <c r="C132" s="530">
        <v>44473</v>
      </c>
      <c r="D132" s="531">
        <v>2300</v>
      </c>
      <c r="E132" s="546" t="s">
        <v>348</v>
      </c>
      <c r="F132" s="540" t="s">
        <v>349</v>
      </c>
      <c r="G132" s="551">
        <v>83.313000000000002</v>
      </c>
      <c r="H132" s="572">
        <v>2.74</v>
      </c>
      <c r="I132" s="547">
        <f t="shared" si="3"/>
        <v>191619.9</v>
      </c>
      <c r="J132" s="543">
        <v>108022012.69613399</v>
      </c>
      <c r="K132" s="555" t="s">
        <v>1326</v>
      </c>
      <c r="L132" s="574" t="s">
        <v>350</v>
      </c>
    </row>
    <row r="133" spans="1:12" ht="19" thickBot="1">
      <c r="A133" s="545" t="s">
        <v>1332</v>
      </c>
      <c r="B133" s="529" t="s">
        <v>99</v>
      </c>
      <c r="C133" s="530">
        <v>44518</v>
      </c>
      <c r="D133" s="531">
        <v>2000</v>
      </c>
      <c r="E133" s="546" t="s">
        <v>348</v>
      </c>
      <c r="F133" s="540" t="s">
        <v>349</v>
      </c>
      <c r="G133" s="541">
        <v>81.141000000000005</v>
      </c>
      <c r="H133" s="580">
        <v>1.33</v>
      </c>
      <c r="I133" s="557">
        <f t="shared" si="3"/>
        <v>162282</v>
      </c>
      <c r="J133" s="543">
        <v>93829892.869979993</v>
      </c>
      <c r="K133" s="555" t="s">
        <v>1317</v>
      </c>
      <c r="L133" s="574" t="s">
        <v>1323</v>
      </c>
    </row>
    <row r="134" spans="1:12" ht="19" thickBot="1">
      <c r="A134" s="545" t="s">
        <v>1333</v>
      </c>
      <c r="B134" s="529" t="s">
        <v>99</v>
      </c>
      <c r="C134" s="530">
        <v>44531</v>
      </c>
      <c r="D134" s="531">
        <v>19664</v>
      </c>
      <c r="E134" s="546" t="s">
        <v>348</v>
      </c>
      <c r="F134" s="540" t="s">
        <v>326</v>
      </c>
      <c r="G134" s="551">
        <v>69.445999999999998</v>
      </c>
      <c r="H134" s="581">
        <v>1.21</v>
      </c>
      <c r="I134" s="558">
        <f t="shared" si="3"/>
        <v>1365586.1439999999</v>
      </c>
      <c r="J134" s="543">
        <v>791732187.71486521</v>
      </c>
      <c r="K134" s="555" t="s">
        <v>1593</v>
      </c>
      <c r="L134" s="574" t="s">
        <v>357</v>
      </c>
    </row>
    <row r="135" spans="1:12" ht="19" thickBot="1">
      <c r="A135" s="545" t="s">
        <v>1334</v>
      </c>
      <c r="B135" s="529" t="s">
        <v>99</v>
      </c>
      <c r="C135" s="530">
        <v>44540</v>
      </c>
      <c r="D135" s="531">
        <v>2500</v>
      </c>
      <c r="E135" s="546" t="s">
        <v>348</v>
      </c>
      <c r="F135" s="540" t="s">
        <v>349</v>
      </c>
      <c r="G135" s="541">
        <v>74.176000000000002</v>
      </c>
      <c r="H135" s="582">
        <v>1.23</v>
      </c>
      <c r="I135" s="559">
        <f t="shared" si="3"/>
        <v>185440</v>
      </c>
      <c r="J135" s="543">
        <v>107904431.73439999</v>
      </c>
      <c r="K135" s="555" t="s">
        <v>1569</v>
      </c>
      <c r="L135" s="574" t="s">
        <v>357</v>
      </c>
    </row>
    <row r="136" spans="1:12">
      <c r="A136" s="527"/>
      <c r="B136" s="527"/>
      <c r="C136" s="527"/>
      <c r="D136" s="583">
        <f>SUM(D121:D135)</f>
        <v>153242</v>
      </c>
      <c r="E136" s="584"/>
      <c r="F136" s="584" t="s">
        <v>354</v>
      </c>
      <c r="G136" s="584"/>
      <c r="H136" s="584"/>
      <c r="I136" s="583">
        <f>SUM(I121:I135)</f>
        <v>9941686.2299999986</v>
      </c>
      <c r="J136" s="585">
        <f>SUM(J121:J135)</f>
        <v>5475501588.3897343</v>
      </c>
      <c r="K136" s="527"/>
      <c r="L136" s="527"/>
    </row>
    <row r="137" spans="1:12">
      <c r="B137" s="375"/>
    </row>
  </sheetData>
  <mergeCells count="111">
    <mergeCell ref="A102:A103"/>
    <mergeCell ref="C102:C103"/>
    <mergeCell ref="J102:J103"/>
    <mergeCell ref="K102:K103"/>
    <mergeCell ref="L102:L103"/>
    <mergeCell ref="A104:A110"/>
    <mergeCell ref="C104:C110"/>
    <mergeCell ref="J104:J110"/>
    <mergeCell ref="K104:K110"/>
    <mergeCell ref="L104:L110"/>
    <mergeCell ref="A92:A94"/>
    <mergeCell ref="C92:C94"/>
    <mergeCell ref="J92:J94"/>
    <mergeCell ref="K92:K94"/>
    <mergeCell ref="L92:L94"/>
    <mergeCell ref="A95:A101"/>
    <mergeCell ref="C95:C101"/>
    <mergeCell ref="J95:J101"/>
    <mergeCell ref="K95:K101"/>
    <mergeCell ref="L95:L101"/>
    <mergeCell ref="A82:A84"/>
    <mergeCell ref="C82:C84"/>
    <mergeCell ref="J82:J84"/>
    <mergeCell ref="K82:K84"/>
    <mergeCell ref="L82:L84"/>
    <mergeCell ref="A85:A91"/>
    <mergeCell ref="C85:C91"/>
    <mergeCell ref="J85:J91"/>
    <mergeCell ref="K85:K91"/>
    <mergeCell ref="L85:L91"/>
    <mergeCell ref="A73:A74"/>
    <mergeCell ref="C73:C74"/>
    <mergeCell ref="J73:J74"/>
    <mergeCell ref="K73:K74"/>
    <mergeCell ref="L73:L74"/>
    <mergeCell ref="A75:A81"/>
    <mergeCell ref="C75:C81"/>
    <mergeCell ref="J75:J81"/>
    <mergeCell ref="K75:K81"/>
    <mergeCell ref="L75:L81"/>
    <mergeCell ref="A63:A69"/>
    <mergeCell ref="C63:C69"/>
    <mergeCell ref="J63:J69"/>
    <mergeCell ref="K63:K69"/>
    <mergeCell ref="L63:L69"/>
    <mergeCell ref="A70:A72"/>
    <mergeCell ref="C70:C72"/>
    <mergeCell ref="J70:J72"/>
    <mergeCell ref="K70:K72"/>
    <mergeCell ref="L70:L72"/>
    <mergeCell ref="A53:A55"/>
    <mergeCell ref="C53:C55"/>
    <mergeCell ref="F53:F55"/>
    <mergeCell ref="J53:J55"/>
    <mergeCell ref="K53:K55"/>
    <mergeCell ref="L53:L55"/>
    <mergeCell ref="A56:A62"/>
    <mergeCell ref="C56:C62"/>
    <mergeCell ref="J56:J62"/>
    <mergeCell ref="K56:K62"/>
    <mergeCell ref="L56:L62"/>
    <mergeCell ref="A44:A45"/>
    <mergeCell ref="C44:C45"/>
    <mergeCell ref="J44:J45"/>
    <mergeCell ref="K44:K45"/>
    <mergeCell ref="L44:L45"/>
    <mergeCell ref="A46:A52"/>
    <mergeCell ref="C46:C52"/>
    <mergeCell ref="J46:J52"/>
    <mergeCell ref="K46:K52"/>
    <mergeCell ref="L46:L52"/>
    <mergeCell ref="A34:A36"/>
    <mergeCell ref="C34:C36"/>
    <mergeCell ref="J34:J36"/>
    <mergeCell ref="K34:K36"/>
    <mergeCell ref="L34:L36"/>
    <mergeCell ref="A37:A43"/>
    <mergeCell ref="C37:C43"/>
    <mergeCell ref="J37:J43"/>
    <mergeCell ref="K37:K43"/>
    <mergeCell ref="L37:L43"/>
    <mergeCell ref="A24:A26"/>
    <mergeCell ref="C24:C26"/>
    <mergeCell ref="J24:J26"/>
    <mergeCell ref="K24:K26"/>
    <mergeCell ref="L24:L26"/>
    <mergeCell ref="A27:A33"/>
    <mergeCell ref="C27:C33"/>
    <mergeCell ref="J27:J33"/>
    <mergeCell ref="K27:K33"/>
    <mergeCell ref="L27:L33"/>
    <mergeCell ref="A15:A16"/>
    <mergeCell ref="C15:C16"/>
    <mergeCell ref="J15:J16"/>
    <mergeCell ref="K15:K16"/>
    <mergeCell ref="L15:L16"/>
    <mergeCell ref="A17:A23"/>
    <mergeCell ref="C17:C23"/>
    <mergeCell ref="J17:J23"/>
    <mergeCell ref="K17:K23"/>
    <mergeCell ref="L17:L23"/>
    <mergeCell ref="A5:A11"/>
    <mergeCell ref="C5:C11"/>
    <mergeCell ref="J5:J11"/>
    <mergeCell ref="K5:K11"/>
    <mergeCell ref="L5:L11"/>
    <mergeCell ref="A12:A14"/>
    <mergeCell ref="C12:C14"/>
    <mergeCell ref="J12:J14"/>
    <mergeCell ref="K12:K14"/>
    <mergeCell ref="L12:L14"/>
  </mergeCells>
  <pageMargins left="0.7" right="0.7" top="0.75" bottom="0.75" header="0.3" footer="0.3"/>
  <pageSetup paperSize="9" scale="7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92DD-5A17-400F-A9FE-A030F6E37802}">
  <sheetPr>
    <pageSetUpPr fitToPage="1"/>
  </sheetPr>
  <dimension ref="B1:K63"/>
  <sheetViews>
    <sheetView showGridLines="0" topLeftCell="A4" zoomScale="85" zoomScaleNormal="85" zoomScaleSheetLayoutView="93" workbookViewId="0">
      <selection activeCell="E21" sqref="E21"/>
    </sheetView>
  </sheetViews>
  <sheetFormatPr baseColWidth="10" defaultColWidth="9.33203125" defaultRowHeight="13"/>
  <cols>
    <col min="1" max="1" width="2.1640625" style="856" customWidth="1"/>
    <col min="2" max="2" width="22.83203125" style="856" customWidth="1"/>
    <col min="3" max="3" width="16.1640625" style="856" bestFit="1" customWidth="1"/>
    <col min="4" max="4" width="15" style="856" customWidth="1"/>
    <col min="5" max="7" width="14.33203125" style="856" customWidth="1"/>
    <col min="8" max="8" width="18.5" style="856" customWidth="1"/>
    <col min="9" max="9" width="16.5" style="856" bestFit="1" customWidth="1"/>
    <col min="10" max="10" width="15.1640625" style="856" customWidth="1"/>
    <col min="11" max="11" width="16.1640625" style="856" customWidth="1"/>
    <col min="12" max="16384" width="9.33203125" style="856"/>
  </cols>
  <sheetData>
    <row r="1" spans="2:11" ht="26">
      <c r="B1" s="1415" t="s">
        <v>1982</v>
      </c>
      <c r="C1" s="1415"/>
      <c r="D1" s="1415"/>
      <c r="E1" s="1415"/>
      <c r="F1" s="1415"/>
      <c r="G1" s="1415"/>
      <c r="H1" s="1415"/>
      <c r="I1" s="1415"/>
      <c r="J1" s="1415"/>
    </row>
    <row r="3" spans="2:11" ht="16">
      <c r="B3" s="862" t="s">
        <v>1106</v>
      </c>
    </row>
    <row r="4" spans="2:11" ht="45" customHeight="1">
      <c r="B4" s="910" t="s">
        <v>1107</v>
      </c>
      <c r="C4" s="909" t="s">
        <v>57</v>
      </c>
      <c r="D4" s="1416" t="s">
        <v>1984</v>
      </c>
      <c r="E4" s="1416"/>
      <c r="F4" s="1416"/>
      <c r="G4" s="1416"/>
      <c r="H4" s="1416"/>
      <c r="I4" s="1416"/>
      <c r="J4" s="1417"/>
      <c r="K4" s="1416" t="s">
        <v>1983</v>
      </c>
    </row>
    <row r="5" spans="2:11" ht="48" customHeight="1">
      <c r="B5" s="873"/>
      <c r="C5" s="874"/>
      <c r="D5" s="872" t="s">
        <v>1108</v>
      </c>
      <c r="E5" s="872" t="s">
        <v>1109</v>
      </c>
      <c r="F5" s="872" t="s">
        <v>1110</v>
      </c>
      <c r="G5" s="872" t="s">
        <v>2081</v>
      </c>
      <c r="H5" s="872" t="s">
        <v>2082</v>
      </c>
      <c r="I5" s="872" t="s">
        <v>1111</v>
      </c>
      <c r="J5" s="884" t="s">
        <v>1112</v>
      </c>
      <c r="K5" s="1418"/>
    </row>
    <row r="6" spans="2:11">
      <c r="B6" s="908" t="s">
        <v>322</v>
      </c>
      <c r="C6" s="903" t="s">
        <v>76</v>
      </c>
      <c r="D6" s="907"/>
      <c r="E6" s="907"/>
      <c r="F6" s="907"/>
      <c r="G6" s="917"/>
      <c r="H6" s="907">
        <v>7999300</v>
      </c>
      <c r="I6" s="907"/>
      <c r="J6" s="905">
        <v>3712486</v>
      </c>
      <c r="K6" s="898">
        <f t="shared" ref="K6:K15" si="0">+D6+E6+F6+G6+H6+I6+J6</f>
        <v>11711786</v>
      </c>
    </row>
    <row r="7" spans="2:11">
      <c r="B7" s="916" t="s">
        <v>323</v>
      </c>
      <c r="C7" s="915" t="s">
        <v>76</v>
      </c>
      <c r="D7" s="913"/>
      <c r="E7" s="913">
        <v>280624</v>
      </c>
      <c r="F7" s="913"/>
      <c r="G7" s="914">
        <v>105234</v>
      </c>
      <c r="H7" s="913">
        <v>35293</v>
      </c>
      <c r="I7" s="913"/>
      <c r="J7" s="912">
        <v>419809</v>
      </c>
      <c r="K7" s="898">
        <f t="shared" si="0"/>
        <v>840960</v>
      </c>
    </row>
    <row r="8" spans="2:11">
      <c r="B8" s="916" t="s">
        <v>324</v>
      </c>
      <c r="C8" s="915" t="s">
        <v>76</v>
      </c>
      <c r="D8" s="913"/>
      <c r="E8" s="913">
        <v>229473</v>
      </c>
      <c r="F8" s="913"/>
      <c r="G8" s="914">
        <v>229473</v>
      </c>
      <c r="H8" s="913">
        <v>135670</v>
      </c>
      <c r="I8" s="913"/>
      <c r="J8" s="912">
        <v>2273802</v>
      </c>
      <c r="K8" s="898">
        <f t="shared" si="0"/>
        <v>2868418</v>
      </c>
    </row>
    <row r="9" spans="2:11">
      <c r="B9" s="916" t="s">
        <v>354</v>
      </c>
      <c r="C9" s="915" t="s">
        <v>1256</v>
      </c>
      <c r="D9" s="913"/>
      <c r="E9" s="913"/>
      <c r="F9" s="913"/>
      <c r="G9" s="914"/>
      <c r="H9" s="913">
        <v>3546141.64</v>
      </c>
      <c r="I9" s="913"/>
      <c r="J9" s="912">
        <v>1659635.36</v>
      </c>
      <c r="K9" s="898">
        <f t="shared" si="0"/>
        <v>5205777</v>
      </c>
    </row>
    <row r="10" spans="2:11">
      <c r="B10" s="916" t="s">
        <v>135</v>
      </c>
      <c r="C10" s="915" t="s">
        <v>1257</v>
      </c>
      <c r="D10" s="913"/>
      <c r="E10" s="913">
        <v>940404</v>
      </c>
      <c r="F10" s="913"/>
      <c r="G10" s="914">
        <v>230826</v>
      </c>
      <c r="H10" s="913">
        <v>78931</v>
      </c>
      <c r="I10" s="913"/>
      <c r="J10" s="912">
        <v>726533</v>
      </c>
      <c r="K10" s="898">
        <f t="shared" si="0"/>
        <v>1976694</v>
      </c>
    </row>
    <row r="11" spans="2:11">
      <c r="B11" s="916" t="s">
        <v>99</v>
      </c>
      <c r="C11" s="915" t="s">
        <v>1258</v>
      </c>
      <c r="D11" s="913"/>
      <c r="E11" s="913"/>
      <c r="F11" s="913"/>
      <c r="G11" s="914"/>
      <c r="H11" s="913">
        <v>171019</v>
      </c>
      <c r="I11" s="913">
        <v>34204</v>
      </c>
      <c r="J11" s="912">
        <v>136812</v>
      </c>
      <c r="K11" s="898">
        <f t="shared" si="0"/>
        <v>342035</v>
      </c>
    </row>
    <row r="12" spans="2:11">
      <c r="B12" s="916" t="s">
        <v>326</v>
      </c>
      <c r="C12" s="915" t="s">
        <v>1258</v>
      </c>
      <c r="D12" s="913"/>
      <c r="E12" s="913"/>
      <c r="F12" s="913"/>
      <c r="G12" s="914"/>
      <c r="H12" s="913">
        <v>310492</v>
      </c>
      <c r="I12" s="913">
        <v>133509</v>
      </c>
      <c r="J12" s="912">
        <v>176978</v>
      </c>
      <c r="K12" s="898">
        <f t="shared" si="0"/>
        <v>620979</v>
      </c>
    </row>
    <row r="13" spans="2:11">
      <c r="B13" s="916" t="s">
        <v>327</v>
      </c>
      <c r="C13" s="915" t="s">
        <v>1258</v>
      </c>
      <c r="D13" s="913"/>
      <c r="E13" s="913">
        <v>63533</v>
      </c>
      <c r="F13" s="913"/>
      <c r="G13" s="914">
        <v>90005</v>
      </c>
      <c r="H13" s="913">
        <v>158367</v>
      </c>
      <c r="I13" s="913"/>
      <c r="J13" s="912">
        <v>746973</v>
      </c>
      <c r="K13" s="898">
        <f t="shared" si="0"/>
        <v>1058878</v>
      </c>
    </row>
    <row r="14" spans="2:11">
      <c r="B14" s="916" t="s">
        <v>120</v>
      </c>
      <c r="C14" s="915" t="s">
        <v>1258</v>
      </c>
      <c r="D14" s="913"/>
      <c r="E14" s="913">
        <v>59679</v>
      </c>
      <c r="F14" s="913"/>
      <c r="G14" s="914">
        <v>84545</v>
      </c>
      <c r="H14" s="913">
        <v>141935</v>
      </c>
      <c r="I14" s="913"/>
      <c r="J14" s="912">
        <v>679723</v>
      </c>
      <c r="K14" s="898">
        <f t="shared" si="0"/>
        <v>965882</v>
      </c>
    </row>
    <row r="15" spans="2:11">
      <c r="B15" s="916" t="s">
        <v>131</v>
      </c>
      <c r="C15" s="915" t="s">
        <v>1259</v>
      </c>
      <c r="D15" s="913">
        <v>1537.848</v>
      </c>
      <c r="E15" s="913"/>
      <c r="F15" s="913"/>
      <c r="G15" s="914"/>
      <c r="H15" s="913">
        <v>884.26260000000002</v>
      </c>
      <c r="I15" s="913"/>
      <c r="J15" s="912">
        <v>16800.989399999999</v>
      </c>
      <c r="K15" s="898">
        <f t="shared" si="0"/>
        <v>19223.099999999999</v>
      </c>
    </row>
    <row r="16" spans="2:11">
      <c r="B16" s="897" t="s">
        <v>117</v>
      </c>
      <c r="C16" s="894" t="s">
        <v>13</v>
      </c>
      <c r="D16" s="896"/>
      <c r="E16" s="896"/>
      <c r="F16" s="896"/>
      <c r="G16" s="896"/>
      <c r="H16" s="896"/>
      <c r="I16" s="896"/>
      <c r="J16" s="893"/>
      <c r="K16" s="892">
        <v>0</v>
      </c>
    </row>
    <row r="17" spans="2:11" ht="18" customHeight="1">
      <c r="B17" s="891" t="s">
        <v>1260</v>
      </c>
      <c r="C17" s="889"/>
      <c r="D17" s="889"/>
      <c r="E17" s="889"/>
      <c r="F17" s="889"/>
      <c r="G17" s="889"/>
      <c r="H17" s="889"/>
      <c r="I17" s="889"/>
      <c r="J17" s="888"/>
      <c r="K17" s="911"/>
    </row>
    <row r="18" spans="2:11">
      <c r="B18" s="866" t="s">
        <v>2083</v>
      </c>
      <c r="C18" s="865"/>
      <c r="D18" s="864">
        <f>SUM(D6:D16)</f>
        <v>1537.848</v>
      </c>
      <c r="E18" s="864">
        <f>SUM(E6:E16)</f>
        <v>1573713</v>
      </c>
      <c r="F18" s="864">
        <f>SUM(F6:F16)</f>
        <v>0</v>
      </c>
      <c r="G18" s="864"/>
      <c r="H18" s="864">
        <f>SUM(H6:H16)</f>
        <v>12578032.9026</v>
      </c>
      <c r="I18" s="864">
        <f>SUM(I6:I16)</f>
        <v>167713</v>
      </c>
      <c r="J18" s="864">
        <f>SUM(J6:J16)</f>
        <v>10549552.349399999</v>
      </c>
      <c r="K18" s="868"/>
    </row>
    <row r="19" spans="2:11" ht="30" customHeight="1">
      <c r="B19" s="874" t="s">
        <v>2084</v>
      </c>
      <c r="C19" s="873" t="s">
        <v>341</v>
      </c>
      <c r="D19" s="872" t="s">
        <v>1108</v>
      </c>
      <c r="E19" s="872" t="s">
        <v>1109</v>
      </c>
      <c r="F19" s="872" t="s">
        <v>1110</v>
      </c>
      <c r="G19" s="872" t="s">
        <v>2081</v>
      </c>
      <c r="H19" s="872" t="s">
        <v>2082</v>
      </c>
      <c r="I19" s="872" t="s">
        <v>1111</v>
      </c>
      <c r="J19" s="867"/>
    </row>
    <row r="20" spans="2:11">
      <c r="B20" s="870" t="s">
        <v>2085</v>
      </c>
      <c r="C20" s="871"/>
      <c r="D20" s="871"/>
      <c r="E20" s="871"/>
      <c r="F20" s="871"/>
      <c r="G20" s="871"/>
      <c r="H20" s="871"/>
      <c r="I20" s="871"/>
      <c r="J20" s="867"/>
      <c r="K20" s="868"/>
    </row>
    <row r="21" spans="2:11">
      <c r="B21" s="870" t="s">
        <v>2086</v>
      </c>
      <c r="C21" s="869"/>
      <c r="D21" s="869"/>
      <c r="E21" s="869"/>
      <c r="F21" s="869"/>
      <c r="G21" s="869"/>
      <c r="H21" s="869"/>
      <c r="I21" s="869"/>
      <c r="J21" s="867"/>
      <c r="K21" s="868"/>
    </row>
    <row r="22" spans="2:11">
      <c r="B22" s="870" t="s">
        <v>2087</v>
      </c>
      <c r="C22" s="869"/>
      <c r="D22" s="869"/>
      <c r="E22" s="869"/>
      <c r="F22" s="869"/>
      <c r="G22" s="869"/>
      <c r="H22" s="869"/>
      <c r="I22" s="869"/>
      <c r="J22" s="867"/>
      <c r="K22" s="868"/>
    </row>
    <row r="23" spans="2:11">
      <c r="B23" s="866" t="s">
        <v>2088</v>
      </c>
      <c r="C23" s="865"/>
      <c r="D23" s="864">
        <f>SUM(D20:D22)</f>
        <v>0</v>
      </c>
      <c r="E23" s="864">
        <f>SUM(E20:E22)</f>
        <v>0</v>
      </c>
      <c r="F23" s="864">
        <f>SUM(F20:F22)</f>
        <v>0</v>
      </c>
      <c r="G23" s="864"/>
      <c r="H23" s="864">
        <f>SUM(H20:H22)</f>
        <v>0</v>
      </c>
      <c r="I23" s="864">
        <f>SUM(I20:I22)</f>
        <v>0</v>
      </c>
      <c r="J23" s="867"/>
    </row>
    <row r="24" spans="2:11">
      <c r="B24" s="866" t="s">
        <v>2089</v>
      </c>
      <c r="C24" s="865"/>
      <c r="D24" s="864">
        <f>+D18-D23</f>
        <v>1537.848</v>
      </c>
      <c r="E24" s="864">
        <f>+E18-E23</f>
        <v>1573713</v>
      </c>
      <c r="F24" s="864">
        <f>+F18-F23</f>
        <v>0</v>
      </c>
      <c r="G24" s="864"/>
      <c r="H24" s="864">
        <f>+H18-H23</f>
        <v>12578032.9026</v>
      </c>
      <c r="I24" s="864">
        <f>+I18-I23</f>
        <v>167713</v>
      </c>
      <c r="J24" s="863"/>
    </row>
    <row r="25" spans="2:11">
      <c r="B25" s="886"/>
      <c r="C25" s="886"/>
      <c r="D25" s="886"/>
      <c r="E25" s="886"/>
      <c r="F25" s="886"/>
      <c r="G25" s="886"/>
      <c r="H25" s="886"/>
      <c r="I25" s="886"/>
      <c r="J25" s="886"/>
    </row>
    <row r="26" spans="2:11">
      <c r="B26" s="886"/>
      <c r="C26" s="886"/>
      <c r="D26" s="886"/>
      <c r="E26" s="886"/>
      <c r="F26" s="886"/>
      <c r="G26" s="886"/>
      <c r="H26" s="886"/>
      <c r="I26" s="886"/>
      <c r="J26" s="886"/>
    </row>
    <row r="27" spans="2:11" ht="16">
      <c r="B27" s="862" t="s">
        <v>1113</v>
      </c>
    </row>
    <row r="28" spans="2:11">
      <c r="B28" s="1419" t="s">
        <v>1107</v>
      </c>
      <c r="C28" s="1421" t="s">
        <v>57</v>
      </c>
      <c r="D28" s="1416" t="s">
        <v>1986</v>
      </c>
      <c r="E28" s="1416"/>
      <c r="F28" s="1416"/>
      <c r="G28" s="1416"/>
      <c r="H28" s="1416"/>
      <c r="I28" s="1416"/>
      <c r="J28" s="1417"/>
      <c r="K28" s="1416" t="s">
        <v>1985</v>
      </c>
    </row>
    <row r="29" spans="2:11" ht="41.25" customHeight="1">
      <c r="B29" s="1420"/>
      <c r="C29" s="1422"/>
      <c r="D29" s="872" t="s">
        <v>1108</v>
      </c>
      <c r="E29" s="872" t="s">
        <v>1109</v>
      </c>
      <c r="F29" s="872" t="s">
        <v>1110</v>
      </c>
      <c r="G29" s="872" t="s">
        <v>2081</v>
      </c>
      <c r="H29" s="872" t="s">
        <v>2082</v>
      </c>
      <c r="I29" s="872" t="s">
        <v>1111</v>
      </c>
      <c r="J29" s="884" t="s">
        <v>1112</v>
      </c>
      <c r="K29" s="1418"/>
    </row>
    <row r="30" spans="2:11">
      <c r="B30" s="908" t="s">
        <v>1368</v>
      </c>
      <c r="C30" s="903" t="s">
        <v>1258</v>
      </c>
      <c r="D30" s="907"/>
      <c r="E30" s="907">
        <v>2672463</v>
      </c>
      <c r="F30" s="903"/>
      <c r="G30" s="906">
        <v>6013042</v>
      </c>
      <c r="H30" s="903">
        <v>9153996</v>
      </c>
      <c r="I30" s="903"/>
      <c r="J30" s="905">
        <v>45489099</v>
      </c>
      <c r="K30" s="898">
        <f>SUM(D30:J30)</f>
        <v>63328600</v>
      </c>
    </row>
    <row r="31" spans="2:11">
      <c r="B31" s="904" t="s">
        <v>1369</v>
      </c>
      <c r="C31" s="903" t="s">
        <v>1258</v>
      </c>
      <c r="D31" s="902"/>
      <c r="E31" s="902">
        <v>404738</v>
      </c>
      <c r="F31" s="900"/>
      <c r="G31" s="901">
        <v>910661</v>
      </c>
      <c r="H31" s="900">
        <v>1869780</v>
      </c>
      <c r="I31" s="900"/>
      <c r="J31" s="899">
        <v>8378775</v>
      </c>
      <c r="K31" s="898">
        <f>SUM(D31:J31)</f>
        <v>11563954</v>
      </c>
    </row>
    <row r="32" spans="2:11">
      <c r="B32" s="897" t="s">
        <v>131</v>
      </c>
      <c r="C32" s="894" t="s">
        <v>1259</v>
      </c>
      <c r="D32" s="896">
        <v>145587.696</v>
      </c>
      <c r="E32" s="896"/>
      <c r="F32" s="894"/>
      <c r="G32" s="895"/>
      <c r="H32" s="894">
        <v>83712.925199999998</v>
      </c>
      <c r="I32" s="894"/>
      <c r="J32" s="893">
        <v>1590545.5788</v>
      </c>
      <c r="K32" s="892">
        <f>SUM(D32:J32)</f>
        <v>1819846.2</v>
      </c>
    </row>
    <row r="33" spans="2:11">
      <c r="B33" s="891" t="s">
        <v>1261</v>
      </c>
      <c r="C33" s="889"/>
      <c r="D33" s="889"/>
      <c r="E33" s="889"/>
      <c r="F33" s="889"/>
      <c r="G33" s="890"/>
      <c r="H33" s="889"/>
      <c r="I33" s="889"/>
      <c r="J33" s="888"/>
      <c r="K33" s="887"/>
    </row>
    <row r="34" spans="2:11">
      <c r="B34" s="866" t="s">
        <v>2090</v>
      </c>
      <c r="C34" s="865"/>
      <c r="D34" s="864">
        <f>SUM(D30:D32)</f>
        <v>145587.696</v>
      </c>
      <c r="E34" s="864">
        <f>SUM(E30:E32)</f>
        <v>3077201</v>
      </c>
      <c r="F34" s="864"/>
      <c r="G34" s="864"/>
      <c r="H34" s="864">
        <f>SUM(H30:H32)</f>
        <v>11107488.9252</v>
      </c>
      <c r="I34" s="864">
        <f>SUM(I30:I32)</f>
        <v>0</v>
      </c>
      <c r="J34" s="863">
        <f>SUM(J30:J32)</f>
        <v>55458419.5788</v>
      </c>
      <c r="K34" s="864">
        <f>SUM(K30:K32)</f>
        <v>76712400.200000003</v>
      </c>
    </row>
    <row r="35" spans="2:11" ht="42.75" customHeight="1">
      <c r="B35" s="874" t="s">
        <v>2084</v>
      </c>
      <c r="C35" s="873" t="s">
        <v>341</v>
      </c>
      <c r="D35" s="872" t="s">
        <v>1108</v>
      </c>
      <c r="E35" s="872" t="s">
        <v>1109</v>
      </c>
      <c r="F35" s="872" t="s">
        <v>1110</v>
      </c>
      <c r="G35" s="872" t="s">
        <v>2081</v>
      </c>
      <c r="H35" s="872" t="s">
        <v>2082</v>
      </c>
      <c r="I35" s="872" t="s">
        <v>1111</v>
      </c>
      <c r="J35" s="867"/>
      <c r="K35" s="868"/>
    </row>
    <row r="36" spans="2:11">
      <c r="B36" s="870" t="s">
        <v>2085</v>
      </c>
      <c r="C36" s="871"/>
      <c r="D36" s="871"/>
      <c r="E36" s="871"/>
      <c r="F36" s="871"/>
      <c r="G36" s="871"/>
      <c r="H36" s="871"/>
      <c r="I36" s="871"/>
      <c r="J36" s="867"/>
      <c r="K36" s="868"/>
    </row>
    <row r="37" spans="2:11">
      <c r="B37" s="870" t="s">
        <v>2086</v>
      </c>
      <c r="C37" s="869"/>
      <c r="D37" s="869"/>
      <c r="E37" s="869"/>
      <c r="F37" s="869"/>
      <c r="G37" s="869"/>
      <c r="H37" s="869"/>
      <c r="I37" s="869"/>
      <c r="J37" s="867"/>
      <c r="K37" s="868"/>
    </row>
    <row r="38" spans="2:11">
      <c r="B38" s="870" t="s">
        <v>2087</v>
      </c>
      <c r="C38" s="869"/>
      <c r="D38" s="869"/>
      <c r="E38" s="869"/>
      <c r="F38" s="869"/>
      <c r="G38" s="869"/>
      <c r="H38" s="869"/>
      <c r="I38" s="869"/>
      <c r="J38" s="867"/>
      <c r="K38" s="868"/>
    </row>
    <row r="39" spans="2:11">
      <c r="B39" s="866" t="s">
        <v>2088</v>
      </c>
      <c r="C39" s="865"/>
      <c r="D39" s="864">
        <f>SUM(D36:D38)</f>
        <v>0</v>
      </c>
      <c r="E39" s="864">
        <f>SUM(E36:E38)</f>
        <v>0</v>
      </c>
      <c r="F39" s="864">
        <f>SUM(F36:F38)</f>
        <v>0</v>
      </c>
      <c r="G39" s="864"/>
      <c r="H39" s="864">
        <f>SUM(H36:H38)</f>
        <v>0</v>
      </c>
      <c r="I39" s="864">
        <f>SUM(I36:I38)</f>
        <v>0</v>
      </c>
      <c r="J39" s="867"/>
    </row>
    <row r="40" spans="2:11">
      <c r="B40" s="866" t="s">
        <v>2089</v>
      </c>
      <c r="C40" s="865"/>
      <c r="D40" s="864">
        <f>+D34-D39</f>
        <v>145587.696</v>
      </c>
      <c r="E40" s="864">
        <f>+E34-E39</f>
        <v>3077201</v>
      </c>
      <c r="F40" s="864">
        <f>+F34-F39</f>
        <v>0</v>
      </c>
      <c r="G40" s="864"/>
      <c r="H40" s="864">
        <f>+H34-H39</f>
        <v>11107488.9252</v>
      </c>
      <c r="I40" s="864">
        <f>+I34-I39</f>
        <v>0</v>
      </c>
      <c r="J40" s="863"/>
    </row>
    <row r="41" spans="2:11">
      <c r="B41" s="886"/>
      <c r="C41" s="886"/>
      <c r="D41" s="886"/>
      <c r="E41" s="885"/>
      <c r="F41" s="885"/>
      <c r="G41" s="885"/>
      <c r="H41" s="885"/>
      <c r="I41" s="885"/>
      <c r="J41" s="885"/>
    </row>
    <row r="42" spans="2:11" ht="16">
      <c r="B42" s="862" t="s">
        <v>1114</v>
      </c>
    </row>
    <row r="43" spans="2:11" ht="15" customHeight="1">
      <c r="B43" s="1406" t="s">
        <v>1107</v>
      </c>
      <c r="C43" s="1408" t="s">
        <v>57</v>
      </c>
      <c r="D43" s="1410" t="s">
        <v>1988</v>
      </c>
      <c r="E43" s="1411"/>
      <c r="F43" s="1411"/>
      <c r="G43" s="1411"/>
      <c r="H43" s="1411"/>
      <c r="I43" s="1411"/>
      <c r="J43" s="1412"/>
      <c r="K43" s="1413" t="s">
        <v>1987</v>
      </c>
    </row>
    <row r="44" spans="2:11" ht="45" customHeight="1">
      <c r="B44" s="1407"/>
      <c r="C44" s="1409"/>
      <c r="D44" s="872" t="s">
        <v>1108</v>
      </c>
      <c r="E44" s="872" t="s">
        <v>1109</v>
      </c>
      <c r="F44" s="872" t="s">
        <v>1110</v>
      </c>
      <c r="G44" s="872" t="s">
        <v>2081</v>
      </c>
      <c r="H44" s="872" t="s">
        <v>2082</v>
      </c>
      <c r="I44" s="872" t="s">
        <v>1111</v>
      </c>
      <c r="J44" s="884" t="s">
        <v>1112</v>
      </c>
      <c r="K44" s="1414"/>
    </row>
    <row r="45" spans="2:11">
      <c r="B45" s="883" t="s">
        <v>120</v>
      </c>
      <c r="C45" s="881" t="s">
        <v>1258</v>
      </c>
      <c r="D45" s="881"/>
      <c r="E45" s="881">
        <v>1474</v>
      </c>
      <c r="F45" s="881"/>
      <c r="G45" s="882">
        <v>3316</v>
      </c>
      <c r="H45" s="881">
        <v>5048</v>
      </c>
      <c r="I45" s="881"/>
      <c r="J45" s="880">
        <v>25084</v>
      </c>
      <c r="K45" s="879">
        <f>SUM(D45:J45)</f>
        <v>34922</v>
      </c>
    </row>
    <row r="46" spans="2:11">
      <c r="B46" s="878" t="s">
        <v>1261</v>
      </c>
      <c r="C46" s="877"/>
      <c r="D46" s="877"/>
      <c r="E46" s="877"/>
      <c r="F46" s="877"/>
      <c r="G46" s="877"/>
      <c r="H46" s="877"/>
      <c r="I46" s="877"/>
      <c r="J46" s="876"/>
      <c r="K46" s="875"/>
    </row>
    <row r="47" spans="2:11">
      <c r="B47" s="866" t="s">
        <v>185</v>
      </c>
      <c r="C47" s="865"/>
      <c r="D47" s="864">
        <f>SUM(D45:D45)</f>
        <v>0</v>
      </c>
      <c r="E47" s="864">
        <f>SUM(E45:E45)</f>
        <v>1474</v>
      </c>
      <c r="F47" s="864"/>
      <c r="G47" s="864"/>
      <c r="H47" s="864">
        <f>SUM(H45:H45)</f>
        <v>5048</v>
      </c>
      <c r="I47" s="864">
        <f>SUM(I45:I45)</f>
        <v>0</v>
      </c>
      <c r="J47" s="863">
        <f>SUM(J45:J45)</f>
        <v>25084</v>
      </c>
      <c r="K47" s="864">
        <f>SUM(K45:K45)</f>
        <v>34922</v>
      </c>
    </row>
    <row r="48" spans="2:11" ht="42.75" customHeight="1">
      <c r="B48" s="874" t="s">
        <v>2084</v>
      </c>
      <c r="C48" s="873" t="s">
        <v>341</v>
      </c>
      <c r="D48" s="872" t="s">
        <v>1108</v>
      </c>
      <c r="E48" s="872" t="s">
        <v>1109</v>
      </c>
      <c r="F48" s="872" t="s">
        <v>1110</v>
      </c>
      <c r="G48" s="872" t="s">
        <v>2081</v>
      </c>
      <c r="H48" s="872" t="s">
        <v>2082</v>
      </c>
      <c r="I48" s="872" t="s">
        <v>1111</v>
      </c>
      <c r="J48" s="867"/>
      <c r="K48" s="868"/>
    </row>
    <row r="49" spans="2:11">
      <c r="B49" s="870" t="s">
        <v>2085</v>
      </c>
      <c r="C49" s="871"/>
      <c r="D49" s="871"/>
      <c r="E49" s="871"/>
      <c r="F49" s="871"/>
      <c r="G49" s="871"/>
      <c r="H49" s="871"/>
      <c r="I49" s="871"/>
      <c r="J49" s="867"/>
      <c r="K49" s="868"/>
    </row>
    <row r="50" spans="2:11">
      <c r="B50" s="870" t="s">
        <v>2086</v>
      </c>
      <c r="C50" s="869"/>
      <c r="D50" s="869"/>
      <c r="E50" s="869"/>
      <c r="F50" s="869"/>
      <c r="G50" s="869"/>
      <c r="H50" s="869"/>
      <c r="I50" s="869"/>
      <c r="J50" s="867"/>
      <c r="K50" s="868"/>
    </row>
    <row r="51" spans="2:11">
      <c r="B51" s="870" t="s">
        <v>2087</v>
      </c>
      <c r="C51" s="869"/>
      <c r="D51" s="869"/>
      <c r="E51" s="869"/>
      <c r="F51" s="869"/>
      <c r="G51" s="869"/>
      <c r="H51" s="869"/>
      <c r="I51" s="869"/>
      <c r="J51" s="867"/>
      <c r="K51" s="868"/>
    </row>
    <row r="52" spans="2:11">
      <c r="B52" s="866" t="s">
        <v>2088</v>
      </c>
      <c r="C52" s="865"/>
      <c r="D52" s="864">
        <f>SUM(D49:D51)</f>
        <v>0</v>
      </c>
      <c r="E52" s="864">
        <f>SUM(E49:E51)</f>
        <v>0</v>
      </c>
      <c r="F52" s="864">
        <f>SUM(F49:F51)</f>
        <v>0</v>
      </c>
      <c r="G52" s="864"/>
      <c r="H52" s="864">
        <f>SUM(H49:H51)</f>
        <v>0</v>
      </c>
      <c r="I52" s="864">
        <f>SUM(I49:I51)</f>
        <v>0</v>
      </c>
      <c r="J52" s="867"/>
    </row>
    <row r="53" spans="2:11">
      <c r="B53" s="866" t="s">
        <v>2089</v>
      </c>
      <c r="C53" s="865"/>
      <c r="D53" s="864">
        <f>+D47-D52</f>
        <v>0</v>
      </c>
      <c r="E53" s="864">
        <f>+E47-E52</f>
        <v>1474</v>
      </c>
      <c r="F53" s="864">
        <f>+F47-F52</f>
        <v>0</v>
      </c>
      <c r="G53" s="864"/>
      <c r="H53" s="864">
        <f>+H47-H52</f>
        <v>5048</v>
      </c>
      <c r="I53" s="864">
        <f>+I47-I52</f>
        <v>0</v>
      </c>
      <c r="J53" s="863"/>
    </row>
    <row r="54" spans="2:11" ht="16">
      <c r="B54" s="862"/>
    </row>
    <row r="56" spans="2:11">
      <c r="B56" s="861" t="s">
        <v>876</v>
      </c>
      <c r="C56" s="857"/>
      <c r="D56" s="857"/>
      <c r="E56" s="857"/>
      <c r="F56" s="857"/>
      <c r="G56" s="857"/>
      <c r="H56" s="857"/>
    </row>
    <row r="57" spans="2:11">
      <c r="B57" s="1405"/>
      <c r="C57" s="1405"/>
      <c r="D57" s="1405"/>
      <c r="E57" s="1405"/>
      <c r="F57" s="1405"/>
      <c r="G57" s="1405"/>
      <c r="H57" s="1405"/>
    </row>
    <row r="58" spans="2:11">
      <c r="B58" s="860" t="s">
        <v>929</v>
      </c>
      <c r="C58" s="860"/>
      <c r="D58" s="860"/>
      <c r="E58" s="860"/>
      <c r="F58" s="860"/>
      <c r="G58" s="860"/>
      <c r="H58" s="860"/>
    </row>
    <row r="59" spans="2:11">
      <c r="B59" s="1405"/>
      <c r="C59" s="1405"/>
      <c r="D59" s="1405"/>
      <c r="E59" s="1405"/>
      <c r="F59" s="1405"/>
      <c r="G59" s="1405"/>
      <c r="H59" s="1405"/>
    </row>
    <row r="60" spans="2:11" ht="28">
      <c r="B60" s="859" t="s">
        <v>878</v>
      </c>
      <c r="C60" s="858"/>
      <c r="D60" s="857"/>
      <c r="E60" s="857"/>
      <c r="F60" s="857"/>
      <c r="G60" s="857"/>
      <c r="H60" s="857"/>
    </row>
    <row r="61" spans="2:11" ht="14">
      <c r="B61" s="859" t="s">
        <v>879</v>
      </c>
      <c r="C61" s="858"/>
      <c r="D61" s="857"/>
      <c r="E61" s="857"/>
      <c r="F61" s="857"/>
      <c r="G61" s="857"/>
      <c r="H61" s="857"/>
    </row>
    <row r="62" spans="2:11" ht="14">
      <c r="B62" s="859" t="s">
        <v>424</v>
      </c>
      <c r="C62" s="858"/>
      <c r="D62" s="857"/>
      <c r="E62" s="857"/>
      <c r="F62" s="857"/>
      <c r="G62" s="857"/>
      <c r="H62" s="857"/>
    </row>
    <row r="63" spans="2:11" ht="14">
      <c r="B63" s="859" t="s">
        <v>915</v>
      </c>
      <c r="C63" s="858"/>
      <c r="D63" s="857"/>
      <c r="E63" s="857"/>
      <c r="F63" s="857"/>
      <c r="G63" s="857"/>
      <c r="H63" s="857"/>
    </row>
  </sheetData>
  <mergeCells count="13">
    <mergeCell ref="B1:J1"/>
    <mergeCell ref="D4:J4"/>
    <mergeCell ref="K4:K5"/>
    <mergeCell ref="B28:B29"/>
    <mergeCell ref="C28:C29"/>
    <mergeCell ref="D28:J28"/>
    <mergeCell ref="K28:K29"/>
    <mergeCell ref="B59:H59"/>
    <mergeCell ref="B43:B44"/>
    <mergeCell ref="C43:C44"/>
    <mergeCell ref="D43:J43"/>
    <mergeCell ref="K43:K44"/>
    <mergeCell ref="B57:H57"/>
  </mergeCells>
  <pageMargins left="0.31496062992125984" right="0.31496062992125984" top="0.74803149606299213" bottom="0.74803149606299213" header="0.31496062992125984" footer="0.31496062992125984"/>
  <pageSetup paperSize="9" scale="5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E8C7-F5BA-7849-BD33-873916C8FC83}">
  <sheetPr>
    <pageSetUpPr fitToPage="1"/>
  </sheetPr>
  <dimension ref="A1:K35"/>
  <sheetViews>
    <sheetView topLeftCell="A22" zoomScale="90" zoomScaleNormal="90" workbookViewId="0">
      <selection activeCell="G41" sqref="G40:G41"/>
    </sheetView>
  </sheetViews>
  <sheetFormatPr baseColWidth="10" defaultColWidth="8.33203125" defaultRowHeight="13"/>
  <cols>
    <col min="1" max="1" width="8.33203125" style="945"/>
    <col min="2" max="2" width="12.83203125" style="945" customWidth="1"/>
    <col min="3" max="3" width="14" style="945" customWidth="1"/>
    <col min="4" max="5" width="12.33203125" style="945" customWidth="1"/>
    <col min="6" max="6" width="12.33203125" style="945" bestFit="1" customWidth="1"/>
    <col min="7" max="7" width="13.83203125" style="945" customWidth="1"/>
    <col min="8" max="8" width="14.5" style="945" customWidth="1"/>
    <col min="9" max="9" width="14.6640625" style="945" customWidth="1"/>
    <col min="10" max="10" width="16.33203125" style="945" customWidth="1"/>
    <col min="11" max="11" width="14.5" style="945" customWidth="1"/>
    <col min="12" max="16384" width="8.33203125" style="945"/>
  </cols>
  <sheetData>
    <row r="1" spans="1:11">
      <c r="B1" s="945" t="s">
        <v>2091</v>
      </c>
    </row>
    <row r="4" spans="1:11">
      <c r="A4" s="946"/>
      <c r="B4" s="947" t="s">
        <v>1106</v>
      </c>
      <c r="C4" s="946"/>
      <c r="D4" s="946"/>
      <c r="E4" s="946"/>
      <c r="F4" s="946"/>
      <c r="G4" s="946"/>
      <c r="H4" s="946"/>
      <c r="I4" s="946"/>
    </row>
    <row r="5" spans="1:11" ht="40.5" customHeight="1">
      <c r="A5" s="946"/>
      <c r="B5" s="1423" t="s">
        <v>1107</v>
      </c>
      <c r="C5" s="1423" t="s">
        <v>57</v>
      </c>
      <c r="D5" s="1423" t="s">
        <v>2092</v>
      </c>
      <c r="E5" s="1423"/>
      <c r="F5" s="1423"/>
      <c r="G5" s="1423"/>
      <c r="H5" s="1423" t="s">
        <v>2093</v>
      </c>
      <c r="I5" s="1423" t="s">
        <v>2094</v>
      </c>
      <c r="J5" s="1423" t="s">
        <v>2095</v>
      </c>
      <c r="K5" s="1423" t="s">
        <v>2096</v>
      </c>
    </row>
    <row r="6" spans="1:11" ht="15" thickBot="1">
      <c r="A6" s="946"/>
      <c r="B6" s="1424"/>
      <c r="C6" s="1424"/>
      <c r="D6" s="948" t="s">
        <v>2097</v>
      </c>
      <c r="E6" s="948" t="s">
        <v>2098</v>
      </c>
      <c r="F6" s="948" t="s">
        <v>41</v>
      </c>
      <c r="G6" s="948" t="s">
        <v>2099</v>
      </c>
      <c r="H6" s="1424"/>
      <c r="I6" s="1424"/>
      <c r="J6" s="1424"/>
      <c r="K6" s="1424"/>
    </row>
    <row r="7" spans="1:11" ht="15" thickTop="1">
      <c r="A7" s="946"/>
      <c r="B7" s="949" t="s">
        <v>322</v>
      </c>
      <c r="C7" s="949" t="s">
        <v>76</v>
      </c>
      <c r="D7" s="957">
        <v>3181227.56</v>
      </c>
      <c r="E7" s="957">
        <f>54372154.07+1505886.51+1309531.95+627989.68+53192.27</f>
        <v>57868754.480000004</v>
      </c>
      <c r="F7" s="957">
        <f>47636921.15+4014.37+258506.19+715157.7+1502372.52+243374.18+735791.44+563057.72+340402.32+68681.33+48308.45+1951747.47+150793.95</f>
        <v>54219128.789999999</v>
      </c>
      <c r="G7" s="957">
        <f>1586580.19+1816876.85</f>
        <v>3403457.04</v>
      </c>
      <c r="H7" s="957">
        <f t="shared" ref="H7:H17" si="0">SUM(D7:G7)</f>
        <v>118672567.87000002</v>
      </c>
      <c r="I7" s="957">
        <f t="shared" ref="I7:I17" si="1">SUM(K7:L7)</f>
        <v>0</v>
      </c>
      <c r="J7" s="957">
        <v>118521773.92</v>
      </c>
      <c r="K7" s="950"/>
    </row>
    <row r="8" spans="1:11" ht="14">
      <c r="A8" s="946"/>
      <c r="B8" s="951" t="s">
        <v>323</v>
      </c>
      <c r="C8" s="951" t="s">
        <v>76</v>
      </c>
      <c r="D8" s="958"/>
      <c r="E8" s="958">
        <v>915647</v>
      </c>
      <c r="F8" s="958">
        <v>1568794</v>
      </c>
      <c r="G8" s="958"/>
      <c r="H8" s="958">
        <f t="shared" si="0"/>
        <v>2484441</v>
      </c>
      <c r="I8" s="958">
        <f t="shared" si="1"/>
        <v>0</v>
      </c>
      <c r="J8" s="958">
        <v>2484441</v>
      </c>
      <c r="K8" s="952"/>
    </row>
    <row r="9" spans="1:11" ht="14">
      <c r="A9" s="946"/>
      <c r="B9" s="949" t="s">
        <v>324</v>
      </c>
      <c r="C9" s="949" t="s">
        <v>76</v>
      </c>
      <c r="D9" s="957"/>
      <c r="E9" s="957">
        <v>4601178</v>
      </c>
      <c r="F9" s="957">
        <v>4930859</v>
      </c>
      <c r="G9" s="957"/>
      <c r="H9" s="957">
        <f t="shared" si="0"/>
        <v>9532037</v>
      </c>
      <c r="I9" s="957">
        <f t="shared" si="1"/>
        <v>0</v>
      </c>
      <c r="J9" s="957">
        <v>9532037</v>
      </c>
      <c r="K9" s="950"/>
    </row>
    <row r="10" spans="1:11" ht="14">
      <c r="A10" s="946"/>
      <c r="B10" s="951" t="s">
        <v>354</v>
      </c>
      <c r="C10" s="951" t="s">
        <v>1256</v>
      </c>
      <c r="D10" s="958">
        <v>98576.16</v>
      </c>
      <c r="E10" s="958">
        <f>264328.08+6718168.45+195648.97+880447.27</f>
        <v>8058592.7699999996</v>
      </c>
      <c r="F10" s="958">
        <f>25376436.71+2741782.04</f>
        <v>28118218.75</v>
      </c>
      <c r="G10" s="958">
        <v>3477272.5</v>
      </c>
      <c r="H10" s="958">
        <f t="shared" si="0"/>
        <v>39752660.18</v>
      </c>
      <c r="I10" s="958">
        <f t="shared" si="1"/>
        <v>0</v>
      </c>
      <c r="J10" s="958">
        <v>39752660.18</v>
      </c>
      <c r="K10" s="952"/>
    </row>
    <row r="11" spans="1:11" ht="14">
      <c r="A11" s="946"/>
      <c r="B11" s="949" t="s">
        <v>135</v>
      </c>
      <c r="C11" s="949" t="s">
        <v>1257</v>
      </c>
      <c r="D11" s="957"/>
      <c r="E11" s="957">
        <v>416474</v>
      </c>
      <c r="F11" s="957">
        <v>5079763</v>
      </c>
      <c r="G11" s="957"/>
      <c r="H11" s="957">
        <f t="shared" si="0"/>
        <v>5496237</v>
      </c>
      <c r="I11" s="957">
        <f t="shared" si="1"/>
        <v>0</v>
      </c>
      <c r="J11" s="957">
        <v>5496237</v>
      </c>
      <c r="K11" s="950"/>
    </row>
    <row r="12" spans="1:11" ht="14">
      <c r="A12" s="946"/>
      <c r="B12" s="951" t="s">
        <v>99</v>
      </c>
      <c r="C12" s="951" t="s">
        <v>1258</v>
      </c>
      <c r="D12" s="958">
        <v>427355.11</v>
      </c>
      <c r="E12" s="958"/>
      <c r="F12" s="958">
        <v>1416845.23</v>
      </c>
      <c r="G12" s="958">
        <v>-113034.79</v>
      </c>
      <c r="H12" s="958">
        <f t="shared" si="0"/>
        <v>1731165.5499999998</v>
      </c>
      <c r="I12" s="958">
        <f t="shared" si="1"/>
        <v>0</v>
      </c>
      <c r="J12" s="958">
        <v>1731165.5499999998</v>
      </c>
      <c r="K12" s="952"/>
    </row>
    <row r="13" spans="1:11" ht="14">
      <c r="A13" s="946"/>
      <c r="B13" s="949" t="s">
        <v>326</v>
      </c>
      <c r="C13" s="949" t="s">
        <v>1258</v>
      </c>
      <c r="D13" s="957">
        <v>778554.88</v>
      </c>
      <c r="E13" s="957"/>
      <c r="F13" s="957">
        <v>5660524.2300000004</v>
      </c>
      <c r="G13" s="957">
        <v>-934917.84</v>
      </c>
      <c r="H13" s="957">
        <f t="shared" si="0"/>
        <v>5504161.2700000005</v>
      </c>
      <c r="I13" s="957">
        <f t="shared" si="1"/>
        <v>0</v>
      </c>
      <c r="J13" s="957">
        <v>5504161.2700000005</v>
      </c>
      <c r="K13" s="950"/>
    </row>
    <row r="14" spans="1:11" ht="14">
      <c r="A14" s="946"/>
      <c r="B14" s="951" t="s">
        <v>327</v>
      </c>
      <c r="C14" s="951" t="s">
        <v>1258</v>
      </c>
      <c r="D14" s="958"/>
      <c r="E14" s="958">
        <v>10878001</v>
      </c>
      <c r="F14" s="958">
        <v>2230908</v>
      </c>
      <c r="G14" s="958"/>
      <c r="H14" s="958">
        <f t="shared" si="0"/>
        <v>13108909</v>
      </c>
      <c r="I14" s="958">
        <f t="shared" si="1"/>
        <v>0</v>
      </c>
      <c r="J14" s="958">
        <v>13108909</v>
      </c>
      <c r="K14" s="952"/>
    </row>
    <row r="15" spans="1:11" ht="14">
      <c r="A15" s="946"/>
      <c r="B15" s="949" t="s">
        <v>120</v>
      </c>
      <c r="C15" s="949" t="s">
        <v>1258</v>
      </c>
      <c r="D15" s="957"/>
      <c r="E15" s="957">
        <v>13516134.449999999</v>
      </c>
      <c r="F15" s="957">
        <v>4774408.9400000004</v>
      </c>
      <c r="G15" s="957"/>
      <c r="H15" s="957">
        <f t="shared" si="0"/>
        <v>18290543.390000001</v>
      </c>
      <c r="I15" s="957">
        <f t="shared" si="1"/>
        <v>0</v>
      </c>
      <c r="J15" s="957">
        <v>18290543.390000001</v>
      </c>
      <c r="K15" s="950"/>
    </row>
    <row r="16" spans="1:11" ht="14">
      <c r="A16" s="946"/>
      <c r="B16" s="951" t="s">
        <v>131</v>
      </c>
      <c r="C16" s="951" t="s">
        <v>1259</v>
      </c>
      <c r="D16" s="958"/>
      <c r="E16" s="958"/>
      <c r="F16" s="958"/>
      <c r="G16" s="958"/>
      <c r="H16" s="958">
        <f t="shared" si="0"/>
        <v>0</v>
      </c>
      <c r="I16" s="958">
        <f t="shared" si="1"/>
        <v>0</v>
      </c>
      <c r="J16" s="958"/>
      <c r="K16" s="952"/>
    </row>
    <row r="17" spans="1:11" ht="14">
      <c r="A17" s="946"/>
      <c r="B17" s="949" t="s">
        <v>117</v>
      </c>
      <c r="C17" s="949" t="s">
        <v>13</v>
      </c>
      <c r="D17" s="957"/>
      <c r="E17" s="957"/>
      <c r="F17" s="957"/>
      <c r="G17" s="957"/>
      <c r="H17" s="957">
        <f t="shared" si="0"/>
        <v>0</v>
      </c>
      <c r="I17" s="957">
        <f t="shared" si="1"/>
        <v>0</v>
      </c>
      <c r="J17" s="957"/>
      <c r="K17" s="950"/>
    </row>
    <row r="18" spans="1:11" ht="14">
      <c r="A18" s="946"/>
      <c r="B18" s="951" t="s">
        <v>1260</v>
      </c>
      <c r="C18" s="951"/>
      <c r="D18" s="958"/>
      <c r="E18" s="958"/>
      <c r="F18" s="958"/>
      <c r="G18" s="958"/>
      <c r="H18" s="958"/>
      <c r="I18" s="958"/>
      <c r="J18" s="958"/>
      <c r="K18" s="952"/>
    </row>
    <row r="19" spans="1:11" ht="14">
      <c r="A19" s="946"/>
      <c r="B19" s="953" t="s">
        <v>185</v>
      </c>
      <c r="C19" s="954"/>
      <c r="D19" s="959">
        <f t="shared" ref="D19:K19" si="2">SUM(D7:D17)</f>
        <v>4485713.71</v>
      </c>
      <c r="E19" s="959">
        <f t="shared" si="2"/>
        <v>96254781.700000003</v>
      </c>
      <c r="F19" s="959">
        <f t="shared" si="2"/>
        <v>107999449.94</v>
      </c>
      <c r="G19" s="959">
        <f t="shared" si="2"/>
        <v>5832776.9100000001</v>
      </c>
      <c r="H19" s="959">
        <f t="shared" si="2"/>
        <v>214572722.26000005</v>
      </c>
      <c r="I19" s="959">
        <f t="shared" si="2"/>
        <v>0</v>
      </c>
      <c r="J19" s="959">
        <f t="shared" si="2"/>
        <v>214421928.31</v>
      </c>
      <c r="K19" s="954">
        <f t="shared" si="2"/>
        <v>0</v>
      </c>
    </row>
    <row r="21" spans="1:11">
      <c r="H21" s="955"/>
    </row>
    <row r="23" spans="1:11">
      <c r="B23" s="947" t="s">
        <v>1115</v>
      </c>
      <c r="C23" s="946"/>
    </row>
    <row r="24" spans="1:11" ht="39" customHeight="1">
      <c r="B24" s="1423" t="s">
        <v>1107</v>
      </c>
      <c r="C24" s="1423" t="s">
        <v>57</v>
      </c>
      <c r="D24" s="1423" t="s">
        <v>2092</v>
      </c>
      <c r="E24" s="1423"/>
      <c r="F24" s="1423"/>
      <c r="G24" s="1423"/>
      <c r="H24" s="1423" t="s">
        <v>2093</v>
      </c>
      <c r="I24" s="1423" t="s">
        <v>2094</v>
      </c>
      <c r="J24" s="1423" t="s">
        <v>2095</v>
      </c>
      <c r="K24" s="1423" t="s">
        <v>2096</v>
      </c>
    </row>
    <row r="25" spans="1:11" ht="15" thickBot="1">
      <c r="B25" s="1424"/>
      <c r="C25" s="1424"/>
      <c r="D25" s="948" t="s">
        <v>2097</v>
      </c>
      <c r="E25" s="948" t="s">
        <v>2098</v>
      </c>
      <c r="F25" s="948" t="s">
        <v>41</v>
      </c>
      <c r="G25" s="948" t="s">
        <v>2099</v>
      </c>
      <c r="H25" s="1424"/>
      <c r="I25" s="1424"/>
      <c r="J25" s="1424"/>
      <c r="K25" s="1424"/>
    </row>
    <row r="26" spans="1:11" ht="18" customHeight="1" thickTop="1">
      <c r="B26" s="949" t="s">
        <v>120</v>
      </c>
      <c r="C26" s="949" t="s">
        <v>1258</v>
      </c>
      <c r="D26" s="950"/>
      <c r="E26" s="950"/>
      <c r="F26" s="950"/>
      <c r="G26" s="950"/>
      <c r="H26" s="960"/>
      <c r="I26" s="960">
        <v>16027949227</v>
      </c>
      <c r="J26" s="950"/>
      <c r="K26" s="950"/>
    </row>
    <row r="27" spans="1:11" ht="17.25" customHeight="1">
      <c r="B27" s="951" t="s">
        <v>131</v>
      </c>
      <c r="C27" s="951" t="s">
        <v>1259</v>
      </c>
      <c r="D27" s="952"/>
      <c r="E27" s="952"/>
      <c r="F27" s="952"/>
      <c r="G27" s="952"/>
      <c r="H27" s="961">
        <v>635686.132999997</v>
      </c>
      <c r="I27" s="961"/>
      <c r="J27" s="952"/>
      <c r="K27" s="952"/>
    </row>
    <row r="28" spans="1:11" ht="14">
      <c r="A28" s="946"/>
      <c r="B28" s="953" t="s">
        <v>185</v>
      </c>
      <c r="C28" s="954"/>
      <c r="D28" s="954">
        <f t="shared" ref="D28:E28" si="3">SUM(D26:D27)</f>
        <v>0</v>
      </c>
      <c r="E28" s="954">
        <f t="shared" si="3"/>
        <v>0</v>
      </c>
      <c r="F28" s="954"/>
      <c r="G28" s="954"/>
      <c r="H28" s="962">
        <f>+H27</f>
        <v>635686.132999997</v>
      </c>
      <c r="I28" s="962">
        <f>+I26</f>
        <v>16027949227</v>
      </c>
      <c r="J28" s="954"/>
      <c r="K28" s="954"/>
    </row>
    <row r="29" spans="1:11">
      <c r="B29" s="946"/>
      <c r="C29" s="946"/>
      <c r="I29" s="956"/>
    </row>
    <row r="30" spans="1:11">
      <c r="B30" s="946"/>
      <c r="C30" s="946"/>
    </row>
    <row r="31" spans="1:11">
      <c r="B31" s="947" t="s">
        <v>1114</v>
      </c>
      <c r="C31" s="946"/>
    </row>
    <row r="32" spans="1:11" ht="15" customHeight="1">
      <c r="B32" s="1423" t="s">
        <v>1107</v>
      </c>
      <c r="C32" s="1423" t="s">
        <v>57</v>
      </c>
      <c r="D32" s="1423" t="s">
        <v>2092</v>
      </c>
      <c r="E32" s="1423"/>
      <c r="F32" s="1423"/>
      <c r="G32" s="1423"/>
      <c r="H32" s="1423" t="s">
        <v>2093</v>
      </c>
      <c r="I32" s="1423" t="s">
        <v>2094</v>
      </c>
      <c r="J32" s="1423" t="s">
        <v>2095</v>
      </c>
      <c r="K32" s="1423" t="s">
        <v>2096</v>
      </c>
    </row>
    <row r="33" spans="2:11" ht="39" customHeight="1" thickBot="1">
      <c r="B33" s="1424"/>
      <c r="C33" s="1424"/>
      <c r="D33" s="948" t="s">
        <v>2097</v>
      </c>
      <c r="E33" s="948" t="s">
        <v>2098</v>
      </c>
      <c r="F33" s="948" t="s">
        <v>41</v>
      </c>
      <c r="G33" s="948" t="s">
        <v>2099</v>
      </c>
      <c r="H33" s="1424"/>
      <c r="I33" s="1424"/>
      <c r="J33" s="1424"/>
      <c r="K33" s="1424"/>
    </row>
    <row r="34" spans="2:11" ht="15" thickTop="1">
      <c r="B34" s="951" t="s">
        <v>120</v>
      </c>
      <c r="C34" s="951" t="s">
        <v>1258</v>
      </c>
      <c r="D34" s="952"/>
      <c r="E34" s="952"/>
      <c r="F34" s="952"/>
      <c r="G34" s="952"/>
      <c r="H34" s="952"/>
      <c r="I34" s="952"/>
      <c r="J34" s="961">
        <v>9840282841</v>
      </c>
      <c r="K34" s="952"/>
    </row>
    <row r="35" spans="2:11" ht="14">
      <c r="B35" s="953" t="s">
        <v>185</v>
      </c>
      <c r="C35" s="954"/>
      <c r="D35" s="954">
        <f t="shared" ref="D35:K35" si="4">SUM(D34)</f>
        <v>0</v>
      </c>
      <c r="E35" s="954">
        <f t="shared" si="4"/>
        <v>0</v>
      </c>
      <c r="F35" s="954">
        <f t="shared" si="4"/>
        <v>0</v>
      </c>
      <c r="G35" s="954">
        <f t="shared" si="4"/>
        <v>0</v>
      </c>
      <c r="H35" s="954">
        <f t="shared" si="4"/>
        <v>0</v>
      </c>
      <c r="I35" s="954">
        <f t="shared" si="4"/>
        <v>0</v>
      </c>
      <c r="J35" s="962">
        <f t="shared" si="4"/>
        <v>9840282841</v>
      </c>
      <c r="K35" s="954">
        <f t="shared" si="4"/>
        <v>0</v>
      </c>
    </row>
  </sheetData>
  <mergeCells count="21">
    <mergeCell ref="K5:K6"/>
    <mergeCell ref="B24:B25"/>
    <mergeCell ref="C24:C25"/>
    <mergeCell ref="D24:G24"/>
    <mergeCell ref="H24:H25"/>
    <mergeCell ref="I24:I25"/>
    <mergeCell ref="J24:J25"/>
    <mergeCell ref="K24:K25"/>
    <mergeCell ref="B5:B6"/>
    <mergeCell ref="C5:C6"/>
    <mergeCell ref="D5:G5"/>
    <mergeCell ref="H5:H6"/>
    <mergeCell ref="I5:I6"/>
    <mergeCell ref="J5:J6"/>
    <mergeCell ref="K32:K33"/>
    <mergeCell ref="B32:B33"/>
    <mergeCell ref="C32:C33"/>
    <mergeCell ref="D32:G32"/>
    <mergeCell ref="H32:H33"/>
    <mergeCell ref="I32:I33"/>
    <mergeCell ref="J32:J33"/>
  </mergeCells>
  <pageMargins left="0.31496062992125984" right="0.31496062992125984" top="0.35433070866141736" bottom="0.35433070866141736" header="0.31496062992125984" footer="0.31496062992125984"/>
  <pageSetup paperSize="9" scale="7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A8CB-AD45-994F-8EB5-65C778D326F4}">
  <dimension ref="A1:I37"/>
  <sheetViews>
    <sheetView showGridLines="0" topLeftCell="A4" workbookViewId="0">
      <selection activeCell="F5" sqref="F5"/>
    </sheetView>
  </sheetViews>
  <sheetFormatPr baseColWidth="10" defaultColWidth="8.33203125" defaultRowHeight="13"/>
  <cols>
    <col min="1" max="1" width="20.83203125" style="945" customWidth="1"/>
    <col min="2" max="2" width="14" style="985" customWidth="1"/>
    <col min="3" max="3" width="12.33203125" style="985" customWidth="1"/>
    <col min="4" max="4" width="25" style="985" bestFit="1" customWidth="1"/>
    <col min="5" max="5" width="9.6640625" style="985" customWidth="1"/>
    <col min="6" max="6" width="19.6640625" style="985" customWidth="1"/>
    <col min="7" max="7" width="14.5" style="945" customWidth="1"/>
    <col min="8" max="8" width="15.6640625" style="945" customWidth="1"/>
    <col min="9" max="9" width="16.33203125" style="945" customWidth="1"/>
    <col min="10" max="16384" width="8.33203125" style="945"/>
  </cols>
  <sheetData>
    <row r="1" spans="1:9">
      <c r="A1" s="963" t="s">
        <v>2045</v>
      </c>
      <c r="B1" s="964"/>
      <c r="C1" s="964"/>
      <c r="D1" s="964"/>
      <c r="E1" s="964"/>
      <c r="F1" s="963"/>
      <c r="G1" s="963"/>
      <c r="H1" s="963"/>
      <c r="I1" s="963"/>
    </row>
    <row r="2" spans="1:9">
      <c r="A2" s="946"/>
      <c r="B2" s="965"/>
      <c r="C2" s="965"/>
      <c r="D2" s="965"/>
      <c r="E2" s="965"/>
      <c r="F2" s="965"/>
      <c r="G2" s="946"/>
      <c r="H2" s="946"/>
    </row>
    <row r="3" spans="1:9" ht="13.25" customHeight="1">
      <c r="A3" s="1425" t="s">
        <v>2124</v>
      </c>
      <c r="B3" s="1425" t="s">
        <v>2125</v>
      </c>
      <c r="C3" s="1425" t="s">
        <v>2127</v>
      </c>
      <c r="D3" s="1425"/>
      <c r="E3" s="1425"/>
      <c r="F3" s="1425"/>
      <c r="G3" s="1425" t="s">
        <v>2128</v>
      </c>
      <c r="H3" s="1425" t="s">
        <v>2129</v>
      </c>
      <c r="I3" s="1425" t="s">
        <v>2130</v>
      </c>
    </row>
    <row r="4" spans="1:9" ht="56">
      <c r="A4" s="1425"/>
      <c r="B4" s="1425"/>
      <c r="C4" s="966" t="s">
        <v>2131</v>
      </c>
      <c r="D4" s="966" t="s">
        <v>2133</v>
      </c>
      <c r="E4" s="966" t="s">
        <v>2134</v>
      </c>
      <c r="F4" s="966" t="s">
        <v>2135</v>
      </c>
      <c r="G4" s="1425"/>
      <c r="H4" s="1425"/>
      <c r="I4" s="1425"/>
    </row>
    <row r="5" spans="1:9">
      <c r="A5" s="967" t="s">
        <v>1569</v>
      </c>
      <c r="B5" s="968" t="s">
        <v>358</v>
      </c>
      <c r="C5" s="969">
        <v>44168</v>
      </c>
      <c r="D5" s="968" t="s">
        <v>2185</v>
      </c>
      <c r="E5" s="968" t="s">
        <v>349</v>
      </c>
      <c r="F5" s="968" t="s">
        <v>2186</v>
      </c>
      <c r="G5" s="970">
        <v>836706</v>
      </c>
      <c r="H5" s="970">
        <v>45954403.638000011</v>
      </c>
      <c r="I5" s="970"/>
    </row>
    <row r="6" spans="1:9">
      <c r="A6" s="971" t="s">
        <v>1571</v>
      </c>
      <c r="B6" s="972" t="s">
        <v>355</v>
      </c>
      <c r="C6" s="973">
        <v>44187</v>
      </c>
      <c r="D6" s="972" t="s">
        <v>2187</v>
      </c>
      <c r="E6" s="972" t="s">
        <v>354</v>
      </c>
      <c r="F6" s="972" t="s">
        <v>2186</v>
      </c>
      <c r="G6" s="974">
        <v>622155</v>
      </c>
      <c r="H6" s="974">
        <v>39377434.260000005</v>
      </c>
      <c r="I6" s="974"/>
    </row>
    <row r="7" spans="1:9">
      <c r="A7" s="967" t="s">
        <v>360</v>
      </c>
      <c r="B7" s="968" t="s">
        <v>364</v>
      </c>
      <c r="C7" s="969">
        <v>44187</v>
      </c>
      <c r="D7" s="968" t="s">
        <v>2188</v>
      </c>
      <c r="E7" s="968" t="s">
        <v>326</v>
      </c>
      <c r="F7" s="968" t="s">
        <v>2186</v>
      </c>
      <c r="G7" s="970">
        <v>146043</v>
      </c>
      <c r="H7" s="970">
        <v>8375858.1359999999</v>
      </c>
      <c r="I7" s="970"/>
    </row>
    <row r="8" spans="1:9">
      <c r="A8" s="971" t="s">
        <v>1313</v>
      </c>
      <c r="B8" s="972" t="s">
        <v>357</v>
      </c>
      <c r="C8" s="973">
        <v>44187</v>
      </c>
      <c r="D8" s="972" t="s">
        <v>2189</v>
      </c>
      <c r="E8" s="972" t="s">
        <v>349</v>
      </c>
      <c r="F8" s="972" t="s">
        <v>2186</v>
      </c>
      <c r="G8" s="974">
        <v>877467</v>
      </c>
      <c r="H8" s="974">
        <v>54308187.564000003</v>
      </c>
      <c r="I8" s="974"/>
    </row>
    <row r="9" spans="1:9">
      <c r="A9" s="967" t="s">
        <v>1571</v>
      </c>
      <c r="B9" s="968" t="s">
        <v>355</v>
      </c>
      <c r="C9" s="969">
        <v>44218</v>
      </c>
      <c r="D9" s="968" t="s">
        <v>2190</v>
      </c>
      <c r="E9" s="968" t="s">
        <v>354</v>
      </c>
      <c r="F9" s="968" t="s">
        <v>2186</v>
      </c>
      <c r="G9" s="970">
        <v>642470</v>
      </c>
      <c r="H9" s="970">
        <v>42271956.120000005</v>
      </c>
      <c r="I9" s="970"/>
    </row>
    <row r="10" spans="1:9">
      <c r="A10" s="971" t="s">
        <v>1313</v>
      </c>
      <c r="B10" s="972" t="s">
        <v>357</v>
      </c>
      <c r="C10" s="973">
        <v>44218</v>
      </c>
      <c r="D10" s="972" t="s">
        <v>2191</v>
      </c>
      <c r="E10" s="972" t="s">
        <v>349</v>
      </c>
      <c r="F10" s="972" t="s">
        <v>2186</v>
      </c>
      <c r="G10" s="974">
        <v>873319</v>
      </c>
      <c r="H10" s="974">
        <v>56701109.394000009</v>
      </c>
      <c r="I10" s="974"/>
    </row>
    <row r="11" spans="1:9">
      <c r="A11" s="967" t="s">
        <v>1571</v>
      </c>
      <c r="B11" s="968" t="s">
        <v>355</v>
      </c>
      <c r="C11" s="969">
        <v>44252</v>
      </c>
      <c r="D11" s="968" t="s">
        <v>2192</v>
      </c>
      <c r="E11" s="968" t="s">
        <v>354</v>
      </c>
      <c r="F11" s="968" t="s">
        <v>2186</v>
      </c>
      <c r="G11" s="970">
        <v>629783</v>
      </c>
      <c r="H11" s="970">
        <v>40448442.957999997</v>
      </c>
      <c r="I11" s="970"/>
    </row>
    <row r="12" spans="1:9">
      <c r="A12" s="971" t="s">
        <v>1315</v>
      </c>
      <c r="B12" s="972" t="s">
        <v>358</v>
      </c>
      <c r="C12" s="973">
        <v>44252</v>
      </c>
      <c r="D12" s="972" t="s">
        <v>2193</v>
      </c>
      <c r="E12" s="972" t="s">
        <v>349</v>
      </c>
      <c r="F12" s="972" t="s">
        <v>2186</v>
      </c>
      <c r="G12" s="974">
        <v>879781</v>
      </c>
      <c r="H12" s="974">
        <v>56056126.196000002</v>
      </c>
      <c r="I12" s="974"/>
    </row>
    <row r="13" spans="1:9">
      <c r="A13" s="967" t="s">
        <v>360</v>
      </c>
      <c r="B13" s="968" t="s">
        <v>364</v>
      </c>
      <c r="C13" s="969">
        <v>44292</v>
      </c>
      <c r="D13" s="968" t="s">
        <v>2194</v>
      </c>
      <c r="E13" s="968" t="s">
        <v>326</v>
      </c>
      <c r="F13" s="968" t="s">
        <v>2186</v>
      </c>
      <c r="G13" s="970">
        <v>148548</v>
      </c>
      <c r="H13" s="970">
        <v>9448544.0879999995</v>
      </c>
      <c r="I13" s="970"/>
    </row>
    <row r="14" spans="1:9">
      <c r="A14" s="971" t="s">
        <v>1315</v>
      </c>
      <c r="B14" s="972" t="s">
        <v>364</v>
      </c>
      <c r="C14" s="973">
        <v>44320</v>
      </c>
      <c r="D14" s="972" t="s">
        <v>2195</v>
      </c>
      <c r="E14" s="972" t="s">
        <v>349</v>
      </c>
      <c r="F14" s="972" t="s">
        <v>2186</v>
      </c>
      <c r="G14" s="974">
        <v>785801</v>
      </c>
      <c r="H14" s="974">
        <v>56587101.611999996</v>
      </c>
      <c r="I14" s="974"/>
    </row>
    <row r="15" spans="1:9">
      <c r="A15" s="967" t="s">
        <v>1321</v>
      </c>
      <c r="B15" s="968" t="s">
        <v>1581</v>
      </c>
      <c r="C15" s="969">
        <v>44320</v>
      </c>
      <c r="D15" s="968" t="s">
        <v>2196</v>
      </c>
      <c r="E15" s="968" t="s">
        <v>354</v>
      </c>
      <c r="F15" s="968" t="s">
        <v>2186</v>
      </c>
      <c r="G15" s="970">
        <v>631321</v>
      </c>
      <c r="H15" s="970">
        <v>45753095.511999995</v>
      </c>
      <c r="I15" s="970"/>
    </row>
    <row r="16" spans="1:9">
      <c r="A16" s="971" t="s">
        <v>1305</v>
      </c>
      <c r="B16" s="972" t="s">
        <v>1306</v>
      </c>
      <c r="C16" s="973">
        <v>44350</v>
      </c>
      <c r="D16" s="972" t="s">
        <v>2197</v>
      </c>
      <c r="E16" s="972" t="s">
        <v>349</v>
      </c>
      <c r="F16" s="972" t="s">
        <v>2186</v>
      </c>
      <c r="G16" s="974">
        <v>871567</v>
      </c>
      <c r="H16" s="974">
        <v>65419819.019999996</v>
      </c>
      <c r="I16" s="974"/>
    </row>
    <row r="17" spans="1:9">
      <c r="A17" s="967" t="s">
        <v>1313</v>
      </c>
      <c r="B17" s="968" t="s">
        <v>357</v>
      </c>
      <c r="C17" s="969">
        <v>44372</v>
      </c>
      <c r="D17" s="968" t="s">
        <v>2198</v>
      </c>
      <c r="E17" s="968" t="s">
        <v>349</v>
      </c>
      <c r="F17" s="968" t="s">
        <v>2186</v>
      </c>
      <c r="G17" s="970">
        <v>822380</v>
      </c>
      <c r="H17" s="970">
        <v>57995059.980000012</v>
      </c>
      <c r="I17" s="970"/>
    </row>
    <row r="18" spans="1:9">
      <c r="A18" s="971" t="s">
        <v>356</v>
      </c>
      <c r="B18" s="972" t="s">
        <v>1309</v>
      </c>
      <c r="C18" s="973">
        <v>44372</v>
      </c>
      <c r="D18" s="972" t="s">
        <v>2199</v>
      </c>
      <c r="E18" s="972" t="s">
        <v>354</v>
      </c>
      <c r="F18" s="972" t="s">
        <v>2186</v>
      </c>
      <c r="G18" s="974">
        <v>622199</v>
      </c>
      <c r="H18" s="974">
        <v>43815875.779000007</v>
      </c>
      <c r="I18" s="974"/>
    </row>
    <row r="19" spans="1:9">
      <c r="A19" s="967" t="s">
        <v>360</v>
      </c>
      <c r="B19" s="968" t="s">
        <v>364</v>
      </c>
      <c r="C19" s="969">
        <v>44373</v>
      </c>
      <c r="D19" s="968" t="s">
        <v>2200</v>
      </c>
      <c r="E19" s="968" t="s">
        <v>326</v>
      </c>
      <c r="F19" s="968" t="s">
        <v>2186</v>
      </c>
      <c r="G19" s="970">
        <v>154756</v>
      </c>
      <c r="H19" s="970">
        <v>10082508.155999999</v>
      </c>
      <c r="I19" s="970"/>
    </row>
    <row r="20" spans="1:9">
      <c r="A20" s="971" t="s">
        <v>1315</v>
      </c>
      <c r="B20" s="972" t="s">
        <v>357</v>
      </c>
      <c r="C20" s="973">
        <v>44407</v>
      </c>
      <c r="D20" s="972" t="s">
        <v>2201</v>
      </c>
      <c r="E20" s="972" t="s">
        <v>349</v>
      </c>
      <c r="F20" s="972" t="s">
        <v>2186</v>
      </c>
      <c r="G20" s="974">
        <v>872205</v>
      </c>
      <c r="H20" s="974">
        <v>63493035.18</v>
      </c>
      <c r="I20" s="974"/>
    </row>
    <row r="21" spans="1:9">
      <c r="A21" s="967" t="s">
        <v>356</v>
      </c>
      <c r="B21" s="968" t="s">
        <v>1309</v>
      </c>
      <c r="C21" s="969">
        <v>44407</v>
      </c>
      <c r="D21" s="968" t="s">
        <v>2202</v>
      </c>
      <c r="E21" s="968" t="s">
        <v>354</v>
      </c>
      <c r="F21" s="968" t="s">
        <v>2186</v>
      </c>
      <c r="G21" s="970">
        <v>610102</v>
      </c>
      <c r="H21" s="970">
        <v>44894965.772</v>
      </c>
      <c r="I21" s="970"/>
    </row>
    <row r="22" spans="1:9">
      <c r="A22" s="971" t="s">
        <v>1313</v>
      </c>
      <c r="B22" s="972" t="s">
        <v>357</v>
      </c>
      <c r="C22" s="973">
        <v>44439</v>
      </c>
      <c r="D22" s="972" t="s">
        <v>2203</v>
      </c>
      <c r="E22" s="972" t="s">
        <v>349</v>
      </c>
      <c r="F22" s="972" t="s">
        <v>2186</v>
      </c>
      <c r="G22" s="974">
        <v>877686</v>
      </c>
      <c r="H22" s="974">
        <v>73122653.717999995</v>
      </c>
      <c r="I22" s="974"/>
    </row>
    <row r="23" spans="1:9">
      <c r="A23" s="967" t="s">
        <v>356</v>
      </c>
      <c r="B23" s="968" t="s">
        <v>1309</v>
      </c>
      <c r="C23" s="969">
        <v>44439</v>
      </c>
      <c r="D23" s="968" t="s">
        <v>2204</v>
      </c>
      <c r="E23" s="968" t="s">
        <v>354</v>
      </c>
      <c r="F23" s="968" t="s">
        <v>2186</v>
      </c>
      <c r="G23" s="970">
        <v>610453</v>
      </c>
      <c r="H23" s="970">
        <v>50162754.368999995</v>
      </c>
      <c r="I23" s="970"/>
    </row>
    <row r="24" spans="1:9">
      <c r="A24" s="971" t="s">
        <v>1305</v>
      </c>
      <c r="B24" s="972" t="s">
        <v>357</v>
      </c>
      <c r="C24" s="973">
        <v>44476</v>
      </c>
      <c r="D24" s="972" t="s">
        <v>2205</v>
      </c>
      <c r="E24" s="972" t="s">
        <v>349</v>
      </c>
      <c r="F24" s="972" t="s">
        <v>2186</v>
      </c>
      <c r="G24" s="974">
        <v>873244</v>
      </c>
      <c r="H24" s="974">
        <v>70855891.404000014</v>
      </c>
      <c r="I24" s="974"/>
    </row>
    <row r="25" spans="1:9">
      <c r="A25" s="967" t="s">
        <v>1593</v>
      </c>
      <c r="B25" s="968" t="s">
        <v>359</v>
      </c>
      <c r="C25" s="969">
        <v>44476</v>
      </c>
      <c r="D25" s="968" t="s">
        <v>2206</v>
      </c>
      <c r="E25" s="968" t="s">
        <v>326</v>
      </c>
      <c r="F25" s="968" t="s">
        <v>2186</v>
      </c>
      <c r="G25" s="970">
        <v>137808</v>
      </c>
      <c r="H25" s="970">
        <v>9570214.3680000007</v>
      </c>
      <c r="I25" s="970"/>
    </row>
    <row r="26" spans="1:9">
      <c r="A26" s="971" t="s">
        <v>1315</v>
      </c>
      <c r="B26" s="972" t="s">
        <v>357</v>
      </c>
      <c r="C26" s="973">
        <v>44473</v>
      </c>
      <c r="D26" s="972" t="s">
        <v>2207</v>
      </c>
      <c r="E26" s="972" t="s">
        <v>349</v>
      </c>
      <c r="F26" s="972" t="s">
        <v>2186</v>
      </c>
      <c r="G26" s="974">
        <v>867098</v>
      </c>
      <c r="H26" s="974">
        <v>64317861.248000003</v>
      </c>
      <c r="I26" s="974"/>
    </row>
    <row r="27" spans="1:9">
      <c r="A27" s="967"/>
      <c r="B27" s="968"/>
      <c r="C27" s="969"/>
      <c r="D27" s="968"/>
      <c r="E27" s="968"/>
      <c r="F27" s="968"/>
      <c r="G27" s="970"/>
      <c r="H27" s="970"/>
      <c r="I27" s="970"/>
    </row>
    <row r="28" spans="1:9" ht="14">
      <c r="A28" s="975" t="s">
        <v>185</v>
      </c>
      <c r="B28" s="966"/>
      <c r="C28" s="966"/>
      <c r="D28" s="966"/>
      <c r="E28" s="966"/>
      <c r="F28" s="966"/>
      <c r="G28" s="976">
        <f>SUM(G5:G27)</f>
        <v>14392892</v>
      </c>
      <c r="H28" s="976">
        <f>SUM(H5:H27)</f>
        <v>1009012898.472</v>
      </c>
      <c r="I28" s="975"/>
    </row>
    <row r="29" spans="1:9" hidden="1">
      <c r="A29" s="977"/>
      <c r="B29" s="978"/>
      <c r="C29" s="978"/>
      <c r="D29" s="978"/>
      <c r="E29" s="978"/>
      <c r="F29" s="978"/>
      <c r="G29" s="979"/>
      <c r="H29" s="980"/>
      <c r="I29" s="980"/>
    </row>
    <row r="30" spans="1:9" hidden="1">
      <c r="A30" s="977"/>
      <c r="B30" s="978"/>
      <c r="C30" s="978"/>
      <c r="D30" s="978"/>
      <c r="E30" s="978"/>
      <c r="F30" s="978"/>
      <c r="G30" s="979"/>
      <c r="H30" s="980"/>
      <c r="I30" s="980"/>
    </row>
    <row r="31" spans="1:9" hidden="1">
      <c r="A31" s="977"/>
      <c r="B31" s="978"/>
      <c r="C31" s="978"/>
      <c r="D31" s="978"/>
      <c r="E31" s="978"/>
      <c r="F31" s="978"/>
      <c r="G31" s="979"/>
      <c r="H31" s="980"/>
      <c r="I31" s="980"/>
    </row>
    <row r="32" spans="1:9" hidden="1">
      <c r="A32" s="977"/>
      <c r="B32" s="978"/>
      <c r="C32" s="978"/>
      <c r="D32" s="978"/>
      <c r="E32" s="978"/>
      <c r="F32" s="978"/>
      <c r="G32" s="979"/>
      <c r="H32" s="980"/>
      <c r="I32" s="980"/>
    </row>
    <row r="33" spans="1:9" hidden="1">
      <c r="A33" s="977"/>
      <c r="B33" s="978"/>
      <c r="C33" s="978"/>
      <c r="D33" s="978"/>
      <c r="E33" s="978"/>
      <c r="F33" s="978"/>
      <c r="G33" s="979"/>
      <c r="H33" s="980"/>
      <c r="I33" s="980"/>
    </row>
    <row r="34" spans="1:9" hidden="1">
      <c r="A34" s="977"/>
      <c r="B34" s="978"/>
      <c r="C34" s="978"/>
      <c r="D34" s="978"/>
      <c r="E34" s="978"/>
      <c r="F34" s="978"/>
      <c r="G34" s="979"/>
      <c r="H34" s="980"/>
      <c r="I34" s="980"/>
    </row>
    <row r="35" spans="1:9" hidden="1">
      <c r="A35" s="977"/>
      <c r="B35" s="978"/>
      <c r="C35" s="978"/>
      <c r="D35" s="978"/>
      <c r="E35" s="978"/>
      <c r="F35" s="978"/>
      <c r="G35" s="979"/>
      <c r="H35" s="980"/>
      <c r="I35" s="980"/>
    </row>
    <row r="36" spans="1:9" ht="16.5" hidden="1" customHeight="1">
      <c r="A36" s="981"/>
      <c r="B36" s="982"/>
      <c r="C36" s="982"/>
      <c r="D36" s="982"/>
      <c r="E36" s="982"/>
      <c r="F36" s="982"/>
      <c r="G36" s="979"/>
      <c r="H36" s="983"/>
      <c r="I36" s="983"/>
    </row>
    <row r="37" spans="1:9" hidden="1">
      <c r="A37" s="984"/>
      <c r="G37" s="986"/>
      <c r="H37" s="986"/>
      <c r="I37" s="986"/>
    </row>
  </sheetData>
  <mergeCells count="6">
    <mergeCell ref="I3:I4"/>
    <mergeCell ref="A3:A4"/>
    <mergeCell ref="B3:B4"/>
    <mergeCell ref="C3:F3"/>
    <mergeCell ref="G3:G4"/>
    <mergeCell ref="H3: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9D32-2774-42EA-BA14-69CF1BB511AB}">
  <sheetPr codeName="Feuil3"/>
  <dimension ref="A2:F26"/>
  <sheetViews>
    <sheetView workbookViewId="0">
      <selection activeCell="D7" sqref="D7"/>
    </sheetView>
  </sheetViews>
  <sheetFormatPr baseColWidth="10" defaultColWidth="10.83203125" defaultRowHeight="15"/>
  <cols>
    <col min="1" max="1" width="2.83203125" style="403" bestFit="1" customWidth="1"/>
    <col min="2" max="2" width="59.1640625" style="403" customWidth="1"/>
    <col min="3" max="3" width="7.33203125" style="403" bestFit="1" customWidth="1"/>
    <col min="4" max="4" width="10.83203125" style="403"/>
    <col min="5" max="5" width="10.5" style="403" customWidth="1"/>
    <col min="6" max="6" width="5.83203125" style="403" bestFit="1" customWidth="1"/>
    <col min="7" max="16384" width="10.83203125" style="1"/>
  </cols>
  <sheetData>
    <row r="2" spans="1:6" ht="28" customHeight="1">
      <c r="A2" s="1045" t="s">
        <v>0</v>
      </c>
      <c r="B2" s="1045" t="s">
        <v>10</v>
      </c>
      <c r="C2" s="1047" t="s">
        <v>1448</v>
      </c>
      <c r="D2" s="1047"/>
      <c r="E2" s="1047" t="s">
        <v>1449</v>
      </c>
      <c r="F2" s="1047"/>
    </row>
    <row r="3" spans="1:6" ht="39">
      <c r="A3" s="1046"/>
      <c r="B3" s="1046"/>
      <c r="C3" s="1034" t="s">
        <v>1398</v>
      </c>
      <c r="D3" s="1034" t="s">
        <v>366</v>
      </c>
      <c r="E3" s="1034" t="s">
        <v>11</v>
      </c>
      <c r="F3" s="1034" t="s">
        <v>12</v>
      </c>
    </row>
    <row r="4" spans="1:6">
      <c r="A4" s="398">
        <v>1</v>
      </c>
      <c r="B4" s="398" t="s">
        <v>13</v>
      </c>
      <c r="C4" s="399" t="s">
        <v>14</v>
      </c>
      <c r="D4" s="399" t="s">
        <v>14</v>
      </c>
      <c r="E4" s="399" t="s">
        <v>14</v>
      </c>
      <c r="F4" s="399" t="s">
        <v>14</v>
      </c>
    </row>
    <row r="5" spans="1:6" ht="45.5" customHeight="1">
      <c r="A5" s="400">
        <v>2</v>
      </c>
      <c r="B5" s="400" t="s">
        <v>16</v>
      </c>
      <c r="C5" s="401" t="s">
        <v>14</v>
      </c>
      <c r="D5" s="401" t="s">
        <v>14</v>
      </c>
      <c r="E5" s="401" t="s">
        <v>14</v>
      </c>
      <c r="F5" s="401" t="s">
        <v>14</v>
      </c>
    </row>
    <row r="6" spans="1:6">
      <c r="A6" s="398">
        <v>3</v>
      </c>
      <c r="B6" s="398" t="s">
        <v>17</v>
      </c>
      <c r="C6" s="399" t="s">
        <v>14</v>
      </c>
      <c r="D6" s="399" t="s">
        <v>15</v>
      </c>
      <c r="E6" s="399" t="s">
        <v>14</v>
      </c>
      <c r="F6" s="399" t="s">
        <v>14</v>
      </c>
    </row>
    <row r="7" spans="1:6">
      <c r="A7" s="400">
        <v>4</v>
      </c>
      <c r="B7" s="400" t="s">
        <v>18</v>
      </c>
      <c r="C7" s="401" t="s">
        <v>14</v>
      </c>
      <c r="D7" s="401" t="s">
        <v>14</v>
      </c>
      <c r="E7" s="401" t="s">
        <v>14</v>
      </c>
      <c r="F7" s="401" t="s">
        <v>14</v>
      </c>
    </row>
    <row r="8" spans="1:6">
      <c r="A8" s="398">
        <v>5</v>
      </c>
      <c r="B8" s="398" t="s">
        <v>19</v>
      </c>
      <c r="C8" s="399" t="s">
        <v>14</v>
      </c>
      <c r="D8" s="399" t="s">
        <v>15</v>
      </c>
      <c r="E8" s="399" t="s">
        <v>14</v>
      </c>
      <c r="F8" s="399" t="s">
        <v>14</v>
      </c>
    </row>
    <row r="9" spans="1:6">
      <c r="A9" s="400">
        <v>6</v>
      </c>
      <c r="B9" s="400" t="s">
        <v>20</v>
      </c>
      <c r="C9" s="401" t="s">
        <v>14</v>
      </c>
      <c r="D9" s="401" t="s">
        <v>15</v>
      </c>
      <c r="E9" s="401" t="s">
        <v>14</v>
      </c>
      <c r="F9" s="401" t="s">
        <v>14</v>
      </c>
    </row>
    <row r="10" spans="1:6">
      <c r="A10" s="398">
        <v>7</v>
      </c>
      <c r="B10" s="398" t="s">
        <v>23</v>
      </c>
      <c r="C10" s="399" t="s">
        <v>14</v>
      </c>
      <c r="D10" s="399" t="s">
        <v>15</v>
      </c>
      <c r="E10" s="399" t="s">
        <v>15</v>
      </c>
      <c r="F10" s="399" t="s">
        <v>15</v>
      </c>
    </row>
    <row r="11" spans="1:6">
      <c r="A11" s="400">
        <v>8</v>
      </c>
      <c r="B11" s="400" t="s">
        <v>129</v>
      </c>
      <c r="C11" s="401" t="s">
        <v>15</v>
      </c>
      <c r="D11" s="401" t="s">
        <v>15</v>
      </c>
      <c r="E11" s="401" t="s">
        <v>14</v>
      </c>
      <c r="F11" s="401" t="s">
        <v>14</v>
      </c>
    </row>
    <row r="12" spans="1:6">
      <c r="A12" s="398">
        <v>9</v>
      </c>
      <c r="B12" s="398" t="s">
        <v>25</v>
      </c>
      <c r="C12" s="399" t="s">
        <v>14</v>
      </c>
      <c r="D12" s="399" t="s">
        <v>15</v>
      </c>
      <c r="E12" s="399" t="s">
        <v>14</v>
      </c>
      <c r="F12" s="399" t="s">
        <v>1567</v>
      </c>
    </row>
    <row r="13" spans="1:6">
      <c r="A13" s="400">
        <v>10</v>
      </c>
      <c r="B13" s="400" t="s">
        <v>1400</v>
      </c>
      <c r="C13" s="401" t="s">
        <v>14</v>
      </c>
      <c r="D13" s="401" t="s">
        <v>1453</v>
      </c>
      <c r="E13" s="401" t="s">
        <v>14</v>
      </c>
      <c r="F13" s="401" t="s">
        <v>14</v>
      </c>
    </row>
    <row r="14" spans="1:6">
      <c r="A14" s="398">
        <v>11</v>
      </c>
      <c r="B14" s="398" t="s">
        <v>26</v>
      </c>
      <c r="C14" s="399" t="s">
        <v>14</v>
      </c>
      <c r="D14" s="399" t="s">
        <v>15</v>
      </c>
      <c r="E14" s="399" t="s">
        <v>14</v>
      </c>
      <c r="F14" s="399" t="s">
        <v>14</v>
      </c>
    </row>
    <row r="16" spans="1:6" ht="27" customHeight="1" thickBot="1">
      <c r="A16" s="1045" t="s">
        <v>0</v>
      </c>
      <c r="B16" s="1045" t="s">
        <v>10</v>
      </c>
      <c r="C16" s="1048" t="s">
        <v>1449</v>
      </c>
      <c r="D16" s="1048"/>
      <c r="E16" s="402"/>
    </row>
    <row r="17" spans="1:5" ht="26">
      <c r="A17" s="1046"/>
      <c r="B17" s="1046"/>
      <c r="C17" s="1034" t="s">
        <v>1399</v>
      </c>
      <c r="D17" s="1034" t="s">
        <v>12</v>
      </c>
      <c r="E17" s="402"/>
    </row>
    <row r="18" spans="1:5" ht="18">
      <c r="A18" s="1044" t="s">
        <v>28</v>
      </c>
      <c r="B18" s="1044"/>
      <c r="C18" s="404"/>
      <c r="D18" s="404"/>
      <c r="E18" s="402"/>
    </row>
    <row r="19" spans="1:5" ht="18">
      <c r="A19" s="400">
        <v>1</v>
      </c>
      <c r="B19" s="400" t="s">
        <v>29</v>
      </c>
      <c r="C19" s="401" t="s">
        <v>14</v>
      </c>
      <c r="D19" s="401" t="s">
        <v>14</v>
      </c>
      <c r="E19" s="402"/>
    </row>
    <row r="20" spans="1:5" ht="18">
      <c r="A20" s="398">
        <v>2</v>
      </c>
      <c r="B20" s="398" t="s">
        <v>30</v>
      </c>
      <c r="C20" s="399" t="s">
        <v>14</v>
      </c>
      <c r="D20" s="399" t="s">
        <v>14</v>
      </c>
      <c r="E20" s="402"/>
    </row>
    <row r="21" spans="1:5" ht="18">
      <c r="A21" s="400">
        <v>3</v>
      </c>
      <c r="B21" s="400" t="s">
        <v>31</v>
      </c>
      <c r="C21" s="401" t="s">
        <v>14</v>
      </c>
      <c r="D21" s="401" t="s">
        <v>14</v>
      </c>
      <c r="E21" s="402"/>
    </row>
    <row r="22" spans="1:5" ht="18">
      <c r="A22" s="398">
        <v>4</v>
      </c>
      <c r="B22" s="398" t="s">
        <v>32</v>
      </c>
      <c r="C22" s="399" t="s">
        <v>15</v>
      </c>
      <c r="D22" s="399" t="s">
        <v>15</v>
      </c>
      <c r="E22" s="402"/>
    </row>
    <row r="23" spans="1:5" ht="18">
      <c r="A23" s="400">
        <v>5</v>
      </c>
      <c r="B23" s="400" t="s">
        <v>1450</v>
      </c>
      <c r="C23" s="401" t="s">
        <v>14</v>
      </c>
      <c r="D23" s="401" t="s">
        <v>1453</v>
      </c>
      <c r="E23" s="402"/>
    </row>
    <row r="24" spans="1:5" ht="18">
      <c r="A24" s="398">
        <v>6</v>
      </c>
      <c r="B24" s="398" t="s">
        <v>1452</v>
      </c>
      <c r="C24" s="399" t="s">
        <v>15</v>
      </c>
      <c r="D24" s="399" t="s">
        <v>15</v>
      </c>
      <c r="E24" s="402"/>
    </row>
    <row r="25" spans="1:5" ht="26">
      <c r="A25" s="400">
        <v>7</v>
      </c>
      <c r="B25" s="400" t="s">
        <v>1451</v>
      </c>
      <c r="C25" s="401" t="s">
        <v>15</v>
      </c>
      <c r="D25" s="401" t="s">
        <v>15</v>
      </c>
      <c r="E25" s="402"/>
    </row>
    <row r="26" spans="1:5" ht="18">
      <c r="A26" s="398">
        <v>8</v>
      </c>
      <c r="B26" s="398" t="s">
        <v>34</v>
      </c>
      <c r="C26" s="399" t="s">
        <v>14</v>
      </c>
      <c r="D26" s="399" t="s">
        <v>14</v>
      </c>
      <c r="E26" s="402"/>
    </row>
  </sheetData>
  <mergeCells count="8">
    <mergeCell ref="A18:B18"/>
    <mergeCell ref="A2:A3"/>
    <mergeCell ref="B2:B3"/>
    <mergeCell ref="C2:D2"/>
    <mergeCell ref="E2:F2"/>
    <mergeCell ref="A16:A17"/>
    <mergeCell ref="B16:B17"/>
    <mergeCell ref="C16:D16"/>
  </mergeCells>
  <pageMargins left="0.7" right="0.7" top="0.75" bottom="0.75" header="0.3" footer="0.3"/>
  <pageSetup paperSize="9"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A579C-3103-4F48-AB81-CB62CEE748DF}">
  <sheetPr codeName="Feuil4">
    <pageSetUpPr fitToPage="1"/>
  </sheetPr>
  <dimension ref="A1:Z295"/>
  <sheetViews>
    <sheetView showGridLines="0" topLeftCell="A53" zoomScale="66" zoomScaleNormal="100" zoomScaleSheetLayoutView="100" workbookViewId="0">
      <selection activeCell="N5" sqref="N5"/>
    </sheetView>
  </sheetViews>
  <sheetFormatPr baseColWidth="10" defaultColWidth="9.33203125" defaultRowHeight="15"/>
  <cols>
    <col min="1" max="1" width="16.83203125" style="405" bestFit="1" customWidth="1"/>
    <col min="2" max="2" width="16.83203125" style="405" customWidth="1"/>
    <col min="3" max="3" width="18" style="405" customWidth="1"/>
    <col min="4" max="8" width="14" style="440" customWidth="1"/>
    <col min="9" max="9" width="14" style="441" customWidth="1"/>
    <col min="10" max="10" width="14" style="442" customWidth="1"/>
    <col min="11" max="12" width="14" style="440" customWidth="1"/>
    <col min="13" max="13" width="14" style="405" customWidth="1"/>
    <col min="14" max="14" width="14" style="440" customWidth="1"/>
    <col min="15" max="15" width="15.83203125" style="440" customWidth="1"/>
    <col min="16" max="17" width="14" style="440" customWidth="1"/>
    <col min="18" max="18" width="14" style="405" customWidth="1"/>
    <col min="19" max="20" width="14" style="440" customWidth="1"/>
    <col min="21" max="21" width="15.5" style="405" bestFit="1" customWidth="1"/>
    <col min="22" max="22" width="10.33203125" style="440" bestFit="1" customWidth="1"/>
    <col min="23" max="24" width="11.5" style="440" customWidth="1"/>
    <col min="25" max="25" width="28.5" style="405" customWidth="1"/>
    <col min="26" max="26" width="33.1640625" style="405" customWidth="1"/>
    <col min="27" max="16384" width="9.33203125" style="405"/>
  </cols>
  <sheetData>
    <row r="1" spans="1:26" ht="24.75" customHeight="1">
      <c r="A1" s="1117" t="s">
        <v>1454</v>
      </c>
      <c r="B1" s="1117"/>
      <c r="C1" s="1117"/>
      <c r="D1" s="1117"/>
      <c r="E1" s="1117"/>
      <c r="F1" s="1117"/>
      <c r="G1" s="1117"/>
      <c r="H1" s="1117"/>
      <c r="I1" s="1117"/>
      <c r="J1" s="1117"/>
      <c r="K1" s="1117"/>
      <c r="L1" s="1117"/>
      <c r="M1" s="1117"/>
      <c r="N1" s="1117"/>
      <c r="O1" s="1117"/>
      <c r="P1" s="1117"/>
      <c r="Q1" s="1117"/>
      <c r="R1" s="1117"/>
      <c r="S1" s="1117"/>
      <c r="T1" s="1117"/>
      <c r="U1" s="1117"/>
      <c r="V1" s="1117"/>
      <c r="W1" s="1117"/>
      <c r="X1" s="1117"/>
      <c r="Y1" s="1117"/>
      <c r="Z1" s="1117"/>
    </row>
    <row r="3" spans="1:26" ht="23.25" customHeight="1">
      <c r="A3" s="1118" t="s">
        <v>341</v>
      </c>
      <c r="B3" s="1118" t="s">
        <v>367</v>
      </c>
      <c r="C3" s="1119" t="s">
        <v>35</v>
      </c>
      <c r="D3" s="1119"/>
      <c r="E3" s="1119"/>
      <c r="F3" s="1119"/>
      <c r="G3" s="1119"/>
      <c r="H3" s="1119"/>
      <c r="I3" s="1119" t="s">
        <v>368</v>
      </c>
      <c r="J3" s="1119"/>
      <c r="K3" s="1119"/>
      <c r="L3" s="1119"/>
      <c r="M3" s="1119"/>
      <c r="N3" s="1119" t="s">
        <v>369</v>
      </c>
      <c r="O3" s="1119"/>
      <c r="P3" s="1119"/>
      <c r="Q3" s="1119" t="s">
        <v>36</v>
      </c>
      <c r="R3" s="1119"/>
      <c r="S3" s="1119"/>
      <c r="T3" s="1120" t="s">
        <v>37</v>
      </c>
      <c r="U3" s="1119" t="s">
        <v>38</v>
      </c>
      <c r="V3" s="1119"/>
      <c r="W3" s="1119" t="s">
        <v>39</v>
      </c>
      <c r="X3" s="1119"/>
      <c r="Y3" s="1121" t="s">
        <v>370</v>
      </c>
      <c r="Z3" s="1121" t="s">
        <v>371</v>
      </c>
    </row>
    <row r="4" spans="1:26" ht="27" customHeight="1">
      <c r="A4" s="1118"/>
      <c r="B4" s="1118"/>
      <c r="C4" s="1119"/>
      <c r="D4" s="1119"/>
      <c r="E4" s="1119"/>
      <c r="F4" s="1119"/>
      <c r="G4" s="1119"/>
      <c r="H4" s="1119"/>
      <c r="I4" s="1119"/>
      <c r="J4" s="1119"/>
      <c r="K4" s="1119"/>
      <c r="L4" s="1119"/>
      <c r="M4" s="1119"/>
      <c r="N4" s="1119"/>
      <c r="O4" s="1119"/>
      <c r="P4" s="1119"/>
      <c r="Q4" s="1119" t="s">
        <v>40</v>
      </c>
      <c r="R4" s="1119"/>
      <c r="S4" s="1120" t="s">
        <v>41</v>
      </c>
      <c r="T4" s="1120"/>
      <c r="U4" s="1119"/>
      <c r="V4" s="1119"/>
      <c r="W4" s="1119"/>
      <c r="X4" s="1119"/>
      <c r="Y4" s="1121"/>
      <c r="Z4" s="1121"/>
    </row>
    <row r="5" spans="1:26" ht="84" customHeight="1">
      <c r="A5" s="1118"/>
      <c r="B5" s="1118"/>
      <c r="C5" s="407" t="s">
        <v>372</v>
      </c>
      <c r="D5" s="408" t="s">
        <v>373</v>
      </c>
      <c r="E5" s="408" t="s">
        <v>42</v>
      </c>
      <c r="F5" s="408" t="s">
        <v>43</v>
      </c>
      <c r="G5" s="408" t="s">
        <v>44</v>
      </c>
      <c r="H5" s="408" t="s">
        <v>45</v>
      </c>
      <c r="I5" s="408" t="s">
        <v>374</v>
      </c>
      <c r="J5" s="408" t="s">
        <v>46</v>
      </c>
      <c r="K5" s="408" t="s">
        <v>375</v>
      </c>
      <c r="L5" s="408" t="s">
        <v>376</v>
      </c>
      <c r="M5" s="408" t="s">
        <v>377</v>
      </c>
      <c r="N5" s="408" t="s">
        <v>47</v>
      </c>
      <c r="O5" s="408" t="s">
        <v>48</v>
      </c>
      <c r="P5" s="408" t="s">
        <v>49</v>
      </c>
      <c r="Q5" s="406" t="s">
        <v>378</v>
      </c>
      <c r="R5" s="406" t="s">
        <v>379</v>
      </c>
      <c r="S5" s="1120"/>
      <c r="T5" s="1120"/>
      <c r="U5" s="409" t="s">
        <v>50</v>
      </c>
      <c r="V5" s="408" t="s">
        <v>51</v>
      </c>
      <c r="W5" s="408" t="s">
        <v>380</v>
      </c>
      <c r="X5" s="408" t="s">
        <v>381</v>
      </c>
      <c r="Y5" s="1121"/>
      <c r="Z5" s="1121"/>
    </row>
    <row r="6" spans="1:26" s="420" customFormat="1" ht="63" customHeight="1">
      <c r="A6" s="410" t="s">
        <v>382</v>
      </c>
      <c r="B6" s="411" t="s">
        <v>383</v>
      </c>
      <c r="C6" s="411" t="s">
        <v>52</v>
      </c>
      <c r="D6" s="410" t="s">
        <v>53</v>
      </c>
      <c r="E6" s="410" t="s">
        <v>382</v>
      </c>
      <c r="F6" s="412">
        <v>43517</v>
      </c>
      <c r="G6" s="412">
        <v>44612</v>
      </c>
      <c r="H6" s="410" t="s">
        <v>54</v>
      </c>
      <c r="I6" s="410" t="s">
        <v>382</v>
      </c>
      <c r="J6" s="410" t="s">
        <v>382</v>
      </c>
      <c r="K6" s="410" t="s">
        <v>382</v>
      </c>
      <c r="L6" s="412">
        <v>43517</v>
      </c>
      <c r="M6" s="413"/>
      <c r="N6" s="412">
        <v>44612</v>
      </c>
      <c r="O6" s="410"/>
      <c r="P6" s="410" t="s">
        <v>384</v>
      </c>
      <c r="Q6" s="414">
        <v>222.75</v>
      </c>
      <c r="R6" s="415" t="s">
        <v>33</v>
      </c>
      <c r="S6" s="415" t="s">
        <v>33</v>
      </c>
      <c r="T6" s="416" t="s">
        <v>56</v>
      </c>
      <c r="U6" s="417" t="s">
        <v>17</v>
      </c>
      <c r="V6" s="418" t="s">
        <v>57</v>
      </c>
      <c r="W6" s="416">
        <v>100</v>
      </c>
      <c r="X6" s="416">
        <v>100</v>
      </c>
      <c r="Y6" s="413" t="s">
        <v>385</v>
      </c>
      <c r="Z6" s="419" t="s">
        <v>386</v>
      </c>
    </row>
    <row r="7" spans="1:26" s="420" customFormat="1" ht="43.5" customHeight="1">
      <c r="A7" s="1063" t="s">
        <v>58</v>
      </c>
      <c r="B7" s="1063" t="s">
        <v>387</v>
      </c>
      <c r="C7" s="1063" t="s">
        <v>52</v>
      </c>
      <c r="D7" s="1053" t="s">
        <v>53</v>
      </c>
      <c r="E7" s="1053" t="s">
        <v>388</v>
      </c>
      <c r="F7" s="1059">
        <v>39548</v>
      </c>
      <c r="G7" s="1059">
        <v>43199</v>
      </c>
      <c r="H7" s="1053" t="s">
        <v>54</v>
      </c>
      <c r="I7" s="1053" t="s">
        <v>55</v>
      </c>
      <c r="J7" s="1059" t="s">
        <v>388</v>
      </c>
      <c r="K7" s="1069" t="s">
        <v>33</v>
      </c>
      <c r="L7" s="1059">
        <v>39548</v>
      </c>
      <c r="M7" s="1055"/>
      <c r="N7" s="1059">
        <v>44181</v>
      </c>
      <c r="O7" s="1059">
        <v>43451</v>
      </c>
      <c r="P7" s="1053" t="s">
        <v>384</v>
      </c>
      <c r="Q7" s="1051">
        <v>1234.6300000000001</v>
      </c>
      <c r="R7" s="1061" t="s">
        <v>33</v>
      </c>
      <c r="S7" s="1061" t="s">
        <v>33</v>
      </c>
      <c r="T7" s="1053" t="s">
        <v>56</v>
      </c>
      <c r="U7" s="416" t="s">
        <v>389</v>
      </c>
      <c r="V7" s="418" t="s">
        <v>57</v>
      </c>
      <c r="W7" s="416">
        <v>75</v>
      </c>
      <c r="X7" s="416">
        <v>75</v>
      </c>
      <c r="Y7" s="1055" t="s">
        <v>385</v>
      </c>
      <c r="Z7" s="1115" t="s">
        <v>390</v>
      </c>
    </row>
    <row r="8" spans="1:26" s="420" customFormat="1">
      <c r="A8" s="1064"/>
      <c r="B8" s="1064"/>
      <c r="C8" s="1064"/>
      <c r="D8" s="1054"/>
      <c r="E8" s="1054"/>
      <c r="F8" s="1060"/>
      <c r="G8" s="1060"/>
      <c r="H8" s="1054"/>
      <c r="I8" s="1054"/>
      <c r="J8" s="1054"/>
      <c r="K8" s="1070"/>
      <c r="L8" s="1060"/>
      <c r="M8" s="1056"/>
      <c r="N8" s="1060"/>
      <c r="O8" s="1060"/>
      <c r="P8" s="1054"/>
      <c r="Q8" s="1052"/>
      <c r="R8" s="1062"/>
      <c r="S8" s="1062"/>
      <c r="T8" s="1054"/>
      <c r="U8" s="416" t="s">
        <v>59</v>
      </c>
      <c r="V8" s="418" t="s">
        <v>60</v>
      </c>
      <c r="W8" s="416">
        <v>25</v>
      </c>
      <c r="X8" s="416">
        <v>25</v>
      </c>
      <c r="Y8" s="1056"/>
      <c r="Z8" s="1116"/>
    </row>
    <row r="9" spans="1:26" s="420" customFormat="1" ht="108.75" customHeight="1">
      <c r="A9" s="411" t="s">
        <v>61</v>
      </c>
      <c r="B9" s="411" t="s">
        <v>62</v>
      </c>
      <c r="C9" s="411" t="s">
        <v>52</v>
      </c>
      <c r="D9" s="410" t="s">
        <v>53</v>
      </c>
      <c r="E9" s="422" t="s">
        <v>388</v>
      </c>
      <c r="F9" s="423">
        <v>39905</v>
      </c>
      <c r="G9" s="423">
        <v>42095</v>
      </c>
      <c r="H9" s="424" t="s">
        <v>63</v>
      </c>
      <c r="I9" s="424" t="s">
        <v>55</v>
      </c>
      <c r="J9" s="424" t="s">
        <v>388</v>
      </c>
      <c r="K9" s="425" t="s">
        <v>64</v>
      </c>
      <c r="L9" s="426">
        <v>39905</v>
      </c>
      <c r="M9" s="427"/>
      <c r="N9" s="426">
        <v>42095</v>
      </c>
      <c r="O9" s="427" t="s">
        <v>63</v>
      </c>
      <c r="P9" s="410" t="s">
        <v>384</v>
      </c>
      <c r="Q9" s="428" t="s">
        <v>65</v>
      </c>
      <c r="R9" s="429" t="s">
        <v>33</v>
      </c>
      <c r="S9" s="429" t="s">
        <v>33</v>
      </c>
      <c r="T9" s="424" t="s">
        <v>56</v>
      </c>
      <c r="U9" s="427" t="s">
        <v>66</v>
      </c>
      <c r="V9" s="418" t="s">
        <v>57</v>
      </c>
      <c r="W9" s="416">
        <v>100</v>
      </c>
      <c r="X9" s="416">
        <v>100</v>
      </c>
      <c r="Y9" s="413" t="s">
        <v>385</v>
      </c>
      <c r="Z9" s="430" t="s">
        <v>391</v>
      </c>
    </row>
    <row r="10" spans="1:26" s="420" customFormat="1" ht="111.75" customHeight="1">
      <c r="A10" s="431" t="s">
        <v>392</v>
      </c>
      <c r="B10" s="432" t="s">
        <v>67</v>
      </c>
      <c r="C10" s="432" t="s">
        <v>52</v>
      </c>
      <c r="D10" s="416" t="s">
        <v>53</v>
      </c>
      <c r="E10" s="431" t="s">
        <v>392</v>
      </c>
      <c r="F10" s="426">
        <v>42262</v>
      </c>
      <c r="G10" s="426">
        <v>44088</v>
      </c>
      <c r="H10" s="424" t="s">
        <v>54</v>
      </c>
      <c r="I10" s="424" t="s">
        <v>55</v>
      </c>
      <c r="J10" s="431" t="s">
        <v>392</v>
      </c>
      <c r="K10" s="431" t="s">
        <v>392</v>
      </c>
      <c r="L10" s="425">
        <v>42262</v>
      </c>
      <c r="M10" s="427"/>
      <c r="N10" s="426">
        <v>44088</v>
      </c>
      <c r="O10" s="426">
        <v>43358</v>
      </c>
      <c r="P10" s="410" t="s">
        <v>384</v>
      </c>
      <c r="Q10" s="428">
        <v>119.2</v>
      </c>
      <c r="R10" s="429" t="s">
        <v>33</v>
      </c>
      <c r="S10" s="429" t="s">
        <v>33</v>
      </c>
      <c r="T10" s="421" t="s">
        <v>56</v>
      </c>
      <c r="U10" s="424" t="s">
        <v>68</v>
      </c>
      <c r="V10" s="418" t="s">
        <v>57</v>
      </c>
      <c r="W10" s="416">
        <v>100</v>
      </c>
      <c r="X10" s="416">
        <v>100</v>
      </c>
      <c r="Y10" s="413" t="s">
        <v>385</v>
      </c>
      <c r="Z10" s="433" t="s">
        <v>393</v>
      </c>
    </row>
    <row r="11" spans="1:26" s="420" customFormat="1" ht="21.75" customHeight="1">
      <c r="A11" s="1063" t="s">
        <v>69</v>
      </c>
      <c r="B11" s="1063" t="s">
        <v>70</v>
      </c>
      <c r="C11" s="1063" t="s">
        <v>71</v>
      </c>
      <c r="D11" s="1053" t="s">
        <v>121</v>
      </c>
      <c r="E11" s="1092">
        <v>27989</v>
      </c>
      <c r="F11" s="1092">
        <v>27997</v>
      </c>
      <c r="G11" s="1092">
        <v>46277</v>
      </c>
      <c r="H11" s="1069" t="s">
        <v>54</v>
      </c>
      <c r="I11" s="1069" t="s">
        <v>72</v>
      </c>
      <c r="J11" s="1092">
        <v>27989</v>
      </c>
      <c r="K11" s="1092" t="s">
        <v>73</v>
      </c>
      <c r="L11" s="1092">
        <v>27997</v>
      </c>
      <c r="M11" s="1112"/>
      <c r="N11" s="1092" t="s">
        <v>394</v>
      </c>
      <c r="O11" s="1108">
        <v>37147</v>
      </c>
      <c r="P11" s="1092">
        <v>46277</v>
      </c>
      <c r="Q11" s="1072">
        <v>38</v>
      </c>
      <c r="R11" s="1104" t="s">
        <v>33</v>
      </c>
      <c r="S11" s="1072">
        <v>38</v>
      </c>
      <c r="T11" s="1069" t="s">
        <v>74</v>
      </c>
      <c r="U11" s="416" t="s">
        <v>75</v>
      </c>
      <c r="V11" s="418" t="s">
        <v>60</v>
      </c>
      <c r="W11" s="416">
        <v>50</v>
      </c>
      <c r="X11" s="416">
        <v>50</v>
      </c>
      <c r="Y11" s="1055" t="s">
        <v>385</v>
      </c>
      <c r="Z11" s="1055" t="s">
        <v>395</v>
      </c>
    </row>
    <row r="12" spans="1:26" s="420" customFormat="1" ht="21" customHeight="1">
      <c r="A12" s="1078"/>
      <c r="B12" s="1078"/>
      <c r="C12" s="1078"/>
      <c r="D12" s="1111"/>
      <c r="E12" s="1075"/>
      <c r="F12" s="1095"/>
      <c r="G12" s="1095"/>
      <c r="H12" s="1075"/>
      <c r="I12" s="1075"/>
      <c r="J12" s="1095"/>
      <c r="K12" s="1095"/>
      <c r="L12" s="1095"/>
      <c r="M12" s="1113"/>
      <c r="N12" s="1095"/>
      <c r="O12" s="1109"/>
      <c r="P12" s="1095"/>
      <c r="Q12" s="1073"/>
      <c r="R12" s="1105"/>
      <c r="S12" s="1073"/>
      <c r="T12" s="1075"/>
      <c r="U12" s="424" t="s">
        <v>76</v>
      </c>
      <c r="V12" s="418" t="s">
        <v>57</v>
      </c>
      <c r="W12" s="416">
        <v>25.5</v>
      </c>
      <c r="X12" s="416">
        <v>25.5</v>
      </c>
      <c r="Y12" s="1065"/>
      <c r="Z12" s="1065"/>
    </row>
    <row r="13" spans="1:26" s="420" customFormat="1" ht="18.75" customHeight="1">
      <c r="A13" s="1064"/>
      <c r="B13" s="1064"/>
      <c r="C13" s="1064"/>
      <c r="D13" s="1054"/>
      <c r="E13" s="1070"/>
      <c r="F13" s="1096"/>
      <c r="G13" s="1096"/>
      <c r="H13" s="1070"/>
      <c r="I13" s="1070"/>
      <c r="J13" s="1096"/>
      <c r="K13" s="1096"/>
      <c r="L13" s="1096"/>
      <c r="M13" s="1114"/>
      <c r="N13" s="1096"/>
      <c r="O13" s="1110"/>
      <c r="P13" s="1096"/>
      <c r="Q13" s="1074"/>
      <c r="R13" s="1106"/>
      <c r="S13" s="1074"/>
      <c r="T13" s="1070"/>
      <c r="U13" s="424" t="s">
        <v>77</v>
      </c>
      <c r="V13" s="418" t="s">
        <v>60</v>
      </c>
      <c r="W13" s="416">
        <v>24.5</v>
      </c>
      <c r="X13" s="416">
        <v>24.5</v>
      </c>
      <c r="Y13" s="1056"/>
      <c r="Z13" s="1056"/>
    </row>
    <row r="14" spans="1:26" s="420" customFormat="1" ht="24" customHeight="1">
      <c r="A14" s="1063" t="s">
        <v>78</v>
      </c>
      <c r="B14" s="1063" t="s">
        <v>79</v>
      </c>
      <c r="C14" s="1063" t="s">
        <v>71</v>
      </c>
      <c r="D14" s="1053" t="s">
        <v>121</v>
      </c>
      <c r="E14" s="1092">
        <v>28317</v>
      </c>
      <c r="F14" s="1092">
        <v>28355</v>
      </c>
      <c r="G14" s="1092">
        <v>46616</v>
      </c>
      <c r="H14" s="1092" t="s">
        <v>54</v>
      </c>
      <c r="I14" s="1069" t="s">
        <v>72</v>
      </c>
      <c r="J14" s="1092">
        <v>28317</v>
      </c>
      <c r="K14" s="1069" t="s">
        <v>80</v>
      </c>
      <c r="L14" s="1092">
        <v>28355</v>
      </c>
      <c r="M14" s="1112"/>
      <c r="N14" s="1092" t="s">
        <v>394</v>
      </c>
      <c r="O14" s="1108">
        <v>37486</v>
      </c>
      <c r="P14" s="1092">
        <v>46616</v>
      </c>
      <c r="Q14" s="1072">
        <v>170</v>
      </c>
      <c r="R14" s="1104" t="s">
        <v>33</v>
      </c>
      <c r="S14" s="1069">
        <v>170</v>
      </c>
      <c r="T14" s="1069" t="s">
        <v>81</v>
      </c>
      <c r="U14" s="416" t="s">
        <v>75</v>
      </c>
      <c r="V14" s="418" t="s">
        <v>60</v>
      </c>
      <c r="W14" s="416">
        <v>50</v>
      </c>
      <c r="X14" s="416">
        <v>50</v>
      </c>
      <c r="Y14" s="1055" t="s">
        <v>385</v>
      </c>
      <c r="Z14" s="1055" t="s">
        <v>395</v>
      </c>
    </row>
    <row r="15" spans="1:26" s="420" customFormat="1" ht="24" customHeight="1">
      <c r="A15" s="1078"/>
      <c r="B15" s="1078"/>
      <c r="C15" s="1078"/>
      <c r="D15" s="1111"/>
      <c r="E15" s="1075"/>
      <c r="F15" s="1095"/>
      <c r="G15" s="1095"/>
      <c r="H15" s="1095"/>
      <c r="I15" s="1075"/>
      <c r="J15" s="1095"/>
      <c r="K15" s="1075"/>
      <c r="L15" s="1095"/>
      <c r="M15" s="1113"/>
      <c r="N15" s="1095"/>
      <c r="O15" s="1109"/>
      <c r="P15" s="1075"/>
      <c r="Q15" s="1073"/>
      <c r="R15" s="1105"/>
      <c r="S15" s="1075"/>
      <c r="T15" s="1075"/>
      <c r="U15" s="424" t="s">
        <v>76</v>
      </c>
      <c r="V15" s="418" t="s">
        <v>57</v>
      </c>
      <c r="W15" s="416">
        <v>25.5</v>
      </c>
      <c r="X15" s="416">
        <v>25.5</v>
      </c>
      <c r="Y15" s="1065"/>
      <c r="Z15" s="1065"/>
    </row>
    <row r="16" spans="1:26" s="420" customFormat="1" ht="24" customHeight="1">
      <c r="A16" s="1064"/>
      <c r="B16" s="1064"/>
      <c r="C16" s="1064"/>
      <c r="D16" s="1054"/>
      <c r="E16" s="1070"/>
      <c r="F16" s="1096"/>
      <c r="G16" s="1096"/>
      <c r="H16" s="1096"/>
      <c r="I16" s="1070"/>
      <c r="J16" s="1096"/>
      <c r="K16" s="1070"/>
      <c r="L16" s="1096"/>
      <c r="M16" s="1114"/>
      <c r="N16" s="1096"/>
      <c r="O16" s="1110"/>
      <c r="P16" s="1070"/>
      <c r="Q16" s="1074"/>
      <c r="R16" s="1106"/>
      <c r="S16" s="1070"/>
      <c r="T16" s="1070"/>
      <c r="U16" s="424" t="s">
        <v>77</v>
      </c>
      <c r="V16" s="418" t="s">
        <v>60</v>
      </c>
      <c r="W16" s="416">
        <v>24.5</v>
      </c>
      <c r="X16" s="416">
        <v>24.5</v>
      </c>
      <c r="Y16" s="1056"/>
      <c r="Z16" s="1056"/>
    </row>
    <row r="17" spans="1:26" s="420" customFormat="1" ht="21.75" customHeight="1">
      <c r="A17" s="1063" t="s">
        <v>82</v>
      </c>
      <c r="B17" s="1063" t="s">
        <v>83</v>
      </c>
      <c r="C17" s="1063" t="s">
        <v>71</v>
      </c>
      <c r="D17" s="1053" t="s">
        <v>121</v>
      </c>
      <c r="E17" s="1059">
        <v>29038</v>
      </c>
      <c r="F17" s="1059">
        <v>29110</v>
      </c>
      <c r="G17" s="1059">
        <v>47473</v>
      </c>
      <c r="H17" s="1053" t="s">
        <v>54</v>
      </c>
      <c r="I17" s="1069" t="s">
        <v>72</v>
      </c>
      <c r="J17" s="1092">
        <v>29038</v>
      </c>
      <c r="K17" s="1069" t="s">
        <v>84</v>
      </c>
      <c r="L17" s="1059">
        <v>29110</v>
      </c>
      <c r="M17" s="1072"/>
      <c r="N17" s="1092" t="s">
        <v>394</v>
      </c>
      <c r="O17" s="1108">
        <v>38343</v>
      </c>
      <c r="P17" s="1079">
        <v>47473</v>
      </c>
      <c r="Q17" s="1072">
        <v>93.2</v>
      </c>
      <c r="R17" s="1104" t="s">
        <v>33</v>
      </c>
      <c r="S17" s="1072">
        <v>93.2</v>
      </c>
      <c r="T17" s="1069" t="s">
        <v>74</v>
      </c>
      <c r="U17" s="416" t="s">
        <v>75</v>
      </c>
      <c r="V17" s="418" t="s">
        <v>60</v>
      </c>
      <c r="W17" s="416">
        <v>50</v>
      </c>
      <c r="X17" s="416">
        <v>50</v>
      </c>
      <c r="Y17" s="1055" t="s">
        <v>385</v>
      </c>
      <c r="Z17" s="1055" t="s">
        <v>395</v>
      </c>
    </row>
    <row r="18" spans="1:26" s="420" customFormat="1" ht="21.75" customHeight="1">
      <c r="A18" s="1078"/>
      <c r="B18" s="1078"/>
      <c r="C18" s="1078"/>
      <c r="D18" s="1111"/>
      <c r="E18" s="1111"/>
      <c r="F18" s="1111"/>
      <c r="G18" s="1111"/>
      <c r="H18" s="1111"/>
      <c r="I18" s="1075"/>
      <c r="J18" s="1095"/>
      <c r="K18" s="1075"/>
      <c r="L18" s="1111"/>
      <c r="M18" s="1073"/>
      <c r="N18" s="1095"/>
      <c r="O18" s="1109"/>
      <c r="P18" s="1080"/>
      <c r="Q18" s="1073"/>
      <c r="R18" s="1105"/>
      <c r="S18" s="1073"/>
      <c r="T18" s="1075"/>
      <c r="U18" s="424" t="s">
        <v>76</v>
      </c>
      <c r="V18" s="418" t="s">
        <v>57</v>
      </c>
      <c r="W18" s="416">
        <v>25.5</v>
      </c>
      <c r="X18" s="416">
        <v>25.5</v>
      </c>
      <c r="Y18" s="1065"/>
      <c r="Z18" s="1065"/>
    </row>
    <row r="19" spans="1:26" s="420" customFormat="1" ht="21.75" customHeight="1">
      <c r="A19" s="1064"/>
      <c r="B19" s="1064"/>
      <c r="C19" s="1064"/>
      <c r="D19" s="1054"/>
      <c r="E19" s="1054"/>
      <c r="F19" s="1054"/>
      <c r="G19" s="1054"/>
      <c r="H19" s="1054"/>
      <c r="I19" s="1070"/>
      <c r="J19" s="1096"/>
      <c r="K19" s="1070"/>
      <c r="L19" s="1054"/>
      <c r="M19" s="1074"/>
      <c r="N19" s="1096"/>
      <c r="O19" s="1110"/>
      <c r="P19" s="1081"/>
      <c r="Q19" s="1074"/>
      <c r="R19" s="1106"/>
      <c r="S19" s="1074"/>
      <c r="T19" s="1070"/>
      <c r="U19" s="424" t="s">
        <v>77</v>
      </c>
      <c r="V19" s="418" t="s">
        <v>60</v>
      </c>
      <c r="W19" s="416">
        <v>24.5</v>
      </c>
      <c r="X19" s="416">
        <v>24.5</v>
      </c>
      <c r="Y19" s="1056"/>
      <c r="Z19" s="1056"/>
    </row>
    <row r="20" spans="1:26" s="420" customFormat="1" ht="24" customHeight="1">
      <c r="A20" s="1063" t="s">
        <v>85</v>
      </c>
      <c r="B20" s="1063" t="s">
        <v>86</v>
      </c>
      <c r="C20" s="1063" t="s">
        <v>71</v>
      </c>
      <c r="D20" s="1053" t="s">
        <v>121</v>
      </c>
      <c r="E20" s="1059">
        <v>29315</v>
      </c>
      <c r="F20" s="1059">
        <v>29507</v>
      </c>
      <c r="G20" s="1059">
        <v>47768</v>
      </c>
      <c r="H20" s="1053" t="s">
        <v>54</v>
      </c>
      <c r="I20" s="1069" t="s">
        <v>72</v>
      </c>
      <c r="J20" s="1092">
        <v>29315</v>
      </c>
      <c r="K20" s="1069" t="s">
        <v>87</v>
      </c>
      <c r="L20" s="1059">
        <v>29507</v>
      </c>
      <c r="M20" s="1055"/>
      <c r="N20" s="1092" t="s">
        <v>394</v>
      </c>
      <c r="O20" s="1108">
        <v>38638</v>
      </c>
      <c r="P20" s="1079">
        <v>47768</v>
      </c>
      <c r="Q20" s="1072">
        <v>108.4</v>
      </c>
      <c r="R20" s="1104" t="s">
        <v>33</v>
      </c>
      <c r="S20" s="1053">
        <v>108.4</v>
      </c>
      <c r="T20" s="1069" t="s">
        <v>81</v>
      </c>
      <c r="U20" s="416" t="s">
        <v>75</v>
      </c>
      <c r="V20" s="418" t="s">
        <v>60</v>
      </c>
      <c r="W20" s="416">
        <v>50</v>
      </c>
      <c r="X20" s="416">
        <v>50</v>
      </c>
      <c r="Y20" s="1055" t="s">
        <v>385</v>
      </c>
      <c r="Z20" s="1055" t="s">
        <v>395</v>
      </c>
    </row>
    <row r="21" spans="1:26" s="420" customFormat="1" ht="24" customHeight="1">
      <c r="A21" s="1078"/>
      <c r="B21" s="1078"/>
      <c r="C21" s="1078"/>
      <c r="D21" s="1111"/>
      <c r="E21" s="1111"/>
      <c r="F21" s="1111"/>
      <c r="G21" s="1111"/>
      <c r="H21" s="1111"/>
      <c r="I21" s="1075"/>
      <c r="J21" s="1095"/>
      <c r="K21" s="1075"/>
      <c r="L21" s="1111"/>
      <c r="M21" s="1065"/>
      <c r="N21" s="1095"/>
      <c r="O21" s="1109"/>
      <c r="P21" s="1080"/>
      <c r="Q21" s="1073"/>
      <c r="R21" s="1105"/>
      <c r="S21" s="1111"/>
      <c r="T21" s="1075"/>
      <c r="U21" s="424" t="s">
        <v>76</v>
      </c>
      <c r="V21" s="418" t="s">
        <v>57</v>
      </c>
      <c r="W21" s="416">
        <v>25.5</v>
      </c>
      <c r="X21" s="416">
        <v>25.5</v>
      </c>
      <c r="Y21" s="1065"/>
      <c r="Z21" s="1065"/>
    </row>
    <row r="22" spans="1:26" s="420" customFormat="1" ht="24" customHeight="1">
      <c r="A22" s="1064"/>
      <c r="B22" s="1064"/>
      <c r="C22" s="1064"/>
      <c r="D22" s="1054"/>
      <c r="E22" s="1054"/>
      <c r="F22" s="1054"/>
      <c r="G22" s="1054"/>
      <c r="H22" s="1054"/>
      <c r="I22" s="1070"/>
      <c r="J22" s="1096"/>
      <c r="K22" s="1070"/>
      <c r="L22" s="1054"/>
      <c r="M22" s="1056"/>
      <c r="N22" s="1096"/>
      <c r="O22" s="1110"/>
      <c r="P22" s="1081"/>
      <c r="Q22" s="1074"/>
      <c r="R22" s="1106"/>
      <c r="S22" s="1054"/>
      <c r="T22" s="1070"/>
      <c r="U22" s="424" t="s">
        <v>77</v>
      </c>
      <c r="V22" s="418" t="s">
        <v>60</v>
      </c>
      <c r="W22" s="416">
        <v>24.5</v>
      </c>
      <c r="X22" s="416">
        <v>24.5</v>
      </c>
      <c r="Y22" s="1056"/>
      <c r="Z22" s="1056"/>
    </row>
    <row r="23" spans="1:26" s="420" customFormat="1" ht="21.75" customHeight="1">
      <c r="A23" s="1063" t="s">
        <v>88</v>
      </c>
      <c r="B23" s="1063" t="s">
        <v>89</v>
      </c>
      <c r="C23" s="1063" t="s">
        <v>71</v>
      </c>
      <c r="D23" s="1091" t="s">
        <v>121</v>
      </c>
      <c r="E23" s="1085">
        <v>29315</v>
      </c>
      <c r="F23" s="1085">
        <v>29507</v>
      </c>
      <c r="G23" s="1085">
        <v>47768</v>
      </c>
      <c r="H23" s="1091" t="s">
        <v>54</v>
      </c>
      <c r="I23" s="1069" t="s">
        <v>72</v>
      </c>
      <c r="J23" s="1092">
        <v>29315</v>
      </c>
      <c r="K23" s="1069" t="s">
        <v>90</v>
      </c>
      <c r="L23" s="1085">
        <v>29507</v>
      </c>
      <c r="M23" s="1063"/>
      <c r="N23" s="1092" t="s">
        <v>394</v>
      </c>
      <c r="O23" s="1108">
        <v>38638</v>
      </c>
      <c r="P23" s="1079">
        <v>47768</v>
      </c>
      <c r="Q23" s="1072">
        <v>185</v>
      </c>
      <c r="R23" s="1104" t="s">
        <v>33</v>
      </c>
      <c r="S23" s="1072">
        <v>185</v>
      </c>
      <c r="T23" s="1069" t="s">
        <v>81</v>
      </c>
      <c r="U23" s="416" t="s">
        <v>75</v>
      </c>
      <c r="V23" s="418" t="s">
        <v>60</v>
      </c>
      <c r="W23" s="416">
        <v>50</v>
      </c>
      <c r="X23" s="416">
        <v>50</v>
      </c>
      <c r="Y23" s="1055" t="s">
        <v>385</v>
      </c>
      <c r="Z23" s="1055" t="s">
        <v>395</v>
      </c>
    </row>
    <row r="24" spans="1:26" s="420" customFormat="1" ht="21" customHeight="1">
      <c r="A24" s="1078"/>
      <c r="B24" s="1078"/>
      <c r="C24" s="1078"/>
      <c r="D24" s="1086"/>
      <c r="E24" s="1086"/>
      <c r="F24" s="1086"/>
      <c r="G24" s="1086"/>
      <c r="H24" s="1086"/>
      <c r="I24" s="1075"/>
      <c r="J24" s="1095"/>
      <c r="K24" s="1075"/>
      <c r="L24" s="1086"/>
      <c r="M24" s="1078"/>
      <c r="N24" s="1095"/>
      <c r="O24" s="1109"/>
      <c r="P24" s="1080"/>
      <c r="Q24" s="1073"/>
      <c r="R24" s="1105"/>
      <c r="S24" s="1073"/>
      <c r="T24" s="1075"/>
      <c r="U24" s="424" t="s">
        <v>76</v>
      </c>
      <c r="V24" s="418" t="s">
        <v>57</v>
      </c>
      <c r="W24" s="416">
        <v>25.5</v>
      </c>
      <c r="X24" s="416">
        <v>25.5</v>
      </c>
      <c r="Y24" s="1065"/>
      <c r="Z24" s="1065"/>
    </row>
    <row r="25" spans="1:26" s="420" customFormat="1" ht="21" customHeight="1">
      <c r="A25" s="1064"/>
      <c r="B25" s="1064"/>
      <c r="C25" s="1064"/>
      <c r="D25" s="1087"/>
      <c r="E25" s="1087"/>
      <c r="F25" s="1087"/>
      <c r="G25" s="1087"/>
      <c r="H25" s="1087"/>
      <c r="I25" s="1070"/>
      <c r="J25" s="1096"/>
      <c r="K25" s="1070"/>
      <c r="L25" s="1087"/>
      <c r="M25" s="1064"/>
      <c r="N25" s="1096"/>
      <c r="O25" s="1110"/>
      <c r="P25" s="1081"/>
      <c r="Q25" s="1074"/>
      <c r="R25" s="1106"/>
      <c r="S25" s="1074"/>
      <c r="T25" s="1070"/>
      <c r="U25" s="424" t="s">
        <v>77</v>
      </c>
      <c r="V25" s="418" t="s">
        <v>60</v>
      </c>
      <c r="W25" s="416">
        <v>24.5</v>
      </c>
      <c r="X25" s="416">
        <v>24.5</v>
      </c>
      <c r="Y25" s="1056"/>
      <c r="Z25" s="1056"/>
    </row>
    <row r="26" spans="1:26" s="420" customFormat="1" ht="21" customHeight="1">
      <c r="A26" s="1063" t="s">
        <v>91</v>
      </c>
      <c r="B26" s="1063" t="s">
        <v>92</v>
      </c>
      <c r="C26" s="1063" t="s">
        <v>71</v>
      </c>
      <c r="D26" s="1091" t="s">
        <v>121</v>
      </c>
      <c r="E26" s="1085">
        <v>29364</v>
      </c>
      <c r="F26" s="1085">
        <v>29507</v>
      </c>
      <c r="G26" s="1085">
        <v>47768</v>
      </c>
      <c r="H26" s="1091" t="s">
        <v>54</v>
      </c>
      <c r="I26" s="1069" t="s">
        <v>72</v>
      </c>
      <c r="J26" s="1092">
        <v>29364</v>
      </c>
      <c r="K26" s="1069" t="s">
        <v>93</v>
      </c>
      <c r="L26" s="1085">
        <v>29507</v>
      </c>
      <c r="M26" s="1063"/>
      <c r="N26" s="1092" t="s">
        <v>394</v>
      </c>
      <c r="O26" s="1108">
        <v>38638</v>
      </c>
      <c r="P26" s="1079">
        <v>47768</v>
      </c>
      <c r="Q26" s="1072">
        <v>263.8</v>
      </c>
      <c r="R26" s="1104" t="s">
        <v>33</v>
      </c>
      <c r="S26" s="1072">
        <v>263.8</v>
      </c>
      <c r="T26" s="1069" t="s">
        <v>94</v>
      </c>
      <c r="U26" s="416" t="s">
        <v>75</v>
      </c>
      <c r="V26" s="418" t="s">
        <v>60</v>
      </c>
      <c r="W26" s="416">
        <v>50</v>
      </c>
      <c r="X26" s="416">
        <v>50</v>
      </c>
      <c r="Y26" s="1055" t="s">
        <v>385</v>
      </c>
      <c r="Z26" s="1055" t="s">
        <v>395</v>
      </c>
    </row>
    <row r="27" spans="1:26" s="420" customFormat="1" ht="21" customHeight="1">
      <c r="A27" s="1078"/>
      <c r="B27" s="1078"/>
      <c r="C27" s="1078"/>
      <c r="D27" s="1086"/>
      <c r="E27" s="1086"/>
      <c r="F27" s="1086"/>
      <c r="G27" s="1086"/>
      <c r="H27" s="1086"/>
      <c r="I27" s="1075"/>
      <c r="J27" s="1095"/>
      <c r="K27" s="1075"/>
      <c r="L27" s="1086"/>
      <c r="M27" s="1078"/>
      <c r="N27" s="1095"/>
      <c r="O27" s="1109"/>
      <c r="P27" s="1080"/>
      <c r="Q27" s="1073"/>
      <c r="R27" s="1105"/>
      <c r="S27" s="1073"/>
      <c r="T27" s="1075"/>
      <c r="U27" s="424" t="s">
        <v>76</v>
      </c>
      <c r="V27" s="418" t="s">
        <v>57</v>
      </c>
      <c r="W27" s="416">
        <v>25.5</v>
      </c>
      <c r="X27" s="416">
        <v>25.5</v>
      </c>
      <c r="Y27" s="1065"/>
      <c r="Z27" s="1065"/>
    </row>
    <row r="28" spans="1:26" s="420" customFormat="1" ht="21" customHeight="1">
      <c r="A28" s="1064"/>
      <c r="B28" s="1064"/>
      <c r="C28" s="1064"/>
      <c r="D28" s="1087"/>
      <c r="E28" s="1087"/>
      <c r="F28" s="1087"/>
      <c r="G28" s="1087"/>
      <c r="H28" s="1087"/>
      <c r="I28" s="1070"/>
      <c r="J28" s="1096"/>
      <c r="K28" s="1070"/>
      <c r="L28" s="1087"/>
      <c r="M28" s="1064"/>
      <c r="N28" s="1096"/>
      <c r="O28" s="1110"/>
      <c r="P28" s="1081"/>
      <c r="Q28" s="1074"/>
      <c r="R28" s="1106"/>
      <c r="S28" s="1074"/>
      <c r="T28" s="1070"/>
      <c r="U28" s="424" t="s">
        <v>77</v>
      </c>
      <c r="V28" s="418" t="s">
        <v>60</v>
      </c>
      <c r="W28" s="416">
        <v>24.5</v>
      </c>
      <c r="X28" s="416">
        <v>24.5</v>
      </c>
      <c r="Y28" s="1056"/>
      <c r="Z28" s="1056"/>
    </row>
    <row r="29" spans="1:26" s="420" customFormat="1" ht="20.25" customHeight="1">
      <c r="A29" s="1063" t="s">
        <v>95</v>
      </c>
      <c r="B29" s="1063" t="s">
        <v>96</v>
      </c>
      <c r="C29" s="1063" t="s">
        <v>71</v>
      </c>
      <c r="D29" s="1091" t="s">
        <v>121</v>
      </c>
      <c r="E29" s="1085">
        <v>29643</v>
      </c>
      <c r="F29" s="1085">
        <v>29690</v>
      </c>
      <c r="G29" s="1085">
        <v>47951</v>
      </c>
      <c r="H29" s="1091" t="s">
        <v>54</v>
      </c>
      <c r="I29" s="1069" t="s">
        <v>72</v>
      </c>
      <c r="J29" s="1092">
        <v>29643</v>
      </c>
      <c r="K29" s="1069" t="s">
        <v>97</v>
      </c>
      <c r="L29" s="1085">
        <v>29690</v>
      </c>
      <c r="M29" s="1063"/>
      <c r="N29" s="1092" t="s">
        <v>394</v>
      </c>
      <c r="O29" s="1079">
        <v>38820</v>
      </c>
      <c r="P29" s="1079">
        <v>47951</v>
      </c>
      <c r="Q29" s="1072">
        <v>98</v>
      </c>
      <c r="R29" s="1104" t="s">
        <v>33</v>
      </c>
      <c r="S29" s="1091">
        <v>98</v>
      </c>
      <c r="T29" s="1069" t="s">
        <v>81</v>
      </c>
      <c r="U29" s="416" t="s">
        <v>75</v>
      </c>
      <c r="V29" s="418" t="s">
        <v>60</v>
      </c>
      <c r="W29" s="416">
        <v>50</v>
      </c>
      <c r="X29" s="416">
        <v>50</v>
      </c>
      <c r="Y29" s="1055" t="s">
        <v>385</v>
      </c>
      <c r="Z29" s="1055" t="s">
        <v>395</v>
      </c>
    </row>
    <row r="30" spans="1:26" s="420" customFormat="1" ht="20.25" customHeight="1">
      <c r="A30" s="1078"/>
      <c r="B30" s="1078"/>
      <c r="C30" s="1078"/>
      <c r="D30" s="1086"/>
      <c r="E30" s="1086"/>
      <c r="F30" s="1086"/>
      <c r="G30" s="1086"/>
      <c r="H30" s="1086"/>
      <c r="I30" s="1075"/>
      <c r="J30" s="1095"/>
      <c r="K30" s="1075"/>
      <c r="L30" s="1086"/>
      <c r="M30" s="1078"/>
      <c r="N30" s="1095"/>
      <c r="O30" s="1080"/>
      <c r="P30" s="1080"/>
      <c r="Q30" s="1073"/>
      <c r="R30" s="1105"/>
      <c r="S30" s="1086"/>
      <c r="T30" s="1075"/>
      <c r="U30" s="424" t="s">
        <v>77</v>
      </c>
      <c r="V30" s="418" t="s">
        <v>57</v>
      </c>
      <c r="W30" s="416">
        <v>40</v>
      </c>
      <c r="X30" s="416">
        <v>40</v>
      </c>
      <c r="Y30" s="1065"/>
      <c r="Z30" s="1065"/>
    </row>
    <row r="31" spans="1:26" s="420" customFormat="1" ht="20.25" customHeight="1">
      <c r="A31" s="1064"/>
      <c r="B31" s="1064"/>
      <c r="C31" s="1064"/>
      <c r="D31" s="1087"/>
      <c r="E31" s="1087"/>
      <c r="F31" s="1087"/>
      <c r="G31" s="1087"/>
      <c r="H31" s="1087"/>
      <c r="I31" s="1070"/>
      <c r="J31" s="1096"/>
      <c r="K31" s="1070"/>
      <c r="L31" s="1087"/>
      <c r="M31" s="1064"/>
      <c r="N31" s="1096"/>
      <c r="O31" s="1081"/>
      <c r="P31" s="1081"/>
      <c r="Q31" s="1074"/>
      <c r="R31" s="1106"/>
      <c r="S31" s="1087"/>
      <c r="T31" s="1070"/>
      <c r="U31" s="424" t="s">
        <v>76</v>
      </c>
      <c r="V31" s="418" t="s">
        <v>60</v>
      </c>
      <c r="W31" s="416">
        <v>10</v>
      </c>
      <c r="X31" s="416">
        <v>10</v>
      </c>
      <c r="Y31" s="1056"/>
      <c r="Z31" s="1056"/>
    </row>
    <row r="32" spans="1:26" s="420" customFormat="1" ht="18" customHeight="1">
      <c r="A32" s="1063" t="s">
        <v>98</v>
      </c>
      <c r="B32" s="1063" t="s">
        <v>99</v>
      </c>
      <c r="C32" s="1063" t="s">
        <v>71</v>
      </c>
      <c r="D32" s="1091" t="s">
        <v>121</v>
      </c>
      <c r="E32" s="1107">
        <v>29556</v>
      </c>
      <c r="F32" s="1085">
        <v>29774</v>
      </c>
      <c r="G32" s="1085">
        <v>48034</v>
      </c>
      <c r="H32" s="1091" t="s">
        <v>54</v>
      </c>
      <c r="I32" s="1069" t="s">
        <v>72</v>
      </c>
      <c r="J32" s="1107">
        <v>29556</v>
      </c>
      <c r="K32" s="1069" t="s">
        <v>100</v>
      </c>
      <c r="L32" s="1085">
        <v>29774</v>
      </c>
      <c r="M32" s="1063"/>
      <c r="N32" s="1092" t="s">
        <v>394</v>
      </c>
      <c r="O32" s="1079">
        <v>38904</v>
      </c>
      <c r="P32" s="1079">
        <v>48034</v>
      </c>
      <c r="Q32" s="1072">
        <v>215</v>
      </c>
      <c r="R32" s="1104" t="s">
        <v>33</v>
      </c>
      <c r="S32" s="1091">
        <v>215</v>
      </c>
      <c r="T32" s="1069" t="s">
        <v>81</v>
      </c>
      <c r="U32" s="416" t="s">
        <v>75</v>
      </c>
      <c r="V32" s="418" t="s">
        <v>60</v>
      </c>
      <c r="W32" s="416">
        <v>50</v>
      </c>
      <c r="X32" s="416">
        <v>50</v>
      </c>
      <c r="Y32" s="1055" t="s">
        <v>385</v>
      </c>
      <c r="Z32" s="1055" t="s">
        <v>395</v>
      </c>
    </row>
    <row r="33" spans="1:26" s="420" customFormat="1" ht="18" customHeight="1">
      <c r="A33" s="1078"/>
      <c r="B33" s="1078"/>
      <c r="C33" s="1078"/>
      <c r="D33" s="1086"/>
      <c r="E33" s="1086"/>
      <c r="F33" s="1086"/>
      <c r="G33" s="1086"/>
      <c r="H33" s="1086"/>
      <c r="I33" s="1075"/>
      <c r="J33" s="1086"/>
      <c r="K33" s="1075"/>
      <c r="L33" s="1086"/>
      <c r="M33" s="1078"/>
      <c r="N33" s="1095"/>
      <c r="O33" s="1080"/>
      <c r="P33" s="1080"/>
      <c r="Q33" s="1073"/>
      <c r="R33" s="1105"/>
      <c r="S33" s="1086"/>
      <c r="T33" s="1075"/>
      <c r="U33" s="424" t="s">
        <v>101</v>
      </c>
      <c r="V33" s="418" t="s">
        <v>57</v>
      </c>
      <c r="W33" s="416">
        <v>40</v>
      </c>
      <c r="X33" s="416">
        <v>40</v>
      </c>
      <c r="Y33" s="1065"/>
      <c r="Z33" s="1065"/>
    </row>
    <row r="34" spans="1:26" s="420" customFormat="1" ht="18" customHeight="1">
      <c r="A34" s="1064"/>
      <c r="B34" s="1064"/>
      <c r="C34" s="1064"/>
      <c r="D34" s="1087"/>
      <c r="E34" s="1087"/>
      <c r="F34" s="1087"/>
      <c r="G34" s="1087"/>
      <c r="H34" s="1087"/>
      <c r="I34" s="1070"/>
      <c r="J34" s="1087"/>
      <c r="K34" s="1070"/>
      <c r="L34" s="1087"/>
      <c r="M34" s="1064"/>
      <c r="N34" s="1096"/>
      <c r="O34" s="1081"/>
      <c r="P34" s="1081"/>
      <c r="Q34" s="1074"/>
      <c r="R34" s="1106"/>
      <c r="S34" s="1087"/>
      <c r="T34" s="1070"/>
      <c r="U34" s="424" t="s">
        <v>102</v>
      </c>
      <c r="V34" s="418" t="s">
        <v>60</v>
      </c>
      <c r="W34" s="416">
        <v>10</v>
      </c>
      <c r="X34" s="416">
        <v>10</v>
      </c>
      <c r="Y34" s="1056"/>
      <c r="Z34" s="1056"/>
    </row>
    <row r="35" spans="1:26" s="420" customFormat="1" ht="17.25" customHeight="1">
      <c r="A35" s="1063" t="s">
        <v>103</v>
      </c>
      <c r="B35" s="1063" t="s">
        <v>104</v>
      </c>
      <c r="C35" s="1063" t="s">
        <v>71</v>
      </c>
      <c r="D35" s="1091" t="s">
        <v>121</v>
      </c>
      <c r="E35" s="1085">
        <v>31695</v>
      </c>
      <c r="F35" s="1085">
        <v>32176</v>
      </c>
      <c r="G35" s="1085">
        <v>44959</v>
      </c>
      <c r="H35" s="1091" t="s">
        <v>54</v>
      </c>
      <c r="I35" s="1100" t="s">
        <v>72</v>
      </c>
      <c r="J35" s="1092">
        <v>31695</v>
      </c>
      <c r="K35" s="1069" t="s">
        <v>105</v>
      </c>
      <c r="L35" s="1085">
        <v>32176</v>
      </c>
      <c r="M35" s="1063"/>
      <c r="N35" s="1092" t="s">
        <v>394</v>
      </c>
      <c r="O35" s="1079">
        <v>41308</v>
      </c>
      <c r="P35" s="1079">
        <v>44959</v>
      </c>
      <c r="Q35" s="1072">
        <v>27.16</v>
      </c>
      <c r="R35" s="1104" t="s">
        <v>33</v>
      </c>
      <c r="S35" s="1091">
        <v>27.16</v>
      </c>
      <c r="T35" s="1069" t="s">
        <v>81</v>
      </c>
      <c r="U35" s="416" t="s">
        <v>75</v>
      </c>
      <c r="V35" s="418" t="s">
        <v>60</v>
      </c>
      <c r="W35" s="416">
        <v>50</v>
      </c>
      <c r="X35" s="416">
        <v>50</v>
      </c>
      <c r="Y35" s="1055" t="s">
        <v>385</v>
      </c>
      <c r="Z35" s="1055" t="s">
        <v>395</v>
      </c>
    </row>
    <row r="36" spans="1:26" s="420" customFormat="1" ht="17.25" customHeight="1">
      <c r="A36" s="1078"/>
      <c r="B36" s="1078"/>
      <c r="C36" s="1078"/>
      <c r="D36" s="1086"/>
      <c r="E36" s="1086"/>
      <c r="F36" s="1086"/>
      <c r="G36" s="1086"/>
      <c r="H36" s="1086"/>
      <c r="I36" s="1101"/>
      <c r="J36" s="1095"/>
      <c r="K36" s="1075"/>
      <c r="L36" s="1086"/>
      <c r="M36" s="1078"/>
      <c r="N36" s="1095"/>
      <c r="O36" s="1080"/>
      <c r="P36" s="1080"/>
      <c r="Q36" s="1073"/>
      <c r="R36" s="1105"/>
      <c r="S36" s="1086"/>
      <c r="T36" s="1075"/>
      <c r="U36" s="424" t="s">
        <v>76</v>
      </c>
      <c r="V36" s="418" t="s">
        <v>57</v>
      </c>
      <c r="W36" s="416">
        <v>17.75</v>
      </c>
      <c r="X36" s="416">
        <v>17.75</v>
      </c>
      <c r="Y36" s="1065"/>
      <c r="Z36" s="1065"/>
    </row>
    <row r="37" spans="1:26" s="420" customFormat="1" ht="17.25" customHeight="1" thickBot="1">
      <c r="A37" s="1064"/>
      <c r="B37" s="1064"/>
      <c r="C37" s="1064"/>
      <c r="D37" s="1087"/>
      <c r="E37" s="1087"/>
      <c r="F37" s="1087"/>
      <c r="G37" s="1087"/>
      <c r="H37" s="1087"/>
      <c r="I37" s="1102"/>
      <c r="J37" s="1096"/>
      <c r="K37" s="1070"/>
      <c r="L37" s="1087"/>
      <c r="M37" s="1064"/>
      <c r="N37" s="1096"/>
      <c r="O37" s="1081"/>
      <c r="P37" s="1081"/>
      <c r="Q37" s="1074"/>
      <c r="R37" s="1106"/>
      <c r="S37" s="1087"/>
      <c r="T37" s="1070"/>
      <c r="U37" s="424" t="s">
        <v>77</v>
      </c>
      <c r="V37" s="418" t="s">
        <v>60</v>
      </c>
      <c r="W37" s="416">
        <v>32.25</v>
      </c>
      <c r="X37" s="416">
        <v>32.25</v>
      </c>
      <c r="Y37" s="1056"/>
      <c r="Z37" s="1056"/>
    </row>
    <row r="38" spans="1:26" s="420" customFormat="1" ht="18" customHeight="1">
      <c r="A38" s="1063" t="s">
        <v>106</v>
      </c>
      <c r="B38" s="1063" t="s">
        <v>107</v>
      </c>
      <c r="C38" s="1063" t="s">
        <v>71</v>
      </c>
      <c r="D38" s="1091" t="s">
        <v>121</v>
      </c>
      <c r="E38" s="1091" t="s">
        <v>108</v>
      </c>
      <c r="F38" s="1085">
        <v>35159</v>
      </c>
      <c r="G38" s="1085">
        <v>44289</v>
      </c>
      <c r="H38" s="1091" t="s">
        <v>54</v>
      </c>
      <c r="I38" s="1100" t="s">
        <v>72</v>
      </c>
      <c r="J38" s="1092" t="s">
        <v>108</v>
      </c>
      <c r="K38" s="1069" t="s">
        <v>109</v>
      </c>
      <c r="L38" s="1085">
        <v>44289</v>
      </c>
      <c r="M38" s="1063"/>
      <c r="N38" s="1092" t="s">
        <v>394</v>
      </c>
      <c r="O38" s="1082" t="s">
        <v>396</v>
      </c>
      <c r="P38" s="1079">
        <v>44289</v>
      </c>
      <c r="Q38" s="1072">
        <v>31.78</v>
      </c>
      <c r="R38" s="1104" t="s">
        <v>33</v>
      </c>
      <c r="S38" s="1091">
        <v>31.78</v>
      </c>
      <c r="T38" s="1069" t="s">
        <v>81</v>
      </c>
      <c r="U38" s="416" t="s">
        <v>75</v>
      </c>
      <c r="V38" s="418" t="s">
        <v>60</v>
      </c>
      <c r="W38" s="416">
        <v>50</v>
      </c>
      <c r="X38" s="416">
        <v>50</v>
      </c>
      <c r="Y38" s="1055" t="s">
        <v>385</v>
      </c>
      <c r="Z38" s="1055" t="s">
        <v>395</v>
      </c>
    </row>
    <row r="39" spans="1:26" s="420" customFormat="1" ht="18" customHeight="1">
      <c r="A39" s="1078"/>
      <c r="B39" s="1078"/>
      <c r="C39" s="1078"/>
      <c r="D39" s="1086"/>
      <c r="E39" s="1086"/>
      <c r="F39" s="1086"/>
      <c r="G39" s="1086"/>
      <c r="H39" s="1086"/>
      <c r="I39" s="1101"/>
      <c r="J39" s="1095"/>
      <c r="K39" s="1075"/>
      <c r="L39" s="1086"/>
      <c r="M39" s="1078"/>
      <c r="N39" s="1095"/>
      <c r="O39" s="1083"/>
      <c r="P39" s="1080"/>
      <c r="Q39" s="1073"/>
      <c r="R39" s="1105"/>
      <c r="S39" s="1086"/>
      <c r="T39" s="1075"/>
      <c r="U39" s="424" t="s">
        <v>76</v>
      </c>
      <c r="V39" s="418" t="s">
        <v>57</v>
      </c>
      <c r="W39" s="416">
        <v>25</v>
      </c>
      <c r="X39" s="416">
        <v>25</v>
      </c>
      <c r="Y39" s="1065"/>
      <c r="Z39" s="1065"/>
    </row>
    <row r="40" spans="1:26" s="420" customFormat="1" ht="18" customHeight="1" thickBot="1">
      <c r="A40" s="1064"/>
      <c r="B40" s="1064"/>
      <c r="C40" s="1064"/>
      <c r="D40" s="1087"/>
      <c r="E40" s="1087"/>
      <c r="F40" s="1087"/>
      <c r="G40" s="1087"/>
      <c r="H40" s="1087"/>
      <c r="I40" s="1102"/>
      <c r="J40" s="1096"/>
      <c r="K40" s="1070"/>
      <c r="L40" s="1087"/>
      <c r="M40" s="1064"/>
      <c r="N40" s="1096"/>
      <c r="O40" s="1084"/>
      <c r="P40" s="1081"/>
      <c r="Q40" s="1074"/>
      <c r="R40" s="1106"/>
      <c r="S40" s="1087"/>
      <c r="T40" s="1070"/>
      <c r="U40" s="424" t="s">
        <v>77</v>
      </c>
      <c r="V40" s="418" t="s">
        <v>60</v>
      </c>
      <c r="W40" s="416">
        <v>25</v>
      </c>
      <c r="X40" s="416">
        <v>25</v>
      </c>
      <c r="Y40" s="1056"/>
      <c r="Z40" s="1056"/>
    </row>
    <row r="41" spans="1:26" s="420" customFormat="1" ht="17.25" customHeight="1">
      <c r="A41" s="1063" t="s">
        <v>110</v>
      </c>
      <c r="B41" s="1063" t="s">
        <v>111</v>
      </c>
      <c r="C41" s="1063" t="s">
        <v>71</v>
      </c>
      <c r="D41" s="1091" t="s">
        <v>121</v>
      </c>
      <c r="E41" s="1085">
        <v>35195</v>
      </c>
      <c r="F41" s="1085">
        <v>35215</v>
      </c>
      <c r="G41" s="1085">
        <v>44345</v>
      </c>
      <c r="H41" s="1091" t="s">
        <v>54</v>
      </c>
      <c r="I41" s="1100" t="s">
        <v>72</v>
      </c>
      <c r="J41" s="1092">
        <v>35195</v>
      </c>
      <c r="K41" s="1069" t="s">
        <v>112</v>
      </c>
      <c r="L41" s="1085">
        <v>35215</v>
      </c>
      <c r="M41" s="1063"/>
      <c r="N41" s="1092" t="s">
        <v>394</v>
      </c>
      <c r="O41" s="1082" t="s">
        <v>396</v>
      </c>
      <c r="P41" s="1079">
        <v>44345</v>
      </c>
      <c r="Q41" s="1072">
        <v>539</v>
      </c>
      <c r="R41" s="1104" t="s">
        <v>33</v>
      </c>
      <c r="S41" s="1091">
        <v>539</v>
      </c>
      <c r="T41" s="1069" t="s">
        <v>81</v>
      </c>
      <c r="U41" s="416" t="s">
        <v>75</v>
      </c>
      <c r="V41" s="418" t="s">
        <v>60</v>
      </c>
      <c r="W41" s="416">
        <v>50</v>
      </c>
      <c r="X41" s="416">
        <v>50</v>
      </c>
      <c r="Y41" s="1055" t="s">
        <v>385</v>
      </c>
      <c r="Z41" s="1055" t="s">
        <v>395</v>
      </c>
    </row>
    <row r="42" spans="1:26" s="420" customFormat="1" ht="17.25" customHeight="1">
      <c r="A42" s="1078"/>
      <c r="B42" s="1078"/>
      <c r="C42" s="1078"/>
      <c r="D42" s="1086"/>
      <c r="E42" s="1086"/>
      <c r="F42" s="1086"/>
      <c r="G42" s="1086"/>
      <c r="H42" s="1086"/>
      <c r="I42" s="1101"/>
      <c r="J42" s="1095"/>
      <c r="K42" s="1075"/>
      <c r="L42" s="1086"/>
      <c r="M42" s="1078"/>
      <c r="N42" s="1095"/>
      <c r="O42" s="1083"/>
      <c r="P42" s="1080"/>
      <c r="Q42" s="1073"/>
      <c r="R42" s="1105"/>
      <c r="S42" s="1086"/>
      <c r="T42" s="1075"/>
      <c r="U42" s="424" t="s">
        <v>76</v>
      </c>
      <c r="V42" s="418" t="s">
        <v>57</v>
      </c>
      <c r="W42" s="416">
        <v>28.5</v>
      </c>
      <c r="X42" s="416">
        <v>28.5</v>
      </c>
      <c r="Y42" s="1065"/>
      <c r="Z42" s="1065"/>
    </row>
    <row r="43" spans="1:26" s="420" customFormat="1" ht="17.25" customHeight="1" thickBot="1">
      <c r="A43" s="1064"/>
      <c r="B43" s="1064"/>
      <c r="C43" s="1064"/>
      <c r="D43" s="1087"/>
      <c r="E43" s="1087"/>
      <c r="F43" s="1087"/>
      <c r="G43" s="1087"/>
      <c r="H43" s="1087"/>
      <c r="I43" s="1102"/>
      <c r="J43" s="1096"/>
      <c r="K43" s="1070"/>
      <c r="L43" s="1087"/>
      <c r="M43" s="1064"/>
      <c r="N43" s="1096"/>
      <c r="O43" s="1084"/>
      <c r="P43" s="1081"/>
      <c r="Q43" s="1074"/>
      <c r="R43" s="1106"/>
      <c r="S43" s="1087"/>
      <c r="T43" s="1070"/>
      <c r="U43" s="424" t="s">
        <v>77</v>
      </c>
      <c r="V43" s="418" t="s">
        <v>60</v>
      </c>
      <c r="W43" s="416">
        <v>21.5</v>
      </c>
      <c r="X43" s="416">
        <v>21.5</v>
      </c>
      <c r="Y43" s="1056"/>
      <c r="Z43" s="1056"/>
    </row>
    <row r="44" spans="1:26" s="420" customFormat="1" ht="18" customHeight="1">
      <c r="A44" s="1063" t="s">
        <v>113</v>
      </c>
      <c r="B44" s="1063" t="s">
        <v>114</v>
      </c>
      <c r="C44" s="1063" t="s">
        <v>71</v>
      </c>
      <c r="D44" s="1091" t="s">
        <v>121</v>
      </c>
      <c r="E44" s="1085">
        <v>35347</v>
      </c>
      <c r="F44" s="1085">
        <v>35398</v>
      </c>
      <c r="G44" s="1085">
        <v>44528</v>
      </c>
      <c r="H44" s="1091" t="s">
        <v>54</v>
      </c>
      <c r="I44" s="1100" t="s">
        <v>72</v>
      </c>
      <c r="J44" s="1092">
        <v>35347</v>
      </c>
      <c r="K44" s="1069" t="s">
        <v>115</v>
      </c>
      <c r="L44" s="1085">
        <v>35398</v>
      </c>
      <c r="M44" s="1063"/>
      <c r="N44" s="1092" t="s">
        <v>394</v>
      </c>
      <c r="O44" s="1082" t="s">
        <v>396</v>
      </c>
      <c r="P44" s="1079">
        <v>44528</v>
      </c>
      <c r="Q44" s="1072">
        <v>10.87</v>
      </c>
      <c r="R44" s="1104" t="s">
        <v>33</v>
      </c>
      <c r="S44" s="1091">
        <v>10.87</v>
      </c>
      <c r="T44" s="1069" t="s">
        <v>56</v>
      </c>
      <c r="U44" s="416" t="s">
        <v>75</v>
      </c>
      <c r="V44" s="418" t="s">
        <v>60</v>
      </c>
      <c r="W44" s="416">
        <v>50</v>
      </c>
      <c r="X44" s="416">
        <v>50</v>
      </c>
      <c r="Y44" s="1055" t="s">
        <v>385</v>
      </c>
      <c r="Z44" s="1055" t="s">
        <v>395</v>
      </c>
    </row>
    <row r="45" spans="1:26" s="420" customFormat="1" ht="18" customHeight="1">
      <c r="A45" s="1078"/>
      <c r="B45" s="1078"/>
      <c r="C45" s="1078"/>
      <c r="D45" s="1086"/>
      <c r="E45" s="1086"/>
      <c r="F45" s="1086"/>
      <c r="G45" s="1086"/>
      <c r="H45" s="1086"/>
      <c r="I45" s="1101"/>
      <c r="J45" s="1095"/>
      <c r="K45" s="1075"/>
      <c r="L45" s="1086"/>
      <c r="M45" s="1078"/>
      <c r="N45" s="1095"/>
      <c r="O45" s="1083"/>
      <c r="P45" s="1080"/>
      <c r="Q45" s="1073"/>
      <c r="R45" s="1105"/>
      <c r="S45" s="1086"/>
      <c r="T45" s="1075"/>
      <c r="U45" s="424" t="s">
        <v>77</v>
      </c>
      <c r="V45" s="418" t="s">
        <v>57</v>
      </c>
      <c r="W45" s="416">
        <v>25</v>
      </c>
      <c r="X45" s="416">
        <v>25</v>
      </c>
      <c r="Y45" s="1065"/>
      <c r="Z45" s="1065"/>
    </row>
    <row r="46" spans="1:26" s="420" customFormat="1" ht="18" customHeight="1" thickBot="1">
      <c r="A46" s="1064"/>
      <c r="B46" s="1064"/>
      <c r="C46" s="1064"/>
      <c r="D46" s="1087"/>
      <c r="E46" s="1087"/>
      <c r="F46" s="1087"/>
      <c r="G46" s="1087"/>
      <c r="H46" s="1087"/>
      <c r="I46" s="1102"/>
      <c r="J46" s="1096"/>
      <c r="K46" s="1070"/>
      <c r="L46" s="1087"/>
      <c r="M46" s="1064"/>
      <c r="N46" s="1096"/>
      <c r="O46" s="1084"/>
      <c r="P46" s="1081"/>
      <c r="Q46" s="1074"/>
      <c r="R46" s="1106"/>
      <c r="S46" s="1087"/>
      <c r="T46" s="1070"/>
      <c r="U46" s="424" t="s">
        <v>76</v>
      </c>
      <c r="V46" s="418" t="s">
        <v>60</v>
      </c>
      <c r="W46" s="416">
        <v>25</v>
      </c>
      <c r="X46" s="416">
        <v>25</v>
      </c>
      <c r="Y46" s="1056"/>
      <c r="Z46" s="1056"/>
    </row>
    <row r="47" spans="1:26" s="420" customFormat="1" ht="16.5" customHeight="1">
      <c r="A47" s="1063" t="s">
        <v>116</v>
      </c>
      <c r="B47" s="1063" t="s">
        <v>117</v>
      </c>
      <c r="C47" s="1063" t="s">
        <v>71</v>
      </c>
      <c r="D47" s="1091" t="s">
        <v>121</v>
      </c>
      <c r="E47" s="1085">
        <v>37994</v>
      </c>
      <c r="F47" s="1085">
        <v>38159</v>
      </c>
      <c r="G47" s="1085">
        <v>47289</v>
      </c>
      <c r="H47" s="1091" t="s">
        <v>54</v>
      </c>
      <c r="I47" s="1100" t="s">
        <v>72</v>
      </c>
      <c r="J47" s="1092">
        <v>37994</v>
      </c>
      <c r="K47" s="1069" t="s">
        <v>118</v>
      </c>
      <c r="L47" s="1085">
        <v>38159</v>
      </c>
      <c r="M47" s="1063"/>
      <c r="N47" s="1092" t="s">
        <v>394</v>
      </c>
      <c r="O47" s="1082" t="s">
        <v>396</v>
      </c>
      <c r="P47" s="1079">
        <v>47289</v>
      </c>
      <c r="Q47" s="1072">
        <v>213</v>
      </c>
      <c r="R47" s="1104" t="s">
        <v>33</v>
      </c>
      <c r="S47" s="1091">
        <v>213</v>
      </c>
      <c r="T47" s="1069" t="s">
        <v>81</v>
      </c>
      <c r="U47" s="1069" t="s">
        <v>102</v>
      </c>
      <c r="V47" s="1069" t="s">
        <v>57</v>
      </c>
      <c r="W47" s="1069">
        <v>100</v>
      </c>
      <c r="X47" s="1069">
        <v>100</v>
      </c>
      <c r="Y47" s="1055" t="s">
        <v>385</v>
      </c>
      <c r="Z47" s="1055" t="s">
        <v>397</v>
      </c>
    </row>
    <row r="48" spans="1:26" s="420" customFormat="1" ht="16.5" customHeight="1">
      <c r="A48" s="1078"/>
      <c r="B48" s="1078"/>
      <c r="C48" s="1078"/>
      <c r="D48" s="1086"/>
      <c r="E48" s="1086"/>
      <c r="F48" s="1086"/>
      <c r="G48" s="1086"/>
      <c r="H48" s="1086"/>
      <c r="I48" s="1101"/>
      <c r="J48" s="1095"/>
      <c r="K48" s="1075"/>
      <c r="L48" s="1086"/>
      <c r="M48" s="1078"/>
      <c r="N48" s="1095"/>
      <c r="O48" s="1083"/>
      <c r="P48" s="1080"/>
      <c r="Q48" s="1073"/>
      <c r="R48" s="1105"/>
      <c r="S48" s="1086"/>
      <c r="T48" s="1075"/>
      <c r="U48" s="1075"/>
      <c r="V48" s="1075"/>
      <c r="W48" s="1075"/>
      <c r="X48" s="1075"/>
      <c r="Y48" s="1065"/>
      <c r="Z48" s="1065"/>
    </row>
    <row r="49" spans="1:26" s="420" customFormat="1" ht="24.75" customHeight="1" thickBot="1">
      <c r="A49" s="1064"/>
      <c r="B49" s="1064"/>
      <c r="C49" s="1064"/>
      <c r="D49" s="1087"/>
      <c r="E49" s="1087"/>
      <c r="F49" s="1087"/>
      <c r="G49" s="1087"/>
      <c r="H49" s="1087"/>
      <c r="I49" s="1102"/>
      <c r="J49" s="1096"/>
      <c r="K49" s="1070"/>
      <c r="L49" s="1087"/>
      <c r="M49" s="1064"/>
      <c r="N49" s="1096"/>
      <c r="O49" s="1084"/>
      <c r="P49" s="1081"/>
      <c r="Q49" s="1074"/>
      <c r="R49" s="1106"/>
      <c r="S49" s="1087"/>
      <c r="T49" s="1070"/>
      <c r="U49" s="1070"/>
      <c r="V49" s="1070"/>
      <c r="W49" s="1070"/>
      <c r="X49" s="1070"/>
      <c r="Y49" s="1056"/>
      <c r="Z49" s="1056"/>
    </row>
    <row r="50" spans="1:26" s="420" customFormat="1" ht="16.5" customHeight="1">
      <c r="A50" s="1063" t="s">
        <v>119</v>
      </c>
      <c r="B50" s="1063" t="s">
        <v>120</v>
      </c>
      <c r="C50" s="1063" t="s">
        <v>52</v>
      </c>
      <c r="D50" s="1091" t="s">
        <v>121</v>
      </c>
      <c r="E50" s="1091" t="s">
        <v>388</v>
      </c>
      <c r="F50" s="1085">
        <v>38981</v>
      </c>
      <c r="G50" s="1085">
        <v>48111</v>
      </c>
      <c r="H50" s="1091" t="s">
        <v>54</v>
      </c>
      <c r="I50" s="1097" t="s">
        <v>122</v>
      </c>
      <c r="J50" s="1092" t="s">
        <v>388</v>
      </c>
      <c r="K50" s="1069" t="s">
        <v>398</v>
      </c>
      <c r="L50" s="1085">
        <v>38981</v>
      </c>
      <c r="M50" s="1063"/>
      <c r="N50" s="1079" t="s">
        <v>394</v>
      </c>
      <c r="O50" s="1082" t="s">
        <v>396</v>
      </c>
      <c r="P50" s="1079">
        <v>48111</v>
      </c>
      <c r="Q50" s="1072">
        <v>657.5</v>
      </c>
      <c r="R50" s="1088" t="s">
        <v>33</v>
      </c>
      <c r="S50" s="1091">
        <v>657.5</v>
      </c>
      <c r="T50" s="1069" t="s">
        <v>94</v>
      </c>
      <c r="U50" s="416" t="s">
        <v>75</v>
      </c>
      <c r="V50" s="418" t="s">
        <v>60</v>
      </c>
      <c r="W50" s="416">
        <v>25</v>
      </c>
      <c r="X50" s="416">
        <v>25</v>
      </c>
      <c r="Y50" s="1055" t="s">
        <v>385</v>
      </c>
      <c r="Z50" s="1055" t="s">
        <v>399</v>
      </c>
    </row>
    <row r="51" spans="1:26" s="420" customFormat="1" ht="16.5" customHeight="1">
      <c r="A51" s="1078"/>
      <c r="B51" s="1078"/>
      <c r="C51" s="1078"/>
      <c r="D51" s="1086"/>
      <c r="E51" s="1086"/>
      <c r="F51" s="1098"/>
      <c r="G51" s="1098"/>
      <c r="H51" s="1086"/>
      <c r="I51" s="1075"/>
      <c r="J51" s="1095"/>
      <c r="K51" s="1075"/>
      <c r="L51" s="1098"/>
      <c r="M51" s="1078"/>
      <c r="N51" s="1080"/>
      <c r="O51" s="1083"/>
      <c r="P51" s="1080"/>
      <c r="Q51" s="1073"/>
      <c r="R51" s="1089"/>
      <c r="S51" s="1086"/>
      <c r="T51" s="1075"/>
      <c r="U51" s="1069" t="s">
        <v>101</v>
      </c>
      <c r="V51" s="1071" t="s">
        <v>57</v>
      </c>
      <c r="W51" s="1069">
        <v>75</v>
      </c>
      <c r="X51" s="1069">
        <v>75</v>
      </c>
      <c r="Y51" s="1065"/>
      <c r="Z51" s="1065"/>
    </row>
    <row r="52" spans="1:26" s="420" customFormat="1" ht="16.5" customHeight="1">
      <c r="A52" s="1078"/>
      <c r="B52" s="1078"/>
      <c r="C52" s="1078"/>
      <c r="D52" s="1086"/>
      <c r="E52" s="1086"/>
      <c r="F52" s="1098"/>
      <c r="G52" s="1098"/>
      <c r="H52" s="1086"/>
      <c r="I52" s="1075"/>
      <c r="J52" s="1095"/>
      <c r="K52" s="1075"/>
      <c r="L52" s="1098"/>
      <c r="M52" s="1078"/>
      <c r="N52" s="1080"/>
      <c r="O52" s="1083"/>
      <c r="P52" s="1080"/>
      <c r="Q52" s="1073"/>
      <c r="R52" s="1089"/>
      <c r="S52" s="1086"/>
      <c r="T52" s="1075"/>
      <c r="U52" s="1075"/>
      <c r="V52" s="1093"/>
      <c r="W52" s="1075"/>
      <c r="X52" s="1075"/>
      <c r="Y52" s="1065"/>
      <c r="Z52" s="1065"/>
    </row>
    <row r="53" spans="1:26" s="420" customFormat="1" ht="69.75" customHeight="1">
      <c r="A53" s="1064"/>
      <c r="B53" s="1064"/>
      <c r="C53" s="1064"/>
      <c r="D53" s="1087"/>
      <c r="E53" s="1087"/>
      <c r="F53" s="1099"/>
      <c r="G53" s="1099"/>
      <c r="H53" s="1087"/>
      <c r="I53" s="1070"/>
      <c r="J53" s="1096"/>
      <c r="K53" s="1070"/>
      <c r="L53" s="1099"/>
      <c r="M53" s="1064"/>
      <c r="N53" s="1081"/>
      <c r="O53" s="1084"/>
      <c r="P53" s="1081"/>
      <c r="Q53" s="1074"/>
      <c r="R53" s="1090"/>
      <c r="S53" s="1087"/>
      <c r="T53" s="1070"/>
      <c r="U53" s="1070"/>
      <c r="V53" s="1094"/>
      <c r="W53" s="1070"/>
      <c r="X53" s="1070"/>
      <c r="Y53" s="1056"/>
      <c r="Z53" s="1056"/>
    </row>
    <row r="54" spans="1:26" s="420" customFormat="1" ht="18" customHeight="1">
      <c r="A54" s="1063" t="s">
        <v>123</v>
      </c>
      <c r="B54" s="1063" t="s">
        <v>124</v>
      </c>
      <c r="C54" s="1063" t="s">
        <v>52</v>
      </c>
      <c r="D54" s="1091" t="s">
        <v>125</v>
      </c>
      <c r="E54" s="1091" t="s">
        <v>388</v>
      </c>
      <c r="F54" s="1085">
        <v>39758</v>
      </c>
      <c r="G54" s="1085">
        <v>47062</v>
      </c>
      <c r="H54" s="1091" t="s">
        <v>54</v>
      </c>
      <c r="I54" s="1069" t="s">
        <v>122</v>
      </c>
      <c r="J54" s="1092" t="s">
        <v>388</v>
      </c>
      <c r="K54" s="1069" t="s">
        <v>126</v>
      </c>
      <c r="L54" s="1085">
        <v>39758</v>
      </c>
      <c r="M54" s="1063"/>
      <c r="N54" s="1079" t="s">
        <v>394</v>
      </c>
      <c r="O54" s="1082" t="s">
        <v>396</v>
      </c>
      <c r="P54" s="1079">
        <v>47062</v>
      </c>
      <c r="Q54" s="1072">
        <v>24.158999999999999</v>
      </c>
      <c r="R54" s="1088" t="s">
        <v>33</v>
      </c>
      <c r="S54" s="1091">
        <v>24.158999999999999</v>
      </c>
      <c r="T54" s="1069" t="s">
        <v>81</v>
      </c>
      <c r="U54" s="416" t="s">
        <v>75</v>
      </c>
      <c r="V54" s="418" t="s">
        <v>60</v>
      </c>
      <c r="W54" s="416">
        <v>25</v>
      </c>
      <c r="X54" s="416">
        <v>25</v>
      </c>
      <c r="Y54" s="1055" t="s">
        <v>385</v>
      </c>
      <c r="Z54" s="1055" t="s">
        <v>400</v>
      </c>
    </row>
    <row r="55" spans="1:26" s="420" customFormat="1" ht="18" customHeight="1">
      <c r="A55" s="1078"/>
      <c r="B55" s="1078"/>
      <c r="C55" s="1078"/>
      <c r="D55" s="1086"/>
      <c r="E55" s="1086"/>
      <c r="F55" s="1098"/>
      <c r="G55" s="1098"/>
      <c r="H55" s="1086"/>
      <c r="I55" s="1075"/>
      <c r="J55" s="1095"/>
      <c r="K55" s="1075"/>
      <c r="L55" s="1098"/>
      <c r="M55" s="1078"/>
      <c r="N55" s="1080"/>
      <c r="O55" s="1083"/>
      <c r="P55" s="1080"/>
      <c r="Q55" s="1073"/>
      <c r="R55" s="1089"/>
      <c r="S55" s="1086"/>
      <c r="T55" s="1075"/>
      <c r="U55" s="424" t="s">
        <v>76</v>
      </c>
      <c r="V55" s="418" t="s">
        <v>57</v>
      </c>
      <c r="W55" s="416">
        <v>37.5</v>
      </c>
      <c r="X55" s="416">
        <v>37.5</v>
      </c>
      <c r="Y55" s="1065"/>
      <c r="Z55" s="1065"/>
    </row>
    <row r="56" spans="1:26" s="420" customFormat="1" ht="18" customHeight="1">
      <c r="A56" s="1078"/>
      <c r="B56" s="1078"/>
      <c r="C56" s="1078"/>
      <c r="D56" s="1086"/>
      <c r="E56" s="1086"/>
      <c r="F56" s="1098"/>
      <c r="G56" s="1098"/>
      <c r="H56" s="1086"/>
      <c r="I56" s="1075"/>
      <c r="J56" s="1095"/>
      <c r="K56" s="1075"/>
      <c r="L56" s="1098"/>
      <c r="M56" s="1078"/>
      <c r="N56" s="1080"/>
      <c r="O56" s="1083"/>
      <c r="P56" s="1080"/>
      <c r="Q56" s="1073"/>
      <c r="R56" s="1089"/>
      <c r="S56" s="1086"/>
      <c r="T56" s="1075"/>
      <c r="U56" s="434" t="s">
        <v>77</v>
      </c>
      <c r="V56" s="435" t="s">
        <v>60</v>
      </c>
      <c r="W56" s="436">
        <v>37.5</v>
      </c>
      <c r="X56" s="436">
        <v>37.5</v>
      </c>
      <c r="Y56" s="1065"/>
      <c r="Z56" s="1065"/>
    </row>
    <row r="57" spans="1:26" s="420" customFormat="1" ht="31.5" customHeight="1">
      <c r="A57" s="1064"/>
      <c r="B57" s="1064"/>
      <c r="C57" s="1064"/>
      <c r="D57" s="1087"/>
      <c r="E57" s="1087"/>
      <c r="F57" s="1099"/>
      <c r="G57" s="1099"/>
      <c r="H57" s="1087"/>
      <c r="I57" s="1070"/>
      <c r="J57" s="1096"/>
      <c r="K57" s="1070"/>
      <c r="L57" s="1099"/>
      <c r="M57" s="1064"/>
      <c r="N57" s="1081"/>
      <c r="O57" s="1084"/>
      <c r="P57" s="1081"/>
      <c r="Q57" s="1074"/>
      <c r="R57" s="1090"/>
      <c r="S57" s="1087"/>
      <c r="T57" s="1070"/>
      <c r="U57" s="437"/>
      <c r="V57" s="438"/>
      <c r="W57" s="439"/>
      <c r="X57" s="439"/>
      <c r="Y57" s="1056"/>
      <c r="Z57" s="1056"/>
    </row>
    <row r="58" spans="1:26" s="420" customFormat="1" ht="19.5" customHeight="1">
      <c r="A58" s="1063" t="s">
        <v>401</v>
      </c>
      <c r="B58" s="1063" t="s">
        <v>127</v>
      </c>
      <c r="C58" s="1063" t="s">
        <v>52</v>
      </c>
      <c r="D58" s="1091" t="s">
        <v>125</v>
      </c>
      <c r="E58" s="1085">
        <v>39531</v>
      </c>
      <c r="F58" s="1085">
        <v>39805</v>
      </c>
      <c r="G58" s="1085">
        <v>48935</v>
      </c>
      <c r="H58" s="1091" t="s">
        <v>54</v>
      </c>
      <c r="I58" s="1100" t="s">
        <v>72</v>
      </c>
      <c r="J58" s="1092">
        <v>39531</v>
      </c>
      <c r="K58" s="1069" t="s">
        <v>128</v>
      </c>
      <c r="L58" s="1085">
        <v>39805</v>
      </c>
      <c r="M58" s="1063"/>
      <c r="N58" s="1079" t="s">
        <v>394</v>
      </c>
      <c r="O58" s="1082" t="s">
        <v>396</v>
      </c>
      <c r="P58" s="1079">
        <v>48935</v>
      </c>
      <c r="Q58" s="1072">
        <v>679.1</v>
      </c>
      <c r="R58" s="1088" t="s">
        <v>33</v>
      </c>
      <c r="S58" s="1091">
        <v>679.1</v>
      </c>
      <c r="T58" s="1069" t="s">
        <v>402</v>
      </c>
      <c r="U58" s="416" t="s">
        <v>75</v>
      </c>
      <c r="V58" s="418" t="s">
        <v>60</v>
      </c>
      <c r="W58" s="416">
        <v>50</v>
      </c>
      <c r="X58" s="416">
        <v>50</v>
      </c>
      <c r="Y58" s="1055" t="s">
        <v>385</v>
      </c>
      <c r="Z58" s="1055" t="s">
        <v>395</v>
      </c>
    </row>
    <row r="59" spans="1:26" s="420" customFormat="1" ht="19.5" customHeight="1">
      <c r="A59" s="1078"/>
      <c r="B59" s="1078"/>
      <c r="C59" s="1078"/>
      <c r="D59" s="1086"/>
      <c r="E59" s="1098"/>
      <c r="F59" s="1098"/>
      <c r="G59" s="1098"/>
      <c r="H59" s="1086"/>
      <c r="I59" s="1101"/>
      <c r="J59" s="1095"/>
      <c r="K59" s="1075"/>
      <c r="L59" s="1098"/>
      <c r="M59" s="1078"/>
      <c r="N59" s="1080"/>
      <c r="O59" s="1083"/>
      <c r="P59" s="1080"/>
      <c r="Q59" s="1073"/>
      <c r="R59" s="1089"/>
      <c r="S59" s="1086"/>
      <c r="T59" s="1075"/>
      <c r="U59" s="1069" t="s">
        <v>129</v>
      </c>
      <c r="V59" s="1071" t="s">
        <v>57</v>
      </c>
      <c r="W59" s="1069">
        <v>50</v>
      </c>
      <c r="X59" s="1069">
        <v>50</v>
      </c>
      <c r="Y59" s="1065"/>
      <c r="Z59" s="1065"/>
    </row>
    <row r="60" spans="1:26" s="420" customFormat="1" ht="11.25" customHeight="1">
      <c r="A60" s="1078"/>
      <c r="B60" s="1078"/>
      <c r="C60" s="1078"/>
      <c r="D60" s="1086"/>
      <c r="E60" s="1098"/>
      <c r="F60" s="1098"/>
      <c r="G60" s="1098"/>
      <c r="H60" s="1086"/>
      <c r="I60" s="1101"/>
      <c r="J60" s="1095"/>
      <c r="K60" s="1075"/>
      <c r="L60" s="1098"/>
      <c r="M60" s="1078"/>
      <c r="N60" s="1080"/>
      <c r="O60" s="1083"/>
      <c r="P60" s="1080"/>
      <c r="Q60" s="1073"/>
      <c r="R60" s="1089"/>
      <c r="S60" s="1086"/>
      <c r="T60" s="1075"/>
      <c r="U60" s="1075"/>
      <c r="V60" s="1093"/>
      <c r="W60" s="1075"/>
      <c r="X60" s="1075"/>
      <c r="Y60" s="1065"/>
      <c r="Z60" s="1065"/>
    </row>
    <row r="61" spans="1:26" s="420" customFormat="1" ht="11.25" customHeight="1">
      <c r="A61" s="1064"/>
      <c r="B61" s="1064"/>
      <c r="C61" s="1064"/>
      <c r="D61" s="1087"/>
      <c r="E61" s="1099"/>
      <c r="F61" s="1099"/>
      <c r="G61" s="1099"/>
      <c r="H61" s="1087"/>
      <c r="I61" s="1103"/>
      <c r="J61" s="1096"/>
      <c r="K61" s="1070"/>
      <c r="L61" s="1099"/>
      <c r="M61" s="1064"/>
      <c r="N61" s="1081"/>
      <c r="O61" s="1084"/>
      <c r="P61" s="1081"/>
      <c r="Q61" s="1074"/>
      <c r="R61" s="1090"/>
      <c r="S61" s="1087"/>
      <c r="T61" s="1070"/>
      <c r="U61" s="1070"/>
      <c r="V61" s="1094"/>
      <c r="W61" s="1070"/>
      <c r="X61" s="1070"/>
      <c r="Y61" s="1056"/>
      <c r="Z61" s="1056"/>
    </row>
    <row r="62" spans="1:26" s="420" customFormat="1" ht="16.5" customHeight="1">
      <c r="A62" s="1063" t="s">
        <v>130</v>
      </c>
      <c r="B62" s="1063" t="s">
        <v>131</v>
      </c>
      <c r="C62" s="1063" t="s">
        <v>71</v>
      </c>
      <c r="D62" s="1091" t="s">
        <v>53</v>
      </c>
      <c r="E62" s="1091" t="s">
        <v>388</v>
      </c>
      <c r="F62" s="1085">
        <v>40662</v>
      </c>
      <c r="G62" s="1079">
        <v>49793</v>
      </c>
      <c r="H62" s="1091" t="s">
        <v>54</v>
      </c>
      <c r="I62" s="1100" t="s">
        <v>72</v>
      </c>
      <c r="J62" s="1092" t="s">
        <v>388</v>
      </c>
      <c r="K62" s="1069" t="s">
        <v>132</v>
      </c>
      <c r="L62" s="1085">
        <v>40662</v>
      </c>
      <c r="M62" s="1063"/>
      <c r="N62" s="1092" t="s">
        <v>394</v>
      </c>
      <c r="O62" s="1082" t="s">
        <v>396</v>
      </c>
      <c r="P62" s="1079">
        <v>49793</v>
      </c>
      <c r="Q62" s="1072">
        <v>20.100000000000001</v>
      </c>
      <c r="R62" s="1088" t="s">
        <v>33</v>
      </c>
      <c r="S62" s="1091">
        <v>20.100000000000001</v>
      </c>
      <c r="T62" s="1069" t="s">
        <v>94</v>
      </c>
      <c r="U62" s="416" t="s">
        <v>75</v>
      </c>
      <c r="V62" s="418" t="s">
        <v>60</v>
      </c>
      <c r="W62" s="416">
        <v>5</v>
      </c>
      <c r="X62" s="416">
        <v>5</v>
      </c>
      <c r="Y62" s="1055" t="s">
        <v>385</v>
      </c>
      <c r="Z62" s="1055" t="s">
        <v>400</v>
      </c>
    </row>
    <row r="63" spans="1:26" s="420" customFormat="1" ht="28.5" customHeight="1">
      <c r="A63" s="1078"/>
      <c r="B63" s="1078"/>
      <c r="C63" s="1078"/>
      <c r="D63" s="1086"/>
      <c r="E63" s="1086"/>
      <c r="F63" s="1086"/>
      <c r="G63" s="1080"/>
      <c r="H63" s="1086"/>
      <c r="I63" s="1101"/>
      <c r="J63" s="1095"/>
      <c r="K63" s="1075"/>
      <c r="L63" s="1086"/>
      <c r="M63" s="1078"/>
      <c r="N63" s="1095"/>
      <c r="O63" s="1083"/>
      <c r="P63" s="1080"/>
      <c r="Q63" s="1073"/>
      <c r="R63" s="1089"/>
      <c r="S63" s="1086"/>
      <c r="T63" s="1075"/>
      <c r="U63" s="424" t="s">
        <v>389</v>
      </c>
      <c r="V63" s="418" t="s">
        <v>57</v>
      </c>
      <c r="W63" s="416">
        <v>57</v>
      </c>
      <c r="X63" s="416">
        <v>57</v>
      </c>
      <c r="Y63" s="1065"/>
      <c r="Z63" s="1065"/>
    </row>
    <row r="64" spans="1:26" s="420" customFormat="1" ht="28.5" customHeight="1" thickBot="1">
      <c r="A64" s="1064"/>
      <c r="B64" s="1064"/>
      <c r="C64" s="1064"/>
      <c r="D64" s="1087"/>
      <c r="E64" s="1087"/>
      <c r="F64" s="1087"/>
      <c r="G64" s="1081"/>
      <c r="H64" s="1087"/>
      <c r="I64" s="1102"/>
      <c r="J64" s="1096"/>
      <c r="K64" s="1070"/>
      <c r="L64" s="1087"/>
      <c r="M64" s="1064"/>
      <c r="N64" s="1096"/>
      <c r="O64" s="1084"/>
      <c r="P64" s="1081"/>
      <c r="Q64" s="1074"/>
      <c r="R64" s="1090"/>
      <c r="S64" s="1087"/>
      <c r="T64" s="1070"/>
      <c r="U64" s="424" t="s">
        <v>133</v>
      </c>
      <c r="V64" s="418" t="s">
        <v>60</v>
      </c>
      <c r="W64" s="416">
        <v>38</v>
      </c>
      <c r="X64" s="416">
        <v>38</v>
      </c>
      <c r="Y64" s="1056"/>
      <c r="Z64" s="1056"/>
    </row>
    <row r="65" spans="1:26" s="420" customFormat="1" ht="41.25" customHeight="1">
      <c r="A65" s="1063" t="s">
        <v>134</v>
      </c>
      <c r="B65" s="1063" t="s">
        <v>135</v>
      </c>
      <c r="C65" s="1063" t="s">
        <v>52</v>
      </c>
      <c r="D65" s="1091" t="s">
        <v>53</v>
      </c>
      <c r="E65" s="1091" t="s">
        <v>388</v>
      </c>
      <c r="F65" s="1085">
        <v>41543</v>
      </c>
      <c r="G65" s="1091" t="s">
        <v>136</v>
      </c>
      <c r="H65" s="1091" t="s">
        <v>54</v>
      </c>
      <c r="I65" s="1097" t="s">
        <v>122</v>
      </c>
      <c r="J65" s="1091" t="s">
        <v>388</v>
      </c>
      <c r="K65" s="1069" t="s">
        <v>137</v>
      </c>
      <c r="L65" s="1085">
        <v>41543</v>
      </c>
      <c r="M65" s="1063"/>
      <c r="N65" s="1079" t="s">
        <v>394</v>
      </c>
      <c r="O65" s="1092" t="s">
        <v>396</v>
      </c>
      <c r="P65" s="1079">
        <v>48847</v>
      </c>
      <c r="Q65" s="1072">
        <v>15.75</v>
      </c>
      <c r="R65" s="1088" t="s">
        <v>33</v>
      </c>
      <c r="S65" s="1091">
        <v>15.75</v>
      </c>
      <c r="T65" s="1069" t="s">
        <v>56</v>
      </c>
      <c r="U65" s="416" t="s">
        <v>75</v>
      </c>
      <c r="V65" s="418" t="s">
        <v>60</v>
      </c>
      <c r="W65" s="416">
        <v>30</v>
      </c>
      <c r="X65" s="416">
        <v>30</v>
      </c>
      <c r="Y65" s="1055" t="s">
        <v>385</v>
      </c>
      <c r="Z65" s="1055" t="s">
        <v>400</v>
      </c>
    </row>
    <row r="66" spans="1:26" s="420" customFormat="1" ht="18" customHeight="1">
      <c r="A66" s="1078"/>
      <c r="B66" s="1078"/>
      <c r="C66" s="1078"/>
      <c r="D66" s="1086"/>
      <c r="E66" s="1086"/>
      <c r="F66" s="1098"/>
      <c r="G66" s="1086"/>
      <c r="H66" s="1086"/>
      <c r="I66" s="1075"/>
      <c r="J66" s="1086"/>
      <c r="K66" s="1075"/>
      <c r="L66" s="1098"/>
      <c r="M66" s="1078"/>
      <c r="N66" s="1080"/>
      <c r="O66" s="1095"/>
      <c r="P66" s="1080"/>
      <c r="Q66" s="1073"/>
      <c r="R66" s="1089"/>
      <c r="S66" s="1086"/>
      <c r="T66" s="1075"/>
      <c r="U66" s="1069" t="s">
        <v>138</v>
      </c>
      <c r="V66" s="1071" t="s">
        <v>57</v>
      </c>
      <c r="W66" s="1069">
        <v>70</v>
      </c>
      <c r="X66" s="1069">
        <v>70</v>
      </c>
      <c r="Y66" s="1065"/>
      <c r="Z66" s="1065"/>
    </row>
    <row r="67" spans="1:26" s="420" customFormat="1" ht="18" customHeight="1">
      <c r="A67" s="1078"/>
      <c r="B67" s="1078"/>
      <c r="C67" s="1078"/>
      <c r="D67" s="1086"/>
      <c r="E67" s="1086"/>
      <c r="F67" s="1098"/>
      <c r="G67" s="1086"/>
      <c r="H67" s="1086"/>
      <c r="I67" s="1075"/>
      <c r="J67" s="1086"/>
      <c r="K67" s="1075"/>
      <c r="L67" s="1098"/>
      <c r="M67" s="1078"/>
      <c r="N67" s="1080"/>
      <c r="O67" s="1095"/>
      <c r="P67" s="1080"/>
      <c r="Q67" s="1073"/>
      <c r="R67" s="1089"/>
      <c r="S67" s="1086"/>
      <c r="T67" s="1075"/>
      <c r="U67" s="1075"/>
      <c r="V67" s="1093"/>
      <c r="W67" s="1075"/>
      <c r="X67" s="1075"/>
      <c r="Y67" s="1065"/>
      <c r="Z67" s="1065"/>
    </row>
    <row r="68" spans="1:26" s="420" customFormat="1" ht="18" customHeight="1">
      <c r="A68" s="1064"/>
      <c r="B68" s="1064"/>
      <c r="C68" s="1064"/>
      <c r="D68" s="1087"/>
      <c r="E68" s="1087"/>
      <c r="F68" s="1099"/>
      <c r="G68" s="1087"/>
      <c r="H68" s="1087"/>
      <c r="I68" s="1070"/>
      <c r="J68" s="1087"/>
      <c r="K68" s="1070"/>
      <c r="L68" s="1099"/>
      <c r="M68" s="1064"/>
      <c r="N68" s="1081"/>
      <c r="O68" s="1096"/>
      <c r="P68" s="1081"/>
      <c r="Q68" s="1074"/>
      <c r="R68" s="1090"/>
      <c r="S68" s="1087"/>
      <c r="T68" s="1070"/>
      <c r="U68" s="1070"/>
      <c r="V68" s="1094"/>
      <c r="W68" s="1070"/>
      <c r="X68" s="1070"/>
      <c r="Y68" s="1056"/>
      <c r="Z68" s="1056"/>
    </row>
    <row r="69" spans="1:26" s="420" customFormat="1" ht="20.25" customHeight="1">
      <c r="A69" s="1063" t="s">
        <v>139</v>
      </c>
      <c r="B69" s="1063" t="s">
        <v>140</v>
      </c>
      <c r="C69" s="1063" t="s">
        <v>52</v>
      </c>
      <c r="D69" s="1091" t="s">
        <v>53</v>
      </c>
      <c r="E69" s="1085">
        <v>41645</v>
      </c>
      <c r="F69" s="1085">
        <v>42010</v>
      </c>
      <c r="G69" s="1085">
        <v>49314</v>
      </c>
      <c r="H69" s="1091" t="s">
        <v>54</v>
      </c>
      <c r="I69" s="1069" t="s">
        <v>122</v>
      </c>
      <c r="J69" s="1092">
        <v>41645</v>
      </c>
      <c r="K69" s="1069" t="s">
        <v>141</v>
      </c>
      <c r="L69" s="1085">
        <v>42010</v>
      </c>
      <c r="M69" s="1063"/>
      <c r="N69" s="1079" t="s">
        <v>394</v>
      </c>
      <c r="O69" s="1082" t="s">
        <v>396</v>
      </c>
      <c r="P69" s="1079">
        <v>49314</v>
      </c>
      <c r="Q69" s="1072">
        <v>460.5</v>
      </c>
      <c r="R69" s="1088" t="s">
        <v>33</v>
      </c>
      <c r="S69" s="1091">
        <v>460.5</v>
      </c>
      <c r="T69" s="1069" t="s">
        <v>94</v>
      </c>
      <c r="U69" s="416" t="s">
        <v>75</v>
      </c>
      <c r="V69" s="418" t="s">
        <v>60</v>
      </c>
      <c r="W69" s="416">
        <v>20</v>
      </c>
      <c r="X69" s="416">
        <v>20</v>
      </c>
      <c r="Y69" s="1055" t="s">
        <v>385</v>
      </c>
      <c r="Z69" s="1066" t="s">
        <v>403</v>
      </c>
    </row>
    <row r="70" spans="1:26" s="420" customFormat="1" ht="20.25" customHeight="1">
      <c r="A70" s="1078"/>
      <c r="B70" s="1078"/>
      <c r="C70" s="1078"/>
      <c r="D70" s="1086"/>
      <c r="E70" s="1086"/>
      <c r="F70" s="1086"/>
      <c r="G70" s="1086"/>
      <c r="H70" s="1086"/>
      <c r="I70" s="1075"/>
      <c r="J70" s="1075"/>
      <c r="K70" s="1075"/>
      <c r="L70" s="1086"/>
      <c r="M70" s="1078"/>
      <c r="N70" s="1080"/>
      <c r="O70" s="1083"/>
      <c r="P70" s="1080"/>
      <c r="Q70" s="1073"/>
      <c r="R70" s="1089"/>
      <c r="S70" s="1086"/>
      <c r="T70" s="1075"/>
      <c r="U70" s="424" t="s">
        <v>22</v>
      </c>
      <c r="V70" s="418" t="s">
        <v>57</v>
      </c>
      <c r="W70" s="416">
        <v>30</v>
      </c>
      <c r="X70" s="416">
        <v>30</v>
      </c>
      <c r="Y70" s="1065"/>
      <c r="Z70" s="1067"/>
    </row>
    <row r="71" spans="1:26" s="420" customFormat="1" ht="20.25" customHeight="1">
      <c r="A71" s="1078"/>
      <c r="B71" s="1078"/>
      <c r="C71" s="1078"/>
      <c r="D71" s="1086"/>
      <c r="E71" s="1086"/>
      <c r="F71" s="1086"/>
      <c r="G71" s="1086"/>
      <c r="H71" s="1086"/>
      <c r="I71" s="1075"/>
      <c r="J71" s="1075"/>
      <c r="K71" s="1075"/>
      <c r="L71" s="1086"/>
      <c r="M71" s="1078"/>
      <c r="N71" s="1080"/>
      <c r="O71" s="1083"/>
      <c r="P71" s="1080"/>
      <c r="Q71" s="1073"/>
      <c r="R71" s="1089"/>
      <c r="S71" s="1086"/>
      <c r="T71" s="1075"/>
      <c r="U71" s="424" t="s">
        <v>142</v>
      </c>
      <c r="V71" s="418" t="s">
        <v>60</v>
      </c>
      <c r="W71" s="416">
        <v>30</v>
      </c>
      <c r="X71" s="416">
        <v>30</v>
      </c>
      <c r="Y71" s="1065"/>
      <c r="Z71" s="1067"/>
    </row>
    <row r="72" spans="1:26" s="420" customFormat="1" ht="17.25" customHeight="1">
      <c r="A72" s="1064"/>
      <c r="B72" s="1064"/>
      <c r="C72" s="1064"/>
      <c r="D72" s="1087"/>
      <c r="E72" s="1087"/>
      <c r="F72" s="1087"/>
      <c r="G72" s="1087"/>
      <c r="H72" s="1087"/>
      <c r="I72" s="1070"/>
      <c r="J72" s="1070"/>
      <c r="K72" s="1070"/>
      <c r="L72" s="1087"/>
      <c r="M72" s="1064"/>
      <c r="N72" s="1081"/>
      <c r="O72" s="1084"/>
      <c r="P72" s="1081"/>
      <c r="Q72" s="1074"/>
      <c r="R72" s="1090"/>
      <c r="S72" s="1087"/>
      <c r="T72" s="1070"/>
      <c r="U72" s="424" t="s">
        <v>143</v>
      </c>
      <c r="V72" s="418" t="s">
        <v>60</v>
      </c>
      <c r="W72" s="416">
        <v>20</v>
      </c>
      <c r="X72" s="416">
        <v>20</v>
      </c>
      <c r="Y72" s="1056"/>
      <c r="Z72" s="1068"/>
    </row>
    <row r="73" spans="1:26" s="420" customFormat="1" ht="16.5" customHeight="1">
      <c r="A73" s="1063" t="s">
        <v>404</v>
      </c>
      <c r="B73" s="1063" t="s">
        <v>327</v>
      </c>
      <c r="C73" s="1063" t="s">
        <v>52</v>
      </c>
      <c r="D73" s="1091" t="s">
        <v>125</v>
      </c>
      <c r="E73" s="1085">
        <v>43105</v>
      </c>
      <c r="F73" s="1085">
        <v>43473</v>
      </c>
      <c r="G73" s="1085">
        <v>50777</v>
      </c>
      <c r="H73" s="1091" t="s">
        <v>54</v>
      </c>
      <c r="I73" s="1069" t="s">
        <v>122</v>
      </c>
      <c r="J73" s="1085">
        <v>43105</v>
      </c>
      <c r="K73" s="1085" t="s">
        <v>405</v>
      </c>
      <c r="L73" s="1085">
        <v>43473</v>
      </c>
      <c r="M73" s="1063"/>
      <c r="N73" s="1079" t="s">
        <v>394</v>
      </c>
      <c r="O73" s="1082" t="s">
        <v>396</v>
      </c>
      <c r="P73" s="1085">
        <v>50777</v>
      </c>
      <c r="Q73" s="1072">
        <v>137.13</v>
      </c>
      <c r="R73" s="1088" t="s">
        <v>33</v>
      </c>
      <c r="S73" s="1072">
        <v>137.13</v>
      </c>
      <c r="T73" s="1069" t="s">
        <v>81</v>
      </c>
      <c r="U73" s="1069" t="s">
        <v>75</v>
      </c>
      <c r="V73" s="1076" t="s">
        <v>60</v>
      </c>
      <c r="W73" s="1053">
        <v>25</v>
      </c>
      <c r="X73" s="1053">
        <v>25</v>
      </c>
      <c r="Y73" s="1055" t="s">
        <v>385</v>
      </c>
      <c r="Z73" s="1066" t="s">
        <v>406</v>
      </c>
    </row>
    <row r="74" spans="1:26" s="420" customFormat="1" ht="16.5" customHeight="1">
      <c r="A74" s="1078"/>
      <c r="B74" s="1078"/>
      <c r="C74" s="1078"/>
      <c r="D74" s="1086"/>
      <c r="E74" s="1086"/>
      <c r="F74" s="1086"/>
      <c r="G74" s="1086"/>
      <c r="H74" s="1086"/>
      <c r="I74" s="1075"/>
      <c r="J74" s="1086"/>
      <c r="K74" s="1086"/>
      <c r="L74" s="1086"/>
      <c r="M74" s="1078"/>
      <c r="N74" s="1080"/>
      <c r="O74" s="1083"/>
      <c r="P74" s="1086"/>
      <c r="Q74" s="1073"/>
      <c r="R74" s="1089"/>
      <c r="S74" s="1073"/>
      <c r="T74" s="1075"/>
      <c r="U74" s="1070"/>
      <c r="V74" s="1077"/>
      <c r="W74" s="1054"/>
      <c r="X74" s="1054"/>
      <c r="Y74" s="1065"/>
      <c r="Z74" s="1067"/>
    </row>
    <row r="75" spans="1:26" s="420" customFormat="1" ht="16.5" customHeight="1">
      <c r="A75" s="1078"/>
      <c r="B75" s="1078"/>
      <c r="C75" s="1078"/>
      <c r="D75" s="1086"/>
      <c r="E75" s="1086"/>
      <c r="F75" s="1086"/>
      <c r="G75" s="1086"/>
      <c r="H75" s="1086"/>
      <c r="I75" s="1075"/>
      <c r="J75" s="1086"/>
      <c r="K75" s="1086"/>
      <c r="L75" s="1086"/>
      <c r="M75" s="1078"/>
      <c r="N75" s="1080"/>
      <c r="O75" s="1083"/>
      <c r="P75" s="1086"/>
      <c r="Q75" s="1073"/>
      <c r="R75" s="1089"/>
      <c r="S75" s="1073"/>
      <c r="T75" s="1075"/>
      <c r="U75" s="1069" t="s">
        <v>101</v>
      </c>
      <c r="V75" s="1071" t="s">
        <v>57</v>
      </c>
      <c r="W75" s="1053">
        <v>75</v>
      </c>
      <c r="X75" s="1053">
        <v>75</v>
      </c>
      <c r="Y75" s="1065"/>
      <c r="Z75" s="1067"/>
    </row>
    <row r="76" spans="1:26" s="420" customFormat="1" ht="16.5" customHeight="1">
      <c r="A76" s="1064"/>
      <c r="B76" s="1064"/>
      <c r="C76" s="1064"/>
      <c r="D76" s="1087"/>
      <c r="E76" s="1087"/>
      <c r="F76" s="1087"/>
      <c r="G76" s="1087"/>
      <c r="H76" s="1087"/>
      <c r="I76" s="1070"/>
      <c r="J76" s="1087"/>
      <c r="K76" s="1087"/>
      <c r="L76" s="1087"/>
      <c r="M76" s="1064"/>
      <c r="N76" s="1081"/>
      <c r="O76" s="1084"/>
      <c r="P76" s="1087"/>
      <c r="Q76" s="1074"/>
      <c r="R76" s="1090"/>
      <c r="S76" s="1074"/>
      <c r="T76" s="1070"/>
      <c r="U76" s="1070"/>
      <c r="V76" s="1070"/>
      <c r="W76" s="1054"/>
      <c r="X76" s="1054"/>
      <c r="Y76" s="1056"/>
      <c r="Z76" s="1068"/>
    </row>
    <row r="77" spans="1:26" s="420" customFormat="1" ht="45" customHeight="1">
      <c r="A77" s="1063" t="s">
        <v>144</v>
      </c>
      <c r="B77" s="1063" t="s">
        <v>145</v>
      </c>
      <c r="C77" s="1063" t="s">
        <v>52</v>
      </c>
      <c r="D77" s="1053" t="s">
        <v>121</v>
      </c>
      <c r="E77" s="1059">
        <v>42907</v>
      </c>
      <c r="F77" s="1059">
        <v>43389</v>
      </c>
      <c r="G77" s="1059">
        <v>50693</v>
      </c>
      <c r="H77" s="1053" t="s">
        <v>54</v>
      </c>
      <c r="I77" s="1053" t="s">
        <v>122</v>
      </c>
      <c r="J77" s="1059">
        <v>42907</v>
      </c>
      <c r="K77" s="1053" t="s">
        <v>146</v>
      </c>
      <c r="L77" s="1059">
        <v>43389</v>
      </c>
      <c r="M77" s="1055"/>
      <c r="N77" s="1059" t="s">
        <v>394</v>
      </c>
      <c r="O77" s="1059" t="s">
        <v>396</v>
      </c>
      <c r="P77" s="1059">
        <v>50693</v>
      </c>
      <c r="Q77" s="1051">
        <v>70.31</v>
      </c>
      <c r="R77" s="1061" t="s">
        <v>33</v>
      </c>
      <c r="S77" s="1051">
        <v>70.31</v>
      </c>
      <c r="T77" s="1053" t="s">
        <v>81</v>
      </c>
      <c r="U77" s="416" t="s">
        <v>75</v>
      </c>
      <c r="V77" s="418" t="s">
        <v>60</v>
      </c>
      <c r="W77" s="416">
        <v>25</v>
      </c>
      <c r="X77" s="416">
        <v>25</v>
      </c>
      <c r="Y77" s="1055" t="s">
        <v>385</v>
      </c>
      <c r="Z77" s="1055" t="s">
        <v>407</v>
      </c>
    </row>
    <row r="78" spans="1:26" s="420" customFormat="1" ht="44.25" customHeight="1">
      <c r="A78" s="1064"/>
      <c r="B78" s="1064"/>
      <c r="C78" s="1064"/>
      <c r="D78" s="1054"/>
      <c r="E78" s="1054"/>
      <c r="F78" s="1060"/>
      <c r="G78" s="1060"/>
      <c r="H78" s="1054"/>
      <c r="I78" s="1054"/>
      <c r="J78" s="1054"/>
      <c r="K78" s="1054"/>
      <c r="L78" s="1060"/>
      <c r="M78" s="1056"/>
      <c r="N78" s="1060"/>
      <c r="O78" s="1060"/>
      <c r="P78" s="1054"/>
      <c r="Q78" s="1052"/>
      <c r="R78" s="1062"/>
      <c r="S78" s="1052"/>
      <c r="T78" s="1054"/>
      <c r="U78" s="416" t="s">
        <v>408</v>
      </c>
      <c r="V78" s="418" t="s">
        <v>57</v>
      </c>
      <c r="W78" s="416">
        <v>75</v>
      </c>
      <c r="X78" s="416">
        <v>75</v>
      </c>
      <c r="Y78" s="1056"/>
      <c r="Z78" s="1056"/>
    </row>
    <row r="80" spans="1:26" ht="17">
      <c r="B80" s="1057" t="s">
        <v>1455</v>
      </c>
      <c r="C80" s="1057"/>
      <c r="D80" s="1057"/>
      <c r="E80" s="1057"/>
      <c r="F80" s="1057"/>
      <c r="G80" s="1057"/>
      <c r="H80" s="1057"/>
      <c r="I80" s="1057"/>
      <c r="J80" s="1057"/>
      <c r="K80" s="1057"/>
      <c r="L80" s="1057"/>
      <c r="M80" s="1057"/>
      <c r="N80" s="1057"/>
      <c r="O80" s="1057"/>
      <c r="P80" s="1057"/>
      <c r="Q80" s="1057"/>
      <c r="R80" s="1057"/>
      <c r="S80" s="1057"/>
      <c r="T80" s="1057"/>
      <c r="U80" s="1057"/>
      <c r="V80" s="1057"/>
      <c r="W80" s="1057"/>
      <c r="X80" s="1057"/>
      <c r="Y80" s="1057"/>
      <c r="Z80" s="1057"/>
    </row>
    <row r="82" spans="1:26">
      <c r="A82" s="405" t="s">
        <v>1456</v>
      </c>
      <c r="B82" s="1058" t="s">
        <v>1457</v>
      </c>
      <c r="C82" s="1058"/>
      <c r="D82" s="1058"/>
      <c r="E82" s="1058"/>
      <c r="F82" s="1058"/>
      <c r="G82" s="1058"/>
      <c r="H82" s="1058"/>
      <c r="I82" s="1058"/>
      <c r="J82" s="1058"/>
      <c r="K82" s="1058"/>
      <c r="L82" s="1058"/>
      <c r="M82" s="1058"/>
      <c r="N82" s="1058"/>
      <c r="O82" s="1058"/>
      <c r="P82" s="1058"/>
      <c r="Q82" s="1058"/>
      <c r="R82" s="1058"/>
      <c r="S82" s="1058"/>
      <c r="T82" s="1058"/>
      <c r="U82" s="1058"/>
      <c r="V82" s="1058"/>
      <c r="W82" s="1058"/>
      <c r="X82" s="1058"/>
      <c r="Y82" s="1058"/>
      <c r="Z82" s="1058"/>
    </row>
    <row r="84" spans="1:26" ht="24" customHeight="1">
      <c r="A84" s="1049"/>
      <c r="B84" s="1050"/>
      <c r="C84" s="1050"/>
      <c r="D84" s="1050"/>
    </row>
    <row r="89" spans="1:26">
      <c r="D89" s="405"/>
      <c r="E89" s="405"/>
      <c r="F89" s="405"/>
      <c r="G89" s="405"/>
      <c r="H89" s="405"/>
      <c r="I89" s="405"/>
      <c r="J89" s="405"/>
    </row>
    <row r="91" spans="1:26" ht="16.5" customHeight="1">
      <c r="D91" s="405"/>
      <c r="E91" s="405"/>
      <c r="F91" s="405"/>
      <c r="G91" s="405"/>
      <c r="H91" s="405"/>
      <c r="I91" s="405"/>
      <c r="J91" s="405"/>
    </row>
    <row r="92" spans="1:26" ht="33" customHeight="1">
      <c r="D92" s="405"/>
      <c r="E92" s="405"/>
      <c r="F92" s="405"/>
      <c r="G92" s="405"/>
      <c r="H92" s="405"/>
      <c r="I92" s="405"/>
      <c r="J92" s="405"/>
    </row>
    <row r="93" spans="1:26">
      <c r="D93" s="405"/>
      <c r="E93" s="405"/>
      <c r="F93" s="405"/>
      <c r="G93" s="405"/>
      <c r="H93" s="405"/>
      <c r="I93" s="405"/>
      <c r="J93" s="405"/>
    </row>
    <row r="94" spans="1:26">
      <c r="D94" s="405"/>
      <c r="E94" s="405"/>
      <c r="F94" s="405"/>
      <c r="G94" s="405"/>
      <c r="H94" s="405"/>
      <c r="I94" s="405"/>
      <c r="J94" s="405"/>
    </row>
    <row r="95" spans="1:26">
      <c r="D95" s="405"/>
      <c r="E95" s="405"/>
      <c r="F95" s="405"/>
      <c r="G95" s="405"/>
      <c r="H95" s="405"/>
      <c r="I95" s="405"/>
      <c r="J95" s="405"/>
    </row>
    <row r="96" spans="1:26">
      <c r="D96" s="405"/>
      <c r="E96" s="405"/>
      <c r="F96" s="405"/>
      <c r="G96" s="405"/>
      <c r="H96" s="405"/>
      <c r="I96" s="405"/>
      <c r="J96" s="405"/>
    </row>
    <row r="97" spans="4:10">
      <c r="D97" s="405"/>
      <c r="E97" s="405"/>
      <c r="F97" s="405"/>
      <c r="G97" s="405"/>
      <c r="H97" s="405"/>
      <c r="I97" s="405"/>
      <c r="J97" s="405"/>
    </row>
    <row r="98" spans="4:10">
      <c r="D98" s="405"/>
      <c r="E98" s="405"/>
      <c r="F98" s="405"/>
      <c r="G98" s="405"/>
      <c r="H98" s="405"/>
      <c r="I98" s="405"/>
      <c r="J98" s="405"/>
    </row>
    <row r="99" spans="4:10">
      <c r="D99" s="405"/>
      <c r="E99" s="405"/>
      <c r="F99" s="405"/>
      <c r="G99" s="405"/>
      <c r="H99" s="405"/>
      <c r="I99" s="405"/>
      <c r="J99" s="405"/>
    </row>
    <row r="100" spans="4:10">
      <c r="D100" s="405"/>
      <c r="E100" s="405"/>
      <c r="F100" s="405"/>
      <c r="G100" s="405"/>
      <c r="H100" s="405"/>
      <c r="I100" s="405"/>
      <c r="J100" s="405"/>
    </row>
    <row r="101" spans="4:10">
      <c r="D101" s="405"/>
      <c r="E101" s="405"/>
      <c r="F101" s="405"/>
      <c r="G101" s="405"/>
      <c r="H101" s="405"/>
      <c r="I101" s="405"/>
      <c r="J101" s="405"/>
    </row>
    <row r="102" spans="4:10">
      <c r="D102" s="405"/>
      <c r="E102" s="405"/>
      <c r="F102" s="405"/>
      <c r="G102" s="405"/>
      <c r="H102" s="405"/>
      <c r="I102" s="405"/>
      <c r="J102" s="405"/>
    </row>
    <row r="103" spans="4:10">
      <c r="D103" s="405"/>
      <c r="E103" s="405"/>
      <c r="F103" s="405"/>
      <c r="G103" s="405"/>
      <c r="H103" s="405"/>
      <c r="I103" s="405"/>
      <c r="J103" s="405"/>
    </row>
    <row r="104" spans="4:10">
      <c r="D104" s="405"/>
      <c r="E104" s="405"/>
      <c r="F104" s="405"/>
      <c r="G104" s="405"/>
      <c r="H104" s="405"/>
      <c r="I104" s="405"/>
      <c r="J104" s="405"/>
    </row>
    <row r="105" spans="4:10">
      <c r="D105" s="405"/>
      <c r="E105" s="405"/>
      <c r="F105" s="405"/>
      <c r="G105" s="405"/>
      <c r="H105" s="405"/>
      <c r="I105" s="405"/>
      <c r="J105" s="405"/>
    </row>
    <row r="106" spans="4:10">
      <c r="D106" s="405"/>
      <c r="E106" s="405"/>
      <c r="F106" s="405"/>
      <c r="G106" s="405"/>
      <c r="H106" s="405"/>
      <c r="I106" s="405"/>
      <c r="J106" s="405"/>
    </row>
    <row r="107" spans="4:10">
      <c r="D107" s="405"/>
      <c r="E107" s="405"/>
      <c r="F107" s="405"/>
      <c r="G107" s="405"/>
      <c r="H107" s="405"/>
      <c r="I107" s="405"/>
      <c r="J107" s="405"/>
    </row>
    <row r="108" spans="4:10">
      <c r="D108" s="405"/>
      <c r="E108" s="405"/>
      <c r="F108" s="405"/>
      <c r="G108" s="405"/>
      <c r="H108" s="405"/>
      <c r="I108" s="405"/>
      <c r="J108" s="405"/>
    </row>
    <row r="109" spans="4:10">
      <c r="D109" s="405"/>
      <c r="E109" s="405"/>
      <c r="F109" s="405"/>
      <c r="G109" s="405"/>
      <c r="H109" s="405"/>
      <c r="I109" s="405"/>
      <c r="J109" s="405"/>
    </row>
    <row r="110" spans="4:10">
      <c r="D110" s="405"/>
      <c r="E110" s="405"/>
      <c r="F110" s="405"/>
      <c r="G110" s="405"/>
      <c r="H110" s="405"/>
      <c r="I110" s="405"/>
      <c r="J110" s="405"/>
    </row>
    <row r="111" spans="4:10">
      <c r="D111" s="405"/>
      <c r="E111" s="405"/>
      <c r="F111" s="405"/>
      <c r="G111" s="405"/>
      <c r="H111" s="405"/>
      <c r="I111" s="405"/>
      <c r="J111" s="405"/>
    </row>
    <row r="112" spans="4:10">
      <c r="D112" s="405"/>
      <c r="E112" s="405"/>
      <c r="F112" s="405"/>
      <c r="G112" s="405"/>
      <c r="H112" s="405"/>
      <c r="I112" s="405"/>
      <c r="J112" s="405"/>
    </row>
    <row r="113" spans="4:10">
      <c r="D113" s="405"/>
      <c r="E113" s="405"/>
      <c r="F113" s="405"/>
      <c r="G113" s="405"/>
      <c r="H113" s="405"/>
      <c r="I113" s="405"/>
      <c r="J113" s="405"/>
    </row>
    <row r="114" spans="4:10">
      <c r="D114" s="405"/>
      <c r="E114" s="405"/>
      <c r="F114" s="405"/>
      <c r="G114" s="405"/>
      <c r="H114" s="405"/>
      <c r="I114" s="405"/>
      <c r="J114" s="405"/>
    </row>
    <row r="115" spans="4:10">
      <c r="D115" s="405"/>
      <c r="E115" s="405"/>
      <c r="F115" s="405"/>
      <c r="G115" s="405"/>
      <c r="H115" s="405"/>
      <c r="I115" s="405"/>
      <c r="J115" s="405"/>
    </row>
    <row r="116" spans="4:10">
      <c r="D116" s="405"/>
      <c r="E116" s="405"/>
      <c r="F116" s="405"/>
      <c r="G116" s="405"/>
      <c r="H116" s="405"/>
      <c r="I116" s="405"/>
      <c r="J116" s="405"/>
    </row>
    <row r="117" spans="4:10">
      <c r="D117" s="405"/>
      <c r="E117" s="405"/>
      <c r="F117" s="405"/>
      <c r="G117" s="405"/>
      <c r="H117" s="405"/>
      <c r="I117" s="405"/>
      <c r="J117" s="405"/>
    </row>
    <row r="118" spans="4:10">
      <c r="D118" s="405"/>
      <c r="E118" s="405"/>
      <c r="F118" s="405"/>
      <c r="G118" s="405"/>
      <c r="H118" s="405"/>
      <c r="I118" s="405"/>
      <c r="J118" s="405"/>
    </row>
    <row r="119" spans="4:10">
      <c r="D119" s="405"/>
      <c r="E119" s="405"/>
      <c r="F119" s="405"/>
      <c r="G119" s="405"/>
      <c r="H119" s="405"/>
      <c r="I119" s="405"/>
      <c r="J119" s="405"/>
    </row>
    <row r="120" spans="4:10">
      <c r="D120" s="405"/>
      <c r="E120" s="405"/>
      <c r="F120" s="405"/>
      <c r="G120" s="405"/>
      <c r="H120" s="405"/>
      <c r="I120" s="405"/>
      <c r="J120" s="405"/>
    </row>
    <row r="121" spans="4:10">
      <c r="D121" s="405"/>
      <c r="E121" s="405"/>
      <c r="F121" s="405"/>
      <c r="G121" s="405"/>
      <c r="H121" s="405"/>
      <c r="I121" s="405"/>
      <c r="J121" s="405"/>
    </row>
    <row r="122" spans="4:10">
      <c r="D122" s="405"/>
      <c r="E122" s="405"/>
      <c r="F122" s="405"/>
      <c r="G122" s="405"/>
      <c r="H122" s="405"/>
      <c r="I122" s="405"/>
      <c r="J122" s="405"/>
    </row>
    <row r="123" spans="4:10">
      <c r="D123" s="405"/>
      <c r="E123" s="405"/>
      <c r="F123" s="405"/>
      <c r="G123" s="405"/>
      <c r="H123" s="405"/>
      <c r="I123" s="405"/>
      <c r="J123" s="405"/>
    </row>
    <row r="124" spans="4:10">
      <c r="D124" s="405"/>
      <c r="E124" s="405"/>
      <c r="F124" s="405"/>
      <c r="G124" s="405"/>
      <c r="H124" s="405"/>
      <c r="I124" s="405"/>
      <c r="J124" s="405"/>
    </row>
    <row r="125" spans="4:10">
      <c r="D125" s="405"/>
      <c r="E125" s="405"/>
      <c r="F125" s="405"/>
      <c r="G125" s="405"/>
      <c r="H125" s="405"/>
      <c r="I125" s="405"/>
      <c r="J125" s="405"/>
    </row>
    <row r="126" spans="4:10">
      <c r="D126" s="405"/>
      <c r="E126" s="405"/>
      <c r="F126" s="405"/>
      <c r="G126" s="405"/>
      <c r="H126" s="405"/>
      <c r="I126" s="405"/>
      <c r="J126" s="405"/>
    </row>
    <row r="127" spans="4:10">
      <c r="D127" s="405"/>
      <c r="E127" s="405"/>
      <c r="F127" s="405"/>
      <c r="G127" s="405"/>
      <c r="H127" s="405"/>
      <c r="I127" s="405"/>
      <c r="J127" s="405"/>
    </row>
    <row r="128" spans="4:10">
      <c r="D128" s="405"/>
      <c r="E128" s="405"/>
      <c r="F128" s="405"/>
      <c r="G128" s="405"/>
      <c r="H128" s="405"/>
      <c r="I128" s="405"/>
      <c r="J128" s="405"/>
    </row>
    <row r="129" spans="4:10">
      <c r="D129" s="405"/>
      <c r="E129" s="405"/>
      <c r="F129" s="405"/>
      <c r="G129" s="405"/>
      <c r="H129" s="405"/>
      <c r="I129" s="405"/>
      <c r="J129" s="405"/>
    </row>
    <row r="130" spans="4:10">
      <c r="D130" s="405"/>
      <c r="E130" s="405"/>
      <c r="F130" s="405"/>
      <c r="G130" s="405"/>
      <c r="H130" s="405"/>
      <c r="I130" s="405"/>
      <c r="J130" s="405"/>
    </row>
    <row r="131" spans="4:10">
      <c r="D131" s="405"/>
      <c r="E131" s="405"/>
      <c r="F131" s="405"/>
      <c r="G131" s="405"/>
      <c r="H131" s="405"/>
      <c r="I131" s="405"/>
      <c r="J131" s="405"/>
    </row>
    <row r="132" spans="4:10">
      <c r="D132" s="405"/>
      <c r="E132" s="405"/>
      <c r="F132" s="405"/>
      <c r="G132" s="405"/>
      <c r="H132" s="405"/>
      <c r="I132" s="405"/>
      <c r="J132" s="405"/>
    </row>
    <row r="133" spans="4:10">
      <c r="D133" s="405"/>
      <c r="E133" s="405"/>
      <c r="F133" s="405"/>
      <c r="G133" s="405"/>
      <c r="H133" s="405"/>
      <c r="I133" s="405"/>
      <c r="J133" s="405"/>
    </row>
    <row r="134" spans="4:10">
      <c r="D134" s="405"/>
      <c r="E134" s="405"/>
      <c r="F134" s="405"/>
      <c r="G134" s="405"/>
      <c r="H134" s="405"/>
      <c r="I134" s="405"/>
      <c r="J134" s="405"/>
    </row>
    <row r="135" spans="4:10">
      <c r="D135" s="405"/>
      <c r="E135" s="405"/>
      <c r="F135" s="405"/>
      <c r="G135" s="405"/>
      <c r="H135" s="405"/>
      <c r="I135" s="405"/>
      <c r="J135" s="405"/>
    </row>
    <row r="136" spans="4:10">
      <c r="D136" s="405"/>
      <c r="E136" s="405"/>
      <c r="F136" s="405"/>
      <c r="G136" s="405"/>
      <c r="H136" s="405"/>
      <c r="I136" s="405"/>
      <c r="J136" s="405"/>
    </row>
    <row r="137" spans="4:10">
      <c r="D137" s="405"/>
      <c r="E137" s="405"/>
      <c r="F137" s="405"/>
      <c r="G137" s="405"/>
      <c r="H137" s="405"/>
      <c r="I137" s="405"/>
      <c r="J137" s="405"/>
    </row>
    <row r="138" spans="4:10">
      <c r="D138" s="405"/>
      <c r="E138" s="405"/>
      <c r="F138" s="405"/>
      <c r="G138" s="405"/>
      <c r="H138" s="405"/>
      <c r="I138" s="405"/>
      <c r="J138" s="405"/>
    </row>
    <row r="139" spans="4:10">
      <c r="D139" s="405"/>
      <c r="E139" s="405"/>
      <c r="F139" s="405"/>
      <c r="G139" s="405"/>
      <c r="H139" s="405"/>
      <c r="I139" s="405"/>
      <c r="J139" s="405"/>
    </row>
    <row r="140" spans="4:10">
      <c r="D140" s="405"/>
      <c r="E140" s="405"/>
      <c r="F140" s="405"/>
      <c r="G140" s="405"/>
      <c r="H140" s="405"/>
      <c r="I140" s="405"/>
      <c r="J140" s="405"/>
    </row>
    <row r="141" spans="4:10">
      <c r="D141" s="405"/>
      <c r="E141" s="405"/>
      <c r="F141" s="405"/>
      <c r="G141" s="405"/>
      <c r="H141" s="405"/>
      <c r="I141" s="405"/>
      <c r="J141" s="405"/>
    </row>
    <row r="142" spans="4:10">
      <c r="D142" s="405"/>
      <c r="E142" s="405"/>
      <c r="F142" s="405"/>
      <c r="G142" s="405"/>
      <c r="H142" s="405"/>
      <c r="I142" s="405"/>
      <c r="J142" s="405"/>
    </row>
    <row r="143" spans="4:10">
      <c r="D143" s="405"/>
      <c r="E143" s="405"/>
      <c r="F143" s="405"/>
      <c r="G143" s="405"/>
      <c r="H143" s="405"/>
      <c r="I143" s="405"/>
      <c r="J143" s="405"/>
    </row>
    <row r="144" spans="4:10">
      <c r="D144" s="405"/>
      <c r="E144" s="405"/>
      <c r="F144" s="405"/>
      <c r="G144" s="405"/>
      <c r="H144" s="405"/>
      <c r="I144" s="405"/>
      <c r="J144" s="405"/>
    </row>
    <row r="145" spans="1:10">
      <c r="D145" s="405"/>
      <c r="E145" s="405"/>
      <c r="F145" s="405"/>
      <c r="G145" s="405"/>
      <c r="H145" s="405"/>
      <c r="I145" s="405"/>
      <c r="J145" s="405"/>
    </row>
    <row r="146" spans="1:10">
      <c r="D146" s="405"/>
      <c r="E146" s="405"/>
      <c r="F146" s="405"/>
      <c r="G146" s="405"/>
      <c r="H146" s="405"/>
      <c r="I146" s="405"/>
      <c r="J146" s="405"/>
    </row>
    <row r="147" spans="1:10">
      <c r="D147" s="405"/>
      <c r="E147" s="405"/>
      <c r="F147" s="405"/>
      <c r="G147" s="405"/>
      <c r="H147" s="405"/>
      <c r="I147" s="405"/>
      <c r="J147" s="405"/>
    </row>
    <row r="148" spans="1:10">
      <c r="D148" s="405"/>
      <c r="E148" s="405"/>
      <c r="F148" s="405"/>
      <c r="G148" s="405"/>
      <c r="H148" s="405"/>
      <c r="I148" s="405"/>
      <c r="J148" s="405"/>
    </row>
    <row r="149" spans="1:10">
      <c r="D149" s="405"/>
      <c r="E149" s="405"/>
      <c r="F149" s="405"/>
      <c r="G149" s="405"/>
      <c r="H149" s="405"/>
      <c r="I149" s="405"/>
      <c r="J149" s="405"/>
    </row>
    <row r="150" spans="1:10">
      <c r="D150" s="405"/>
      <c r="E150" s="405"/>
      <c r="F150" s="405"/>
      <c r="G150" s="405"/>
      <c r="H150" s="405"/>
      <c r="I150" s="405"/>
      <c r="J150" s="405"/>
    </row>
    <row r="151" spans="1:10">
      <c r="D151" s="405"/>
      <c r="E151" s="405"/>
      <c r="F151" s="405"/>
      <c r="G151" s="405"/>
      <c r="H151" s="405"/>
      <c r="I151" s="405"/>
      <c r="J151" s="405"/>
    </row>
    <row r="152" spans="1:10">
      <c r="D152" s="405"/>
      <c r="E152" s="405"/>
      <c r="F152" s="405"/>
      <c r="G152" s="405"/>
      <c r="H152" s="405"/>
      <c r="I152" s="405"/>
      <c r="J152" s="405"/>
    </row>
    <row r="153" spans="1:10">
      <c r="D153" s="405"/>
      <c r="E153" s="405"/>
      <c r="F153" s="405"/>
      <c r="G153" s="405"/>
      <c r="H153" s="405"/>
      <c r="I153" s="405"/>
      <c r="J153" s="405"/>
    </row>
    <row r="154" spans="1:10" ht="18">
      <c r="A154" s="443" t="s">
        <v>1458</v>
      </c>
      <c r="D154" s="405"/>
      <c r="E154" s="405"/>
      <c r="F154" s="405"/>
      <c r="G154" s="405"/>
      <c r="H154" s="405"/>
      <c r="I154" s="405"/>
      <c r="J154" s="405"/>
    </row>
    <row r="155" spans="1:10">
      <c r="D155" s="405"/>
      <c r="E155" s="405"/>
      <c r="F155" s="405"/>
      <c r="G155" s="405"/>
      <c r="H155" s="405"/>
      <c r="I155" s="405"/>
      <c r="J155" s="405"/>
    </row>
    <row r="156" spans="1:10">
      <c r="D156" s="405"/>
      <c r="E156" s="405"/>
      <c r="F156" s="405"/>
      <c r="G156" s="405"/>
      <c r="H156" s="405"/>
      <c r="I156" s="405"/>
      <c r="J156" s="405"/>
    </row>
    <row r="157" spans="1:10">
      <c r="D157" s="405"/>
      <c r="E157" s="405"/>
      <c r="F157" s="405"/>
      <c r="G157" s="405"/>
      <c r="H157" s="405"/>
      <c r="I157" s="405"/>
      <c r="J157" s="405"/>
    </row>
    <row r="158" spans="1:10">
      <c r="D158" s="405"/>
      <c r="E158" s="405"/>
      <c r="F158" s="405"/>
      <c r="G158" s="405"/>
      <c r="H158" s="405"/>
      <c r="I158" s="405"/>
      <c r="J158" s="405"/>
    </row>
    <row r="159" spans="1:10">
      <c r="D159" s="405"/>
      <c r="E159" s="405"/>
      <c r="F159" s="405"/>
      <c r="G159" s="405"/>
      <c r="H159" s="405"/>
      <c r="I159" s="405"/>
      <c r="J159" s="405"/>
    </row>
    <row r="160" spans="1:10">
      <c r="D160" s="405"/>
      <c r="E160" s="405"/>
      <c r="F160" s="405"/>
      <c r="G160" s="405"/>
      <c r="H160" s="405"/>
      <c r="I160" s="405"/>
      <c r="J160" s="405"/>
    </row>
    <row r="161" spans="1:10" ht="18">
      <c r="A161" s="443" t="s">
        <v>1459</v>
      </c>
      <c r="D161" s="405"/>
      <c r="E161" s="405"/>
      <c r="F161" s="405"/>
      <c r="G161" s="405"/>
      <c r="H161" s="405"/>
      <c r="I161" s="405"/>
      <c r="J161" s="405"/>
    </row>
    <row r="162" spans="1:10">
      <c r="D162" s="405"/>
      <c r="E162" s="405"/>
      <c r="F162" s="405"/>
      <c r="G162" s="405"/>
      <c r="H162" s="405"/>
      <c r="I162" s="405"/>
      <c r="J162" s="405"/>
    </row>
    <row r="163" spans="1:10">
      <c r="D163" s="405"/>
      <c r="E163" s="405"/>
      <c r="F163" s="405"/>
      <c r="G163" s="405"/>
      <c r="H163" s="405"/>
      <c r="I163" s="405"/>
      <c r="J163" s="405"/>
    </row>
    <row r="164" spans="1:10">
      <c r="D164" s="405"/>
      <c r="E164" s="405"/>
      <c r="F164" s="405"/>
      <c r="G164" s="405"/>
      <c r="H164" s="405"/>
      <c r="I164" s="405"/>
      <c r="J164" s="405"/>
    </row>
    <row r="165" spans="1:10">
      <c r="D165" s="405"/>
      <c r="E165" s="405"/>
      <c r="F165" s="405"/>
      <c r="G165" s="405"/>
      <c r="H165" s="405"/>
      <c r="I165" s="405"/>
      <c r="J165" s="405"/>
    </row>
    <row r="166" spans="1:10">
      <c r="D166" s="405"/>
      <c r="E166" s="405"/>
      <c r="F166" s="405"/>
      <c r="G166" s="405"/>
      <c r="H166" s="405"/>
      <c r="I166" s="405"/>
      <c r="J166" s="405"/>
    </row>
    <row r="167" spans="1:10">
      <c r="D167" s="405"/>
      <c r="E167" s="405"/>
      <c r="F167" s="405"/>
      <c r="G167" s="405"/>
      <c r="H167" s="405"/>
      <c r="I167" s="405"/>
      <c r="J167" s="405"/>
    </row>
    <row r="168" spans="1:10">
      <c r="D168" s="405"/>
      <c r="E168" s="405"/>
      <c r="F168" s="405"/>
      <c r="G168" s="405"/>
      <c r="H168" s="405"/>
      <c r="I168" s="405"/>
      <c r="J168" s="405"/>
    </row>
    <row r="169" spans="1:10">
      <c r="D169" s="405"/>
      <c r="E169" s="405"/>
      <c r="F169" s="405"/>
      <c r="G169" s="405"/>
      <c r="H169" s="405"/>
      <c r="I169" s="405"/>
      <c r="J169" s="405"/>
    </row>
    <row r="170" spans="1:10">
      <c r="D170" s="405"/>
      <c r="E170" s="405"/>
      <c r="F170" s="405"/>
      <c r="G170" s="405"/>
      <c r="H170" s="405"/>
      <c r="I170" s="405"/>
      <c r="J170" s="405"/>
    </row>
    <row r="171" spans="1:10">
      <c r="D171" s="405"/>
      <c r="E171" s="405"/>
      <c r="F171" s="405"/>
      <c r="G171" s="405"/>
      <c r="H171" s="405"/>
      <c r="I171" s="405"/>
      <c r="J171" s="405"/>
    </row>
    <row r="172" spans="1:10">
      <c r="D172" s="405"/>
      <c r="E172" s="405"/>
      <c r="F172" s="405"/>
      <c r="G172" s="405"/>
      <c r="H172" s="405"/>
      <c r="I172" s="405"/>
      <c r="J172" s="405"/>
    </row>
    <row r="173" spans="1:10">
      <c r="D173" s="405"/>
      <c r="E173" s="405"/>
      <c r="F173" s="405"/>
      <c r="G173" s="405"/>
      <c r="H173" s="405"/>
      <c r="I173" s="405"/>
      <c r="J173" s="405"/>
    </row>
    <row r="174" spans="1:10" ht="16.5" customHeight="1">
      <c r="D174" s="405"/>
      <c r="E174" s="405"/>
      <c r="F174" s="405"/>
      <c r="G174" s="405"/>
      <c r="H174" s="405"/>
      <c r="I174" s="405"/>
      <c r="J174" s="405"/>
    </row>
    <row r="175" spans="1:10" ht="16.5" customHeight="1">
      <c r="D175" s="405"/>
      <c r="E175" s="405"/>
      <c r="F175" s="405"/>
      <c r="G175" s="405"/>
      <c r="H175" s="405"/>
      <c r="I175" s="405"/>
      <c r="J175" s="405"/>
    </row>
    <row r="176" spans="1:10">
      <c r="D176" s="405"/>
      <c r="E176" s="405"/>
      <c r="F176" s="405"/>
      <c r="G176" s="405"/>
      <c r="H176" s="405"/>
      <c r="I176" s="405"/>
      <c r="J176" s="405"/>
    </row>
    <row r="177" spans="4:10">
      <c r="D177" s="405"/>
      <c r="E177" s="405"/>
      <c r="F177" s="405"/>
      <c r="G177" s="405"/>
      <c r="H177" s="405"/>
      <c r="I177" s="405"/>
      <c r="J177" s="405"/>
    </row>
    <row r="178" spans="4:10">
      <c r="D178" s="405"/>
      <c r="E178" s="405"/>
      <c r="F178" s="405"/>
      <c r="G178" s="405"/>
      <c r="H178" s="405"/>
      <c r="I178" s="405"/>
      <c r="J178" s="405"/>
    </row>
    <row r="179" spans="4:10">
      <c r="D179" s="405"/>
      <c r="E179" s="405"/>
      <c r="F179" s="405"/>
      <c r="G179" s="405"/>
      <c r="H179" s="405"/>
      <c r="I179" s="405"/>
      <c r="J179" s="405"/>
    </row>
    <row r="180" spans="4:10">
      <c r="D180" s="405"/>
      <c r="E180" s="405"/>
      <c r="F180" s="405"/>
      <c r="G180" s="405"/>
      <c r="H180" s="405"/>
      <c r="I180" s="405"/>
      <c r="J180" s="405"/>
    </row>
    <row r="181" spans="4:10">
      <c r="D181" s="405"/>
      <c r="E181" s="405"/>
      <c r="F181" s="405"/>
      <c r="G181" s="405"/>
      <c r="H181" s="405"/>
      <c r="I181" s="405"/>
      <c r="J181" s="405"/>
    </row>
    <row r="182" spans="4:10">
      <c r="D182" s="405"/>
      <c r="E182" s="405"/>
      <c r="F182" s="405"/>
      <c r="G182" s="405"/>
      <c r="H182" s="405"/>
      <c r="I182" s="405"/>
      <c r="J182" s="405"/>
    </row>
    <row r="183" spans="4:10">
      <c r="D183" s="405"/>
      <c r="E183" s="405"/>
      <c r="F183" s="405"/>
      <c r="G183" s="405"/>
      <c r="H183" s="405"/>
      <c r="I183" s="405"/>
      <c r="J183" s="405"/>
    </row>
    <row r="184" spans="4:10">
      <c r="D184" s="405"/>
      <c r="E184" s="405"/>
      <c r="F184" s="405"/>
      <c r="G184" s="405"/>
      <c r="H184" s="405"/>
      <c r="I184" s="405"/>
      <c r="J184" s="405"/>
    </row>
    <row r="185" spans="4:10">
      <c r="D185" s="405"/>
      <c r="E185" s="405"/>
      <c r="F185" s="405"/>
      <c r="G185" s="405"/>
      <c r="H185" s="405"/>
      <c r="I185" s="405"/>
      <c r="J185" s="405"/>
    </row>
    <row r="186" spans="4:10">
      <c r="D186" s="405"/>
      <c r="E186" s="405"/>
      <c r="F186" s="405"/>
      <c r="G186" s="405"/>
      <c r="H186" s="405"/>
      <c r="I186" s="405"/>
      <c r="J186" s="405"/>
    </row>
    <row r="187" spans="4:10">
      <c r="D187" s="405"/>
      <c r="E187" s="405"/>
      <c r="F187" s="405"/>
      <c r="G187" s="405"/>
      <c r="H187" s="405"/>
      <c r="I187" s="405"/>
      <c r="J187" s="405"/>
    </row>
    <row r="188" spans="4:10">
      <c r="D188" s="405"/>
      <c r="E188" s="405"/>
      <c r="F188" s="405"/>
      <c r="G188" s="405"/>
      <c r="H188" s="405"/>
      <c r="I188" s="405"/>
      <c r="J188" s="405"/>
    </row>
    <row r="189" spans="4:10">
      <c r="D189" s="405"/>
      <c r="E189" s="405"/>
      <c r="F189" s="405"/>
      <c r="G189" s="405"/>
      <c r="H189" s="405"/>
      <c r="I189" s="405"/>
      <c r="J189" s="405"/>
    </row>
    <row r="190" spans="4:10">
      <c r="D190" s="405"/>
      <c r="E190" s="405"/>
      <c r="F190" s="405"/>
      <c r="G190" s="405"/>
      <c r="H190" s="405"/>
      <c r="I190" s="405"/>
      <c r="J190" s="405"/>
    </row>
    <row r="191" spans="4:10">
      <c r="D191" s="405"/>
      <c r="E191" s="405"/>
      <c r="F191" s="405"/>
      <c r="G191" s="405"/>
      <c r="H191" s="405"/>
      <c r="I191" s="405"/>
      <c r="J191" s="405"/>
    </row>
    <row r="192" spans="4:10">
      <c r="D192" s="405"/>
      <c r="E192" s="405"/>
      <c r="F192" s="405"/>
      <c r="G192" s="405"/>
      <c r="H192" s="405"/>
      <c r="I192" s="405"/>
      <c r="J192" s="405"/>
    </row>
    <row r="193" spans="4:10">
      <c r="D193" s="405"/>
      <c r="E193" s="405"/>
      <c r="F193" s="405"/>
      <c r="G193" s="405"/>
      <c r="H193" s="405"/>
      <c r="I193" s="405"/>
      <c r="J193" s="405"/>
    </row>
    <row r="194" spans="4:10">
      <c r="D194" s="405"/>
      <c r="E194" s="405"/>
      <c r="F194" s="405"/>
      <c r="G194" s="405"/>
      <c r="H194" s="405"/>
      <c r="I194" s="405"/>
      <c r="J194" s="405"/>
    </row>
    <row r="195" spans="4:10">
      <c r="D195" s="405"/>
      <c r="E195" s="405"/>
      <c r="F195" s="405"/>
      <c r="G195" s="405"/>
      <c r="H195" s="405"/>
      <c r="I195" s="405"/>
      <c r="J195" s="405"/>
    </row>
    <row r="196" spans="4:10">
      <c r="D196" s="405"/>
      <c r="E196" s="405"/>
      <c r="F196" s="405"/>
      <c r="G196" s="405"/>
      <c r="H196" s="405"/>
      <c r="I196" s="405"/>
      <c r="J196" s="405"/>
    </row>
    <row r="197" spans="4:10">
      <c r="D197" s="405"/>
      <c r="E197" s="405"/>
      <c r="F197" s="405"/>
      <c r="G197" s="405"/>
      <c r="H197" s="405"/>
      <c r="I197" s="405"/>
      <c r="J197" s="405"/>
    </row>
    <row r="198" spans="4:10">
      <c r="D198" s="405"/>
      <c r="E198" s="405"/>
      <c r="F198" s="405"/>
      <c r="G198" s="405"/>
      <c r="H198" s="405"/>
      <c r="I198" s="405"/>
      <c r="J198" s="405"/>
    </row>
    <row r="199" spans="4:10">
      <c r="D199" s="405"/>
      <c r="E199" s="405"/>
      <c r="F199" s="405"/>
      <c r="G199" s="405"/>
      <c r="H199" s="405"/>
      <c r="I199" s="405"/>
      <c r="J199" s="405"/>
    </row>
    <row r="200" spans="4:10">
      <c r="D200" s="405"/>
      <c r="E200" s="405"/>
      <c r="F200" s="405"/>
      <c r="G200" s="405"/>
      <c r="H200" s="405"/>
      <c r="I200" s="405"/>
      <c r="J200" s="405"/>
    </row>
    <row r="201" spans="4:10">
      <c r="D201" s="405"/>
      <c r="E201" s="405"/>
      <c r="F201" s="405"/>
      <c r="G201" s="405"/>
      <c r="H201" s="405"/>
      <c r="I201" s="405"/>
      <c r="J201" s="405"/>
    </row>
    <row r="202" spans="4:10">
      <c r="D202" s="405"/>
      <c r="E202" s="405"/>
      <c r="F202" s="405"/>
      <c r="G202" s="405"/>
      <c r="H202" s="405"/>
      <c r="I202" s="405"/>
      <c r="J202" s="405"/>
    </row>
    <row r="203" spans="4:10">
      <c r="D203" s="405"/>
      <c r="E203" s="405"/>
      <c r="F203" s="405"/>
      <c r="G203" s="405"/>
      <c r="H203" s="405"/>
      <c r="I203" s="405"/>
      <c r="J203" s="405"/>
    </row>
    <row r="204" spans="4:10">
      <c r="D204" s="405"/>
      <c r="E204" s="405"/>
      <c r="F204" s="405"/>
      <c r="G204" s="405"/>
      <c r="H204" s="405"/>
      <c r="I204" s="405"/>
      <c r="J204" s="405"/>
    </row>
    <row r="205" spans="4:10">
      <c r="D205" s="405"/>
      <c r="E205" s="405"/>
      <c r="F205" s="405"/>
      <c r="G205" s="405"/>
      <c r="H205" s="405"/>
      <c r="I205" s="405"/>
      <c r="J205" s="405"/>
    </row>
    <row r="206" spans="4:10">
      <c r="D206" s="405"/>
      <c r="E206" s="405"/>
      <c r="F206" s="405"/>
      <c r="G206" s="405"/>
      <c r="H206" s="405"/>
      <c r="I206" s="405"/>
      <c r="J206" s="405"/>
    </row>
    <row r="207" spans="4:10">
      <c r="D207" s="405"/>
      <c r="E207" s="405"/>
      <c r="F207" s="405"/>
      <c r="G207" s="405"/>
      <c r="H207" s="405"/>
      <c r="I207" s="405"/>
      <c r="J207" s="405"/>
    </row>
    <row r="208" spans="4:10">
      <c r="D208" s="405"/>
      <c r="E208" s="405"/>
      <c r="F208" s="405"/>
      <c r="G208" s="405"/>
      <c r="H208" s="405"/>
      <c r="I208" s="405"/>
      <c r="J208" s="405"/>
    </row>
    <row r="209" spans="4:10">
      <c r="D209" s="405"/>
      <c r="E209" s="405"/>
      <c r="F209" s="405"/>
      <c r="G209" s="405"/>
      <c r="H209" s="405"/>
      <c r="I209" s="405"/>
      <c r="J209" s="405"/>
    </row>
    <row r="210" spans="4:10">
      <c r="D210" s="405"/>
      <c r="E210" s="405"/>
      <c r="F210" s="405"/>
      <c r="G210" s="405"/>
      <c r="H210" s="405"/>
      <c r="I210" s="405"/>
      <c r="J210" s="405"/>
    </row>
    <row r="211" spans="4:10">
      <c r="D211" s="405"/>
      <c r="E211" s="405"/>
      <c r="F211" s="405"/>
      <c r="G211" s="405"/>
      <c r="H211" s="405"/>
      <c r="I211" s="405"/>
      <c r="J211" s="405"/>
    </row>
    <row r="212" spans="4:10">
      <c r="D212" s="405"/>
      <c r="E212" s="405"/>
      <c r="F212" s="405"/>
      <c r="G212" s="405"/>
      <c r="H212" s="405"/>
      <c r="I212" s="405"/>
      <c r="J212" s="405"/>
    </row>
    <row r="213" spans="4:10">
      <c r="D213" s="405"/>
      <c r="E213" s="405"/>
      <c r="F213" s="405"/>
      <c r="G213" s="405"/>
      <c r="H213" s="405"/>
      <c r="I213" s="405"/>
      <c r="J213" s="405"/>
    </row>
    <row r="214" spans="4:10">
      <c r="D214" s="405"/>
      <c r="E214" s="405"/>
      <c r="F214" s="405"/>
      <c r="G214" s="405"/>
      <c r="H214" s="405"/>
      <c r="I214" s="405"/>
      <c r="J214" s="405"/>
    </row>
    <row r="215" spans="4:10">
      <c r="D215" s="405"/>
      <c r="E215" s="405"/>
      <c r="F215" s="405"/>
      <c r="G215" s="405"/>
      <c r="H215" s="405"/>
      <c r="I215" s="405"/>
      <c r="J215" s="405"/>
    </row>
    <row r="216" spans="4:10">
      <c r="D216" s="405"/>
      <c r="E216" s="405"/>
      <c r="F216" s="405"/>
      <c r="G216" s="405"/>
      <c r="H216" s="405"/>
      <c r="I216" s="405"/>
      <c r="J216" s="405"/>
    </row>
    <row r="217" spans="4:10">
      <c r="D217" s="405"/>
      <c r="E217" s="405"/>
      <c r="F217" s="405"/>
      <c r="G217" s="405"/>
      <c r="H217" s="405"/>
      <c r="I217" s="405"/>
      <c r="J217" s="405"/>
    </row>
    <row r="218" spans="4:10">
      <c r="D218" s="405"/>
      <c r="E218" s="405"/>
      <c r="F218" s="405"/>
      <c r="G218" s="405"/>
      <c r="H218" s="405"/>
      <c r="I218" s="405"/>
      <c r="J218" s="405"/>
    </row>
    <row r="219" spans="4:10">
      <c r="D219" s="405"/>
      <c r="E219" s="405"/>
      <c r="F219" s="405"/>
      <c r="G219" s="405"/>
      <c r="H219" s="405"/>
      <c r="I219" s="405"/>
      <c r="J219" s="405"/>
    </row>
    <row r="220" spans="4:10">
      <c r="D220" s="405"/>
      <c r="E220" s="405"/>
      <c r="F220" s="405"/>
      <c r="G220" s="405"/>
      <c r="H220" s="405"/>
      <c r="I220" s="405"/>
      <c r="J220" s="405"/>
    </row>
    <row r="221" spans="4:10">
      <c r="D221" s="405"/>
      <c r="E221" s="405"/>
      <c r="F221" s="405"/>
      <c r="G221" s="405"/>
      <c r="H221" s="405"/>
      <c r="I221" s="405"/>
      <c r="J221" s="405"/>
    </row>
    <row r="222" spans="4:10">
      <c r="D222" s="405"/>
      <c r="E222" s="405"/>
      <c r="F222" s="405"/>
      <c r="G222" s="405"/>
      <c r="H222" s="405"/>
      <c r="I222" s="405"/>
      <c r="J222" s="405"/>
    </row>
    <row r="223" spans="4:10">
      <c r="D223" s="405"/>
      <c r="E223" s="405"/>
      <c r="F223" s="405"/>
      <c r="G223" s="405"/>
      <c r="H223" s="405"/>
      <c r="I223" s="405"/>
      <c r="J223" s="405"/>
    </row>
    <row r="224" spans="4:10">
      <c r="D224" s="405"/>
      <c r="E224" s="405"/>
      <c r="F224" s="405"/>
      <c r="G224" s="405"/>
      <c r="H224" s="405"/>
      <c r="I224" s="405"/>
      <c r="J224" s="405"/>
    </row>
    <row r="225" spans="4:10">
      <c r="D225" s="405"/>
      <c r="E225" s="405"/>
      <c r="F225" s="405"/>
      <c r="G225" s="405"/>
      <c r="H225" s="405"/>
      <c r="I225" s="405"/>
      <c r="J225" s="405"/>
    </row>
    <row r="226" spans="4:10">
      <c r="D226" s="405"/>
      <c r="E226" s="405"/>
      <c r="F226" s="405"/>
      <c r="G226" s="405"/>
      <c r="H226" s="405"/>
      <c r="I226" s="405"/>
      <c r="J226" s="405"/>
    </row>
    <row r="227" spans="4:10">
      <c r="D227" s="405"/>
      <c r="E227" s="405"/>
      <c r="F227" s="405"/>
      <c r="G227" s="405"/>
      <c r="H227" s="405"/>
      <c r="I227" s="405"/>
      <c r="J227" s="405"/>
    </row>
    <row r="228" spans="4:10">
      <c r="D228" s="405"/>
      <c r="E228" s="405"/>
      <c r="F228" s="405"/>
      <c r="G228" s="405"/>
      <c r="H228" s="405"/>
      <c r="I228" s="405"/>
      <c r="J228" s="405"/>
    </row>
    <row r="229" spans="4:10">
      <c r="D229" s="405"/>
      <c r="E229" s="405"/>
      <c r="F229" s="405"/>
      <c r="G229" s="405"/>
      <c r="H229" s="405"/>
      <c r="I229" s="405"/>
      <c r="J229" s="405"/>
    </row>
    <row r="230" spans="4:10">
      <c r="D230" s="405"/>
      <c r="E230" s="405"/>
      <c r="F230" s="405"/>
      <c r="G230" s="405"/>
      <c r="H230" s="405"/>
      <c r="I230" s="405"/>
      <c r="J230" s="405"/>
    </row>
    <row r="231" spans="4:10">
      <c r="D231" s="405"/>
      <c r="E231" s="405"/>
      <c r="F231" s="405"/>
      <c r="G231" s="405"/>
      <c r="H231" s="405"/>
      <c r="I231" s="405"/>
      <c r="J231" s="405"/>
    </row>
    <row r="232" spans="4:10">
      <c r="D232" s="405"/>
      <c r="E232" s="405"/>
      <c r="F232" s="405"/>
      <c r="G232" s="405"/>
      <c r="H232" s="405"/>
      <c r="I232" s="405"/>
      <c r="J232" s="405"/>
    </row>
    <row r="233" spans="4:10">
      <c r="D233" s="405"/>
      <c r="E233" s="405"/>
      <c r="F233" s="405"/>
      <c r="G233" s="405"/>
      <c r="H233" s="405"/>
      <c r="I233" s="405"/>
      <c r="J233" s="405"/>
    </row>
    <row r="234" spans="4:10">
      <c r="D234" s="405"/>
      <c r="E234" s="405"/>
      <c r="F234" s="405"/>
      <c r="G234" s="405"/>
      <c r="H234" s="405"/>
      <c r="I234" s="405"/>
      <c r="J234" s="405"/>
    </row>
    <row r="235" spans="4:10">
      <c r="D235" s="405"/>
      <c r="E235" s="405"/>
      <c r="F235" s="405"/>
      <c r="G235" s="405"/>
      <c r="H235" s="405"/>
      <c r="I235" s="405"/>
      <c r="J235" s="405"/>
    </row>
    <row r="236" spans="4:10">
      <c r="D236" s="405"/>
      <c r="E236" s="405"/>
      <c r="F236" s="405"/>
      <c r="G236" s="405"/>
      <c r="H236" s="405"/>
      <c r="I236" s="405"/>
      <c r="J236" s="405"/>
    </row>
    <row r="237" spans="4:10">
      <c r="D237" s="405"/>
      <c r="E237" s="405"/>
      <c r="F237" s="405"/>
      <c r="G237" s="405"/>
      <c r="H237" s="405"/>
      <c r="I237" s="405"/>
      <c r="J237" s="405"/>
    </row>
    <row r="238" spans="4:10">
      <c r="D238" s="405"/>
      <c r="E238" s="405"/>
      <c r="F238" s="405"/>
      <c r="G238" s="405"/>
      <c r="H238" s="405"/>
      <c r="I238" s="405"/>
      <c r="J238" s="405"/>
    </row>
    <row r="239" spans="4:10">
      <c r="D239" s="405"/>
      <c r="E239" s="405"/>
      <c r="F239" s="405"/>
      <c r="G239" s="405"/>
      <c r="H239" s="405"/>
      <c r="I239" s="405"/>
      <c r="J239" s="405"/>
    </row>
    <row r="240" spans="4:10">
      <c r="D240" s="405"/>
      <c r="E240" s="405"/>
      <c r="F240" s="405"/>
      <c r="G240" s="405"/>
      <c r="H240" s="405"/>
      <c r="I240" s="405"/>
      <c r="J240" s="405"/>
    </row>
    <row r="241" spans="1:10">
      <c r="D241" s="405"/>
      <c r="E241" s="405"/>
      <c r="F241" s="405"/>
      <c r="G241" s="405"/>
      <c r="H241" s="405"/>
      <c r="I241" s="405"/>
      <c r="J241" s="405"/>
    </row>
    <row r="242" spans="1:10">
      <c r="D242" s="405"/>
      <c r="E242" s="405"/>
      <c r="F242" s="405"/>
      <c r="G242" s="405"/>
      <c r="H242" s="405"/>
      <c r="I242" s="405"/>
      <c r="J242" s="405"/>
    </row>
    <row r="243" spans="1:10">
      <c r="D243" s="405"/>
      <c r="E243" s="405"/>
      <c r="F243" s="405"/>
      <c r="G243" s="405"/>
      <c r="H243" s="405"/>
      <c r="I243" s="405"/>
      <c r="J243" s="405"/>
    </row>
    <row r="244" spans="1:10">
      <c r="D244" s="405"/>
      <c r="E244" s="405"/>
      <c r="F244" s="405"/>
      <c r="G244" s="405"/>
      <c r="H244" s="405"/>
      <c r="I244" s="405"/>
      <c r="J244" s="405"/>
    </row>
    <row r="245" spans="1:10">
      <c r="D245" s="405"/>
      <c r="E245" s="405"/>
      <c r="F245" s="405"/>
      <c r="G245" s="405"/>
      <c r="H245" s="405"/>
      <c r="I245" s="405"/>
      <c r="J245" s="405"/>
    </row>
    <row r="246" spans="1:10">
      <c r="D246" s="405"/>
      <c r="E246" s="405"/>
      <c r="F246" s="405"/>
      <c r="G246" s="405"/>
      <c r="H246" s="405"/>
      <c r="I246" s="405"/>
      <c r="J246" s="405"/>
    </row>
    <row r="247" spans="1:10">
      <c r="D247" s="405"/>
      <c r="E247" s="405"/>
      <c r="F247" s="405"/>
      <c r="G247" s="405"/>
      <c r="H247" s="405"/>
      <c r="I247" s="405"/>
      <c r="J247" s="405"/>
    </row>
    <row r="248" spans="1:10">
      <c r="D248" s="405"/>
      <c r="E248" s="405"/>
      <c r="F248" s="405"/>
      <c r="G248" s="405"/>
      <c r="H248" s="405"/>
      <c r="I248" s="405"/>
      <c r="J248" s="405"/>
    </row>
    <row r="249" spans="1:10">
      <c r="D249" s="405"/>
      <c r="E249" s="405"/>
      <c r="F249" s="405"/>
      <c r="G249" s="405"/>
      <c r="H249" s="405"/>
      <c r="I249" s="405"/>
      <c r="J249" s="405"/>
    </row>
    <row r="250" spans="1:10">
      <c r="D250" s="405"/>
      <c r="E250" s="405"/>
      <c r="F250" s="405"/>
      <c r="G250" s="405"/>
      <c r="H250" s="405"/>
      <c r="I250" s="405"/>
      <c r="J250" s="405"/>
    </row>
    <row r="251" spans="1:10">
      <c r="D251" s="405"/>
      <c r="E251" s="405"/>
      <c r="F251" s="405"/>
      <c r="G251" s="405"/>
      <c r="H251" s="405"/>
      <c r="I251" s="405"/>
      <c r="J251" s="405"/>
    </row>
    <row r="252" spans="1:10">
      <c r="D252" s="405"/>
      <c r="E252" s="405"/>
      <c r="F252" s="405"/>
      <c r="G252" s="405"/>
      <c r="H252" s="405"/>
      <c r="I252" s="405"/>
      <c r="J252" s="405"/>
    </row>
    <row r="253" spans="1:10">
      <c r="D253" s="405"/>
      <c r="E253" s="405"/>
      <c r="F253" s="405"/>
      <c r="G253" s="405"/>
      <c r="H253" s="405"/>
      <c r="I253" s="405"/>
      <c r="J253" s="405"/>
    </row>
    <row r="254" spans="1:10">
      <c r="D254" s="405"/>
      <c r="E254" s="405"/>
      <c r="F254" s="405"/>
      <c r="G254" s="405"/>
      <c r="H254" s="405"/>
      <c r="I254" s="405"/>
      <c r="J254" s="405"/>
    </row>
    <row r="255" spans="1:10">
      <c r="D255" s="405"/>
      <c r="E255" s="405"/>
      <c r="F255" s="405"/>
      <c r="G255" s="405"/>
      <c r="H255" s="405"/>
      <c r="I255" s="405"/>
      <c r="J255" s="405"/>
    </row>
    <row r="256" spans="1:10" ht="45" customHeight="1">
      <c r="A256" s="443" t="s">
        <v>1460</v>
      </c>
      <c r="D256" s="405"/>
      <c r="E256" s="405"/>
      <c r="F256" s="405"/>
      <c r="G256" s="405"/>
      <c r="H256" s="405"/>
      <c r="I256" s="405"/>
      <c r="J256" s="405"/>
    </row>
    <row r="257" spans="4:11">
      <c r="D257" s="405"/>
      <c r="E257" s="405"/>
      <c r="F257" s="405"/>
      <c r="G257" s="405"/>
      <c r="H257" s="405"/>
      <c r="I257" s="405"/>
      <c r="J257" s="405"/>
    </row>
    <row r="258" spans="4:11">
      <c r="D258" s="405"/>
      <c r="E258" s="405"/>
      <c r="F258" s="405"/>
      <c r="G258" s="405"/>
      <c r="H258" s="405"/>
      <c r="I258" s="405"/>
      <c r="J258" s="405"/>
    </row>
    <row r="259" spans="4:11">
      <c r="D259" s="405"/>
      <c r="E259" s="405"/>
      <c r="F259" s="405"/>
      <c r="G259" s="405"/>
      <c r="H259" s="405"/>
      <c r="I259" s="405"/>
      <c r="J259" s="405"/>
    </row>
    <row r="260" spans="4:11">
      <c r="D260" s="405"/>
      <c r="E260" s="405"/>
      <c r="F260" s="405"/>
      <c r="G260" s="405"/>
      <c r="H260" s="405"/>
      <c r="I260" s="405"/>
      <c r="J260" s="405"/>
    </row>
    <row r="261" spans="4:11">
      <c r="D261" s="405"/>
      <c r="E261" s="405"/>
      <c r="F261" s="405"/>
      <c r="G261" s="405"/>
      <c r="H261" s="405"/>
      <c r="I261" s="405"/>
      <c r="J261" s="405"/>
    </row>
    <row r="262" spans="4:11">
      <c r="D262" s="405"/>
      <c r="E262" s="405"/>
      <c r="F262" s="405"/>
      <c r="G262" s="405"/>
      <c r="H262" s="405"/>
      <c r="I262" s="405"/>
      <c r="J262" s="405"/>
      <c r="K262" s="444"/>
    </row>
    <row r="263" spans="4:11">
      <c r="D263" s="405"/>
      <c r="E263" s="405"/>
      <c r="F263" s="405"/>
      <c r="G263" s="405"/>
      <c r="H263" s="405"/>
      <c r="I263" s="405"/>
      <c r="J263" s="405"/>
      <c r="K263" s="444"/>
    </row>
    <row r="264" spans="4:11">
      <c r="D264" s="405"/>
      <c r="E264" s="405"/>
      <c r="F264" s="405"/>
      <c r="G264" s="405"/>
      <c r="H264" s="405"/>
      <c r="I264" s="405"/>
      <c r="J264" s="405"/>
    </row>
    <row r="265" spans="4:11">
      <c r="D265" s="405"/>
      <c r="E265" s="405"/>
      <c r="F265" s="405"/>
      <c r="G265" s="405"/>
      <c r="H265" s="405"/>
      <c r="I265" s="405"/>
      <c r="J265" s="405"/>
      <c r="K265" s="444"/>
    </row>
    <row r="266" spans="4:11">
      <c r="D266" s="405"/>
      <c r="E266" s="405"/>
      <c r="F266" s="405"/>
      <c r="G266" s="405"/>
      <c r="H266" s="405"/>
      <c r="I266" s="405"/>
      <c r="J266" s="405"/>
      <c r="K266" s="444"/>
    </row>
    <row r="267" spans="4:11">
      <c r="D267" s="405"/>
      <c r="E267" s="405"/>
      <c r="F267" s="405"/>
      <c r="G267" s="405"/>
      <c r="H267" s="405"/>
      <c r="I267" s="405"/>
      <c r="J267" s="405"/>
      <c r="K267" s="444"/>
    </row>
    <row r="268" spans="4:11">
      <c r="D268" s="405"/>
      <c r="E268" s="405"/>
      <c r="F268" s="405"/>
      <c r="G268" s="405"/>
      <c r="H268" s="405"/>
      <c r="I268" s="405"/>
      <c r="J268" s="405"/>
      <c r="K268" s="444"/>
    </row>
    <row r="269" spans="4:11">
      <c r="D269" s="405"/>
      <c r="E269" s="405"/>
      <c r="F269" s="405"/>
      <c r="G269" s="405"/>
      <c r="H269" s="405"/>
      <c r="I269" s="405"/>
      <c r="J269" s="405"/>
      <c r="K269" s="444"/>
    </row>
    <row r="270" spans="4:11">
      <c r="D270" s="405"/>
      <c r="E270" s="405"/>
      <c r="F270" s="405"/>
      <c r="G270" s="405"/>
      <c r="H270" s="405"/>
      <c r="I270" s="405"/>
      <c r="J270" s="405"/>
    </row>
    <row r="271" spans="4:11">
      <c r="D271" s="405"/>
      <c r="E271" s="405"/>
      <c r="F271" s="405"/>
      <c r="G271" s="405"/>
      <c r="H271" s="405"/>
      <c r="I271" s="405"/>
      <c r="J271" s="405"/>
    </row>
    <row r="272" spans="4:11">
      <c r="D272" s="405"/>
      <c r="E272" s="405"/>
      <c r="F272" s="405"/>
      <c r="G272" s="405"/>
      <c r="H272" s="405"/>
      <c r="I272" s="405"/>
      <c r="J272" s="405"/>
    </row>
    <row r="273" spans="4:12">
      <c r="D273" s="405"/>
      <c r="E273" s="405"/>
      <c r="F273" s="405"/>
      <c r="G273" s="405"/>
      <c r="H273" s="405"/>
      <c r="I273" s="405"/>
      <c r="J273" s="405"/>
    </row>
    <row r="274" spans="4:12">
      <c r="D274" s="405"/>
      <c r="E274" s="405"/>
      <c r="F274" s="405"/>
      <c r="G274" s="405"/>
      <c r="H274" s="405"/>
      <c r="I274" s="405"/>
      <c r="J274" s="405"/>
    </row>
    <row r="275" spans="4:12">
      <c r="D275" s="405"/>
      <c r="E275" s="405"/>
      <c r="F275" s="405"/>
      <c r="G275" s="405"/>
      <c r="H275" s="405"/>
      <c r="I275" s="405"/>
      <c r="J275" s="405"/>
    </row>
    <row r="276" spans="4:12">
      <c r="D276" s="405"/>
      <c r="E276" s="405"/>
      <c r="F276" s="405"/>
      <c r="G276" s="405"/>
      <c r="H276" s="405"/>
      <c r="I276" s="405"/>
      <c r="J276" s="405"/>
    </row>
    <row r="277" spans="4:12">
      <c r="D277" s="405"/>
      <c r="E277" s="405"/>
      <c r="F277" s="405"/>
      <c r="G277" s="405"/>
      <c r="H277" s="405"/>
      <c r="I277" s="405"/>
      <c r="J277" s="405"/>
      <c r="L277" s="444"/>
    </row>
    <row r="278" spans="4:12">
      <c r="D278" s="405"/>
      <c r="E278" s="405"/>
      <c r="F278" s="405"/>
      <c r="G278" s="405"/>
      <c r="H278" s="405"/>
      <c r="I278" s="405"/>
      <c r="J278" s="405"/>
      <c r="L278" s="444"/>
    </row>
    <row r="279" spans="4:12">
      <c r="D279" s="405"/>
      <c r="E279" s="405"/>
      <c r="F279" s="405"/>
      <c r="G279" s="405"/>
      <c r="H279" s="405"/>
      <c r="I279" s="405"/>
      <c r="J279" s="405"/>
      <c r="K279" s="444"/>
    </row>
    <row r="280" spans="4:12">
      <c r="D280" s="405"/>
      <c r="E280" s="405"/>
      <c r="F280" s="405"/>
      <c r="G280" s="405"/>
      <c r="H280" s="405"/>
      <c r="I280" s="405"/>
      <c r="J280" s="405"/>
      <c r="K280" s="444"/>
    </row>
    <row r="281" spans="4:12">
      <c r="D281" s="405"/>
      <c r="E281" s="405"/>
      <c r="F281" s="405"/>
      <c r="G281" s="405"/>
      <c r="H281" s="405"/>
      <c r="I281" s="405"/>
      <c r="J281" s="405"/>
    </row>
    <row r="282" spans="4:12">
      <c r="D282" s="405"/>
      <c r="E282" s="405"/>
      <c r="F282" s="405"/>
      <c r="G282" s="405"/>
      <c r="H282" s="405"/>
      <c r="I282" s="405"/>
      <c r="J282" s="405"/>
    </row>
    <row r="283" spans="4:12">
      <c r="D283" s="405"/>
      <c r="E283" s="405"/>
      <c r="F283" s="405"/>
      <c r="G283" s="405"/>
      <c r="H283" s="405"/>
      <c r="I283" s="405"/>
      <c r="J283" s="405"/>
    </row>
    <row r="284" spans="4:12">
      <c r="D284" s="405"/>
      <c r="E284" s="405"/>
      <c r="F284" s="405"/>
      <c r="G284" s="405"/>
      <c r="H284" s="405"/>
      <c r="I284" s="405"/>
      <c r="J284" s="405"/>
    </row>
    <row r="285" spans="4:12">
      <c r="D285" s="405"/>
      <c r="E285" s="405"/>
      <c r="F285" s="405"/>
      <c r="G285" s="405"/>
      <c r="H285" s="405"/>
      <c r="I285" s="405"/>
      <c r="J285" s="405"/>
    </row>
    <row r="286" spans="4:12">
      <c r="D286" s="405"/>
      <c r="E286" s="405"/>
      <c r="F286" s="405"/>
      <c r="G286" s="405"/>
      <c r="H286" s="405"/>
      <c r="I286" s="405"/>
      <c r="J286" s="405"/>
    </row>
    <row r="287" spans="4:12">
      <c r="D287" s="405"/>
      <c r="E287" s="405"/>
      <c r="F287" s="405"/>
      <c r="G287" s="405"/>
      <c r="H287" s="405"/>
      <c r="I287" s="405"/>
      <c r="J287" s="405"/>
    </row>
    <row r="288" spans="4:12">
      <c r="D288" s="405"/>
      <c r="E288" s="405"/>
      <c r="F288" s="405"/>
      <c r="G288" s="405"/>
      <c r="H288" s="405"/>
      <c r="I288" s="405"/>
      <c r="J288" s="405"/>
    </row>
    <row r="289" spans="4:10">
      <c r="D289" s="405"/>
      <c r="E289" s="405"/>
      <c r="F289" s="405"/>
      <c r="G289" s="405"/>
      <c r="H289" s="405"/>
      <c r="I289" s="405"/>
      <c r="J289" s="405"/>
    </row>
    <row r="290" spans="4:10">
      <c r="D290" s="405"/>
      <c r="E290" s="405"/>
      <c r="F290" s="405"/>
      <c r="G290" s="405"/>
      <c r="H290" s="405"/>
      <c r="I290" s="405"/>
      <c r="J290" s="405"/>
    </row>
    <row r="291" spans="4:10">
      <c r="D291" s="405"/>
      <c r="E291" s="405"/>
      <c r="F291" s="405"/>
      <c r="G291" s="405"/>
      <c r="H291" s="405"/>
      <c r="I291" s="405"/>
      <c r="J291" s="405"/>
    </row>
    <row r="292" spans="4:10">
      <c r="D292" s="405"/>
      <c r="E292" s="405"/>
      <c r="F292" s="405"/>
      <c r="G292" s="405"/>
      <c r="H292" s="405"/>
      <c r="I292" s="405"/>
      <c r="J292" s="405"/>
    </row>
    <row r="293" spans="4:10">
      <c r="D293" s="405"/>
      <c r="E293" s="405"/>
      <c r="F293" s="405"/>
      <c r="G293" s="405"/>
      <c r="H293" s="405"/>
      <c r="I293" s="405"/>
      <c r="J293" s="405"/>
    </row>
    <row r="294" spans="4:10">
      <c r="D294" s="405"/>
      <c r="E294" s="405"/>
      <c r="F294" s="405"/>
      <c r="G294" s="405"/>
      <c r="H294" s="405"/>
      <c r="I294" s="405"/>
      <c r="J294" s="405"/>
    </row>
    <row r="295" spans="4:10">
      <c r="D295" s="405"/>
      <c r="E295" s="405"/>
      <c r="F295" s="405"/>
      <c r="G295" s="405"/>
      <c r="H295" s="405"/>
      <c r="I295" s="405"/>
      <c r="J295" s="405"/>
    </row>
  </sheetData>
  <autoFilter ref="A3:Z78" xr:uid="{666A579C-3103-4F48-AB81-CB62CEE748DF}">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3" showButton="0"/>
    <filterColumn colId="14" showButton="0"/>
    <filterColumn colId="16" showButton="0"/>
    <filterColumn colId="17" showButton="0"/>
    <filterColumn colId="20" showButton="0"/>
    <filterColumn colId="22" showButton="0"/>
  </autoFilter>
  <mergeCells count="525">
    <mergeCell ref="A1:Z1"/>
    <mergeCell ref="A3:A5"/>
    <mergeCell ref="B3:B5"/>
    <mergeCell ref="C3:H4"/>
    <mergeCell ref="I3:M4"/>
    <mergeCell ref="N3:P4"/>
    <mergeCell ref="Q3:S3"/>
    <mergeCell ref="T3:T5"/>
    <mergeCell ref="U3:V4"/>
    <mergeCell ref="W3:X4"/>
    <mergeCell ref="Y3:Y5"/>
    <mergeCell ref="Z3:Z5"/>
    <mergeCell ref="Q4:R4"/>
    <mergeCell ref="S4:S5"/>
    <mergeCell ref="A7:A8"/>
    <mergeCell ref="B7:B8"/>
    <mergeCell ref="C7:C8"/>
    <mergeCell ref="D7:D8"/>
    <mergeCell ref="E7:E8"/>
    <mergeCell ref="F7:F8"/>
    <mergeCell ref="S7:S8"/>
    <mergeCell ref="T7:T8"/>
    <mergeCell ref="Y7:Y8"/>
    <mergeCell ref="Z7:Z8"/>
    <mergeCell ref="A11:A13"/>
    <mergeCell ref="B11:B13"/>
    <mergeCell ref="C11:C13"/>
    <mergeCell ref="D11:D13"/>
    <mergeCell ref="E11:E13"/>
    <mergeCell ref="F11:F13"/>
    <mergeCell ref="M7:M8"/>
    <mergeCell ref="N7:N8"/>
    <mergeCell ref="O7:O8"/>
    <mergeCell ref="P7:P8"/>
    <mergeCell ref="Q7:Q8"/>
    <mergeCell ref="R7:R8"/>
    <mergeCell ref="G7:G8"/>
    <mergeCell ref="H7:H8"/>
    <mergeCell ref="I7:I8"/>
    <mergeCell ref="J7:J8"/>
    <mergeCell ref="K7:K8"/>
    <mergeCell ref="L7:L8"/>
    <mergeCell ref="S11:S13"/>
    <mergeCell ref="T11:T13"/>
    <mergeCell ref="Y11:Y13"/>
    <mergeCell ref="Z11:Z13"/>
    <mergeCell ref="P11:P13"/>
    <mergeCell ref="A14:A16"/>
    <mergeCell ref="B14:B16"/>
    <mergeCell ref="C14:C16"/>
    <mergeCell ref="D14:D16"/>
    <mergeCell ref="E14:E16"/>
    <mergeCell ref="F14:F16"/>
    <mergeCell ref="M11:M13"/>
    <mergeCell ref="N11:N13"/>
    <mergeCell ref="O11:O13"/>
    <mergeCell ref="Q11:Q13"/>
    <mergeCell ref="R11:R13"/>
    <mergeCell ref="G11:G13"/>
    <mergeCell ref="H11:H13"/>
    <mergeCell ref="I11:I13"/>
    <mergeCell ref="J11:J13"/>
    <mergeCell ref="K11:K13"/>
    <mergeCell ref="L11:L13"/>
    <mergeCell ref="S14:S16"/>
    <mergeCell ref="T14:T16"/>
    <mergeCell ref="Y14:Y16"/>
    <mergeCell ref="Z14:Z16"/>
    <mergeCell ref="A17:A19"/>
    <mergeCell ref="B17:B19"/>
    <mergeCell ref="C17:C19"/>
    <mergeCell ref="D17:D19"/>
    <mergeCell ref="E17:E19"/>
    <mergeCell ref="F17:F19"/>
    <mergeCell ref="M14:M16"/>
    <mergeCell ref="N14:N16"/>
    <mergeCell ref="O14:O16"/>
    <mergeCell ref="P14:P16"/>
    <mergeCell ref="Q14:Q16"/>
    <mergeCell ref="R14:R16"/>
    <mergeCell ref="G14:G16"/>
    <mergeCell ref="H14:H16"/>
    <mergeCell ref="I14:I16"/>
    <mergeCell ref="J14:J16"/>
    <mergeCell ref="K14:K16"/>
    <mergeCell ref="L14:L16"/>
    <mergeCell ref="S17:S19"/>
    <mergeCell ref="T17:T19"/>
    <mergeCell ref="Y17:Y19"/>
    <mergeCell ref="Z17:Z19"/>
    <mergeCell ref="A20:A22"/>
    <mergeCell ref="B20:B22"/>
    <mergeCell ref="C20:C22"/>
    <mergeCell ref="D20:D22"/>
    <mergeCell ref="E20:E22"/>
    <mergeCell ref="F20:F22"/>
    <mergeCell ref="M17:M19"/>
    <mergeCell ref="N17:N19"/>
    <mergeCell ref="O17:O19"/>
    <mergeCell ref="P17:P19"/>
    <mergeCell ref="Q17:Q19"/>
    <mergeCell ref="R17:R19"/>
    <mergeCell ref="G17:G19"/>
    <mergeCell ref="H17:H19"/>
    <mergeCell ref="I17:I19"/>
    <mergeCell ref="J17:J19"/>
    <mergeCell ref="K17:K19"/>
    <mergeCell ref="L17:L19"/>
    <mergeCell ref="S20:S22"/>
    <mergeCell ref="T20:T22"/>
    <mergeCell ref="Y20:Y22"/>
    <mergeCell ref="Z20:Z22"/>
    <mergeCell ref="P20:P22"/>
    <mergeCell ref="A23:A25"/>
    <mergeCell ref="B23:B25"/>
    <mergeCell ref="C23:C25"/>
    <mergeCell ref="D23:D25"/>
    <mergeCell ref="E23:E25"/>
    <mergeCell ref="F23:F25"/>
    <mergeCell ref="M20:M22"/>
    <mergeCell ref="N20:N22"/>
    <mergeCell ref="O20:O22"/>
    <mergeCell ref="Q20:Q22"/>
    <mergeCell ref="R20:R22"/>
    <mergeCell ref="G20:G22"/>
    <mergeCell ref="H20:H22"/>
    <mergeCell ref="I20:I22"/>
    <mergeCell ref="J20:J22"/>
    <mergeCell ref="K20:K22"/>
    <mergeCell ref="L20:L22"/>
    <mergeCell ref="S23:S25"/>
    <mergeCell ref="T23:T25"/>
    <mergeCell ref="Y23:Y25"/>
    <mergeCell ref="Z23:Z25"/>
    <mergeCell ref="A26:A28"/>
    <mergeCell ref="B26:B28"/>
    <mergeCell ref="C26:C28"/>
    <mergeCell ref="D26:D28"/>
    <mergeCell ref="E26:E28"/>
    <mergeCell ref="F26:F28"/>
    <mergeCell ref="M23:M25"/>
    <mergeCell ref="N23:N25"/>
    <mergeCell ref="O23:O25"/>
    <mergeCell ref="P23:P25"/>
    <mergeCell ref="Q23:Q25"/>
    <mergeCell ref="R23:R25"/>
    <mergeCell ref="G23:G25"/>
    <mergeCell ref="H23:H25"/>
    <mergeCell ref="I23:I25"/>
    <mergeCell ref="J23:J25"/>
    <mergeCell ref="K23:K25"/>
    <mergeCell ref="L23:L25"/>
    <mergeCell ref="S26:S28"/>
    <mergeCell ref="T26:T28"/>
    <mergeCell ref="Y26:Y28"/>
    <mergeCell ref="Z26:Z28"/>
    <mergeCell ref="A29:A31"/>
    <mergeCell ref="B29:B31"/>
    <mergeCell ref="C29:C31"/>
    <mergeCell ref="D29:D31"/>
    <mergeCell ref="E29:E31"/>
    <mergeCell ref="F29:F31"/>
    <mergeCell ref="M26:M28"/>
    <mergeCell ref="N26:N28"/>
    <mergeCell ref="O26:O28"/>
    <mergeCell ref="P26:P28"/>
    <mergeCell ref="Q26:Q28"/>
    <mergeCell ref="R26:R28"/>
    <mergeCell ref="G26:G28"/>
    <mergeCell ref="H26:H28"/>
    <mergeCell ref="I26:I28"/>
    <mergeCell ref="J26:J28"/>
    <mergeCell ref="K26:K28"/>
    <mergeCell ref="L26:L28"/>
    <mergeCell ref="S29:S31"/>
    <mergeCell ref="T29:T31"/>
    <mergeCell ref="Y29:Y31"/>
    <mergeCell ref="Z29:Z31"/>
    <mergeCell ref="P29:P31"/>
    <mergeCell ref="Q29:Q31"/>
    <mergeCell ref="R29:R31"/>
    <mergeCell ref="G29:G31"/>
    <mergeCell ref="H29:H31"/>
    <mergeCell ref="I29:I31"/>
    <mergeCell ref="J29:J31"/>
    <mergeCell ref="K29:K31"/>
    <mergeCell ref="L29:L31"/>
    <mergeCell ref="S32:S34"/>
    <mergeCell ref="M29:M31"/>
    <mergeCell ref="N29:N31"/>
    <mergeCell ref="O29:O31"/>
    <mergeCell ref="A35:A37"/>
    <mergeCell ref="B35:B37"/>
    <mergeCell ref="C35:C37"/>
    <mergeCell ref="D35:D37"/>
    <mergeCell ref="E35:E37"/>
    <mergeCell ref="F35:F37"/>
    <mergeCell ref="M32:M34"/>
    <mergeCell ref="N32:N34"/>
    <mergeCell ref="O32:O34"/>
    <mergeCell ref="G32:G34"/>
    <mergeCell ref="H32:H34"/>
    <mergeCell ref="I32:I34"/>
    <mergeCell ref="J32:J34"/>
    <mergeCell ref="K32:K34"/>
    <mergeCell ref="L32:L34"/>
    <mergeCell ref="A32:A34"/>
    <mergeCell ref="B32:B34"/>
    <mergeCell ref="C32:C34"/>
    <mergeCell ref="D32:D34"/>
    <mergeCell ref="E32:E34"/>
    <mergeCell ref="F32:F34"/>
    <mergeCell ref="K35:K37"/>
    <mergeCell ref="L35:L37"/>
    <mergeCell ref="T38:T40"/>
    <mergeCell ref="Y38:Y40"/>
    <mergeCell ref="Z38:Z40"/>
    <mergeCell ref="P38:P40"/>
    <mergeCell ref="T32:T34"/>
    <mergeCell ref="Y32:Y34"/>
    <mergeCell ref="Z32:Z34"/>
    <mergeCell ref="P32:P34"/>
    <mergeCell ref="Q32:Q34"/>
    <mergeCell ref="R32:R34"/>
    <mergeCell ref="S35:S37"/>
    <mergeCell ref="T35:T37"/>
    <mergeCell ref="Y35:Y37"/>
    <mergeCell ref="Q38:Q40"/>
    <mergeCell ref="R38:R40"/>
    <mergeCell ref="D41:D43"/>
    <mergeCell ref="E41:E43"/>
    <mergeCell ref="F41:F43"/>
    <mergeCell ref="M38:M40"/>
    <mergeCell ref="N38:N40"/>
    <mergeCell ref="O38:O40"/>
    <mergeCell ref="Z35:Z37"/>
    <mergeCell ref="A38:A40"/>
    <mergeCell ref="B38:B40"/>
    <mergeCell ref="C38:C40"/>
    <mergeCell ref="D38:D40"/>
    <mergeCell ref="E38:E40"/>
    <mergeCell ref="F38:F40"/>
    <mergeCell ref="M35:M37"/>
    <mergeCell ref="N35:N37"/>
    <mergeCell ref="O35:O37"/>
    <mergeCell ref="P35:P37"/>
    <mergeCell ref="Q35:Q37"/>
    <mergeCell ref="R35:R37"/>
    <mergeCell ref="G35:G37"/>
    <mergeCell ref="H35:H37"/>
    <mergeCell ref="I35:I37"/>
    <mergeCell ref="J35:J37"/>
    <mergeCell ref="S38:S40"/>
    <mergeCell ref="G38:G40"/>
    <mergeCell ref="H38:H40"/>
    <mergeCell ref="I38:I40"/>
    <mergeCell ref="J38:J40"/>
    <mergeCell ref="K38:K40"/>
    <mergeCell ref="L38:L40"/>
    <mergeCell ref="K44:K46"/>
    <mergeCell ref="L44:L46"/>
    <mergeCell ref="S41:S43"/>
    <mergeCell ref="T41:T43"/>
    <mergeCell ref="Y41:Y43"/>
    <mergeCell ref="Z41:Z43"/>
    <mergeCell ref="A44:A46"/>
    <mergeCell ref="B44:B46"/>
    <mergeCell ref="C44:C46"/>
    <mergeCell ref="D44:D46"/>
    <mergeCell ref="E44:E46"/>
    <mergeCell ref="F44:F46"/>
    <mergeCell ref="M41:M43"/>
    <mergeCell ref="N41:N43"/>
    <mergeCell ref="O41:O43"/>
    <mergeCell ref="P41:P43"/>
    <mergeCell ref="Q41:Q43"/>
    <mergeCell ref="R41:R43"/>
    <mergeCell ref="G41:G43"/>
    <mergeCell ref="H41:H43"/>
    <mergeCell ref="I41:I43"/>
    <mergeCell ref="J41:J43"/>
    <mergeCell ref="K41:K43"/>
    <mergeCell ref="L41:L43"/>
    <mergeCell ref="A41:A43"/>
    <mergeCell ref="B41:B43"/>
    <mergeCell ref="C41:C43"/>
    <mergeCell ref="I47:I49"/>
    <mergeCell ref="J47:J49"/>
    <mergeCell ref="K47:K49"/>
    <mergeCell ref="L47:L49"/>
    <mergeCell ref="S44:S46"/>
    <mergeCell ref="T44:T46"/>
    <mergeCell ref="Y44:Y46"/>
    <mergeCell ref="Z44:Z46"/>
    <mergeCell ref="A47:A49"/>
    <mergeCell ref="B47:B49"/>
    <mergeCell ref="C47:C49"/>
    <mergeCell ref="D47:D49"/>
    <mergeCell ref="E47:E49"/>
    <mergeCell ref="F47:F49"/>
    <mergeCell ref="M44:M46"/>
    <mergeCell ref="N44:N46"/>
    <mergeCell ref="O44:O46"/>
    <mergeCell ref="P44:P46"/>
    <mergeCell ref="Q44:Q46"/>
    <mergeCell ref="R44:R46"/>
    <mergeCell ref="G44:G46"/>
    <mergeCell ref="H44:H46"/>
    <mergeCell ref="I44:I46"/>
    <mergeCell ref="J44:J46"/>
    <mergeCell ref="Y47:Y49"/>
    <mergeCell ref="Z47:Z49"/>
    <mergeCell ref="A50:A53"/>
    <mergeCell ref="B50:B53"/>
    <mergeCell ref="C50:C53"/>
    <mergeCell ref="D50:D53"/>
    <mergeCell ref="E50:E53"/>
    <mergeCell ref="F50:F53"/>
    <mergeCell ref="G50:G53"/>
    <mergeCell ref="H50:H53"/>
    <mergeCell ref="S47:S49"/>
    <mergeCell ref="T47:T49"/>
    <mergeCell ref="U47:U49"/>
    <mergeCell ref="V47:V49"/>
    <mergeCell ref="W47:W49"/>
    <mergeCell ref="X47:X49"/>
    <mergeCell ref="M47:M49"/>
    <mergeCell ref="N47:N49"/>
    <mergeCell ref="O47:O49"/>
    <mergeCell ref="P47:P49"/>
    <mergeCell ref="Q47:Q49"/>
    <mergeCell ref="R47:R49"/>
    <mergeCell ref="G47:G49"/>
    <mergeCell ref="H47:H49"/>
    <mergeCell ref="B54:B57"/>
    <mergeCell ref="C54:C57"/>
    <mergeCell ref="D54:D57"/>
    <mergeCell ref="E54:E57"/>
    <mergeCell ref="F54:F57"/>
    <mergeCell ref="Y50:Y53"/>
    <mergeCell ref="Z50:Z53"/>
    <mergeCell ref="U51:U53"/>
    <mergeCell ref="V51:V53"/>
    <mergeCell ref="W51:W53"/>
    <mergeCell ref="X51:X53"/>
    <mergeCell ref="O50:O53"/>
    <mergeCell ref="P50:P53"/>
    <mergeCell ref="Q50:Q53"/>
    <mergeCell ref="R50:R53"/>
    <mergeCell ref="S50:S53"/>
    <mergeCell ref="T50:T53"/>
    <mergeCell ref="I50:I53"/>
    <mergeCell ref="J50:J53"/>
    <mergeCell ref="K50:K53"/>
    <mergeCell ref="L50:L53"/>
    <mergeCell ref="M50:M53"/>
    <mergeCell ref="N50:N53"/>
    <mergeCell ref="L58:L61"/>
    <mergeCell ref="S54:S57"/>
    <mergeCell ref="T54:T57"/>
    <mergeCell ref="Y54:Y57"/>
    <mergeCell ref="Z54:Z57"/>
    <mergeCell ref="A58:A61"/>
    <mergeCell ref="B58:B61"/>
    <mergeCell ref="C58:C61"/>
    <mergeCell ref="D58:D61"/>
    <mergeCell ref="E58:E61"/>
    <mergeCell ref="F58:F61"/>
    <mergeCell ref="M54:M57"/>
    <mergeCell ref="N54:N57"/>
    <mergeCell ref="O54:O57"/>
    <mergeCell ref="P54:P57"/>
    <mergeCell ref="Q54:Q57"/>
    <mergeCell ref="R54:R57"/>
    <mergeCell ref="G54:G57"/>
    <mergeCell ref="H54:H57"/>
    <mergeCell ref="I54:I57"/>
    <mergeCell ref="J54:J57"/>
    <mergeCell ref="K54:K57"/>
    <mergeCell ref="L54:L57"/>
    <mergeCell ref="A54:A57"/>
    <mergeCell ref="B62:B64"/>
    <mergeCell ref="C62:C64"/>
    <mergeCell ref="D62:D64"/>
    <mergeCell ref="E62:E64"/>
    <mergeCell ref="F62:F64"/>
    <mergeCell ref="S58:S61"/>
    <mergeCell ref="T58:T61"/>
    <mergeCell ref="Y58:Y61"/>
    <mergeCell ref="Z58:Z61"/>
    <mergeCell ref="U59:U61"/>
    <mergeCell ref="V59:V61"/>
    <mergeCell ref="W59:W61"/>
    <mergeCell ref="X59:X61"/>
    <mergeCell ref="M58:M61"/>
    <mergeCell ref="N58:N61"/>
    <mergeCell ref="O58:O61"/>
    <mergeCell ref="P58:P61"/>
    <mergeCell ref="Q58:Q61"/>
    <mergeCell ref="R58:R61"/>
    <mergeCell ref="G58:G61"/>
    <mergeCell ref="H58:H61"/>
    <mergeCell ref="I58:I61"/>
    <mergeCell ref="J58:J61"/>
    <mergeCell ref="K58:K61"/>
    <mergeCell ref="L65:L68"/>
    <mergeCell ref="S62:S64"/>
    <mergeCell ref="T62:T64"/>
    <mergeCell ref="Y62:Y64"/>
    <mergeCell ref="Z62:Z64"/>
    <mergeCell ref="A65:A68"/>
    <mergeCell ref="B65:B68"/>
    <mergeCell ref="C65:C68"/>
    <mergeCell ref="D65:D68"/>
    <mergeCell ref="E65:E68"/>
    <mergeCell ref="F65:F68"/>
    <mergeCell ref="M62:M64"/>
    <mergeCell ref="N62:N64"/>
    <mergeCell ref="O62:O64"/>
    <mergeCell ref="P62:P64"/>
    <mergeCell ref="Q62:Q64"/>
    <mergeCell ref="R62:R64"/>
    <mergeCell ref="G62:G64"/>
    <mergeCell ref="H62:H64"/>
    <mergeCell ref="I62:I64"/>
    <mergeCell ref="J62:J64"/>
    <mergeCell ref="K62:K64"/>
    <mergeCell ref="L62:L64"/>
    <mergeCell ref="A62:A64"/>
    <mergeCell ref="B69:B72"/>
    <mergeCell ref="C69:C72"/>
    <mergeCell ref="D69:D72"/>
    <mergeCell ref="E69:E72"/>
    <mergeCell ref="F69:F72"/>
    <mergeCell ref="S65:S68"/>
    <mergeCell ref="T65:T68"/>
    <mergeCell ref="Y65:Y68"/>
    <mergeCell ref="Z65:Z68"/>
    <mergeCell ref="U66:U68"/>
    <mergeCell ref="V66:V68"/>
    <mergeCell ref="W66:W68"/>
    <mergeCell ref="X66:X68"/>
    <mergeCell ref="M65:M68"/>
    <mergeCell ref="N65:N68"/>
    <mergeCell ref="O65:O68"/>
    <mergeCell ref="P65:P68"/>
    <mergeCell ref="Q65:Q68"/>
    <mergeCell ref="R65:R68"/>
    <mergeCell ref="G65:G68"/>
    <mergeCell ref="H65:H68"/>
    <mergeCell ref="I65:I68"/>
    <mergeCell ref="J65:J68"/>
    <mergeCell ref="K65:K68"/>
    <mergeCell ref="L73:L76"/>
    <mergeCell ref="S69:S72"/>
    <mergeCell ref="T69:T72"/>
    <mergeCell ref="Y69:Y72"/>
    <mergeCell ref="Z69:Z72"/>
    <mergeCell ref="A73:A76"/>
    <mergeCell ref="B73:B76"/>
    <mergeCell ref="C73:C76"/>
    <mergeCell ref="D73:D76"/>
    <mergeCell ref="E73:E76"/>
    <mergeCell ref="F73:F76"/>
    <mergeCell ref="M69:M72"/>
    <mergeCell ref="N69:N72"/>
    <mergeCell ref="O69:O72"/>
    <mergeCell ref="P69:P72"/>
    <mergeCell ref="Q69:Q72"/>
    <mergeCell ref="R69:R72"/>
    <mergeCell ref="G69:G72"/>
    <mergeCell ref="H69:H72"/>
    <mergeCell ref="I69:I72"/>
    <mergeCell ref="J69:J72"/>
    <mergeCell ref="K69:K72"/>
    <mergeCell ref="L69:L72"/>
    <mergeCell ref="A69:A72"/>
    <mergeCell ref="F77:F78"/>
    <mergeCell ref="Y73:Y76"/>
    <mergeCell ref="Z73:Z76"/>
    <mergeCell ref="U75:U76"/>
    <mergeCell ref="V75:V76"/>
    <mergeCell ref="W75:W76"/>
    <mergeCell ref="X75:X76"/>
    <mergeCell ref="S73:S76"/>
    <mergeCell ref="T73:T76"/>
    <mergeCell ref="U73:U74"/>
    <mergeCell ref="V73:V74"/>
    <mergeCell ref="W73:W74"/>
    <mergeCell ref="X73:X74"/>
    <mergeCell ref="M73:M76"/>
    <mergeCell ref="N73:N76"/>
    <mergeCell ref="O73:O76"/>
    <mergeCell ref="P73:P76"/>
    <mergeCell ref="Q73:Q76"/>
    <mergeCell ref="R73:R76"/>
    <mergeCell ref="G73:G76"/>
    <mergeCell ref="H73:H76"/>
    <mergeCell ref="I73:I76"/>
    <mergeCell ref="J73:J76"/>
    <mergeCell ref="K73:K76"/>
    <mergeCell ref="A84:D84"/>
    <mergeCell ref="S77:S78"/>
    <mergeCell ref="T77:T78"/>
    <mergeCell ref="Y77:Y78"/>
    <mergeCell ref="Z77:Z78"/>
    <mergeCell ref="B80:Z80"/>
    <mergeCell ref="B82:Z82"/>
    <mergeCell ref="M77:M78"/>
    <mergeCell ref="N77:N78"/>
    <mergeCell ref="O77:O78"/>
    <mergeCell ref="P77:P78"/>
    <mergeCell ref="Q77:Q78"/>
    <mergeCell ref="R77:R78"/>
    <mergeCell ref="G77:G78"/>
    <mergeCell ref="H77:H78"/>
    <mergeCell ref="I77:I78"/>
    <mergeCell ref="J77:J78"/>
    <mergeCell ref="K77:K78"/>
    <mergeCell ref="L77:L78"/>
    <mergeCell ref="A77:A78"/>
    <mergeCell ref="B77:B78"/>
    <mergeCell ref="C77:C78"/>
    <mergeCell ref="D77:D78"/>
    <mergeCell ref="E77:E78"/>
  </mergeCells>
  <printOptions horizontalCentered="1"/>
  <pageMargins left="0.11811023622047245" right="0.11811023622047245" top="0.35433070866141736" bottom="0.55118110236220474" header="0.31496062992125984" footer="0.31496062992125984"/>
  <pageSetup paperSize="9" scale="35" fitToHeight="0" orientation="landscape" r:id="rId1"/>
  <rowBreaks count="1" manualBreakCount="1">
    <brk id="53"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7A62-5C77-46ED-B960-C43F89E65C30}">
  <sheetPr codeName="Feuil5"/>
  <dimension ref="A1"/>
  <sheetViews>
    <sheetView zoomScale="85" zoomScaleNormal="85" workbookViewId="0"/>
  </sheetViews>
  <sheetFormatPr baseColWidth="10" defaultRowHeight="1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1EC9-AE0A-4070-B5FE-9BC3340D68A8}">
  <sheetPr codeName="Feuil6"/>
  <dimension ref="A1:O160"/>
  <sheetViews>
    <sheetView showGridLines="0" zoomScale="92" workbookViewId="0">
      <selection activeCell="C1" sqref="C1"/>
    </sheetView>
  </sheetViews>
  <sheetFormatPr baseColWidth="10" defaultColWidth="11.5" defaultRowHeight="13"/>
  <cols>
    <col min="1" max="1" width="23.5" style="376" bestFit="1" customWidth="1"/>
    <col min="2" max="2" width="24.5" style="376" customWidth="1"/>
    <col min="3" max="3" width="32.5" style="376" customWidth="1"/>
    <col min="4" max="4" width="16.1640625" style="376" bestFit="1" customWidth="1"/>
    <col min="5" max="5" width="14.5" style="376" bestFit="1" customWidth="1"/>
    <col min="6" max="6" width="18.6640625" style="376" customWidth="1"/>
    <col min="7" max="7" width="23.1640625" style="376" customWidth="1"/>
    <col min="8" max="8" width="11.1640625" style="376" bestFit="1" customWidth="1"/>
    <col min="9" max="9" width="11.5" style="376"/>
    <col min="10" max="10" width="10.5" style="376" bestFit="1" customWidth="1"/>
    <col min="11" max="11" width="9.83203125" style="376" bestFit="1" customWidth="1"/>
    <col min="12" max="12" width="9" style="376" bestFit="1" customWidth="1"/>
    <col min="13" max="13" width="10.6640625" style="376" bestFit="1" customWidth="1"/>
    <col min="14" max="14" width="19.83203125" style="376" bestFit="1" customWidth="1"/>
    <col min="15" max="15" width="52.5" style="376" bestFit="1" customWidth="1"/>
    <col min="16" max="16384" width="11.5" style="376"/>
  </cols>
  <sheetData>
    <row r="1" spans="1:15" ht="32.5" customHeight="1">
      <c r="A1" s="606" t="s">
        <v>1605</v>
      </c>
      <c r="B1" s="607" t="s">
        <v>147</v>
      </c>
      <c r="C1" s="607" t="s">
        <v>478</v>
      </c>
      <c r="D1" s="606" t="s">
        <v>1606</v>
      </c>
      <c r="E1" s="606" t="s">
        <v>149</v>
      </c>
      <c r="F1" s="606" t="s">
        <v>148</v>
      </c>
      <c r="G1" s="606" t="s">
        <v>479</v>
      </c>
      <c r="H1" s="606" t="s">
        <v>1607</v>
      </c>
      <c r="I1" s="606" t="s">
        <v>1608</v>
      </c>
      <c r="J1" s="608" t="s">
        <v>150</v>
      </c>
      <c r="K1" s="608" t="s">
        <v>151</v>
      </c>
      <c r="L1" s="608" t="s">
        <v>480</v>
      </c>
      <c r="M1" s="608" t="s">
        <v>152</v>
      </c>
      <c r="N1" s="608" t="s">
        <v>481</v>
      </c>
      <c r="O1" s="608" t="s">
        <v>482</v>
      </c>
    </row>
    <row r="2" spans="1:15">
      <c r="A2" s="587" t="s">
        <v>1609</v>
      </c>
      <c r="B2" s="588">
        <v>138</v>
      </c>
      <c r="C2" s="589" t="s">
        <v>1610</v>
      </c>
      <c r="D2" s="589" t="s">
        <v>1611</v>
      </c>
      <c r="E2" s="589" t="s">
        <v>155</v>
      </c>
      <c r="F2" s="589" t="s">
        <v>175</v>
      </c>
      <c r="G2" s="588" t="s">
        <v>579</v>
      </c>
      <c r="H2" s="590">
        <v>42727</v>
      </c>
      <c r="I2" s="590"/>
      <c r="J2" s="590">
        <v>43922</v>
      </c>
      <c r="K2" s="591">
        <v>135</v>
      </c>
      <c r="L2" s="591">
        <v>2</v>
      </c>
      <c r="M2" s="590">
        <v>44652</v>
      </c>
      <c r="N2" s="591" t="s">
        <v>1612</v>
      </c>
      <c r="O2" s="592" t="s">
        <v>1612</v>
      </c>
    </row>
    <row r="3" spans="1:15">
      <c r="A3" s="593" t="s">
        <v>1609</v>
      </c>
      <c r="B3" s="594">
        <v>217</v>
      </c>
      <c r="C3" s="595" t="s">
        <v>1613</v>
      </c>
      <c r="D3" s="595" t="s">
        <v>1614</v>
      </c>
      <c r="E3" s="595" t="s">
        <v>158</v>
      </c>
      <c r="F3" s="595" t="s">
        <v>174</v>
      </c>
      <c r="G3" s="594" t="s">
        <v>501</v>
      </c>
      <c r="H3" s="596">
        <v>43522</v>
      </c>
      <c r="I3" s="596"/>
      <c r="J3" s="596">
        <v>44109</v>
      </c>
      <c r="K3" s="597">
        <v>177</v>
      </c>
      <c r="L3" s="597">
        <v>2</v>
      </c>
      <c r="M3" s="596">
        <v>44838</v>
      </c>
      <c r="N3" s="598" t="s">
        <v>502</v>
      </c>
      <c r="O3" s="599" t="s">
        <v>490</v>
      </c>
    </row>
    <row r="4" spans="1:15">
      <c r="A4" s="587" t="s">
        <v>1609</v>
      </c>
      <c r="B4" s="588">
        <v>225</v>
      </c>
      <c r="C4" s="589" t="s">
        <v>1615</v>
      </c>
      <c r="D4" s="589" t="s">
        <v>1616</v>
      </c>
      <c r="E4" s="589" t="s">
        <v>156</v>
      </c>
      <c r="F4" s="589" t="s">
        <v>177</v>
      </c>
      <c r="G4" s="588" t="s">
        <v>592</v>
      </c>
      <c r="H4" s="590">
        <v>43588</v>
      </c>
      <c r="I4" s="590"/>
      <c r="J4" s="590">
        <v>43902</v>
      </c>
      <c r="K4" s="591">
        <v>48</v>
      </c>
      <c r="L4" s="591">
        <v>2</v>
      </c>
      <c r="M4" s="590">
        <v>44631</v>
      </c>
      <c r="N4" s="591" t="s">
        <v>502</v>
      </c>
      <c r="O4" s="592" t="s">
        <v>519</v>
      </c>
    </row>
    <row r="5" spans="1:15">
      <c r="A5" s="593" t="s">
        <v>1609</v>
      </c>
      <c r="B5" s="594">
        <v>321</v>
      </c>
      <c r="C5" s="595" t="s">
        <v>27</v>
      </c>
      <c r="D5" s="595" t="s">
        <v>1617</v>
      </c>
      <c r="E5" s="595" t="s">
        <v>156</v>
      </c>
      <c r="F5" s="595" t="s">
        <v>572</v>
      </c>
      <c r="G5" s="594" t="s">
        <v>573</v>
      </c>
      <c r="H5" s="596">
        <v>43070</v>
      </c>
      <c r="I5" s="596"/>
      <c r="J5" s="596">
        <v>43930</v>
      </c>
      <c r="K5" s="597">
        <v>500</v>
      </c>
      <c r="L5" s="597">
        <v>2</v>
      </c>
      <c r="M5" s="596">
        <v>44659</v>
      </c>
      <c r="N5" s="598" t="s">
        <v>537</v>
      </c>
      <c r="O5" s="599" t="s">
        <v>490</v>
      </c>
    </row>
    <row r="6" spans="1:15">
      <c r="A6" s="587" t="s">
        <v>1609</v>
      </c>
      <c r="B6" s="588">
        <v>361</v>
      </c>
      <c r="C6" s="589" t="s">
        <v>1618</v>
      </c>
      <c r="D6" s="589" t="s">
        <v>1619</v>
      </c>
      <c r="E6" s="589" t="s">
        <v>156</v>
      </c>
      <c r="F6" s="589" t="s">
        <v>561</v>
      </c>
      <c r="G6" s="588" t="s">
        <v>562</v>
      </c>
      <c r="H6" s="590">
        <v>43026</v>
      </c>
      <c r="I6" s="590"/>
      <c r="J6" s="590">
        <v>43941</v>
      </c>
      <c r="K6" s="591">
        <v>491</v>
      </c>
      <c r="L6" s="591">
        <v>2</v>
      </c>
      <c r="M6" s="590">
        <v>44670</v>
      </c>
      <c r="N6" s="591" t="s">
        <v>537</v>
      </c>
      <c r="O6" s="592" t="s">
        <v>490</v>
      </c>
    </row>
    <row r="7" spans="1:15">
      <c r="A7" s="593" t="s">
        <v>1609</v>
      </c>
      <c r="B7" s="594">
        <v>405</v>
      </c>
      <c r="C7" s="595" t="s">
        <v>1615</v>
      </c>
      <c r="D7" s="595" t="s">
        <v>1616</v>
      </c>
      <c r="E7" s="595" t="s">
        <v>155</v>
      </c>
      <c r="F7" s="595" t="s">
        <v>567</v>
      </c>
      <c r="G7" s="594" t="s">
        <v>568</v>
      </c>
      <c r="H7" s="596">
        <v>43588</v>
      </c>
      <c r="I7" s="596"/>
      <c r="J7" s="596">
        <v>43930</v>
      </c>
      <c r="K7" s="597">
        <v>101</v>
      </c>
      <c r="L7" s="597">
        <v>2</v>
      </c>
      <c r="M7" s="596">
        <v>44659</v>
      </c>
      <c r="N7" s="598" t="s">
        <v>502</v>
      </c>
      <c r="O7" s="599" t="s">
        <v>519</v>
      </c>
    </row>
    <row r="8" spans="1:15">
      <c r="A8" s="587" t="s">
        <v>1609</v>
      </c>
      <c r="B8" s="588">
        <v>496</v>
      </c>
      <c r="C8" s="589" t="s">
        <v>1620</v>
      </c>
      <c r="D8" s="589" t="s">
        <v>1621</v>
      </c>
      <c r="E8" s="589" t="s">
        <v>153</v>
      </c>
      <c r="F8" s="589" t="s">
        <v>159</v>
      </c>
      <c r="G8" s="588" t="s">
        <v>536</v>
      </c>
      <c r="H8" s="590">
        <v>44026</v>
      </c>
      <c r="I8" s="590"/>
      <c r="J8" s="590">
        <v>44029</v>
      </c>
      <c r="K8" s="591">
        <v>495</v>
      </c>
      <c r="L8" s="591">
        <v>2</v>
      </c>
      <c r="M8" s="590">
        <v>44758</v>
      </c>
      <c r="N8" s="591" t="s">
        <v>537</v>
      </c>
      <c r="O8" s="592" t="s">
        <v>154</v>
      </c>
    </row>
    <row r="9" spans="1:15">
      <c r="A9" s="593" t="s">
        <v>1609</v>
      </c>
      <c r="B9" s="594">
        <v>555</v>
      </c>
      <c r="C9" s="595" t="s">
        <v>524</v>
      </c>
      <c r="D9" s="595"/>
      <c r="E9" s="595" t="s">
        <v>157</v>
      </c>
      <c r="F9" s="595" t="s">
        <v>525</v>
      </c>
      <c r="G9" s="594" t="s">
        <v>526</v>
      </c>
      <c r="H9" s="596">
        <v>43215</v>
      </c>
      <c r="I9" s="596"/>
      <c r="J9" s="596">
        <v>44060</v>
      </c>
      <c r="K9" s="597">
        <v>269</v>
      </c>
      <c r="L9" s="597">
        <v>3</v>
      </c>
      <c r="M9" s="596">
        <v>45154</v>
      </c>
      <c r="N9" s="598" t="s">
        <v>485</v>
      </c>
      <c r="O9" s="599" t="s">
        <v>490</v>
      </c>
    </row>
    <row r="10" spans="1:15">
      <c r="A10" s="587" t="s">
        <v>1609</v>
      </c>
      <c r="B10" s="588">
        <v>556</v>
      </c>
      <c r="C10" s="589" t="s">
        <v>524</v>
      </c>
      <c r="D10" s="589"/>
      <c r="E10" s="589" t="s">
        <v>156</v>
      </c>
      <c r="F10" s="589" t="s">
        <v>534</v>
      </c>
      <c r="G10" s="588" t="s">
        <v>535</v>
      </c>
      <c r="H10" s="590">
        <v>43215</v>
      </c>
      <c r="I10" s="590"/>
      <c r="J10" s="590">
        <v>44048</v>
      </c>
      <c r="K10" s="591">
        <v>135</v>
      </c>
      <c r="L10" s="591">
        <v>3</v>
      </c>
      <c r="M10" s="590">
        <v>45142</v>
      </c>
      <c r="N10" s="591" t="s">
        <v>485</v>
      </c>
      <c r="O10" s="592" t="s">
        <v>490</v>
      </c>
    </row>
    <row r="11" spans="1:15">
      <c r="A11" s="593" t="s">
        <v>1609</v>
      </c>
      <c r="B11" s="594">
        <v>558</v>
      </c>
      <c r="C11" s="595" t="s">
        <v>1622</v>
      </c>
      <c r="D11" s="595"/>
      <c r="E11" s="595" t="s">
        <v>157</v>
      </c>
      <c r="F11" s="595" t="s">
        <v>575</v>
      </c>
      <c r="G11" s="594" t="s">
        <v>576</v>
      </c>
      <c r="H11" s="596">
        <v>43243</v>
      </c>
      <c r="I11" s="596"/>
      <c r="J11" s="596">
        <v>43930</v>
      </c>
      <c r="K11" s="597">
        <v>430</v>
      </c>
      <c r="L11" s="597">
        <v>3</v>
      </c>
      <c r="M11" s="596">
        <v>45024</v>
      </c>
      <c r="N11" s="598" t="s">
        <v>485</v>
      </c>
      <c r="O11" s="599" t="s">
        <v>558</v>
      </c>
    </row>
    <row r="12" spans="1:15">
      <c r="A12" s="587" t="s">
        <v>1609</v>
      </c>
      <c r="B12" s="588">
        <v>559</v>
      </c>
      <c r="C12" s="589" t="s">
        <v>1622</v>
      </c>
      <c r="D12" s="589"/>
      <c r="E12" s="589" t="s">
        <v>153</v>
      </c>
      <c r="F12" s="589" t="s">
        <v>709</v>
      </c>
      <c r="G12" s="588" t="s">
        <v>577</v>
      </c>
      <c r="H12" s="590">
        <v>43243</v>
      </c>
      <c r="I12" s="590"/>
      <c r="J12" s="590">
        <v>43930</v>
      </c>
      <c r="K12" s="591">
        <v>492</v>
      </c>
      <c r="L12" s="591">
        <v>3</v>
      </c>
      <c r="M12" s="590">
        <v>45024</v>
      </c>
      <c r="N12" s="591" t="s">
        <v>485</v>
      </c>
      <c r="O12" s="592" t="s">
        <v>578</v>
      </c>
    </row>
    <row r="13" spans="1:15">
      <c r="A13" s="593" t="s">
        <v>1609</v>
      </c>
      <c r="B13" s="594">
        <v>560</v>
      </c>
      <c r="C13" s="595" t="s">
        <v>1622</v>
      </c>
      <c r="D13" s="595"/>
      <c r="E13" s="595" t="s">
        <v>153</v>
      </c>
      <c r="F13" s="595" t="s">
        <v>708</v>
      </c>
      <c r="G13" s="594" t="s">
        <v>574</v>
      </c>
      <c r="H13" s="596">
        <v>43243</v>
      </c>
      <c r="I13" s="596"/>
      <c r="J13" s="596">
        <v>43930</v>
      </c>
      <c r="K13" s="597">
        <v>494</v>
      </c>
      <c r="L13" s="597">
        <v>3</v>
      </c>
      <c r="M13" s="596">
        <v>45024</v>
      </c>
      <c r="N13" s="598" t="s">
        <v>485</v>
      </c>
      <c r="O13" s="599" t="s">
        <v>558</v>
      </c>
    </row>
    <row r="14" spans="1:15">
      <c r="A14" s="587" t="s">
        <v>1609</v>
      </c>
      <c r="B14" s="588">
        <v>561</v>
      </c>
      <c r="C14" s="589" t="s">
        <v>556</v>
      </c>
      <c r="D14" s="589"/>
      <c r="E14" s="589" t="s">
        <v>153</v>
      </c>
      <c r="F14" s="589" t="s">
        <v>1623</v>
      </c>
      <c r="G14" s="588" t="s">
        <v>557</v>
      </c>
      <c r="H14" s="590">
        <v>43243</v>
      </c>
      <c r="I14" s="590"/>
      <c r="J14" s="590">
        <v>43985</v>
      </c>
      <c r="K14" s="591">
        <v>410</v>
      </c>
      <c r="L14" s="591">
        <v>3</v>
      </c>
      <c r="M14" s="590">
        <v>45079</v>
      </c>
      <c r="N14" s="591" t="s">
        <v>485</v>
      </c>
      <c r="O14" s="592" t="s">
        <v>558</v>
      </c>
    </row>
    <row r="15" spans="1:15">
      <c r="A15" s="593" t="s">
        <v>1609</v>
      </c>
      <c r="B15" s="594">
        <v>571</v>
      </c>
      <c r="C15" s="595" t="s">
        <v>563</v>
      </c>
      <c r="D15" s="595"/>
      <c r="E15" s="595" t="s">
        <v>156</v>
      </c>
      <c r="F15" s="595" t="s">
        <v>564</v>
      </c>
      <c r="G15" s="594" t="s">
        <v>565</v>
      </c>
      <c r="H15" s="596">
        <v>43265</v>
      </c>
      <c r="I15" s="596"/>
      <c r="J15" s="596">
        <v>43930</v>
      </c>
      <c r="K15" s="597">
        <v>456</v>
      </c>
      <c r="L15" s="597">
        <v>3</v>
      </c>
      <c r="M15" s="596">
        <v>45024</v>
      </c>
      <c r="N15" s="598" t="s">
        <v>485</v>
      </c>
      <c r="O15" s="599" t="s">
        <v>566</v>
      </c>
    </row>
    <row r="16" spans="1:15">
      <c r="A16" s="587" t="s">
        <v>1609</v>
      </c>
      <c r="B16" s="588">
        <v>577</v>
      </c>
      <c r="C16" s="589" t="s">
        <v>620</v>
      </c>
      <c r="D16" s="589"/>
      <c r="E16" s="589" t="s">
        <v>156</v>
      </c>
      <c r="F16" s="589" t="s">
        <v>172</v>
      </c>
      <c r="G16" s="588" t="s">
        <v>621</v>
      </c>
      <c r="H16" s="590">
        <v>43077</v>
      </c>
      <c r="I16" s="590"/>
      <c r="J16" s="590">
        <v>43678</v>
      </c>
      <c r="K16" s="591">
        <v>444</v>
      </c>
      <c r="L16" s="591">
        <v>3</v>
      </c>
      <c r="M16" s="590">
        <v>44774</v>
      </c>
      <c r="N16" s="591" t="s">
        <v>485</v>
      </c>
      <c r="O16" s="592" t="s">
        <v>566</v>
      </c>
    </row>
    <row r="17" spans="1:15">
      <c r="A17" s="593" t="s">
        <v>1609</v>
      </c>
      <c r="B17" s="594">
        <v>582</v>
      </c>
      <c r="C17" s="595" t="s">
        <v>602</v>
      </c>
      <c r="D17" s="595"/>
      <c r="E17" s="595" t="s">
        <v>155</v>
      </c>
      <c r="F17" s="595" t="s">
        <v>603</v>
      </c>
      <c r="G17" s="594" t="s">
        <v>604</v>
      </c>
      <c r="H17" s="596">
        <v>43290</v>
      </c>
      <c r="I17" s="596"/>
      <c r="J17" s="596">
        <v>43843</v>
      </c>
      <c r="K17" s="597">
        <v>433</v>
      </c>
      <c r="L17" s="597">
        <v>3</v>
      </c>
      <c r="M17" s="596">
        <v>44938</v>
      </c>
      <c r="N17" s="598" t="s">
        <v>485</v>
      </c>
      <c r="O17" s="599" t="s">
        <v>519</v>
      </c>
    </row>
    <row r="18" spans="1:15">
      <c r="A18" s="587" t="s">
        <v>1609</v>
      </c>
      <c r="B18" s="588">
        <v>588</v>
      </c>
      <c r="C18" s="589" t="s">
        <v>524</v>
      </c>
      <c r="D18" s="589"/>
      <c r="E18" s="589" t="s">
        <v>157</v>
      </c>
      <c r="F18" s="589" t="s">
        <v>532</v>
      </c>
      <c r="G18" s="588" t="s">
        <v>533</v>
      </c>
      <c r="H18" s="590">
        <v>43313</v>
      </c>
      <c r="I18" s="590"/>
      <c r="J18" s="590">
        <v>44048</v>
      </c>
      <c r="K18" s="591">
        <v>499</v>
      </c>
      <c r="L18" s="591">
        <v>3</v>
      </c>
      <c r="M18" s="590">
        <v>45142</v>
      </c>
      <c r="N18" s="591" t="s">
        <v>485</v>
      </c>
      <c r="O18" s="592" t="s">
        <v>490</v>
      </c>
    </row>
    <row r="19" spans="1:15">
      <c r="A19" s="593" t="s">
        <v>1609</v>
      </c>
      <c r="B19" s="594">
        <v>589</v>
      </c>
      <c r="C19" s="595" t="s">
        <v>538</v>
      </c>
      <c r="D19" s="595"/>
      <c r="E19" s="595" t="s">
        <v>156</v>
      </c>
      <c r="F19" s="595" t="s">
        <v>545</v>
      </c>
      <c r="G19" s="594" t="s">
        <v>546</v>
      </c>
      <c r="H19" s="596">
        <v>43328</v>
      </c>
      <c r="I19" s="596"/>
      <c r="J19" s="596">
        <v>44007</v>
      </c>
      <c r="K19" s="597">
        <v>494</v>
      </c>
      <c r="L19" s="597">
        <v>3</v>
      </c>
      <c r="M19" s="596">
        <v>45101</v>
      </c>
      <c r="N19" s="598" t="s">
        <v>485</v>
      </c>
      <c r="O19" s="599" t="s">
        <v>490</v>
      </c>
    </row>
    <row r="20" spans="1:15">
      <c r="A20" s="587" t="s">
        <v>1609</v>
      </c>
      <c r="B20" s="588">
        <v>591</v>
      </c>
      <c r="C20" s="589" t="s">
        <v>538</v>
      </c>
      <c r="D20" s="589"/>
      <c r="E20" s="589" t="s">
        <v>157</v>
      </c>
      <c r="F20" s="589" t="s">
        <v>539</v>
      </c>
      <c r="G20" s="588" t="s">
        <v>540</v>
      </c>
      <c r="H20" s="590">
        <v>43328</v>
      </c>
      <c r="I20" s="590"/>
      <c r="J20" s="590">
        <v>44013</v>
      </c>
      <c r="K20" s="591">
        <v>462</v>
      </c>
      <c r="L20" s="591">
        <v>3</v>
      </c>
      <c r="M20" s="590" t="s">
        <v>544</v>
      </c>
      <c r="N20" s="591" t="s">
        <v>485</v>
      </c>
      <c r="O20" s="592" t="s">
        <v>490</v>
      </c>
    </row>
    <row r="21" spans="1:15">
      <c r="A21" s="593" t="s">
        <v>1609</v>
      </c>
      <c r="B21" s="594">
        <v>596</v>
      </c>
      <c r="C21" s="595" t="s">
        <v>495</v>
      </c>
      <c r="D21" s="595"/>
      <c r="E21" s="595" t="s">
        <v>156</v>
      </c>
      <c r="F21" s="595" t="s">
        <v>496</v>
      </c>
      <c r="G21" s="594" t="s">
        <v>497</v>
      </c>
      <c r="H21" s="596">
        <v>43314</v>
      </c>
      <c r="I21" s="596"/>
      <c r="J21" s="596">
        <v>44116</v>
      </c>
      <c r="K21" s="597">
        <v>45</v>
      </c>
      <c r="L21" s="597">
        <v>3</v>
      </c>
      <c r="M21" s="596">
        <v>45210</v>
      </c>
      <c r="N21" s="598" t="s">
        <v>485</v>
      </c>
      <c r="O21" s="599" t="s">
        <v>490</v>
      </c>
    </row>
    <row r="22" spans="1:15">
      <c r="A22" s="587" t="s">
        <v>1609</v>
      </c>
      <c r="B22" s="588">
        <v>597</v>
      </c>
      <c r="C22" s="589" t="s">
        <v>487</v>
      </c>
      <c r="D22" s="589"/>
      <c r="E22" s="589" t="s">
        <v>701</v>
      </c>
      <c r="F22" s="589" t="s">
        <v>488</v>
      </c>
      <c r="G22" s="588" t="s">
        <v>489</v>
      </c>
      <c r="H22" s="590">
        <v>43314</v>
      </c>
      <c r="I22" s="590"/>
      <c r="J22" s="590">
        <v>44169</v>
      </c>
      <c r="K22" s="591">
        <v>83</v>
      </c>
      <c r="L22" s="591">
        <v>3</v>
      </c>
      <c r="M22" s="590">
        <v>45263</v>
      </c>
      <c r="N22" s="591" t="s">
        <v>485</v>
      </c>
      <c r="O22" s="592" t="s">
        <v>490</v>
      </c>
    </row>
    <row r="23" spans="1:15">
      <c r="A23" s="593" t="s">
        <v>1609</v>
      </c>
      <c r="B23" s="594">
        <v>598</v>
      </c>
      <c r="C23" s="595" t="s">
        <v>609</v>
      </c>
      <c r="D23" s="595"/>
      <c r="E23" s="595" t="s">
        <v>1624</v>
      </c>
      <c r="F23" s="595" t="s">
        <v>610</v>
      </c>
      <c r="G23" s="594" t="s">
        <v>611</v>
      </c>
      <c r="H23" s="596">
        <v>43258</v>
      </c>
      <c r="I23" s="596"/>
      <c r="J23" s="596">
        <v>43822</v>
      </c>
      <c r="K23" s="597">
        <v>376</v>
      </c>
      <c r="L23" s="597">
        <v>3</v>
      </c>
      <c r="M23" s="596">
        <v>44917</v>
      </c>
      <c r="N23" s="598" t="s">
        <v>485</v>
      </c>
      <c r="O23" s="599" t="s">
        <v>612</v>
      </c>
    </row>
    <row r="24" spans="1:15">
      <c r="A24" s="587" t="s">
        <v>1609</v>
      </c>
      <c r="B24" s="588">
        <v>599</v>
      </c>
      <c r="C24" s="589" t="s">
        <v>569</v>
      </c>
      <c r="D24" s="589"/>
      <c r="E24" s="589" t="s">
        <v>707</v>
      </c>
      <c r="F24" s="589" t="s">
        <v>570</v>
      </c>
      <c r="G24" s="588" t="s">
        <v>571</v>
      </c>
      <c r="H24" s="590">
        <v>43088</v>
      </c>
      <c r="I24" s="590"/>
      <c r="J24" s="590">
        <v>43930</v>
      </c>
      <c r="K24" s="591">
        <v>490</v>
      </c>
      <c r="L24" s="591">
        <v>3</v>
      </c>
      <c r="M24" s="590">
        <v>45024</v>
      </c>
      <c r="N24" s="591" t="s">
        <v>485</v>
      </c>
      <c r="O24" s="592" t="s">
        <v>490</v>
      </c>
    </row>
    <row r="25" spans="1:15">
      <c r="A25" s="593" t="s">
        <v>1609</v>
      </c>
      <c r="B25" s="594">
        <v>607</v>
      </c>
      <c r="C25" s="595" t="s">
        <v>624</v>
      </c>
      <c r="D25" s="595"/>
      <c r="E25" s="595" t="s">
        <v>156</v>
      </c>
      <c r="F25" s="595" t="s">
        <v>171</v>
      </c>
      <c r="G25" s="594" t="s">
        <v>625</v>
      </c>
      <c r="H25" s="596">
        <v>43346</v>
      </c>
      <c r="I25" s="596"/>
      <c r="J25" s="596">
        <v>43553</v>
      </c>
      <c r="K25" s="597">
        <v>489</v>
      </c>
      <c r="L25" s="597">
        <v>3</v>
      </c>
      <c r="M25" s="596">
        <v>44648</v>
      </c>
      <c r="N25" s="598" t="s">
        <v>485</v>
      </c>
      <c r="O25" s="599" t="s">
        <v>519</v>
      </c>
    </row>
    <row r="26" spans="1:15">
      <c r="A26" s="587" t="s">
        <v>1609</v>
      </c>
      <c r="B26" s="588">
        <v>609</v>
      </c>
      <c r="C26" s="589" t="s">
        <v>605</v>
      </c>
      <c r="D26" s="589"/>
      <c r="E26" s="589" t="s">
        <v>155</v>
      </c>
      <c r="F26" s="589" t="s">
        <v>606</v>
      </c>
      <c r="G26" s="588" t="s">
        <v>607</v>
      </c>
      <c r="H26" s="590">
        <v>43425</v>
      </c>
      <c r="I26" s="590"/>
      <c r="J26" s="590">
        <v>43843</v>
      </c>
      <c r="K26" s="591">
        <v>209</v>
      </c>
      <c r="L26" s="591">
        <v>3</v>
      </c>
      <c r="M26" s="590">
        <v>44938</v>
      </c>
      <c r="N26" s="591" t="s">
        <v>485</v>
      </c>
      <c r="O26" s="592" t="s">
        <v>519</v>
      </c>
    </row>
    <row r="27" spans="1:15">
      <c r="A27" s="593" t="s">
        <v>1609</v>
      </c>
      <c r="B27" s="594">
        <v>614</v>
      </c>
      <c r="C27" s="595" t="s">
        <v>599</v>
      </c>
      <c r="D27" s="595"/>
      <c r="E27" s="595" t="s">
        <v>156</v>
      </c>
      <c r="F27" s="595" t="s">
        <v>600</v>
      </c>
      <c r="G27" s="594" t="s">
        <v>601</v>
      </c>
      <c r="H27" s="596">
        <v>43447</v>
      </c>
      <c r="I27" s="596"/>
      <c r="J27" s="596">
        <v>43851</v>
      </c>
      <c r="K27" s="597">
        <v>467</v>
      </c>
      <c r="L27" s="597">
        <v>3</v>
      </c>
      <c r="M27" s="596">
        <v>44946</v>
      </c>
      <c r="N27" s="598" t="s">
        <v>485</v>
      </c>
      <c r="O27" s="599" t="s">
        <v>490</v>
      </c>
    </row>
    <row r="28" spans="1:15">
      <c r="A28" s="587" t="s">
        <v>1609</v>
      </c>
      <c r="B28" s="588">
        <v>616</v>
      </c>
      <c r="C28" s="589" t="s">
        <v>491</v>
      </c>
      <c r="D28" s="589"/>
      <c r="E28" s="589" t="s">
        <v>702</v>
      </c>
      <c r="F28" s="589" t="s">
        <v>498</v>
      </c>
      <c r="G28" s="588" t="s">
        <v>499</v>
      </c>
      <c r="H28" s="590">
        <v>43431</v>
      </c>
      <c r="I28" s="590"/>
      <c r="J28" s="590">
        <v>44109</v>
      </c>
      <c r="K28" s="591">
        <v>496</v>
      </c>
      <c r="L28" s="591">
        <v>3</v>
      </c>
      <c r="M28" s="590">
        <v>45203</v>
      </c>
      <c r="N28" s="591" t="s">
        <v>485</v>
      </c>
      <c r="O28" s="592" t="s">
        <v>500</v>
      </c>
    </row>
    <row r="29" spans="1:15">
      <c r="A29" s="593" t="s">
        <v>1609</v>
      </c>
      <c r="B29" s="594">
        <v>620</v>
      </c>
      <c r="C29" s="595" t="s">
        <v>580</v>
      </c>
      <c r="D29" s="595"/>
      <c r="E29" s="595" t="s">
        <v>160</v>
      </c>
      <c r="F29" s="595" t="s">
        <v>581</v>
      </c>
      <c r="G29" s="594" t="s">
        <v>582</v>
      </c>
      <c r="H29" s="596">
        <v>43514</v>
      </c>
      <c r="I29" s="596"/>
      <c r="J29" s="596">
        <v>43906</v>
      </c>
      <c r="K29" s="597">
        <v>499</v>
      </c>
      <c r="L29" s="597">
        <v>3</v>
      </c>
      <c r="M29" s="596">
        <v>45000</v>
      </c>
      <c r="N29" s="598" t="s">
        <v>485</v>
      </c>
      <c r="O29" s="599" t="s">
        <v>583</v>
      </c>
    </row>
    <row r="30" spans="1:15">
      <c r="A30" s="587" t="s">
        <v>1609</v>
      </c>
      <c r="B30" s="588">
        <v>621</v>
      </c>
      <c r="C30" s="589" t="s">
        <v>580</v>
      </c>
      <c r="D30" s="589"/>
      <c r="E30" s="589" t="s">
        <v>160</v>
      </c>
      <c r="F30" s="589" t="s">
        <v>584</v>
      </c>
      <c r="G30" s="588" t="s">
        <v>585</v>
      </c>
      <c r="H30" s="590">
        <v>43514</v>
      </c>
      <c r="I30" s="590"/>
      <c r="J30" s="590">
        <v>43906</v>
      </c>
      <c r="K30" s="591">
        <v>499</v>
      </c>
      <c r="L30" s="591">
        <v>3</v>
      </c>
      <c r="M30" s="590">
        <v>45000</v>
      </c>
      <c r="N30" s="591" t="s">
        <v>485</v>
      </c>
      <c r="O30" s="592" t="s">
        <v>586</v>
      </c>
    </row>
    <row r="31" spans="1:15">
      <c r="A31" s="593" t="s">
        <v>1609</v>
      </c>
      <c r="B31" s="594">
        <v>622</v>
      </c>
      <c r="C31" s="595" t="s">
        <v>587</v>
      </c>
      <c r="D31" s="595"/>
      <c r="E31" s="595" t="s">
        <v>160</v>
      </c>
      <c r="F31" s="595" t="s">
        <v>588</v>
      </c>
      <c r="G31" s="594" t="s">
        <v>589</v>
      </c>
      <c r="H31" s="596">
        <v>43514</v>
      </c>
      <c r="I31" s="596"/>
      <c r="J31" s="596">
        <v>43906</v>
      </c>
      <c r="K31" s="597">
        <v>496</v>
      </c>
      <c r="L31" s="597">
        <v>3</v>
      </c>
      <c r="M31" s="596">
        <v>45000</v>
      </c>
      <c r="N31" s="598" t="s">
        <v>485</v>
      </c>
      <c r="O31" s="599" t="s">
        <v>586</v>
      </c>
    </row>
    <row r="32" spans="1:15">
      <c r="A32" s="587" t="s">
        <v>1609</v>
      </c>
      <c r="B32" s="588">
        <v>623</v>
      </c>
      <c r="C32" s="589" t="s">
        <v>587</v>
      </c>
      <c r="D32" s="589"/>
      <c r="E32" s="589" t="s">
        <v>160</v>
      </c>
      <c r="F32" s="589" t="s">
        <v>590</v>
      </c>
      <c r="G32" s="588" t="s">
        <v>591</v>
      </c>
      <c r="H32" s="590">
        <v>43514</v>
      </c>
      <c r="I32" s="590"/>
      <c r="J32" s="590">
        <v>43906</v>
      </c>
      <c r="K32" s="591">
        <v>491</v>
      </c>
      <c r="L32" s="591">
        <v>3</v>
      </c>
      <c r="M32" s="590">
        <v>45000</v>
      </c>
      <c r="N32" s="591" t="s">
        <v>485</v>
      </c>
      <c r="O32" s="592" t="s">
        <v>586</v>
      </c>
    </row>
    <row r="33" spans="1:15">
      <c r="A33" s="593" t="s">
        <v>1609</v>
      </c>
      <c r="B33" s="594">
        <v>625</v>
      </c>
      <c r="C33" s="595" t="s">
        <v>549</v>
      </c>
      <c r="D33" s="595"/>
      <c r="E33" s="595" t="s">
        <v>705</v>
      </c>
      <c r="F33" s="595" t="s">
        <v>550</v>
      </c>
      <c r="G33" s="594" t="s">
        <v>551</v>
      </c>
      <c r="H33" s="596">
        <v>43556</v>
      </c>
      <c r="I33" s="596"/>
      <c r="J33" s="596">
        <v>43987</v>
      </c>
      <c r="K33" s="597">
        <v>475</v>
      </c>
      <c r="L33" s="597">
        <v>3</v>
      </c>
      <c r="M33" s="596">
        <v>45081</v>
      </c>
      <c r="N33" s="598" t="s">
        <v>485</v>
      </c>
      <c r="O33" s="599" t="s">
        <v>552</v>
      </c>
    </row>
    <row r="34" spans="1:15">
      <c r="A34" s="587" t="s">
        <v>1609</v>
      </c>
      <c r="B34" s="588">
        <v>626</v>
      </c>
      <c r="C34" s="589" t="s">
        <v>596</v>
      </c>
      <c r="D34" s="589"/>
      <c r="E34" s="589" t="s">
        <v>156</v>
      </c>
      <c r="F34" s="589" t="s">
        <v>167</v>
      </c>
      <c r="G34" s="588" t="s">
        <v>613</v>
      </c>
      <c r="H34" s="590">
        <v>43563</v>
      </c>
      <c r="I34" s="590"/>
      <c r="J34" s="590">
        <v>43780</v>
      </c>
      <c r="K34" s="591">
        <v>119</v>
      </c>
      <c r="L34" s="591">
        <v>3</v>
      </c>
      <c r="M34" s="590">
        <v>44875</v>
      </c>
      <c r="N34" s="591" t="s">
        <v>485</v>
      </c>
      <c r="O34" s="592" t="s">
        <v>490</v>
      </c>
    </row>
    <row r="35" spans="1:15">
      <c r="A35" s="593" t="s">
        <v>1609</v>
      </c>
      <c r="B35" s="594">
        <v>627</v>
      </c>
      <c r="C35" s="595" t="s">
        <v>596</v>
      </c>
      <c r="D35" s="595"/>
      <c r="E35" s="595" t="s">
        <v>156</v>
      </c>
      <c r="F35" s="595" t="s">
        <v>597</v>
      </c>
      <c r="G35" s="594" t="s">
        <v>598</v>
      </c>
      <c r="H35" s="596">
        <v>43563</v>
      </c>
      <c r="I35" s="596"/>
      <c r="J35" s="596">
        <v>43853</v>
      </c>
      <c r="K35" s="597">
        <v>94</v>
      </c>
      <c r="L35" s="597">
        <v>3</v>
      </c>
      <c r="M35" s="596">
        <v>44948</v>
      </c>
      <c r="N35" s="598" t="s">
        <v>485</v>
      </c>
      <c r="O35" s="599" t="s">
        <v>490</v>
      </c>
    </row>
    <row r="36" spans="1:15">
      <c r="A36" s="587" t="s">
        <v>1609</v>
      </c>
      <c r="B36" s="588">
        <v>636</v>
      </c>
      <c r="C36" s="589" t="s">
        <v>593</v>
      </c>
      <c r="D36" s="589"/>
      <c r="E36" s="589" t="s">
        <v>711</v>
      </c>
      <c r="F36" s="589" t="s">
        <v>594</v>
      </c>
      <c r="G36" s="588" t="s">
        <v>595</v>
      </c>
      <c r="H36" s="590">
        <v>43629</v>
      </c>
      <c r="I36" s="590"/>
      <c r="J36" s="590">
        <v>43900</v>
      </c>
      <c r="K36" s="591">
        <v>132</v>
      </c>
      <c r="L36" s="591">
        <v>3</v>
      </c>
      <c r="M36" s="590">
        <v>44994</v>
      </c>
      <c r="N36" s="591" t="s">
        <v>485</v>
      </c>
      <c r="O36" s="592" t="s">
        <v>486</v>
      </c>
    </row>
    <row r="37" spans="1:15">
      <c r="A37" s="593" t="s">
        <v>1609</v>
      </c>
      <c r="B37" s="594">
        <v>637</v>
      </c>
      <c r="C37" s="595" t="s">
        <v>593</v>
      </c>
      <c r="D37" s="595"/>
      <c r="E37" s="595" t="s">
        <v>160</v>
      </c>
      <c r="F37" s="595" t="s">
        <v>169</v>
      </c>
      <c r="G37" s="594" t="s">
        <v>608</v>
      </c>
      <c r="H37" s="596">
        <v>43655</v>
      </c>
      <c r="I37" s="596"/>
      <c r="J37" s="596">
        <v>43823</v>
      </c>
      <c r="K37" s="597">
        <v>497</v>
      </c>
      <c r="L37" s="597">
        <v>3</v>
      </c>
      <c r="M37" s="596">
        <v>44918</v>
      </c>
      <c r="N37" s="598" t="s">
        <v>485</v>
      </c>
      <c r="O37" s="599" t="s">
        <v>486</v>
      </c>
    </row>
    <row r="38" spans="1:15">
      <c r="A38" s="587" t="s">
        <v>1609</v>
      </c>
      <c r="B38" s="588">
        <v>638</v>
      </c>
      <c r="C38" s="589" t="s">
        <v>614</v>
      </c>
      <c r="D38" s="589"/>
      <c r="E38" s="589" t="s">
        <v>160</v>
      </c>
      <c r="F38" s="589" t="s">
        <v>166</v>
      </c>
      <c r="G38" s="588" t="s">
        <v>615</v>
      </c>
      <c r="H38" s="590">
        <v>43633</v>
      </c>
      <c r="I38" s="590"/>
      <c r="J38" s="590">
        <v>43770</v>
      </c>
      <c r="K38" s="591">
        <v>498</v>
      </c>
      <c r="L38" s="591">
        <v>3</v>
      </c>
      <c r="M38" s="590">
        <v>44865</v>
      </c>
      <c r="N38" s="591" t="s">
        <v>485</v>
      </c>
      <c r="O38" s="592" t="s">
        <v>486</v>
      </c>
    </row>
    <row r="39" spans="1:15">
      <c r="A39" s="593" t="s">
        <v>1609</v>
      </c>
      <c r="B39" s="594">
        <v>639</v>
      </c>
      <c r="C39" s="595" t="s">
        <v>614</v>
      </c>
      <c r="D39" s="595"/>
      <c r="E39" s="595" t="s">
        <v>1625</v>
      </c>
      <c r="F39" s="595" t="s">
        <v>163</v>
      </c>
      <c r="G39" s="594" t="s">
        <v>616</v>
      </c>
      <c r="H39" s="596">
        <v>43633</v>
      </c>
      <c r="I39" s="596"/>
      <c r="J39" s="596">
        <v>43770</v>
      </c>
      <c r="K39" s="597">
        <v>499</v>
      </c>
      <c r="L39" s="597">
        <v>3</v>
      </c>
      <c r="M39" s="596">
        <v>44865</v>
      </c>
      <c r="N39" s="598" t="s">
        <v>485</v>
      </c>
      <c r="O39" s="599" t="s">
        <v>486</v>
      </c>
    </row>
    <row r="40" spans="1:15">
      <c r="A40" s="587" t="s">
        <v>1609</v>
      </c>
      <c r="B40" s="588">
        <v>640</v>
      </c>
      <c r="C40" s="589" t="s">
        <v>614</v>
      </c>
      <c r="D40" s="589"/>
      <c r="E40" s="589" t="s">
        <v>1626</v>
      </c>
      <c r="F40" s="589" t="s">
        <v>164</v>
      </c>
      <c r="G40" s="588" t="s">
        <v>619</v>
      </c>
      <c r="H40" s="590">
        <v>43633</v>
      </c>
      <c r="I40" s="590"/>
      <c r="J40" s="590">
        <v>43770</v>
      </c>
      <c r="K40" s="591">
        <v>499</v>
      </c>
      <c r="L40" s="591">
        <v>3</v>
      </c>
      <c r="M40" s="590">
        <v>44865</v>
      </c>
      <c r="N40" s="591" t="s">
        <v>485</v>
      </c>
      <c r="O40" s="592" t="s">
        <v>486</v>
      </c>
    </row>
    <row r="41" spans="1:15">
      <c r="A41" s="593" t="s">
        <v>1609</v>
      </c>
      <c r="B41" s="594">
        <v>641</v>
      </c>
      <c r="C41" s="595" t="s">
        <v>614</v>
      </c>
      <c r="D41" s="595"/>
      <c r="E41" s="595" t="s">
        <v>707</v>
      </c>
      <c r="F41" s="595" t="s">
        <v>165</v>
      </c>
      <c r="G41" s="594" t="s">
        <v>618</v>
      </c>
      <c r="H41" s="596">
        <v>43633</v>
      </c>
      <c r="I41" s="596"/>
      <c r="J41" s="596">
        <v>43770</v>
      </c>
      <c r="K41" s="597">
        <v>500</v>
      </c>
      <c r="L41" s="597">
        <v>3</v>
      </c>
      <c r="M41" s="596">
        <v>44865</v>
      </c>
      <c r="N41" s="598" t="s">
        <v>485</v>
      </c>
      <c r="O41" s="599" t="s">
        <v>486</v>
      </c>
    </row>
    <row r="42" spans="1:15">
      <c r="A42" s="587" t="s">
        <v>1609</v>
      </c>
      <c r="B42" s="588">
        <v>642</v>
      </c>
      <c r="C42" s="589" t="s">
        <v>614</v>
      </c>
      <c r="D42" s="589"/>
      <c r="E42" s="589" t="s">
        <v>1627</v>
      </c>
      <c r="F42" s="589" t="s">
        <v>162</v>
      </c>
      <c r="G42" s="588" t="s">
        <v>617</v>
      </c>
      <c r="H42" s="590">
        <v>43633</v>
      </c>
      <c r="I42" s="590"/>
      <c r="J42" s="590">
        <v>43770</v>
      </c>
      <c r="K42" s="591">
        <v>499</v>
      </c>
      <c r="L42" s="591">
        <v>3</v>
      </c>
      <c r="M42" s="590">
        <v>44865</v>
      </c>
      <c r="N42" s="591" t="s">
        <v>485</v>
      </c>
      <c r="O42" s="592" t="s">
        <v>486</v>
      </c>
    </row>
    <row r="43" spans="1:15">
      <c r="A43" s="593" t="s">
        <v>1609</v>
      </c>
      <c r="B43" s="594">
        <v>643</v>
      </c>
      <c r="C43" s="595" t="s">
        <v>559</v>
      </c>
      <c r="D43" s="595"/>
      <c r="E43" s="595" t="s">
        <v>156</v>
      </c>
      <c r="F43" s="595" t="s">
        <v>176</v>
      </c>
      <c r="G43" s="594" t="s">
        <v>560</v>
      </c>
      <c r="H43" s="596">
        <v>43748</v>
      </c>
      <c r="I43" s="596"/>
      <c r="J43" s="596">
        <v>43966</v>
      </c>
      <c r="K43" s="597">
        <v>67</v>
      </c>
      <c r="L43" s="597">
        <v>3</v>
      </c>
      <c r="M43" s="596">
        <v>45060</v>
      </c>
      <c r="N43" s="598" t="s">
        <v>485</v>
      </c>
      <c r="O43" s="599" t="s">
        <v>490</v>
      </c>
    </row>
    <row r="44" spans="1:15">
      <c r="A44" s="587" t="s">
        <v>1609</v>
      </c>
      <c r="B44" s="588">
        <v>644</v>
      </c>
      <c r="C44" s="589" t="s">
        <v>529</v>
      </c>
      <c r="D44" s="589"/>
      <c r="E44" s="589" t="s">
        <v>156</v>
      </c>
      <c r="F44" s="589" t="s">
        <v>530</v>
      </c>
      <c r="G44" s="588" t="s">
        <v>531</v>
      </c>
      <c r="H44" s="590">
        <v>43822</v>
      </c>
      <c r="I44" s="590"/>
      <c r="J44" s="590">
        <v>44049</v>
      </c>
      <c r="K44" s="591">
        <v>478</v>
      </c>
      <c r="L44" s="591">
        <v>3</v>
      </c>
      <c r="M44" s="590">
        <v>45143</v>
      </c>
      <c r="N44" s="591" t="s">
        <v>485</v>
      </c>
      <c r="O44" s="592" t="s">
        <v>490</v>
      </c>
    </row>
    <row r="45" spans="1:15">
      <c r="A45" s="593" t="s">
        <v>1609</v>
      </c>
      <c r="B45" s="594">
        <v>645</v>
      </c>
      <c r="C45" s="595" t="s">
        <v>1628</v>
      </c>
      <c r="D45" s="595"/>
      <c r="E45" s="595" t="s">
        <v>157</v>
      </c>
      <c r="F45" s="595" t="s">
        <v>1629</v>
      </c>
      <c r="G45" s="594" t="s">
        <v>1630</v>
      </c>
      <c r="H45" s="596">
        <v>43713</v>
      </c>
      <c r="I45" s="596">
        <f>(+J45-H45)/30</f>
        <v>17.166666666666668</v>
      </c>
      <c r="J45" s="596">
        <v>44228</v>
      </c>
      <c r="K45" s="597">
        <v>312</v>
      </c>
      <c r="L45" s="597">
        <v>3</v>
      </c>
      <c r="M45" s="596">
        <v>45322</v>
      </c>
      <c r="N45" s="598" t="s">
        <v>485</v>
      </c>
      <c r="O45" s="599" t="s">
        <v>490</v>
      </c>
    </row>
    <row r="46" spans="1:15">
      <c r="A46" s="587" t="s">
        <v>1609</v>
      </c>
      <c r="B46" s="588">
        <v>646</v>
      </c>
      <c r="C46" s="589" t="s">
        <v>1628</v>
      </c>
      <c r="D46" s="589"/>
      <c r="E46" s="589" t="s">
        <v>157</v>
      </c>
      <c r="F46" s="589" t="s">
        <v>1631</v>
      </c>
      <c r="G46" s="588" t="s">
        <v>1632</v>
      </c>
      <c r="H46" s="590">
        <v>43713</v>
      </c>
      <c r="I46" s="590">
        <f>(+J46-H46)/30</f>
        <v>17.166666666666668</v>
      </c>
      <c r="J46" s="590">
        <v>44228</v>
      </c>
      <c r="K46" s="591">
        <v>494</v>
      </c>
      <c r="L46" s="591">
        <v>3</v>
      </c>
      <c r="M46" s="590">
        <v>45322</v>
      </c>
      <c r="N46" s="591" t="s">
        <v>485</v>
      </c>
      <c r="O46" s="592" t="s">
        <v>490</v>
      </c>
    </row>
    <row r="47" spans="1:15">
      <c r="A47" s="593" t="s">
        <v>1609</v>
      </c>
      <c r="B47" s="594">
        <v>647</v>
      </c>
      <c r="C47" s="595" t="s">
        <v>1628</v>
      </c>
      <c r="D47" s="595"/>
      <c r="E47" s="595" t="s">
        <v>1633</v>
      </c>
      <c r="F47" s="595" t="s">
        <v>1634</v>
      </c>
      <c r="G47" s="594" t="s">
        <v>1635</v>
      </c>
      <c r="H47" s="596">
        <v>43713</v>
      </c>
      <c r="I47" s="596">
        <f>(+J47-H47)/30</f>
        <v>17.166666666666668</v>
      </c>
      <c r="J47" s="596">
        <v>44228</v>
      </c>
      <c r="K47" s="597">
        <v>463</v>
      </c>
      <c r="L47" s="597">
        <v>3</v>
      </c>
      <c r="M47" s="596">
        <v>45322</v>
      </c>
      <c r="N47" s="598" t="s">
        <v>485</v>
      </c>
      <c r="O47" s="599" t="s">
        <v>490</v>
      </c>
    </row>
    <row r="48" spans="1:15">
      <c r="A48" s="587" t="s">
        <v>1609</v>
      </c>
      <c r="B48" s="588">
        <v>648</v>
      </c>
      <c r="C48" s="589" t="s">
        <v>1628</v>
      </c>
      <c r="D48" s="589"/>
      <c r="E48" s="589" t="s">
        <v>1633</v>
      </c>
      <c r="F48" s="589" t="s">
        <v>1636</v>
      </c>
      <c r="G48" s="588" t="s">
        <v>1637</v>
      </c>
      <c r="H48" s="590">
        <v>43713</v>
      </c>
      <c r="I48" s="590">
        <f>(+J48-H48)/30</f>
        <v>17.166666666666668</v>
      </c>
      <c r="J48" s="590">
        <v>44228</v>
      </c>
      <c r="K48" s="591">
        <v>497</v>
      </c>
      <c r="L48" s="591">
        <v>3</v>
      </c>
      <c r="M48" s="590">
        <v>45322</v>
      </c>
      <c r="N48" s="591" t="s">
        <v>485</v>
      </c>
      <c r="O48" s="592" t="s">
        <v>490</v>
      </c>
    </row>
    <row r="49" spans="1:15">
      <c r="A49" s="593" t="s">
        <v>1609</v>
      </c>
      <c r="B49" s="594">
        <v>649</v>
      </c>
      <c r="C49" s="595" t="s">
        <v>1628</v>
      </c>
      <c r="D49" s="595"/>
      <c r="E49" s="595" t="s">
        <v>1633</v>
      </c>
      <c r="F49" s="595" t="s">
        <v>1638</v>
      </c>
      <c r="G49" s="594" t="s">
        <v>1639</v>
      </c>
      <c r="H49" s="596">
        <v>43713</v>
      </c>
      <c r="I49" s="596">
        <f>(+J49-H49)/30</f>
        <v>17.166666666666668</v>
      </c>
      <c r="J49" s="596">
        <v>44228</v>
      </c>
      <c r="K49" s="597">
        <v>500</v>
      </c>
      <c r="L49" s="597">
        <v>3</v>
      </c>
      <c r="M49" s="596">
        <v>45322</v>
      </c>
      <c r="N49" s="598" t="s">
        <v>485</v>
      </c>
      <c r="O49" s="599" t="s">
        <v>490</v>
      </c>
    </row>
    <row r="50" spans="1:15">
      <c r="A50" s="587" t="s">
        <v>1609</v>
      </c>
      <c r="B50" s="588">
        <v>653</v>
      </c>
      <c r="C50" s="589" t="s">
        <v>541</v>
      </c>
      <c r="D50" s="589"/>
      <c r="E50" s="589" t="s">
        <v>155</v>
      </c>
      <c r="F50" s="589" t="s">
        <v>542</v>
      </c>
      <c r="G50" s="588" t="s">
        <v>543</v>
      </c>
      <c r="H50" s="590">
        <v>43846</v>
      </c>
      <c r="I50" s="590"/>
      <c r="J50" s="590">
        <v>44013</v>
      </c>
      <c r="K50" s="591">
        <v>367</v>
      </c>
      <c r="L50" s="591">
        <v>3</v>
      </c>
      <c r="M50" s="590" t="s">
        <v>544</v>
      </c>
      <c r="N50" s="591" t="s">
        <v>485</v>
      </c>
      <c r="O50" s="592" t="s">
        <v>519</v>
      </c>
    </row>
    <row r="51" spans="1:15">
      <c r="A51" s="593" t="s">
        <v>1609</v>
      </c>
      <c r="B51" s="594">
        <v>654</v>
      </c>
      <c r="C51" s="595" t="s">
        <v>541</v>
      </c>
      <c r="D51" s="595"/>
      <c r="E51" s="595" t="s">
        <v>155</v>
      </c>
      <c r="F51" s="595" t="s">
        <v>547</v>
      </c>
      <c r="G51" s="594" t="s">
        <v>548</v>
      </c>
      <c r="H51" s="596">
        <v>43846</v>
      </c>
      <c r="I51" s="596"/>
      <c r="J51" s="596">
        <v>44001</v>
      </c>
      <c r="K51" s="597">
        <v>403</v>
      </c>
      <c r="L51" s="597">
        <v>3</v>
      </c>
      <c r="M51" s="596">
        <v>45095</v>
      </c>
      <c r="N51" s="598" t="s">
        <v>485</v>
      </c>
      <c r="O51" s="599"/>
    </row>
    <row r="52" spans="1:15">
      <c r="A52" s="587" t="s">
        <v>1609</v>
      </c>
      <c r="B52" s="588">
        <v>655</v>
      </c>
      <c r="C52" s="589" t="s">
        <v>553</v>
      </c>
      <c r="D52" s="589"/>
      <c r="E52" s="589" t="s">
        <v>160</v>
      </c>
      <c r="F52" s="589" t="s">
        <v>554</v>
      </c>
      <c r="G52" s="588" t="s">
        <v>555</v>
      </c>
      <c r="H52" s="590">
        <v>43837</v>
      </c>
      <c r="I52" s="590"/>
      <c r="J52" s="590">
        <v>43987</v>
      </c>
      <c r="K52" s="591">
        <v>492</v>
      </c>
      <c r="L52" s="591">
        <v>3</v>
      </c>
      <c r="M52" s="590">
        <v>45081</v>
      </c>
      <c r="N52" s="591" t="s">
        <v>485</v>
      </c>
      <c r="O52" s="592"/>
    </row>
    <row r="53" spans="1:15">
      <c r="A53" s="593" t="s">
        <v>1609</v>
      </c>
      <c r="B53" s="594">
        <v>656</v>
      </c>
      <c r="C53" s="595" t="s">
        <v>516</v>
      </c>
      <c r="D53" s="595"/>
      <c r="E53" s="595" t="s">
        <v>155</v>
      </c>
      <c r="F53" s="595" t="s">
        <v>517</v>
      </c>
      <c r="G53" s="594" t="s">
        <v>518</v>
      </c>
      <c r="H53" s="596">
        <v>43818</v>
      </c>
      <c r="I53" s="596"/>
      <c r="J53" s="596">
        <v>44067</v>
      </c>
      <c r="K53" s="597">
        <v>163</v>
      </c>
      <c r="L53" s="597">
        <v>3</v>
      </c>
      <c r="M53" s="596">
        <v>45161</v>
      </c>
      <c r="N53" s="598" t="s">
        <v>485</v>
      </c>
      <c r="O53" s="599" t="s">
        <v>519</v>
      </c>
    </row>
    <row r="54" spans="1:15">
      <c r="A54" s="587" t="s">
        <v>1609</v>
      </c>
      <c r="B54" s="588">
        <v>657</v>
      </c>
      <c r="C54" s="589" t="s">
        <v>503</v>
      </c>
      <c r="D54" s="589"/>
      <c r="E54" s="589" t="s">
        <v>158</v>
      </c>
      <c r="F54" s="589" t="s">
        <v>1640</v>
      </c>
      <c r="G54" s="588" t="s">
        <v>1641</v>
      </c>
      <c r="H54" s="590">
        <v>43713</v>
      </c>
      <c r="I54" s="590">
        <f>(+J54-H54)/30</f>
        <v>17.166666666666668</v>
      </c>
      <c r="J54" s="590">
        <v>44228</v>
      </c>
      <c r="K54" s="591">
        <v>475</v>
      </c>
      <c r="L54" s="591">
        <v>3</v>
      </c>
      <c r="M54" s="590">
        <v>45322</v>
      </c>
      <c r="N54" s="591" t="s">
        <v>485</v>
      </c>
      <c r="O54" s="592" t="s">
        <v>490</v>
      </c>
    </row>
    <row r="55" spans="1:15">
      <c r="A55" s="593" t="s">
        <v>1609</v>
      </c>
      <c r="B55" s="594">
        <v>658</v>
      </c>
      <c r="C55" s="595" t="s">
        <v>1642</v>
      </c>
      <c r="D55" s="595"/>
      <c r="E55" s="595" t="s">
        <v>158</v>
      </c>
      <c r="F55" s="595" t="s">
        <v>1643</v>
      </c>
      <c r="G55" s="594" t="s">
        <v>1644</v>
      </c>
      <c r="H55" s="596">
        <v>43713</v>
      </c>
      <c r="I55" s="596">
        <f>(+J55-H55)/30</f>
        <v>17.166666666666668</v>
      </c>
      <c r="J55" s="596">
        <v>44228</v>
      </c>
      <c r="K55" s="597">
        <v>400</v>
      </c>
      <c r="L55" s="597">
        <v>3</v>
      </c>
      <c r="M55" s="596" t="s">
        <v>1645</v>
      </c>
      <c r="N55" s="598" t="s">
        <v>485</v>
      </c>
      <c r="O55" s="599" t="s">
        <v>490</v>
      </c>
    </row>
    <row r="56" spans="1:15">
      <c r="A56" s="587" t="s">
        <v>1609</v>
      </c>
      <c r="B56" s="588">
        <v>659</v>
      </c>
      <c r="C56" s="589" t="s">
        <v>503</v>
      </c>
      <c r="D56" s="589"/>
      <c r="E56" s="589" t="s">
        <v>158</v>
      </c>
      <c r="F56" s="589" t="s">
        <v>1646</v>
      </c>
      <c r="G56" s="588" t="s">
        <v>1647</v>
      </c>
      <c r="H56" s="590">
        <v>43713</v>
      </c>
      <c r="I56" s="590">
        <f>(+J56-H56)/30</f>
        <v>17.166666666666668</v>
      </c>
      <c r="J56" s="590">
        <v>44228</v>
      </c>
      <c r="K56" s="591">
        <v>451</v>
      </c>
      <c r="L56" s="591">
        <v>3</v>
      </c>
      <c r="M56" s="590">
        <v>45322</v>
      </c>
      <c r="N56" s="591" t="s">
        <v>485</v>
      </c>
      <c r="O56" s="592" t="s">
        <v>490</v>
      </c>
    </row>
    <row r="57" spans="1:15">
      <c r="A57" s="593" t="s">
        <v>1609</v>
      </c>
      <c r="B57" s="594">
        <v>660</v>
      </c>
      <c r="C57" s="595" t="s">
        <v>520</v>
      </c>
      <c r="D57" s="595"/>
      <c r="E57" s="595" t="s">
        <v>701</v>
      </c>
      <c r="F57" s="595" t="s">
        <v>521</v>
      </c>
      <c r="G57" s="594" t="s">
        <v>522</v>
      </c>
      <c r="H57" s="596">
        <v>43734</v>
      </c>
      <c r="I57" s="596"/>
      <c r="J57" s="596">
        <v>44060</v>
      </c>
      <c r="K57" s="597">
        <v>172</v>
      </c>
      <c r="L57" s="597">
        <v>3</v>
      </c>
      <c r="M57" s="596">
        <v>45154</v>
      </c>
      <c r="N57" s="598" t="s">
        <v>485</v>
      </c>
      <c r="O57" s="599" t="s">
        <v>523</v>
      </c>
    </row>
    <row r="58" spans="1:15">
      <c r="A58" s="587" t="s">
        <v>1609</v>
      </c>
      <c r="B58" s="588">
        <v>661</v>
      </c>
      <c r="C58" s="589" t="s">
        <v>509</v>
      </c>
      <c r="D58" s="589"/>
      <c r="E58" s="589" t="s">
        <v>156</v>
      </c>
      <c r="F58" s="589" t="s">
        <v>510</v>
      </c>
      <c r="G58" s="588" t="s">
        <v>511</v>
      </c>
      <c r="H58" s="590">
        <v>43600</v>
      </c>
      <c r="I58" s="590"/>
      <c r="J58" s="590">
        <v>44070</v>
      </c>
      <c r="K58" s="591">
        <v>74</v>
      </c>
      <c r="L58" s="591">
        <v>3</v>
      </c>
      <c r="M58" s="590">
        <v>45164</v>
      </c>
      <c r="N58" s="591" t="s">
        <v>485</v>
      </c>
      <c r="O58" s="592" t="s">
        <v>512</v>
      </c>
    </row>
    <row r="59" spans="1:15">
      <c r="A59" s="609" t="s">
        <v>1609</v>
      </c>
      <c r="B59" s="600">
        <v>663</v>
      </c>
      <c r="C59" s="601" t="s">
        <v>491</v>
      </c>
      <c r="D59" s="601"/>
      <c r="E59" s="601" t="s">
        <v>158</v>
      </c>
      <c r="F59" s="601" t="s">
        <v>492</v>
      </c>
      <c r="G59" s="600" t="s">
        <v>493</v>
      </c>
      <c r="H59" s="602">
        <v>43486</v>
      </c>
      <c r="I59" s="602"/>
      <c r="J59" s="602">
        <v>44131</v>
      </c>
      <c r="K59" s="603">
        <v>428</v>
      </c>
      <c r="L59" s="603">
        <v>3</v>
      </c>
      <c r="M59" s="602">
        <v>44130</v>
      </c>
      <c r="N59" s="604" t="s">
        <v>485</v>
      </c>
      <c r="O59" s="605" t="s">
        <v>494</v>
      </c>
    </row>
    <row r="60" spans="1:15">
      <c r="A60" s="587" t="s">
        <v>1609</v>
      </c>
      <c r="B60" s="588">
        <v>665</v>
      </c>
      <c r="C60" s="589" t="s">
        <v>513</v>
      </c>
      <c r="D60" s="589"/>
      <c r="E60" s="589" t="s">
        <v>156</v>
      </c>
      <c r="F60" s="589" t="s">
        <v>514</v>
      </c>
      <c r="G60" s="588" t="s">
        <v>515</v>
      </c>
      <c r="H60" s="590">
        <v>44028</v>
      </c>
      <c r="I60" s="590"/>
      <c r="J60" s="590">
        <v>44070</v>
      </c>
      <c r="K60" s="591">
        <v>494</v>
      </c>
      <c r="L60" s="591">
        <v>3</v>
      </c>
      <c r="M60" s="590">
        <v>45164</v>
      </c>
      <c r="N60" s="591" t="s">
        <v>485</v>
      </c>
      <c r="O60" s="592" t="s">
        <v>490</v>
      </c>
    </row>
    <row r="61" spans="1:15">
      <c r="A61" s="593" t="s">
        <v>1609</v>
      </c>
      <c r="B61" s="594">
        <v>671</v>
      </c>
      <c r="C61" s="595" t="s">
        <v>483</v>
      </c>
      <c r="D61" s="595"/>
      <c r="E61" s="595" t="s">
        <v>700</v>
      </c>
      <c r="F61" s="595" t="s">
        <v>1648</v>
      </c>
      <c r="G61" s="594" t="s">
        <v>631</v>
      </c>
      <c r="H61" s="596">
        <v>43936</v>
      </c>
      <c r="I61" s="596">
        <f>(+J61-H61)/30</f>
        <v>9.2666666666666675</v>
      </c>
      <c r="J61" s="596">
        <v>44214</v>
      </c>
      <c r="K61" s="597">
        <v>495</v>
      </c>
      <c r="L61" s="597">
        <v>3</v>
      </c>
      <c r="M61" s="596">
        <v>45308</v>
      </c>
      <c r="N61" s="598" t="s">
        <v>485</v>
      </c>
      <c r="O61" s="599" t="s">
        <v>486</v>
      </c>
    </row>
    <row r="62" spans="1:15">
      <c r="A62" s="587" t="s">
        <v>1609</v>
      </c>
      <c r="B62" s="588">
        <v>674</v>
      </c>
      <c r="C62" s="589" t="s">
        <v>483</v>
      </c>
      <c r="D62" s="589"/>
      <c r="E62" s="589" t="s">
        <v>700</v>
      </c>
      <c r="F62" s="589" t="s">
        <v>166</v>
      </c>
      <c r="G62" s="588" t="s">
        <v>484</v>
      </c>
      <c r="H62" s="590">
        <v>43943</v>
      </c>
      <c r="I62" s="590"/>
      <c r="J62" s="590">
        <v>44179</v>
      </c>
      <c r="K62" s="591">
        <v>487</v>
      </c>
      <c r="L62" s="591">
        <v>3</v>
      </c>
      <c r="M62" s="590">
        <v>45273</v>
      </c>
      <c r="N62" s="591" t="s">
        <v>485</v>
      </c>
      <c r="O62" s="592" t="s">
        <v>486</v>
      </c>
    </row>
    <row r="63" spans="1:15">
      <c r="A63" s="593" t="s">
        <v>1609</v>
      </c>
      <c r="B63" s="594">
        <v>675</v>
      </c>
      <c r="C63" s="595" t="s">
        <v>506</v>
      </c>
      <c r="D63" s="595"/>
      <c r="E63" s="595" t="s">
        <v>156</v>
      </c>
      <c r="F63" s="595" t="s">
        <v>507</v>
      </c>
      <c r="G63" s="594" t="s">
        <v>508</v>
      </c>
      <c r="H63" s="596">
        <v>43935</v>
      </c>
      <c r="I63" s="596"/>
      <c r="J63" s="596">
        <v>44106</v>
      </c>
      <c r="K63" s="597">
        <v>234</v>
      </c>
      <c r="L63" s="597">
        <v>3</v>
      </c>
      <c r="M63" s="596">
        <v>45200</v>
      </c>
      <c r="N63" s="598" t="s">
        <v>485</v>
      </c>
      <c r="O63" s="599" t="s">
        <v>490</v>
      </c>
    </row>
    <row r="64" spans="1:15">
      <c r="A64" s="587" t="s">
        <v>1609</v>
      </c>
      <c r="B64" s="588">
        <v>697</v>
      </c>
      <c r="C64" s="589" t="s">
        <v>1649</v>
      </c>
      <c r="D64" s="589"/>
      <c r="E64" s="589" t="s">
        <v>158</v>
      </c>
      <c r="F64" s="589" t="s">
        <v>1650</v>
      </c>
      <c r="G64" s="588" t="s">
        <v>1651</v>
      </c>
      <c r="H64" s="590">
        <v>44113</v>
      </c>
      <c r="I64" s="590">
        <f t="shared" ref="I64:I69" si="0">(+J64-H64)/30</f>
        <v>13.866666666666667</v>
      </c>
      <c r="J64" s="590">
        <v>44529</v>
      </c>
      <c r="K64" s="591">
        <v>460</v>
      </c>
      <c r="L64" s="591">
        <v>3</v>
      </c>
      <c r="M64" s="590">
        <v>45624</v>
      </c>
      <c r="N64" s="591" t="s">
        <v>485</v>
      </c>
      <c r="O64" s="592" t="s">
        <v>490</v>
      </c>
    </row>
    <row r="65" spans="1:15">
      <c r="A65" s="593" t="s">
        <v>1609</v>
      </c>
      <c r="B65" s="594">
        <v>703</v>
      </c>
      <c r="C65" s="595" t="s">
        <v>1652</v>
      </c>
      <c r="D65" s="595"/>
      <c r="E65" s="595" t="s">
        <v>1653</v>
      </c>
      <c r="F65" s="595" t="s">
        <v>1654</v>
      </c>
      <c r="G65" s="594" t="s">
        <v>1655</v>
      </c>
      <c r="H65" s="596">
        <v>44168</v>
      </c>
      <c r="I65" s="596">
        <f t="shared" si="0"/>
        <v>11.833333333333334</v>
      </c>
      <c r="J65" s="596">
        <v>44523</v>
      </c>
      <c r="K65" s="597">
        <v>494</v>
      </c>
      <c r="L65" s="597">
        <v>3</v>
      </c>
      <c r="M65" s="596">
        <v>45618</v>
      </c>
      <c r="N65" s="598" t="s">
        <v>485</v>
      </c>
      <c r="O65" s="599" t="s">
        <v>1656</v>
      </c>
    </row>
    <row r="66" spans="1:15">
      <c r="A66" s="587" t="s">
        <v>1609</v>
      </c>
      <c r="B66" s="588">
        <v>712</v>
      </c>
      <c r="C66" s="589" t="s">
        <v>1657</v>
      </c>
      <c r="D66" s="589"/>
      <c r="E66" s="589" t="s">
        <v>700</v>
      </c>
      <c r="F66" s="589" t="s">
        <v>1658</v>
      </c>
      <c r="G66" s="588" t="s">
        <v>1659</v>
      </c>
      <c r="H66" s="590">
        <v>44281</v>
      </c>
      <c r="I66" s="590">
        <f t="shared" si="0"/>
        <v>5.7333333333333334</v>
      </c>
      <c r="J66" s="590">
        <v>44453</v>
      </c>
      <c r="K66" s="591">
        <v>490</v>
      </c>
      <c r="L66" s="591">
        <v>3</v>
      </c>
      <c r="M66" s="590">
        <v>45548</v>
      </c>
      <c r="N66" s="591" t="s">
        <v>485</v>
      </c>
      <c r="O66" s="592" t="s">
        <v>486</v>
      </c>
    </row>
    <row r="67" spans="1:15">
      <c r="A67" s="593" t="s">
        <v>1609</v>
      </c>
      <c r="B67" s="594">
        <v>726</v>
      </c>
      <c r="C67" s="595" t="s">
        <v>1660</v>
      </c>
      <c r="D67" s="595"/>
      <c r="E67" s="595" t="s">
        <v>701</v>
      </c>
      <c r="F67" s="595" t="s">
        <v>1661</v>
      </c>
      <c r="G67" s="594" t="s">
        <v>1662</v>
      </c>
      <c r="H67" s="596">
        <v>44253</v>
      </c>
      <c r="I67" s="596">
        <f t="shared" si="0"/>
        <v>9.7333333333333325</v>
      </c>
      <c r="J67" s="596">
        <v>44545</v>
      </c>
      <c r="K67" s="597">
        <v>490</v>
      </c>
      <c r="L67" s="597">
        <v>3</v>
      </c>
      <c r="M67" s="596">
        <v>45640</v>
      </c>
      <c r="N67" s="598" t="s">
        <v>485</v>
      </c>
      <c r="O67" s="599" t="s">
        <v>628</v>
      </c>
    </row>
    <row r="68" spans="1:15">
      <c r="A68" s="587" t="s">
        <v>1609</v>
      </c>
      <c r="B68" s="588">
        <v>728</v>
      </c>
      <c r="C68" s="589" t="s">
        <v>1660</v>
      </c>
      <c r="D68" s="589"/>
      <c r="E68" s="589" t="s">
        <v>701</v>
      </c>
      <c r="F68" s="589" t="s">
        <v>1663</v>
      </c>
      <c r="G68" s="588" t="s">
        <v>634</v>
      </c>
      <c r="H68" s="590">
        <v>44253</v>
      </c>
      <c r="I68" s="590">
        <f t="shared" si="0"/>
        <v>9.7333333333333325</v>
      </c>
      <c r="J68" s="590">
        <v>44545</v>
      </c>
      <c r="K68" s="591">
        <v>489</v>
      </c>
      <c r="L68" s="591">
        <v>3</v>
      </c>
      <c r="M68" s="590">
        <v>45640</v>
      </c>
      <c r="N68" s="591" t="s">
        <v>485</v>
      </c>
      <c r="O68" s="592" t="s">
        <v>628</v>
      </c>
    </row>
    <row r="69" spans="1:15">
      <c r="A69" s="593" t="s">
        <v>1609</v>
      </c>
      <c r="B69" s="594">
        <v>734</v>
      </c>
      <c r="C69" s="595" t="s">
        <v>1664</v>
      </c>
      <c r="D69" s="595"/>
      <c r="E69" s="595" t="s">
        <v>1665</v>
      </c>
      <c r="F69" s="595" t="s">
        <v>610</v>
      </c>
      <c r="G69" s="594" t="s">
        <v>1666</v>
      </c>
      <c r="H69" s="596">
        <v>44439</v>
      </c>
      <c r="I69" s="596">
        <f t="shared" si="0"/>
        <v>2.3666666666666667</v>
      </c>
      <c r="J69" s="596">
        <v>44510</v>
      </c>
      <c r="K69" s="597">
        <v>376</v>
      </c>
      <c r="L69" s="597">
        <v>3</v>
      </c>
      <c r="M69" s="596">
        <v>45605</v>
      </c>
      <c r="N69" s="598" t="s">
        <v>485</v>
      </c>
      <c r="O69" s="599" t="s">
        <v>612</v>
      </c>
    </row>
    <row r="70" spans="1:15">
      <c r="A70" s="587" t="s">
        <v>1609</v>
      </c>
      <c r="B70" s="588"/>
      <c r="C70" s="589" t="s">
        <v>626</v>
      </c>
      <c r="D70" s="589"/>
      <c r="E70" s="589" t="s">
        <v>156</v>
      </c>
      <c r="F70" s="589" t="s">
        <v>170</v>
      </c>
      <c r="G70" s="588" t="s">
        <v>627</v>
      </c>
      <c r="H70" s="590">
        <v>43077</v>
      </c>
      <c r="I70" s="590"/>
      <c r="J70" s="590">
        <v>43533</v>
      </c>
      <c r="K70" s="591">
        <v>429</v>
      </c>
      <c r="L70" s="591">
        <v>3</v>
      </c>
      <c r="M70" s="590">
        <v>44628</v>
      </c>
      <c r="N70" s="591" t="s">
        <v>485</v>
      </c>
      <c r="O70" s="592" t="s">
        <v>628</v>
      </c>
    </row>
    <row r="71" spans="1:15">
      <c r="A71" s="593" t="s">
        <v>1609</v>
      </c>
      <c r="B71" s="594"/>
      <c r="C71" s="595" t="s">
        <v>1667</v>
      </c>
      <c r="D71" s="595" t="s">
        <v>1614</v>
      </c>
      <c r="E71" s="595" t="s">
        <v>158</v>
      </c>
      <c r="F71" s="595" t="s">
        <v>178</v>
      </c>
      <c r="G71" s="594" t="s">
        <v>504</v>
      </c>
      <c r="H71" s="596">
        <v>43493</v>
      </c>
      <c r="I71" s="596"/>
      <c r="J71" s="596">
        <v>44109</v>
      </c>
      <c r="K71" s="597">
        <v>136</v>
      </c>
      <c r="L71" s="597">
        <v>2</v>
      </c>
      <c r="M71" s="596">
        <v>44838</v>
      </c>
      <c r="N71" s="598" t="s">
        <v>505</v>
      </c>
      <c r="O71" s="599" t="s">
        <v>490</v>
      </c>
    </row>
    <row r="72" spans="1:15">
      <c r="A72" s="587" t="s">
        <v>1609</v>
      </c>
      <c r="B72" s="588"/>
      <c r="C72" s="589" t="s">
        <v>622</v>
      </c>
      <c r="D72" s="589"/>
      <c r="E72" s="589" t="s">
        <v>156</v>
      </c>
      <c r="F72" s="589" t="s">
        <v>168</v>
      </c>
      <c r="G72" s="588" t="s">
        <v>623</v>
      </c>
      <c r="H72" s="590">
        <v>43306</v>
      </c>
      <c r="I72" s="590"/>
      <c r="J72" s="590">
        <v>43670</v>
      </c>
      <c r="K72" s="591">
        <v>407</v>
      </c>
      <c r="L72" s="591">
        <v>3</v>
      </c>
      <c r="M72" s="590">
        <v>44765</v>
      </c>
      <c r="N72" s="591" t="s">
        <v>485</v>
      </c>
      <c r="O72" s="592" t="s">
        <v>490</v>
      </c>
    </row>
    <row r="73" spans="1:15">
      <c r="A73" s="593" t="s">
        <v>1609</v>
      </c>
      <c r="B73" s="594"/>
      <c r="C73" s="595" t="s">
        <v>1668</v>
      </c>
      <c r="D73" s="595"/>
      <c r="E73" s="595" t="s">
        <v>701</v>
      </c>
      <c r="F73" s="595" t="s">
        <v>527</v>
      </c>
      <c r="G73" s="594" t="s">
        <v>528</v>
      </c>
      <c r="H73" s="596">
        <v>43749</v>
      </c>
      <c r="I73" s="596"/>
      <c r="J73" s="596">
        <v>44057</v>
      </c>
      <c r="K73" s="597">
        <v>487</v>
      </c>
      <c r="L73" s="597">
        <v>3</v>
      </c>
      <c r="M73" s="596">
        <v>45151</v>
      </c>
      <c r="N73" s="598" t="s">
        <v>485</v>
      </c>
      <c r="O73" s="599" t="s">
        <v>490</v>
      </c>
    </row>
    <row r="74" spans="1:15">
      <c r="A74" s="587" t="s">
        <v>1609</v>
      </c>
      <c r="B74" s="588"/>
      <c r="C74" s="589" t="s">
        <v>1669</v>
      </c>
      <c r="D74" s="589"/>
      <c r="E74" s="589" t="s">
        <v>156</v>
      </c>
      <c r="F74" s="589" t="s">
        <v>1670</v>
      </c>
      <c r="G74" s="588" t="s">
        <v>762</v>
      </c>
      <c r="H74" s="590">
        <v>44210</v>
      </c>
      <c r="I74" s="590">
        <f>(+J74-H74)/30</f>
        <v>0.73333333333333328</v>
      </c>
      <c r="J74" s="590">
        <v>44232</v>
      </c>
      <c r="K74" s="591">
        <v>390</v>
      </c>
      <c r="L74" s="591">
        <v>3</v>
      </c>
      <c r="M74" s="590">
        <v>45326</v>
      </c>
      <c r="N74" s="591" t="s">
        <v>485</v>
      </c>
      <c r="O74" s="592" t="s">
        <v>490</v>
      </c>
    </row>
    <row r="75" spans="1:15">
      <c r="A75" s="593"/>
      <c r="B75" s="594"/>
      <c r="C75" s="595"/>
      <c r="D75" s="595"/>
      <c r="E75" s="595"/>
      <c r="F75" s="595"/>
      <c r="G75" s="594"/>
      <c r="H75" s="596"/>
      <c r="I75" s="596"/>
      <c r="J75" s="596"/>
      <c r="K75" s="597"/>
      <c r="L75" s="597"/>
      <c r="M75" s="596"/>
      <c r="N75" s="598"/>
      <c r="O75" s="599"/>
    </row>
    <row r="76" spans="1:15">
      <c r="A76" s="587" t="s">
        <v>1671</v>
      </c>
      <c r="B76" s="588"/>
      <c r="C76" s="589" t="s">
        <v>1400</v>
      </c>
      <c r="D76" s="589" t="s">
        <v>1672</v>
      </c>
      <c r="E76" s="589" t="s">
        <v>158</v>
      </c>
      <c r="F76" s="589"/>
      <c r="G76" s="588" t="s">
        <v>1673</v>
      </c>
      <c r="H76" s="590">
        <v>38260</v>
      </c>
      <c r="I76" s="590"/>
      <c r="J76" s="590"/>
      <c r="K76" s="591"/>
      <c r="L76" s="591"/>
      <c r="M76" s="590">
        <v>47390</v>
      </c>
      <c r="N76" s="591"/>
      <c r="O76" s="592" t="s">
        <v>633</v>
      </c>
    </row>
    <row r="77" spans="1:15">
      <c r="A77" s="593" t="s">
        <v>1671</v>
      </c>
      <c r="B77" s="594"/>
      <c r="C77" s="595" t="s">
        <v>6</v>
      </c>
      <c r="D77" s="595" t="s">
        <v>1674</v>
      </c>
      <c r="E77" s="595" t="s">
        <v>158</v>
      </c>
      <c r="F77" s="595"/>
      <c r="G77" s="594" t="s">
        <v>1675</v>
      </c>
      <c r="H77" s="596">
        <v>38503</v>
      </c>
      <c r="I77" s="596"/>
      <c r="J77" s="596"/>
      <c r="K77" s="597"/>
      <c r="L77" s="597"/>
      <c r="M77" s="596">
        <v>47633</v>
      </c>
      <c r="N77" s="598"/>
      <c r="O77" s="599" t="s">
        <v>633</v>
      </c>
    </row>
    <row r="78" spans="1:15">
      <c r="A78" s="587" t="s">
        <v>1671</v>
      </c>
      <c r="B78" s="588"/>
      <c r="C78" s="589" t="s">
        <v>1427</v>
      </c>
      <c r="D78" s="589" t="s">
        <v>1676</v>
      </c>
      <c r="E78" s="589" t="s">
        <v>156</v>
      </c>
      <c r="F78" s="589"/>
      <c r="G78" s="588" t="s">
        <v>1677</v>
      </c>
      <c r="H78" s="590">
        <v>37722</v>
      </c>
      <c r="I78" s="590"/>
      <c r="J78" s="590"/>
      <c r="K78" s="591"/>
      <c r="L78" s="591"/>
      <c r="M78" s="590">
        <v>46853</v>
      </c>
      <c r="N78" s="591"/>
      <c r="O78" s="592" t="s">
        <v>1678</v>
      </c>
    </row>
    <row r="79" spans="1:15">
      <c r="A79" s="593" t="s">
        <v>1671</v>
      </c>
      <c r="B79" s="594"/>
      <c r="C79" s="595" t="s">
        <v>1443</v>
      </c>
      <c r="D79" s="595" t="s">
        <v>1679</v>
      </c>
      <c r="E79" s="595" t="s">
        <v>156</v>
      </c>
      <c r="F79" s="595"/>
      <c r="G79" s="594" t="s">
        <v>1680</v>
      </c>
      <c r="H79" s="596">
        <v>40528</v>
      </c>
      <c r="I79" s="596"/>
      <c r="J79" s="596"/>
      <c r="K79" s="597"/>
      <c r="L79" s="597"/>
      <c r="M79" s="596">
        <v>49658</v>
      </c>
      <c r="N79" s="598"/>
      <c r="O79" s="599" t="s">
        <v>1681</v>
      </c>
    </row>
    <row r="80" spans="1:15">
      <c r="A80" s="587" t="s">
        <v>1671</v>
      </c>
      <c r="B80" s="588" t="s">
        <v>1685</v>
      </c>
      <c r="C80" s="589" t="s">
        <v>6</v>
      </c>
      <c r="D80" s="589" t="s">
        <v>1674</v>
      </c>
      <c r="E80" s="589" t="s">
        <v>158</v>
      </c>
      <c r="F80" s="589"/>
      <c r="G80" s="588" t="s">
        <v>1682</v>
      </c>
      <c r="H80" s="590">
        <v>38503</v>
      </c>
      <c r="I80" s="590"/>
      <c r="J80" s="590"/>
      <c r="K80" s="591"/>
      <c r="L80" s="591"/>
      <c r="M80" s="590">
        <v>47633</v>
      </c>
      <c r="N80" s="591"/>
      <c r="O80" s="592" t="s">
        <v>633</v>
      </c>
    </row>
    <row r="81" spans="1:15">
      <c r="A81" s="593" t="s">
        <v>1683</v>
      </c>
      <c r="B81" s="594" t="s">
        <v>1688</v>
      </c>
      <c r="C81" s="595" t="s">
        <v>1684</v>
      </c>
      <c r="D81" s="595" t="s">
        <v>1686</v>
      </c>
      <c r="E81" s="595" t="s">
        <v>173</v>
      </c>
      <c r="F81" s="595" t="s">
        <v>1687</v>
      </c>
      <c r="G81" s="594" t="s">
        <v>779</v>
      </c>
      <c r="H81" s="596"/>
      <c r="I81" s="596"/>
      <c r="J81" s="596">
        <v>44532</v>
      </c>
      <c r="K81" s="597">
        <v>329615</v>
      </c>
      <c r="L81" s="597">
        <v>5</v>
      </c>
      <c r="M81" s="596">
        <v>46357</v>
      </c>
      <c r="N81" s="598" t="s">
        <v>729</v>
      </c>
      <c r="O81" s="599" t="s">
        <v>277</v>
      </c>
    </row>
    <row r="82" spans="1:15">
      <c r="A82" s="587" t="s">
        <v>1683</v>
      </c>
      <c r="B82" s="588" t="s">
        <v>1692</v>
      </c>
      <c r="C82" s="589" t="s">
        <v>1441</v>
      </c>
      <c r="D82" s="589" t="s">
        <v>1689</v>
      </c>
      <c r="E82" s="589" t="s">
        <v>173</v>
      </c>
      <c r="F82" s="589" t="s">
        <v>1690</v>
      </c>
      <c r="G82" s="588" t="s">
        <v>1691</v>
      </c>
      <c r="H82" s="590"/>
      <c r="I82" s="590"/>
      <c r="J82" s="590">
        <v>44523</v>
      </c>
      <c r="K82" s="591">
        <v>44008</v>
      </c>
      <c r="L82" s="591">
        <v>5</v>
      </c>
      <c r="M82" s="590">
        <v>46348</v>
      </c>
      <c r="N82" s="591" t="s">
        <v>729</v>
      </c>
      <c r="O82" s="592" t="s">
        <v>277</v>
      </c>
    </row>
    <row r="83" spans="1:15">
      <c r="A83" s="593" t="s">
        <v>1683</v>
      </c>
      <c r="B83" s="594" t="s">
        <v>1698</v>
      </c>
      <c r="C83" s="595" t="s">
        <v>1445</v>
      </c>
      <c r="D83" s="595" t="s">
        <v>1693</v>
      </c>
      <c r="E83" s="595" t="s">
        <v>155</v>
      </c>
      <c r="F83" s="595" t="s">
        <v>1694</v>
      </c>
      <c r="G83" s="594" t="s">
        <v>1695</v>
      </c>
      <c r="H83" s="596"/>
      <c r="I83" s="596"/>
      <c r="J83" s="596">
        <v>44523</v>
      </c>
      <c r="K83" s="597">
        <v>309769</v>
      </c>
      <c r="L83" s="597"/>
      <c r="M83" s="596">
        <v>45112</v>
      </c>
      <c r="N83" s="598" t="s">
        <v>729</v>
      </c>
      <c r="O83" s="599" t="s">
        <v>1696</v>
      </c>
    </row>
    <row r="84" spans="1:15">
      <c r="A84" s="587" t="s">
        <v>1683</v>
      </c>
      <c r="B84" s="588" t="s">
        <v>1702</v>
      </c>
      <c r="C84" s="589" t="s">
        <v>1697</v>
      </c>
      <c r="D84" s="589" t="s">
        <v>1699</v>
      </c>
      <c r="E84" s="589" t="s">
        <v>173</v>
      </c>
      <c r="F84" s="589" t="s">
        <v>1700</v>
      </c>
      <c r="G84" s="588" t="s">
        <v>1701</v>
      </c>
      <c r="H84" s="590"/>
      <c r="I84" s="590"/>
      <c r="J84" s="590">
        <v>44455</v>
      </c>
      <c r="K84" s="591">
        <v>561678</v>
      </c>
      <c r="L84" s="591">
        <v>5</v>
      </c>
      <c r="M84" s="590">
        <v>46280</v>
      </c>
      <c r="N84" s="591" t="s">
        <v>729</v>
      </c>
      <c r="O84" s="592" t="s">
        <v>808</v>
      </c>
    </row>
    <row r="85" spans="1:15">
      <c r="A85" s="593" t="s">
        <v>1683</v>
      </c>
      <c r="B85" s="594" t="s">
        <v>1708</v>
      </c>
      <c r="C85" s="595" t="s">
        <v>1447</v>
      </c>
      <c r="D85" s="595" t="s">
        <v>1703</v>
      </c>
      <c r="E85" s="595" t="s">
        <v>1704</v>
      </c>
      <c r="F85" s="595" t="s">
        <v>1705</v>
      </c>
      <c r="G85" s="594" t="s">
        <v>1706</v>
      </c>
      <c r="H85" s="596"/>
      <c r="I85" s="596"/>
      <c r="J85" s="596">
        <v>44438</v>
      </c>
      <c r="K85" s="597">
        <v>17827</v>
      </c>
      <c r="L85" s="597">
        <v>5</v>
      </c>
      <c r="M85" s="596">
        <v>46263</v>
      </c>
      <c r="N85" s="598" t="s">
        <v>729</v>
      </c>
      <c r="O85" s="599" t="s">
        <v>277</v>
      </c>
    </row>
    <row r="86" spans="1:15">
      <c r="A86" s="587" t="s">
        <v>1683</v>
      </c>
      <c r="B86" s="588" t="s">
        <v>728</v>
      </c>
      <c r="C86" s="589" t="s">
        <v>1707</v>
      </c>
      <c r="D86" s="589" t="s">
        <v>1672</v>
      </c>
      <c r="E86" s="589" t="s">
        <v>153</v>
      </c>
      <c r="F86" s="589" t="s">
        <v>1709</v>
      </c>
      <c r="G86" s="588" t="s">
        <v>1710</v>
      </c>
      <c r="H86" s="590"/>
      <c r="I86" s="590"/>
      <c r="J86" s="590">
        <v>44410</v>
      </c>
      <c r="K86" s="591">
        <v>426460</v>
      </c>
      <c r="L86" s="591">
        <v>5</v>
      </c>
      <c r="M86" s="590">
        <v>46235</v>
      </c>
      <c r="N86" s="591" t="s">
        <v>729</v>
      </c>
      <c r="O86" s="592" t="s">
        <v>808</v>
      </c>
    </row>
    <row r="87" spans="1:15">
      <c r="A87" s="593" t="s">
        <v>1683</v>
      </c>
      <c r="B87" s="594" t="s">
        <v>733</v>
      </c>
      <c r="C87" s="595" t="s">
        <v>7</v>
      </c>
      <c r="D87" s="595" t="s">
        <v>1711</v>
      </c>
      <c r="E87" s="595" t="s">
        <v>160</v>
      </c>
      <c r="F87" s="595" t="s">
        <v>1712</v>
      </c>
      <c r="G87" s="594" t="s">
        <v>730</v>
      </c>
      <c r="H87" s="596"/>
      <c r="I87" s="596"/>
      <c r="J87" s="596">
        <v>44160</v>
      </c>
      <c r="K87" s="597">
        <v>150176</v>
      </c>
      <c r="L87" s="597">
        <v>5</v>
      </c>
      <c r="M87" s="596">
        <v>45985</v>
      </c>
      <c r="N87" s="598" t="s">
        <v>729</v>
      </c>
      <c r="O87" s="599" t="s">
        <v>277</v>
      </c>
    </row>
    <row r="88" spans="1:15">
      <c r="A88" s="587" t="s">
        <v>1683</v>
      </c>
      <c r="B88" s="588" t="s">
        <v>736</v>
      </c>
      <c r="C88" s="589" t="s">
        <v>732</v>
      </c>
      <c r="D88" s="589" t="s">
        <v>1713</v>
      </c>
      <c r="E88" s="589" t="s">
        <v>278</v>
      </c>
      <c r="F88" s="589" t="s">
        <v>1714</v>
      </c>
      <c r="G88" s="588" t="s">
        <v>735</v>
      </c>
      <c r="H88" s="590"/>
      <c r="I88" s="590"/>
      <c r="J88" s="590">
        <v>44153</v>
      </c>
      <c r="K88" s="591">
        <v>85824</v>
      </c>
      <c r="L88" s="591">
        <v>5</v>
      </c>
      <c r="M88" s="590">
        <v>45978</v>
      </c>
      <c r="N88" s="591" t="s">
        <v>729</v>
      </c>
      <c r="O88" s="592" t="s">
        <v>277</v>
      </c>
    </row>
    <row r="89" spans="1:15">
      <c r="A89" s="593" t="s">
        <v>1683</v>
      </c>
      <c r="B89" s="594" t="s">
        <v>739</v>
      </c>
      <c r="C89" s="595" t="s">
        <v>338</v>
      </c>
      <c r="D89" s="595" t="s">
        <v>1715</v>
      </c>
      <c r="E89" s="595" t="s">
        <v>155</v>
      </c>
      <c r="F89" s="595" t="s">
        <v>1716</v>
      </c>
      <c r="G89" s="594" t="s">
        <v>737</v>
      </c>
      <c r="H89" s="596"/>
      <c r="I89" s="596"/>
      <c r="J89" s="596">
        <v>44131</v>
      </c>
      <c r="K89" s="597">
        <v>160579</v>
      </c>
      <c r="L89" s="597">
        <v>5</v>
      </c>
      <c r="M89" s="596">
        <v>45956</v>
      </c>
      <c r="N89" s="598" t="s">
        <v>729</v>
      </c>
      <c r="O89" s="599" t="s">
        <v>277</v>
      </c>
    </row>
    <row r="90" spans="1:15">
      <c r="A90" s="587" t="s">
        <v>1683</v>
      </c>
      <c r="B90" s="588" t="s">
        <v>742</v>
      </c>
      <c r="C90" s="589" t="s">
        <v>738</v>
      </c>
      <c r="D90" s="589" t="s">
        <v>1717</v>
      </c>
      <c r="E90" s="589" t="s">
        <v>156</v>
      </c>
      <c r="F90" s="589" t="s">
        <v>1718</v>
      </c>
      <c r="G90" s="588" t="s">
        <v>740</v>
      </c>
      <c r="H90" s="590"/>
      <c r="I90" s="590"/>
      <c r="J90" s="590">
        <v>44098</v>
      </c>
      <c r="K90" s="591">
        <v>113558</v>
      </c>
      <c r="L90" s="591">
        <v>5</v>
      </c>
      <c r="M90" s="590">
        <v>45923</v>
      </c>
      <c r="N90" s="591" t="s">
        <v>729</v>
      </c>
      <c r="O90" s="592" t="s">
        <v>277</v>
      </c>
    </row>
    <row r="91" spans="1:15">
      <c r="A91" s="593" t="s">
        <v>1683</v>
      </c>
      <c r="B91" s="594" t="s">
        <v>279</v>
      </c>
      <c r="C91" s="595" t="s">
        <v>741</v>
      </c>
      <c r="D91" s="595" t="s">
        <v>1719</v>
      </c>
      <c r="E91" s="595" t="s">
        <v>156</v>
      </c>
      <c r="F91" s="595" t="s">
        <v>1720</v>
      </c>
      <c r="G91" s="594" t="s">
        <v>743</v>
      </c>
      <c r="H91" s="596"/>
      <c r="I91" s="596"/>
      <c r="J91" s="596">
        <v>43999</v>
      </c>
      <c r="K91" s="597">
        <v>100424</v>
      </c>
      <c r="L91" s="597">
        <v>5</v>
      </c>
      <c r="M91" s="596">
        <v>45824</v>
      </c>
      <c r="N91" s="598" t="s">
        <v>729</v>
      </c>
      <c r="O91" s="599" t="s">
        <v>744</v>
      </c>
    </row>
    <row r="92" spans="1:15">
      <c r="A92" s="587" t="s">
        <v>1683</v>
      </c>
      <c r="B92" s="588" t="s">
        <v>750</v>
      </c>
      <c r="C92" s="589" t="s">
        <v>745</v>
      </c>
      <c r="D92" s="589" t="s">
        <v>1721</v>
      </c>
      <c r="E92" s="589" t="s">
        <v>160</v>
      </c>
      <c r="F92" s="589" t="s">
        <v>1722</v>
      </c>
      <c r="G92" s="588" t="s">
        <v>748</v>
      </c>
      <c r="H92" s="590"/>
      <c r="I92" s="590"/>
      <c r="J92" s="590">
        <v>43966</v>
      </c>
      <c r="K92" s="591">
        <v>426929</v>
      </c>
      <c r="L92" s="591">
        <v>5</v>
      </c>
      <c r="M92" s="590">
        <v>45791</v>
      </c>
      <c r="N92" s="591" t="s">
        <v>729</v>
      </c>
      <c r="O92" s="592" t="s">
        <v>277</v>
      </c>
    </row>
    <row r="93" spans="1:15">
      <c r="A93" s="593" t="s">
        <v>1683</v>
      </c>
      <c r="B93" s="594" t="s">
        <v>754</v>
      </c>
      <c r="C93" s="595" t="s">
        <v>749</v>
      </c>
      <c r="D93" s="595" t="s">
        <v>1723</v>
      </c>
      <c r="E93" s="595" t="s">
        <v>173</v>
      </c>
      <c r="F93" s="595" t="s">
        <v>1687</v>
      </c>
      <c r="G93" s="594" t="s">
        <v>753</v>
      </c>
      <c r="H93" s="596"/>
      <c r="I93" s="596"/>
      <c r="J93" s="596">
        <v>43927</v>
      </c>
      <c r="K93" s="597">
        <v>48463</v>
      </c>
      <c r="L93" s="597">
        <v>5</v>
      </c>
      <c r="M93" s="596">
        <v>46482</v>
      </c>
      <c r="N93" s="598" t="s">
        <v>729</v>
      </c>
      <c r="O93" s="599" t="s">
        <v>277</v>
      </c>
    </row>
    <row r="94" spans="1:15">
      <c r="A94" s="587" t="s">
        <v>1683</v>
      </c>
      <c r="B94" s="588" t="s">
        <v>758</v>
      </c>
      <c r="C94" s="589" t="s">
        <v>656</v>
      </c>
      <c r="D94" s="589" t="s">
        <v>1724</v>
      </c>
      <c r="E94" s="589" t="s">
        <v>173</v>
      </c>
      <c r="F94" s="589" t="s">
        <v>1725</v>
      </c>
      <c r="G94" s="588" t="s">
        <v>756</v>
      </c>
      <c r="H94" s="590"/>
      <c r="I94" s="590"/>
      <c r="J94" s="590">
        <v>43903</v>
      </c>
      <c r="K94" s="591">
        <v>17900</v>
      </c>
      <c r="L94" s="591">
        <v>5</v>
      </c>
      <c r="M94" s="590">
        <v>45728</v>
      </c>
      <c r="N94" s="591" t="s">
        <v>729</v>
      </c>
      <c r="O94" s="592" t="s">
        <v>277</v>
      </c>
    </row>
    <row r="95" spans="1:15">
      <c r="A95" s="593" t="s">
        <v>1683</v>
      </c>
      <c r="B95" s="594" t="s">
        <v>761</v>
      </c>
      <c r="C95" s="595" t="s">
        <v>757</v>
      </c>
      <c r="D95" s="595" t="s">
        <v>1726</v>
      </c>
      <c r="E95" s="595" t="s">
        <v>158</v>
      </c>
      <c r="F95" s="595" t="s">
        <v>1727</v>
      </c>
      <c r="G95" s="594" t="s">
        <v>759</v>
      </c>
      <c r="H95" s="596"/>
      <c r="I95" s="596"/>
      <c r="J95" s="596">
        <v>43896</v>
      </c>
      <c r="K95" s="597"/>
      <c r="L95" s="597">
        <v>5</v>
      </c>
      <c r="M95" s="596">
        <v>45721</v>
      </c>
      <c r="N95" s="598" t="s">
        <v>729</v>
      </c>
      <c r="O95" s="599" t="s">
        <v>277</v>
      </c>
    </row>
    <row r="96" spans="1:15">
      <c r="A96" s="587" t="s">
        <v>1683</v>
      </c>
      <c r="B96" s="588" t="s">
        <v>764</v>
      </c>
      <c r="C96" s="589" t="s">
        <v>760</v>
      </c>
      <c r="D96" s="589" t="s">
        <v>1728</v>
      </c>
      <c r="E96" s="589" t="s">
        <v>160</v>
      </c>
      <c r="F96" s="589" t="s">
        <v>1729</v>
      </c>
      <c r="G96" s="588" t="s">
        <v>762</v>
      </c>
      <c r="H96" s="590"/>
      <c r="I96" s="590"/>
      <c r="J96" s="590">
        <v>43874</v>
      </c>
      <c r="K96" s="591">
        <v>225818</v>
      </c>
      <c r="L96" s="591">
        <v>5</v>
      </c>
      <c r="M96" s="590">
        <v>45700</v>
      </c>
      <c r="N96" s="591" t="s">
        <v>729</v>
      </c>
      <c r="O96" s="592" t="s">
        <v>731</v>
      </c>
    </row>
    <row r="97" spans="1:15">
      <c r="A97" s="593" t="s">
        <v>1683</v>
      </c>
      <c r="B97" s="594" t="s">
        <v>1733</v>
      </c>
      <c r="C97" s="595" t="s">
        <v>763</v>
      </c>
      <c r="D97" s="595" t="s">
        <v>1730</v>
      </c>
      <c r="E97" s="595" t="s">
        <v>160</v>
      </c>
      <c r="F97" s="595" t="s">
        <v>1731</v>
      </c>
      <c r="G97" s="594" t="s">
        <v>766</v>
      </c>
      <c r="H97" s="596"/>
      <c r="I97" s="596"/>
      <c r="J97" s="596">
        <v>43845</v>
      </c>
      <c r="K97" s="597">
        <v>73913</v>
      </c>
      <c r="L97" s="597">
        <v>5</v>
      </c>
      <c r="M97" s="596">
        <v>45671</v>
      </c>
      <c r="N97" s="598" t="s">
        <v>729</v>
      </c>
      <c r="O97" s="599" t="s">
        <v>277</v>
      </c>
    </row>
    <row r="98" spans="1:15">
      <c r="A98" s="587" t="s">
        <v>1683</v>
      </c>
      <c r="B98" s="588" t="s">
        <v>1738</v>
      </c>
      <c r="C98" s="589" t="s">
        <v>1732</v>
      </c>
      <c r="D98" s="589" t="s">
        <v>1734</v>
      </c>
      <c r="E98" s="589" t="s">
        <v>155</v>
      </c>
      <c r="F98" s="589" t="s">
        <v>1735</v>
      </c>
      <c r="G98" s="588" t="s">
        <v>1736</v>
      </c>
      <c r="H98" s="590"/>
      <c r="I98" s="590"/>
      <c r="J98" s="590">
        <v>43781</v>
      </c>
      <c r="K98" s="591">
        <v>372962</v>
      </c>
      <c r="L98" s="591">
        <v>5</v>
      </c>
      <c r="M98" s="590">
        <v>45607</v>
      </c>
      <c r="N98" s="591" t="s">
        <v>729</v>
      </c>
      <c r="O98" s="592" t="s">
        <v>277</v>
      </c>
    </row>
    <row r="99" spans="1:15">
      <c r="A99" s="593" t="s">
        <v>1683</v>
      </c>
      <c r="B99" s="594" t="s">
        <v>1743</v>
      </c>
      <c r="C99" s="595" t="s">
        <v>1737</v>
      </c>
      <c r="D99" s="595" t="s">
        <v>1739</v>
      </c>
      <c r="E99" s="595" t="s">
        <v>1704</v>
      </c>
      <c r="F99" s="595" t="s">
        <v>1740</v>
      </c>
      <c r="G99" s="594" t="s">
        <v>1741</v>
      </c>
      <c r="H99" s="596"/>
      <c r="I99" s="596"/>
      <c r="J99" s="596">
        <v>43721</v>
      </c>
      <c r="K99" s="597">
        <v>185486</v>
      </c>
      <c r="L99" s="597">
        <v>5</v>
      </c>
      <c r="M99" s="596">
        <v>45547</v>
      </c>
      <c r="N99" s="598" t="s">
        <v>729</v>
      </c>
      <c r="O99" s="599" t="s">
        <v>277</v>
      </c>
    </row>
    <row r="100" spans="1:15">
      <c r="A100" s="587" t="s">
        <v>1683</v>
      </c>
      <c r="B100" s="588" t="s">
        <v>1747</v>
      </c>
      <c r="C100" s="589" t="s">
        <v>1742</v>
      </c>
      <c r="D100" s="589" t="s">
        <v>1744</v>
      </c>
      <c r="E100" s="589" t="s">
        <v>1704</v>
      </c>
      <c r="F100" s="589" t="s">
        <v>1745</v>
      </c>
      <c r="G100" s="588" t="s">
        <v>1746</v>
      </c>
      <c r="H100" s="590"/>
      <c r="I100" s="590"/>
      <c r="J100" s="590">
        <v>43705</v>
      </c>
      <c r="K100" s="591">
        <v>126094</v>
      </c>
      <c r="L100" s="591">
        <v>5</v>
      </c>
      <c r="M100" s="590">
        <v>45531</v>
      </c>
      <c r="N100" s="591" t="s">
        <v>729</v>
      </c>
      <c r="O100" s="592" t="s">
        <v>731</v>
      </c>
    </row>
    <row r="101" spans="1:15">
      <c r="A101" s="593" t="s">
        <v>1683</v>
      </c>
      <c r="B101" s="594" t="s">
        <v>1752</v>
      </c>
      <c r="C101" s="595" t="s">
        <v>26</v>
      </c>
      <c r="D101" s="595" t="s">
        <v>1748</v>
      </c>
      <c r="E101" s="595" t="s">
        <v>153</v>
      </c>
      <c r="F101" s="595" t="s">
        <v>1749</v>
      </c>
      <c r="G101" s="594" t="s">
        <v>1750</v>
      </c>
      <c r="H101" s="596"/>
      <c r="I101" s="596"/>
      <c r="J101" s="596">
        <v>43705</v>
      </c>
      <c r="K101" s="597">
        <v>223561</v>
      </c>
      <c r="L101" s="597">
        <v>5</v>
      </c>
      <c r="M101" s="596">
        <v>45531</v>
      </c>
      <c r="N101" s="598" t="s">
        <v>729</v>
      </c>
      <c r="O101" s="599" t="s">
        <v>277</v>
      </c>
    </row>
    <row r="102" spans="1:15">
      <c r="A102" s="587" t="s">
        <v>1683</v>
      </c>
      <c r="B102" s="588" t="s">
        <v>1756</v>
      </c>
      <c r="C102" s="589" t="s">
        <v>1751</v>
      </c>
      <c r="D102" s="589" t="s">
        <v>1753</v>
      </c>
      <c r="E102" s="589" t="s">
        <v>173</v>
      </c>
      <c r="F102" s="589" t="s">
        <v>1700</v>
      </c>
      <c r="G102" s="588" t="s">
        <v>1754</v>
      </c>
      <c r="H102" s="590"/>
      <c r="I102" s="590"/>
      <c r="J102" s="590">
        <v>43705</v>
      </c>
      <c r="K102" s="591">
        <v>80000</v>
      </c>
      <c r="L102" s="591">
        <v>5</v>
      </c>
      <c r="M102" s="590">
        <v>45531</v>
      </c>
      <c r="N102" s="591" t="s">
        <v>729</v>
      </c>
      <c r="O102" s="592" t="s">
        <v>277</v>
      </c>
    </row>
    <row r="103" spans="1:15">
      <c r="A103" s="593" t="s">
        <v>1683</v>
      </c>
      <c r="B103" s="594" t="s">
        <v>1760</v>
      </c>
      <c r="C103" s="595" t="s">
        <v>1755</v>
      </c>
      <c r="D103" s="595" t="s">
        <v>1757</v>
      </c>
      <c r="E103" s="595" t="s">
        <v>160</v>
      </c>
      <c r="F103" s="595" t="s">
        <v>1731</v>
      </c>
      <c r="G103" s="594" t="s">
        <v>1758</v>
      </c>
      <c r="H103" s="596"/>
      <c r="I103" s="596"/>
      <c r="J103" s="596">
        <v>43693</v>
      </c>
      <c r="K103" s="597">
        <v>63593</v>
      </c>
      <c r="L103" s="597">
        <v>5</v>
      </c>
      <c r="M103" s="596">
        <v>45519</v>
      </c>
      <c r="N103" s="598" t="s">
        <v>729</v>
      </c>
      <c r="O103" s="599" t="s">
        <v>277</v>
      </c>
    </row>
    <row r="104" spans="1:15">
      <c r="A104" s="587" t="s">
        <v>1683</v>
      </c>
      <c r="B104" s="588" t="s">
        <v>1764</v>
      </c>
      <c r="C104" s="589" t="s">
        <v>1759</v>
      </c>
      <c r="D104" s="589" t="s">
        <v>1761</v>
      </c>
      <c r="E104" s="589" t="s">
        <v>160</v>
      </c>
      <c r="F104" s="589" t="s">
        <v>1762</v>
      </c>
      <c r="G104" s="588" t="s">
        <v>1763</v>
      </c>
      <c r="H104" s="590"/>
      <c r="I104" s="590"/>
      <c r="J104" s="590">
        <v>43676</v>
      </c>
      <c r="K104" s="591">
        <v>234860</v>
      </c>
      <c r="L104" s="591">
        <v>5</v>
      </c>
      <c r="M104" s="590">
        <v>45502</v>
      </c>
      <c r="N104" s="591" t="s">
        <v>729</v>
      </c>
      <c r="O104" s="592" t="s">
        <v>277</v>
      </c>
    </row>
    <row r="105" spans="1:15">
      <c r="A105" s="593" t="s">
        <v>1683</v>
      </c>
      <c r="B105" s="594" t="s">
        <v>1767</v>
      </c>
      <c r="C105" s="595" t="s">
        <v>1732</v>
      </c>
      <c r="D105" s="595" t="s">
        <v>1734</v>
      </c>
      <c r="E105" s="595" t="s">
        <v>155</v>
      </c>
      <c r="F105" s="595" t="s">
        <v>1765</v>
      </c>
      <c r="G105" s="594" t="s">
        <v>1766</v>
      </c>
      <c r="H105" s="596"/>
      <c r="I105" s="596"/>
      <c r="J105" s="596">
        <v>43670</v>
      </c>
      <c r="K105" s="597">
        <v>96528</v>
      </c>
      <c r="L105" s="597">
        <v>5</v>
      </c>
      <c r="M105" s="596"/>
      <c r="N105" s="598" t="s">
        <v>729</v>
      </c>
      <c r="O105" s="599" t="s">
        <v>277</v>
      </c>
    </row>
    <row r="106" spans="1:15">
      <c r="A106" s="587" t="s">
        <v>1683</v>
      </c>
      <c r="B106" s="588" t="s">
        <v>1688</v>
      </c>
      <c r="C106" s="589" t="s">
        <v>1732</v>
      </c>
      <c r="D106" s="589" t="s">
        <v>1734</v>
      </c>
      <c r="E106" s="589" t="s">
        <v>155</v>
      </c>
      <c r="F106" s="589" t="s">
        <v>1765</v>
      </c>
      <c r="G106" s="588" t="s">
        <v>1768</v>
      </c>
      <c r="H106" s="590"/>
      <c r="I106" s="590"/>
      <c r="J106" s="590">
        <v>43670</v>
      </c>
      <c r="K106" s="591">
        <v>127887</v>
      </c>
      <c r="L106" s="591">
        <v>5</v>
      </c>
      <c r="M106" s="590">
        <v>45496</v>
      </c>
      <c r="N106" s="591" t="s">
        <v>729</v>
      </c>
      <c r="O106" s="592" t="s">
        <v>277</v>
      </c>
    </row>
    <row r="107" spans="1:15">
      <c r="A107" s="593" t="s">
        <v>1683</v>
      </c>
      <c r="B107" s="594" t="s">
        <v>1772</v>
      </c>
      <c r="C107" s="595" t="s">
        <v>1769</v>
      </c>
      <c r="D107" s="595" t="s">
        <v>1770</v>
      </c>
      <c r="E107" s="595" t="s">
        <v>173</v>
      </c>
      <c r="F107" s="595" t="s">
        <v>1690</v>
      </c>
      <c r="G107" s="594" t="s">
        <v>1771</v>
      </c>
      <c r="H107" s="596"/>
      <c r="I107" s="596"/>
      <c r="J107" s="596">
        <v>43595</v>
      </c>
      <c r="K107" s="597">
        <v>230663</v>
      </c>
      <c r="L107" s="597">
        <v>5</v>
      </c>
      <c r="M107" s="596">
        <v>45421</v>
      </c>
      <c r="N107" s="598" t="s">
        <v>729</v>
      </c>
      <c r="O107" s="599" t="s">
        <v>277</v>
      </c>
    </row>
    <row r="108" spans="1:15">
      <c r="A108" s="587" t="s">
        <v>1683</v>
      </c>
      <c r="B108" s="588" t="s">
        <v>1776</v>
      </c>
      <c r="C108" s="589" t="s">
        <v>26</v>
      </c>
      <c r="D108" s="589" t="s">
        <v>1748</v>
      </c>
      <c r="E108" s="589" t="s">
        <v>153</v>
      </c>
      <c r="F108" s="589" t="s">
        <v>1773</v>
      </c>
      <c r="G108" s="588" t="s">
        <v>1774</v>
      </c>
      <c r="H108" s="590"/>
      <c r="I108" s="590"/>
      <c r="J108" s="590">
        <v>43564</v>
      </c>
      <c r="K108" s="591">
        <v>249863</v>
      </c>
      <c r="L108" s="591">
        <v>5</v>
      </c>
      <c r="M108" s="590">
        <v>45390</v>
      </c>
      <c r="N108" s="591" t="s">
        <v>729</v>
      </c>
      <c r="O108" s="592" t="s">
        <v>277</v>
      </c>
    </row>
    <row r="109" spans="1:15">
      <c r="A109" s="593" t="s">
        <v>1683</v>
      </c>
      <c r="B109" s="594" t="s">
        <v>1779</v>
      </c>
      <c r="C109" s="595" t="s">
        <v>1775</v>
      </c>
      <c r="D109" s="595" t="s">
        <v>1777</v>
      </c>
      <c r="E109" s="595" t="s">
        <v>158</v>
      </c>
      <c r="F109" s="595" t="s">
        <v>1727</v>
      </c>
      <c r="G109" s="594" t="s">
        <v>1778</v>
      </c>
      <c r="H109" s="596"/>
      <c r="I109" s="596"/>
      <c r="J109" s="596">
        <v>43560</v>
      </c>
      <c r="K109" s="597">
        <v>39472</v>
      </c>
      <c r="L109" s="597">
        <v>5</v>
      </c>
      <c r="M109" s="596">
        <v>45386</v>
      </c>
      <c r="N109" s="598" t="s">
        <v>729</v>
      </c>
      <c r="O109" s="599" t="s">
        <v>731</v>
      </c>
    </row>
    <row r="110" spans="1:15">
      <c r="A110" s="587" t="s">
        <v>1683</v>
      </c>
      <c r="B110" s="588" t="s">
        <v>1783</v>
      </c>
      <c r="C110" s="589" t="s">
        <v>696</v>
      </c>
      <c r="D110" s="589" t="s">
        <v>1780</v>
      </c>
      <c r="E110" s="589" t="s">
        <v>713</v>
      </c>
      <c r="F110" s="589" t="s">
        <v>1781</v>
      </c>
      <c r="G110" s="588" t="s">
        <v>1782</v>
      </c>
      <c r="H110" s="590"/>
      <c r="I110" s="590"/>
      <c r="J110" s="590">
        <v>43318</v>
      </c>
      <c r="K110" s="591">
        <v>104703</v>
      </c>
      <c r="L110" s="591">
        <v>5</v>
      </c>
      <c r="M110" s="590">
        <v>45143</v>
      </c>
      <c r="N110" s="591" t="s">
        <v>729</v>
      </c>
      <c r="O110" s="592" t="s">
        <v>731</v>
      </c>
    </row>
    <row r="111" spans="1:15">
      <c r="A111" s="593" t="s">
        <v>1683</v>
      </c>
      <c r="B111" s="594" t="s">
        <v>1788</v>
      </c>
      <c r="C111" s="595" t="s">
        <v>27</v>
      </c>
      <c r="D111" s="595" t="s">
        <v>1617</v>
      </c>
      <c r="E111" s="595" t="s">
        <v>160</v>
      </c>
      <c r="F111" s="595" t="s">
        <v>1784</v>
      </c>
      <c r="G111" s="594" t="s">
        <v>1785</v>
      </c>
      <c r="H111" s="596"/>
      <c r="I111" s="596"/>
      <c r="J111" s="596">
        <v>43265</v>
      </c>
      <c r="K111" s="597">
        <v>20643</v>
      </c>
      <c r="L111" s="597">
        <v>5</v>
      </c>
      <c r="M111" s="596">
        <v>45090</v>
      </c>
      <c r="N111" s="598" t="s">
        <v>729</v>
      </c>
      <c r="O111" s="599" t="s">
        <v>1786</v>
      </c>
    </row>
    <row r="112" spans="1:15">
      <c r="A112" s="587" t="s">
        <v>1683</v>
      </c>
      <c r="B112" s="588" t="s">
        <v>1792</v>
      </c>
      <c r="C112" s="589" t="s">
        <v>1787</v>
      </c>
      <c r="D112" s="589" t="s">
        <v>1789</v>
      </c>
      <c r="E112" s="589" t="s">
        <v>173</v>
      </c>
      <c r="F112" s="589" t="s">
        <v>1690</v>
      </c>
      <c r="G112" s="588" t="s">
        <v>1790</v>
      </c>
      <c r="H112" s="590"/>
      <c r="I112" s="590"/>
      <c r="J112" s="590">
        <v>43140</v>
      </c>
      <c r="K112" s="591">
        <v>254257</v>
      </c>
      <c r="L112" s="591">
        <v>5</v>
      </c>
      <c r="M112" s="590">
        <v>44965</v>
      </c>
      <c r="N112" s="591" t="s">
        <v>729</v>
      </c>
      <c r="O112" s="592" t="s">
        <v>277</v>
      </c>
    </row>
    <row r="113" spans="1:15">
      <c r="A113" s="593" t="s">
        <v>1683</v>
      </c>
      <c r="B113" s="594" t="s">
        <v>161</v>
      </c>
      <c r="C113" s="595" t="s">
        <v>1791</v>
      </c>
      <c r="D113" s="595" t="s">
        <v>1793</v>
      </c>
      <c r="E113" s="595" t="s">
        <v>173</v>
      </c>
      <c r="F113" s="595" t="s">
        <v>1794</v>
      </c>
      <c r="G113" s="594" t="s">
        <v>1647</v>
      </c>
      <c r="H113" s="596"/>
      <c r="I113" s="596"/>
      <c r="J113" s="596">
        <v>43132</v>
      </c>
      <c r="K113" s="597">
        <v>890290</v>
      </c>
      <c r="L113" s="597">
        <v>5</v>
      </c>
      <c r="M113" s="596">
        <v>44957</v>
      </c>
      <c r="N113" s="598" t="s">
        <v>729</v>
      </c>
      <c r="O113" s="599" t="s">
        <v>808</v>
      </c>
    </row>
    <row r="114" spans="1:15">
      <c r="A114" s="587" t="s">
        <v>1683</v>
      </c>
      <c r="B114" s="588" t="s">
        <v>1798</v>
      </c>
      <c r="C114" s="589" t="s">
        <v>1791</v>
      </c>
      <c r="D114" s="589" t="s">
        <v>1795</v>
      </c>
      <c r="E114" s="589" t="s">
        <v>173</v>
      </c>
      <c r="F114" s="589" t="s">
        <v>1796</v>
      </c>
      <c r="G114" s="588" t="s">
        <v>0</v>
      </c>
      <c r="H114" s="590"/>
      <c r="I114" s="590"/>
      <c r="J114" s="590">
        <v>43084</v>
      </c>
      <c r="K114" s="591">
        <v>457508</v>
      </c>
      <c r="L114" s="591">
        <v>5</v>
      </c>
      <c r="M114" s="590">
        <v>44909</v>
      </c>
      <c r="N114" s="591" t="s">
        <v>729</v>
      </c>
      <c r="O114" s="592" t="s">
        <v>808</v>
      </c>
    </row>
    <row r="115" spans="1:15">
      <c r="A115" s="593" t="s">
        <v>1683</v>
      </c>
      <c r="B115" s="594" t="s">
        <v>1803</v>
      </c>
      <c r="C115" s="595" t="s">
        <v>1797</v>
      </c>
      <c r="D115" s="595" t="s">
        <v>1799</v>
      </c>
      <c r="E115" s="595" t="s">
        <v>160</v>
      </c>
      <c r="F115" s="595" t="s">
        <v>1800</v>
      </c>
      <c r="G115" s="594" t="s">
        <v>1801</v>
      </c>
      <c r="H115" s="596"/>
      <c r="I115" s="596"/>
      <c r="J115" s="596">
        <v>43047</v>
      </c>
      <c r="K115" s="597">
        <v>416403</v>
      </c>
      <c r="L115" s="597">
        <v>5</v>
      </c>
      <c r="M115" s="596">
        <v>44873</v>
      </c>
      <c r="N115" s="598" t="s">
        <v>729</v>
      </c>
      <c r="O115" s="599" t="s">
        <v>731</v>
      </c>
    </row>
    <row r="116" spans="1:15">
      <c r="A116" s="587" t="s">
        <v>1683</v>
      </c>
      <c r="B116" s="588" t="s">
        <v>1808</v>
      </c>
      <c r="C116" s="589" t="s">
        <v>1802</v>
      </c>
      <c r="D116" s="589" t="s">
        <v>1804</v>
      </c>
      <c r="E116" s="589" t="s">
        <v>153</v>
      </c>
      <c r="F116" s="589" t="s">
        <v>1805</v>
      </c>
      <c r="G116" s="588" t="s">
        <v>1806</v>
      </c>
      <c r="H116" s="590"/>
      <c r="I116" s="590"/>
      <c r="J116" s="590">
        <v>43018</v>
      </c>
      <c r="K116" s="591">
        <v>54492</v>
      </c>
      <c r="L116" s="591">
        <v>5</v>
      </c>
      <c r="M116" s="590">
        <v>44844</v>
      </c>
      <c r="N116" s="591" t="s">
        <v>729</v>
      </c>
      <c r="O116" s="592" t="s">
        <v>277</v>
      </c>
    </row>
    <row r="117" spans="1:15">
      <c r="A117" s="593" t="s">
        <v>1683</v>
      </c>
      <c r="B117" s="594" t="s">
        <v>1812</v>
      </c>
      <c r="C117" s="595" t="s">
        <v>1807</v>
      </c>
      <c r="D117" s="595" t="s">
        <v>1809</v>
      </c>
      <c r="E117" s="595" t="s">
        <v>1704</v>
      </c>
      <c r="F117" s="595" t="s">
        <v>1810</v>
      </c>
      <c r="G117" s="594" t="s">
        <v>623</v>
      </c>
      <c r="H117" s="596"/>
      <c r="I117" s="596"/>
      <c r="J117" s="596">
        <v>42853</v>
      </c>
      <c r="K117" s="597">
        <v>43292</v>
      </c>
      <c r="L117" s="597">
        <v>5</v>
      </c>
      <c r="M117" s="596">
        <v>44679</v>
      </c>
      <c r="N117" s="598" t="s">
        <v>729</v>
      </c>
      <c r="O117" s="599" t="s">
        <v>277</v>
      </c>
    </row>
    <row r="118" spans="1:15">
      <c r="A118" s="587" t="s">
        <v>1683</v>
      </c>
      <c r="B118" s="588" t="s">
        <v>1818</v>
      </c>
      <c r="C118" s="589" t="s">
        <v>1811</v>
      </c>
      <c r="D118" s="589" t="s">
        <v>1813</v>
      </c>
      <c r="E118" s="589" t="s">
        <v>1814</v>
      </c>
      <c r="F118" s="589" t="s">
        <v>1815</v>
      </c>
      <c r="G118" s="588" t="s">
        <v>1816</v>
      </c>
      <c r="H118" s="590"/>
      <c r="I118" s="590"/>
      <c r="J118" s="590">
        <v>42852</v>
      </c>
      <c r="K118" s="591">
        <v>135009</v>
      </c>
      <c r="L118" s="591">
        <v>5</v>
      </c>
      <c r="M118" s="590">
        <v>44678</v>
      </c>
      <c r="N118" s="591" t="s">
        <v>729</v>
      </c>
      <c r="O118" s="592" t="s">
        <v>731</v>
      </c>
    </row>
    <row r="119" spans="1:15">
      <c r="A119" s="593" t="s">
        <v>1683</v>
      </c>
      <c r="B119" s="594" t="s">
        <v>1822</v>
      </c>
      <c r="C119" s="595" t="s">
        <v>1817</v>
      </c>
      <c r="D119" s="595" t="s">
        <v>1819</v>
      </c>
      <c r="E119" s="595" t="s">
        <v>160</v>
      </c>
      <c r="F119" s="595" t="s">
        <v>1722</v>
      </c>
      <c r="G119" s="594" t="s">
        <v>1820</v>
      </c>
      <c r="H119" s="596"/>
      <c r="I119" s="596"/>
      <c r="J119" s="596">
        <v>42851</v>
      </c>
      <c r="K119" s="597">
        <v>81780</v>
      </c>
      <c r="L119" s="597">
        <v>5</v>
      </c>
      <c r="M119" s="596">
        <v>44677</v>
      </c>
      <c r="N119" s="598" t="s">
        <v>729</v>
      </c>
      <c r="O119" s="599" t="s">
        <v>731</v>
      </c>
    </row>
    <row r="120" spans="1:15">
      <c r="A120" s="587" t="s">
        <v>1683</v>
      </c>
      <c r="B120" s="588" t="s">
        <v>1827</v>
      </c>
      <c r="C120" s="589" t="s">
        <v>1821</v>
      </c>
      <c r="D120" s="589" t="s">
        <v>1823</v>
      </c>
      <c r="E120" s="589" t="s">
        <v>153</v>
      </c>
      <c r="F120" s="589" t="s">
        <v>1824</v>
      </c>
      <c r="G120" s="588" t="s">
        <v>1825</v>
      </c>
      <c r="H120" s="590"/>
      <c r="I120" s="590"/>
      <c r="J120" s="590">
        <v>42836</v>
      </c>
      <c r="K120" s="591">
        <v>22500</v>
      </c>
      <c r="L120" s="591">
        <v>5</v>
      </c>
      <c r="M120" s="590">
        <v>44662</v>
      </c>
      <c r="N120" s="591" t="s">
        <v>729</v>
      </c>
      <c r="O120" s="592" t="s">
        <v>277</v>
      </c>
    </row>
    <row r="121" spans="1:15">
      <c r="A121" s="593" t="s">
        <v>1683</v>
      </c>
      <c r="B121" s="594" t="s">
        <v>161</v>
      </c>
      <c r="C121" s="595" t="s">
        <v>1826</v>
      </c>
      <c r="D121" s="595" t="s">
        <v>1828</v>
      </c>
      <c r="E121" s="595" t="s">
        <v>153</v>
      </c>
      <c r="F121" s="595" t="s">
        <v>1829</v>
      </c>
      <c r="G121" s="594" t="s">
        <v>1830</v>
      </c>
      <c r="H121" s="596"/>
      <c r="I121" s="596"/>
      <c r="J121" s="596">
        <v>42775</v>
      </c>
      <c r="K121" s="597">
        <v>200317</v>
      </c>
      <c r="L121" s="597">
        <v>5</v>
      </c>
      <c r="M121" s="596">
        <v>44601</v>
      </c>
      <c r="N121" s="598" t="s">
        <v>729</v>
      </c>
      <c r="O121" s="599" t="s">
        <v>731</v>
      </c>
    </row>
    <row r="122" spans="1:15">
      <c r="A122" s="587" t="s">
        <v>1683</v>
      </c>
      <c r="B122" s="588" t="s">
        <v>1833</v>
      </c>
      <c r="C122" s="589" t="s">
        <v>1707</v>
      </c>
      <c r="D122" s="589" t="s">
        <v>1672</v>
      </c>
      <c r="E122" s="589" t="s">
        <v>173</v>
      </c>
      <c r="F122" s="589" t="s">
        <v>1794</v>
      </c>
      <c r="G122" s="588" t="s">
        <v>1831</v>
      </c>
      <c r="H122" s="590"/>
      <c r="I122" s="590"/>
      <c r="J122" s="590">
        <v>44410</v>
      </c>
      <c r="K122" s="591">
        <v>1030048</v>
      </c>
      <c r="L122" s="591">
        <v>3</v>
      </c>
      <c r="M122" s="590">
        <v>45505</v>
      </c>
      <c r="N122" s="591" t="s">
        <v>791</v>
      </c>
      <c r="O122" s="592" t="s">
        <v>1832</v>
      </c>
    </row>
    <row r="123" spans="1:15">
      <c r="A123" s="593" t="s">
        <v>1683</v>
      </c>
      <c r="B123" s="594" t="s">
        <v>1837</v>
      </c>
      <c r="C123" s="595" t="s">
        <v>1707</v>
      </c>
      <c r="D123" s="595" t="s">
        <v>1672</v>
      </c>
      <c r="E123" s="595" t="s">
        <v>158</v>
      </c>
      <c r="F123" s="595" t="s">
        <v>1834</v>
      </c>
      <c r="G123" s="594" t="s">
        <v>1835</v>
      </c>
      <c r="H123" s="596"/>
      <c r="I123" s="596"/>
      <c r="J123" s="596">
        <v>44410</v>
      </c>
      <c r="K123" s="597">
        <v>158231</v>
      </c>
      <c r="L123" s="597">
        <v>3</v>
      </c>
      <c r="M123" s="596">
        <v>45505</v>
      </c>
      <c r="N123" s="598" t="s">
        <v>791</v>
      </c>
      <c r="O123" s="599" t="s">
        <v>1836</v>
      </c>
    </row>
    <row r="124" spans="1:15">
      <c r="A124" s="587" t="s">
        <v>1683</v>
      </c>
      <c r="B124" s="588" t="s">
        <v>1840</v>
      </c>
      <c r="C124" s="589" t="s">
        <v>1707</v>
      </c>
      <c r="D124" s="589" t="s">
        <v>1672</v>
      </c>
      <c r="E124" s="589" t="s">
        <v>158</v>
      </c>
      <c r="F124" s="589" t="s">
        <v>1834</v>
      </c>
      <c r="G124" s="588" t="s">
        <v>1838</v>
      </c>
      <c r="H124" s="590"/>
      <c r="I124" s="590"/>
      <c r="J124" s="590">
        <v>44410</v>
      </c>
      <c r="K124" s="591">
        <v>405562</v>
      </c>
      <c r="L124" s="591">
        <v>3</v>
      </c>
      <c r="M124" s="590">
        <v>45505</v>
      </c>
      <c r="N124" s="591" t="s">
        <v>791</v>
      </c>
      <c r="O124" s="592" t="s">
        <v>1696</v>
      </c>
    </row>
    <row r="125" spans="1:15">
      <c r="A125" s="593" t="s">
        <v>1683</v>
      </c>
      <c r="B125" s="594" t="s">
        <v>789</v>
      </c>
      <c r="C125" s="595" t="s">
        <v>1839</v>
      </c>
      <c r="D125" s="595"/>
      <c r="E125" s="595" t="s">
        <v>158</v>
      </c>
      <c r="F125" s="595" t="s">
        <v>1841</v>
      </c>
      <c r="G125" s="594" t="s">
        <v>1842</v>
      </c>
      <c r="H125" s="596"/>
      <c r="I125" s="596"/>
      <c r="J125" s="596">
        <v>44357</v>
      </c>
      <c r="K125" s="597">
        <v>101877</v>
      </c>
      <c r="L125" s="597">
        <v>3</v>
      </c>
      <c r="M125" s="596">
        <v>45453</v>
      </c>
      <c r="N125" s="598" t="s">
        <v>791</v>
      </c>
      <c r="O125" s="599" t="s">
        <v>277</v>
      </c>
    </row>
    <row r="126" spans="1:15">
      <c r="A126" s="587" t="s">
        <v>1683</v>
      </c>
      <c r="B126" s="588" t="s">
        <v>795</v>
      </c>
      <c r="C126" s="589" t="s">
        <v>788</v>
      </c>
      <c r="D126" s="589" t="s">
        <v>1843</v>
      </c>
      <c r="E126" s="589" t="s">
        <v>160</v>
      </c>
      <c r="F126" s="589" t="s">
        <v>1844</v>
      </c>
      <c r="G126" s="588" t="s">
        <v>792</v>
      </c>
      <c r="H126" s="590"/>
      <c r="I126" s="590"/>
      <c r="J126" s="590">
        <v>44196</v>
      </c>
      <c r="K126" s="591">
        <v>222261</v>
      </c>
      <c r="L126" s="591">
        <v>3</v>
      </c>
      <c r="M126" s="590">
        <v>45290</v>
      </c>
      <c r="N126" s="591" t="s">
        <v>791</v>
      </c>
      <c r="O126" s="592" t="s">
        <v>277</v>
      </c>
    </row>
    <row r="127" spans="1:15">
      <c r="A127" s="593" t="s">
        <v>1683</v>
      </c>
      <c r="B127" s="594" t="s">
        <v>754</v>
      </c>
      <c r="C127" s="595" t="s">
        <v>794</v>
      </c>
      <c r="D127" s="595" t="s">
        <v>1845</v>
      </c>
      <c r="E127" s="595" t="s">
        <v>153</v>
      </c>
      <c r="F127" s="595" t="s">
        <v>1846</v>
      </c>
      <c r="G127" s="594" t="s">
        <v>798</v>
      </c>
      <c r="H127" s="596"/>
      <c r="I127" s="596"/>
      <c r="J127" s="596">
        <v>44189</v>
      </c>
      <c r="K127" s="597">
        <v>61225</v>
      </c>
      <c r="L127" s="597">
        <v>3</v>
      </c>
      <c r="M127" s="596">
        <v>45283</v>
      </c>
      <c r="N127" s="598" t="s">
        <v>791</v>
      </c>
      <c r="O127" s="599" t="s">
        <v>277</v>
      </c>
    </row>
    <row r="128" spans="1:15">
      <c r="A128" s="587" t="s">
        <v>1683</v>
      </c>
      <c r="B128" s="588" t="s">
        <v>803</v>
      </c>
      <c r="C128" s="589" t="s">
        <v>3</v>
      </c>
      <c r="D128" s="589" t="s">
        <v>1847</v>
      </c>
      <c r="E128" s="589" t="s">
        <v>173</v>
      </c>
      <c r="F128" s="589" t="s">
        <v>1690</v>
      </c>
      <c r="G128" s="588" t="s">
        <v>801</v>
      </c>
      <c r="H128" s="590"/>
      <c r="I128" s="590"/>
      <c r="J128" s="590">
        <v>44179</v>
      </c>
      <c r="K128" s="591">
        <v>227434</v>
      </c>
      <c r="L128" s="591">
        <v>3</v>
      </c>
      <c r="M128" s="590">
        <v>45273</v>
      </c>
      <c r="N128" s="591" t="s">
        <v>791</v>
      </c>
      <c r="O128" s="592" t="s">
        <v>277</v>
      </c>
    </row>
    <row r="129" spans="1:15">
      <c r="A129" s="593" t="s">
        <v>1683</v>
      </c>
      <c r="B129" s="594" t="s">
        <v>334</v>
      </c>
      <c r="C129" s="595" t="s">
        <v>667</v>
      </c>
      <c r="D129" s="595" t="s">
        <v>1848</v>
      </c>
      <c r="E129" s="595" t="s">
        <v>173</v>
      </c>
      <c r="F129" s="595" t="s">
        <v>1700</v>
      </c>
      <c r="G129" s="594" t="s">
        <v>806</v>
      </c>
      <c r="H129" s="596"/>
      <c r="I129" s="596"/>
      <c r="J129" s="596">
        <v>44029</v>
      </c>
      <c r="K129" s="597">
        <v>338933</v>
      </c>
      <c r="L129" s="597">
        <v>3</v>
      </c>
      <c r="M129" s="596">
        <v>45123</v>
      </c>
      <c r="N129" s="598" t="s">
        <v>791</v>
      </c>
      <c r="O129" s="599" t="s">
        <v>808</v>
      </c>
    </row>
    <row r="130" spans="1:15">
      <c r="A130" s="587" t="s">
        <v>1683</v>
      </c>
      <c r="B130" s="588" t="s">
        <v>812</v>
      </c>
      <c r="C130" s="589" t="s">
        <v>809</v>
      </c>
      <c r="D130" s="589" t="s">
        <v>1748</v>
      </c>
      <c r="E130" s="589" t="s">
        <v>160</v>
      </c>
      <c r="F130" s="589" t="s">
        <v>1849</v>
      </c>
      <c r="G130" s="588" t="s">
        <v>1850</v>
      </c>
      <c r="H130" s="590"/>
      <c r="I130" s="590"/>
      <c r="J130" s="590">
        <v>43983</v>
      </c>
      <c r="K130" s="591">
        <v>258867</v>
      </c>
      <c r="L130" s="591">
        <v>3</v>
      </c>
      <c r="M130" s="590">
        <v>45078</v>
      </c>
      <c r="N130" s="591" t="s">
        <v>791</v>
      </c>
      <c r="O130" s="592" t="s">
        <v>277</v>
      </c>
    </row>
    <row r="131" spans="1:15">
      <c r="A131" s="593" t="s">
        <v>1683</v>
      </c>
      <c r="B131" s="594" t="s">
        <v>817</v>
      </c>
      <c r="C131" s="595" t="s">
        <v>811</v>
      </c>
      <c r="D131" s="595" t="s">
        <v>1851</v>
      </c>
      <c r="E131" s="595" t="s">
        <v>156</v>
      </c>
      <c r="F131" s="595" t="s">
        <v>1852</v>
      </c>
      <c r="G131" s="594" t="s">
        <v>814</v>
      </c>
      <c r="H131" s="596"/>
      <c r="I131" s="596"/>
      <c r="J131" s="596">
        <v>43878</v>
      </c>
      <c r="K131" s="597">
        <v>150816</v>
      </c>
      <c r="L131" s="597">
        <v>3</v>
      </c>
      <c r="M131" s="596">
        <v>44973</v>
      </c>
      <c r="N131" s="598" t="s">
        <v>813</v>
      </c>
      <c r="O131" s="599" t="s">
        <v>731</v>
      </c>
    </row>
    <row r="132" spans="1:15">
      <c r="A132" s="587" t="s">
        <v>1683</v>
      </c>
      <c r="B132" s="588" t="s">
        <v>279</v>
      </c>
      <c r="C132" s="589" t="s">
        <v>816</v>
      </c>
      <c r="D132" s="589" t="s">
        <v>1845</v>
      </c>
      <c r="E132" s="589" t="s">
        <v>160</v>
      </c>
      <c r="F132" s="589" t="s">
        <v>1849</v>
      </c>
      <c r="G132" s="588" t="s">
        <v>818</v>
      </c>
      <c r="H132" s="590"/>
      <c r="I132" s="590"/>
      <c r="J132" s="590">
        <v>43839</v>
      </c>
      <c r="K132" s="591">
        <v>89734</v>
      </c>
      <c r="L132" s="591">
        <v>3</v>
      </c>
      <c r="M132" s="590">
        <v>44934</v>
      </c>
      <c r="N132" s="591" t="s">
        <v>813</v>
      </c>
      <c r="O132" s="592" t="s">
        <v>277</v>
      </c>
    </row>
    <row r="133" spans="1:15">
      <c r="A133" s="593" t="s">
        <v>1683</v>
      </c>
      <c r="B133" s="594" t="s">
        <v>1856</v>
      </c>
      <c r="C133" s="595" t="s">
        <v>1853</v>
      </c>
      <c r="D133" s="595" t="s">
        <v>1854</v>
      </c>
      <c r="E133" s="595" t="s">
        <v>160</v>
      </c>
      <c r="F133" s="595" t="s">
        <v>1722</v>
      </c>
      <c r="G133" s="594" t="s">
        <v>1855</v>
      </c>
      <c r="H133" s="596"/>
      <c r="I133" s="596"/>
      <c r="J133" s="596">
        <v>43830</v>
      </c>
      <c r="K133" s="597">
        <v>53081</v>
      </c>
      <c r="L133" s="597">
        <v>3</v>
      </c>
      <c r="M133" s="596">
        <v>44925</v>
      </c>
      <c r="N133" s="598" t="s">
        <v>791</v>
      </c>
      <c r="O133" s="599" t="s">
        <v>277</v>
      </c>
    </row>
    <row r="134" spans="1:15">
      <c r="A134" s="587" t="s">
        <v>1683</v>
      </c>
      <c r="B134" s="588" t="s">
        <v>1860</v>
      </c>
      <c r="C134" s="589" t="s">
        <v>1439</v>
      </c>
      <c r="D134" s="589" t="s">
        <v>1857</v>
      </c>
      <c r="E134" s="589" t="s">
        <v>278</v>
      </c>
      <c r="F134" s="589" t="s">
        <v>1815</v>
      </c>
      <c r="G134" s="588" t="s">
        <v>1858</v>
      </c>
      <c r="H134" s="590"/>
      <c r="I134" s="590"/>
      <c r="J134" s="590">
        <v>43748</v>
      </c>
      <c r="K134" s="591">
        <v>222283</v>
      </c>
      <c r="L134" s="591">
        <v>3</v>
      </c>
      <c r="M134" s="590">
        <v>44843</v>
      </c>
      <c r="N134" s="591" t="s">
        <v>791</v>
      </c>
      <c r="O134" s="592" t="s">
        <v>277</v>
      </c>
    </row>
    <row r="135" spans="1:15">
      <c r="A135" s="593" t="s">
        <v>1683</v>
      </c>
      <c r="B135" s="594" t="s">
        <v>334</v>
      </c>
      <c r="C135" s="595" t="s">
        <v>1859</v>
      </c>
      <c r="D135" s="595" t="s">
        <v>1861</v>
      </c>
      <c r="E135" s="595" t="s">
        <v>160</v>
      </c>
      <c r="F135" s="595" t="s">
        <v>1722</v>
      </c>
      <c r="G135" s="594" t="s">
        <v>1862</v>
      </c>
      <c r="H135" s="596"/>
      <c r="I135" s="596"/>
      <c r="J135" s="596">
        <v>43600</v>
      </c>
      <c r="K135" s="597">
        <v>41425</v>
      </c>
      <c r="L135" s="597">
        <v>3</v>
      </c>
      <c r="M135" s="596">
        <v>44695</v>
      </c>
      <c r="N135" s="598" t="s">
        <v>791</v>
      </c>
      <c r="O135" s="599" t="s">
        <v>277</v>
      </c>
    </row>
    <row r="136" spans="1:15">
      <c r="A136" s="587" t="s">
        <v>1683</v>
      </c>
      <c r="B136" s="588" t="s">
        <v>726</v>
      </c>
      <c r="C136" s="589" t="s">
        <v>809</v>
      </c>
      <c r="D136" s="589" t="s">
        <v>1748</v>
      </c>
      <c r="E136" s="589" t="s">
        <v>160</v>
      </c>
      <c r="F136" s="589" t="s">
        <v>1849</v>
      </c>
      <c r="G136" s="588" t="s">
        <v>1863</v>
      </c>
      <c r="H136" s="590"/>
      <c r="I136" s="590"/>
      <c r="J136" s="590">
        <v>42857</v>
      </c>
      <c r="K136" s="591">
        <v>258096</v>
      </c>
      <c r="L136" s="591">
        <v>3</v>
      </c>
      <c r="M136" s="590">
        <v>44683</v>
      </c>
      <c r="N136" s="591" t="s">
        <v>813</v>
      </c>
      <c r="O136" s="592" t="s">
        <v>277</v>
      </c>
    </row>
    <row r="137" spans="1:15">
      <c r="A137" s="593" t="s">
        <v>1864</v>
      </c>
      <c r="B137" s="594" t="s">
        <v>723</v>
      </c>
      <c r="C137" s="595" t="s">
        <v>26</v>
      </c>
      <c r="D137" s="595" t="s">
        <v>1748</v>
      </c>
      <c r="E137" s="595" t="s">
        <v>153</v>
      </c>
      <c r="F137" s="595"/>
      <c r="G137" s="594" t="s">
        <v>727</v>
      </c>
      <c r="H137" s="596"/>
      <c r="I137" s="596"/>
      <c r="J137" s="596">
        <v>43881</v>
      </c>
      <c r="K137" s="597">
        <v>288224</v>
      </c>
      <c r="L137" s="597">
        <v>2</v>
      </c>
      <c r="M137" s="596">
        <v>44611</v>
      </c>
      <c r="N137" s="598" t="s">
        <v>714</v>
      </c>
      <c r="O137" s="599" t="s">
        <v>277</v>
      </c>
    </row>
    <row r="138" spans="1:15">
      <c r="A138" s="587" t="s">
        <v>1864</v>
      </c>
      <c r="B138" s="588" t="s">
        <v>721</v>
      </c>
      <c r="C138" s="589" t="s">
        <v>722</v>
      </c>
      <c r="D138" s="589" t="s">
        <v>1865</v>
      </c>
      <c r="E138" s="589" t="s">
        <v>713</v>
      </c>
      <c r="F138" s="589"/>
      <c r="G138" s="588" t="s">
        <v>724</v>
      </c>
      <c r="H138" s="590"/>
      <c r="I138" s="590"/>
      <c r="J138" s="590">
        <v>43938</v>
      </c>
      <c r="K138" s="591">
        <v>100000</v>
      </c>
      <c r="L138" s="591">
        <v>2</v>
      </c>
      <c r="M138" s="590">
        <v>44667</v>
      </c>
      <c r="N138" s="591" t="s">
        <v>714</v>
      </c>
      <c r="O138" s="592" t="s">
        <v>277</v>
      </c>
    </row>
    <row r="139" spans="1:15">
      <c r="A139" s="593" t="s">
        <v>1864</v>
      </c>
      <c r="B139" s="594" t="s">
        <v>785</v>
      </c>
      <c r="C139" s="595" t="s">
        <v>720</v>
      </c>
      <c r="D139" s="595" t="s">
        <v>1728</v>
      </c>
      <c r="E139" s="595" t="s">
        <v>157</v>
      </c>
      <c r="F139" s="595"/>
      <c r="G139" s="594" t="s">
        <v>630</v>
      </c>
      <c r="H139" s="596"/>
      <c r="I139" s="596"/>
      <c r="J139" s="596">
        <v>43955</v>
      </c>
      <c r="K139" s="597">
        <v>101289</v>
      </c>
      <c r="L139" s="597"/>
      <c r="M139" s="596">
        <v>44685</v>
      </c>
      <c r="N139" s="598" t="s">
        <v>714</v>
      </c>
      <c r="O139" s="599" t="s">
        <v>277</v>
      </c>
    </row>
    <row r="140" spans="1:15">
      <c r="A140" s="587" t="s">
        <v>1864</v>
      </c>
      <c r="B140" s="588" t="s">
        <v>717</v>
      </c>
      <c r="C140" s="589" t="s">
        <v>276</v>
      </c>
      <c r="D140" s="589" t="s">
        <v>1866</v>
      </c>
      <c r="E140" s="589" t="s">
        <v>160</v>
      </c>
      <c r="F140" s="589"/>
      <c r="G140" s="588" t="s">
        <v>786</v>
      </c>
      <c r="H140" s="590"/>
      <c r="I140" s="590"/>
      <c r="J140" s="590">
        <v>44014</v>
      </c>
      <c r="K140" s="591">
        <v>150000</v>
      </c>
      <c r="L140" s="591">
        <v>2</v>
      </c>
      <c r="M140" s="590">
        <v>44743</v>
      </c>
      <c r="N140" s="591" t="s">
        <v>778</v>
      </c>
      <c r="O140" s="592" t="s">
        <v>277</v>
      </c>
    </row>
    <row r="141" spans="1:15">
      <c r="A141" s="593" t="s">
        <v>1864</v>
      </c>
      <c r="B141" s="594" t="s">
        <v>712</v>
      </c>
      <c r="C141" s="595" t="s">
        <v>716</v>
      </c>
      <c r="D141" s="595" t="s">
        <v>1867</v>
      </c>
      <c r="E141" s="595" t="s">
        <v>718</v>
      </c>
      <c r="F141" s="595"/>
      <c r="G141" s="594" t="s">
        <v>719</v>
      </c>
      <c r="H141" s="596"/>
      <c r="I141" s="596"/>
      <c r="J141" s="596">
        <v>44019</v>
      </c>
      <c r="K141" s="597">
        <v>115223</v>
      </c>
      <c r="L141" s="597">
        <v>2</v>
      </c>
      <c r="M141" s="596">
        <v>44748</v>
      </c>
      <c r="N141" s="598" t="s">
        <v>714</v>
      </c>
      <c r="O141" s="599" t="s">
        <v>277</v>
      </c>
    </row>
    <row r="142" spans="1:15">
      <c r="A142" s="587" t="s">
        <v>1864</v>
      </c>
      <c r="B142" s="588" t="s">
        <v>782</v>
      </c>
      <c r="C142" s="589" t="s">
        <v>696</v>
      </c>
      <c r="D142" s="589" t="s">
        <v>1868</v>
      </c>
      <c r="E142" s="589" t="s">
        <v>713</v>
      </c>
      <c r="F142" s="589"/>
      <c r="G142" s="588" t="s">
        <v>715</v>
      </c>
      <c r="H142" s="590"/>
      <c r="I142" s="590"/>
      <c r="J142" s="590">
        <v>44048</v>
      </c>
      <c r="K142" s="591">
        <v>100125</v>
      </c>
      <c r="L142" s="591">
        <v>2</v>
      </c>
      <c r="M142" s="590">
        <v>44777</v>
      </c>
      <c r="N142" s="591" t="s">
        <v>714</v>
      </c>
      <c r="O142" s="592" t="s">
        <v>277</v>
      </c>
    </row>
    <row r="143" spans="1:15">
      <c r="A143" s="593" t="s">
        <v>1864</v>
      </c>
      <c r="B143" s="594" t="s">
        <v>776</v>
      </c>
      <c r="C143" s="595" t="s">
        <v>781</v>
      </c>
      <c r="D143" s="595" t="s">
        <v>1819</v>
      </c>
      <c r="E143" s="595"/>
      <c r="F143" s="595"/>
      <c r="G143" s="594" t="s">
        <v>783</v>
      </c>
      <c r="H143" s="596"/>
      <c r="I143" s="596"/>
      <c r="J143" s="596">
        <v>44117</v>
      </c>
      <c r="K143" s="597">
        <v>188717</v>
      </c>
      <c r="L143" s="597">
        <v>2</v>
      </c>
      <c r="M143" s="596">
        <v>44846</v>
      </c>
      <c r="N143" s="598" t="s">
        <v>778</v>
      </c>
      <c r="O143" s="599" t="s">
        <v>277</v>
      </c>
    </row>
    <row r="144" spans="1:15">
      <c r="A144" s="587" t="s">
        <v>1864</v>
      </c>
      <c r="B144" s="588" t="s">
        <v>1869</v>
      </c>
      <c r="C144" s="589" t="s">
        <v>775</v>
      </c>
      <c r="D144" s="589" t="s">
        <v>1761</v>
      </c>
      <c r="E144" s="589" t="s">
        <v>160</v>
      </c>
      <c r="F144" s="589"/>
      <c r="G144" s="588" t="s">
        <v>779</v>
      </c>
      <c r="H144" s="590"/>
      <c r="I144" s="590"/>
      <c r="J144" s="590">
        <v>44160</v>
      </c>
      <c r="K144" s="591">
        <v>234686</v>
      </c>
      <c r="L144" s="591">
        <v>2</v>
      </c>
      <c r="M144" s="590">
        <v>44889</v>
      </c>
      <c r="N144" s="591" t="s">
        <v>778</v>
      </c>
      <c r="O144" s="592" t="s">
        <v>277</v>
      </c>
    </row>
    <row r="145" spans="1:15">
      <c r="A145" s="593" t="s">
        <v>1864</v>
      </c>
      <c r="B145" s="594" t="s">
        <v>1871</v>
      </c>
      <c r="C145" s="595" t="s">
        <v>7</v>
      </c>
      <c r="D145" s="595" t="s">
        <v>1711</v>
      </c>
      <c r="E145" s="595" t="s">
        <v>1704</v>
      </c>
      <c r="F145" s="595"/>
      <c r="G145" s="594" t="s">
        <v>1870</v>
      </c>
      <c r="H145" s="596"/>
      <c r="I145" s="596"/>
      <c r="J145" s="596">
        <v>44211</v>
      </c>
      <c r="K145" s="597">
        <v>21754</v>
      </c>
      <c r="L145" s="597">
        <v>2</v>
      </c>
      <c r="M145" s="596">
        <v>44940</v>
      </c>
      <c r="N145" s="598" t="s">
        <v>778</v>
      </c>
      <c r="O145" s="599" t="s">
        <v>277</v>
      </c>
    </row>
    <row r="146" spans="1:15">
      <c r="A146" s="587" t="s">
        <v>1864</v>
      </c>
      <c r="B146" s="588" t="s">
        <v>777</v>
      </c>
      <c r="C146" s="589" t="s">
        <v>716</v>
      </c>
      <c r="D146" s="589" t="s">
        <v>1867</v>
      </c>
      <c r="E146" s="589" t="s">
        <v>1704</v>
      </c>
      <c r="F146" s="589"/>
      <c r="G146" s="588" t="s">
        <v>607</v>
      </c>
      <c r="H146" s="590"/>
      <c r="I146" s="590"/>
      <c r="J146" s="590">
        <v>44211</v>
      </c>
      <c r="K146" s="591">
        <v>148311</v>
      </c>
      <c r="L146" s="591">
        <v>2</v>
      </c>
      <c r="M146" s="590">
        <v>44940</v>
      </c>
      <c r="N146" s="591" t="s">
        <v>778</v>
      </c>
      <c r="O146" s="592" t="s">
        <v>277</v>
      </c>
    </row>
    <row r="147" spans="1:15">
      <c r="A147" s="593" t="s">
        <v>1864</v>
      </c>
      <c r="B147" s="594" t="s">
        <v>1873</v>
      </c>
      <c r="C147" s="595" t="s">
        <v>1422</v>
      </c>
      <c r="D147" s="595" t="s">
        <v>1872</v>
      </c>
      <c r="E147" s="595" t="s">
        <v>160</v>
      </c>
      <c r="F147" s="595"/>
      <c r="G147" s="594" t="s">
        <v>632</v>
      </c>
      <c r="H147" s="596"/>
      <c r="I147" s="596"/>
      <c r="J147" s="596">
        <v>44211</v>
      </c>
      <c r="K147" s="597">
        <v>293998</v>
      </c>
      <c r="L147" s="597">
        <v>2</v>
      </c>
      <c r="M147" s="596">
        <v>44940</v>
      </c>
      <c r="N147" s="598" t="s">
        <v>778</v>
      </c>
      <c r="O147" s="599" t="s">
        <v>277</v>
      </c>
    </row>
    <row r="148" spans="1:15">
      <c r="A148" s="587" t="s">
        <v>1864</v>
      </c>
      <c r="B148" s="588" t="s">
        <v>1875</v>
      </c>
      <c r="C148" s="589" t="s">
        <v>276</v>
      </c>
      <c r="D148" s="589" t="s">
        <v>1866</v>
      </c>
      <c r="E148" s="589" t="s">
        <v>155</v>
      </c>
      <c r="F148" s="589"/>
      <c r="G148" s="588" t="s">
        <v>1874</v>
      </c>
      <c r="H148" s="590"/>
      <c r="I148" s="590"/>
      <c r="J148" s="590">
        <v>44246</v>
      </c>
      <c r="K148" s="591">
        <v>220039</v>
      </c>
      <c r="L148" s="591">
        <v>2</v>
      </c>
      <c r="M148" s="590">
        <v>44975</v>
      </c>
      <c r="N148" s="591" t="s">
        <v>778</v>
      </c>
      <c r="O148" s="592" t="s">
        <v>277</v>
      </c>
    </row>
    <row r="149" spans="1:15">
      <c r="A149" s="593" t="s">
        <v>1864</v>
      </c>
      <c r="B149" s="594" t="s">
        <v>1878</v>
      </c>
      <c r="C149" s="595" t="s">
        <v>1425</v>
      </c>
      <c r="D149" s="595" t="s">
        <v>1876</v>
      </c>
      <c r="E149" s="595" t="s">
        <v>1704</v>
      </c>
      <c r="F149" s="595"/>
      <c r="G149" s="594" t="s">
        <v>629</v>
      </c>
      <c r="H149" s="596"/>
      <c r="I149" s="596"/>
      <c r="J149" s="596">
        <v>44301</v>
      </c>
      <c r="K149" s="597">
        <v>30375</v>
      </c>
      <c r="L149" s="597">
        <v>2</v>
      </c>
      <c r="M149" s="596">
        <v>45030</v>
      </c>
      <c r="N149" s="598" t="s">
        <v>714</v>
      </c>
      <c r="O149" s="599" t="s">
        <v>277</v>
      </c>
    </row>
    <row r="150" spans="1:15">
      <c r="A150" s="587" t="s">
        <v>1864</v>
      </c>
      <c r="B150" s="588" t="s">
        <v>1881</v>
      </c>
      <c r="C150" s="589" t="s">
        <v>1877</v>
      </c>
      <c r="D150" s="589" t="s">
        <v>1879</v>
      </c>
      <c r="E150" s="589" t="s">
        <v>153</v>
      </c>
      <c r="F150" s="589"/>
      <c r="G150" s="588" t="s">
        <v>1880</v>
      </c>
      <c r="H150" s="590"/>
      <c r="I150" s="590"/>
      <c r="J150" s="590">
        <v>44309</v>
      </c>
      <c r="K150" s="591">
        <v>43904</v>
      </c>
      <c r="L150" s="591"/>
      <c r="M150" s="590">
        <v>45038</v>
      </c>
      <c r="N150" s="591" t="s">
        <v>778</v>
      </c>
      <c r="O150" s="592" t="s">
        <v>277</v>
      </c>
    </row>
    <row r="151" spans="1:15">
      <c r="A151" s="593" t="s">
        <v>1864</v>
      </c>
      <c r="B151" s="594" t="s">
        <v>1883</v>
      </c>
      <c r="C151" s="595" t="s">
        <v>26</v>
      </c>
      <c r="D151" s="595" t="s">
        <v>1748</v>
      </c>
      <c r="E151" s="595" t="s">
        <v>156</v>
      </c>
      <c r="F151" s="595"/>
      <c r="G151" s="594" t="s">
        <v>1882</v>
      </c>
      <c r="H151" s="596"/>
      <c r="I151" s="596"/>
      <c r="J151" s="596">
        <v>44313</v>
      </c>
      <c r="K151" s="597">
        <v>26126</v>
      </c>
      <c r="L151" s="597">
        <v>2</v>
      </c>
      <c r="M151" s="596">
        <v>45042</v>
      </c>
      <c r="N151" s="598" t="s">
        <v>714</v>
      </c>
      <c r="O151" s="599" t="s">
        <v>277</v>
      </c>
    </row>
    <row r="152" spans="1:15">
      <c r="A152" s="587" t="s">
        <v>1864</v>
      </c>
      <c r="B152" s="588" t="s">
        <v>1692</v>
      </c>
      <c r="C152" s="589" t="s">
        <v>1435</v>
      </c>
      <c r="D152" s="589" t="s">
        <v>1884</v>
      </c>
      <c r="E152" s="589" t="s">
        <v>155</v>
      </c>
      <c r="F152" s="589"/>
      <c r="G152" s="588" t="s">
        <v>1885</v>
      </c>
      <c r="H152" s="590"/>
      <c r="I152" s="590"/>
      <c r="J152" s="590">
        <v>44354</v>
      </c>
      <c r="K152" s="591">
        <v>20900</v>
      </c>
      <c r="L152" s="591">
        <v>2</v>
      </c>
      <c r="M152" s="590">
        <v>45084</v>
      </c>
      <c r="N152" s="591" t="s">
        <v>778</v>
      </c>
      <c r="O152" s="592" t="s">
        <v>277</v>
      </c>
    </row>
    <row r="153" spans="1:15">
      <c r="A153" s="593" t="s">
        <v>1864</v>
      </c>
      <c r="B153" s="594" t="s">
        <v>1888</v>
      </c>
      <c r="C153" s="595" t="s">
        <v>1433</v>
      </c>
      <c r="D153" s="595" t="s">
        <v>1886</v>
      </c>
      <c r="E153" s="595" t="s">
        <v>155</v>
      </c>
      <c r="F153" s="595"/>
      <c r="G153" s="594" t="s">
        <v>1887</v>
      </c>
      <c r="H153" s="596"/>
      <c r="I153" s="596"/>
      <c r="J153" s="596">
        <v>44382</v>
      </c>
      <c r="K153" s="597">
        <v>978290</v>
      </c>
      <c r="L153" s="597">
        <v>2</v>
      </c>
      <c r="M153" s="596">
        <v>45111</v>
      </c>
      <c r="N153" s="598" t="s">
        <v>778</v>
      </c>
      <c r="O153" s="599" t="s">
        <v>277</v>
      </c>
    </row>
    <row r="154" spans="1:15">
      <c r="A154" s="587" t="s">
        <v>1864</v>
      </c>
      <c r="B154" s="588" t="s">
        <v>1881</v>
      </c>
      <c r="C154" s="589" t="s">
        <v>716</v>
      </c>
      <c r="D154" s="589" t="s">
        <v>1867</v>
      </c>
      <c r="E154" s="589" t="s">
        <v>157</v>
      </c>
      <c r="F154" s="589"/>
      <c r="G154" s="588" t="s">
        <v>535</v>
      </c>
      <c r="H154" s="590"/>
      <c r="I154" s="590"/>
      <c r="J154" s="590">
        <v>44398</v>
      </c>
      <c r="K154" s="591">
        <v>166325</v>
      </c>
      <c r="L154" s="591">
        <v>2</v>
      </c>
      <c r="M154" s="590">
        <v>45127</v>
      </c>
      <c r="N154" s="591" t="s">
        <v>778</v>
      </c>
      <c r="O154" s="592" t="s">
        <v>277</v>
      </c>
    </row>
    <row r="155" spans="1:15">
      <c r="A155" s="593" t="s">
        <v>1864</v>
      </c>
      <c r="B155" s="594" t="s">
        <v>1891</v>
      </c>
      <c r="C155" s="595" t="s">
        <v>1889</v>
      </c>
      <c r="D155" s="595" t="s">
        <v>1865</v>
      </c>
      <c r="E155" s="595" t="s">
        <v>713</v>
      </c>
      <c r="F155" s="595"/>
      <c r="G155" s="594" t="s">
        <v>1890</v>
      </c>
      <c r="H155" s="596"/>
      <c r="I155" s="596"/>
      <c r="J155" s="596">
        <v>44412</v>
      </c>
      <c r="K155" s="597">
        <v>55896</v>
      </c>
      <c r="L155" s="597">
        <v>2</v>
      </c>
      <c r="M155" s="596">
        <v>45141</v>
      </c>
      <c r="N155" s="598" t="s">
        <v>714</v>
      </c>
      <c r="O155" s="599" t="s">
        <v>277</v>
      </c>
    </row>
    <row r="156" spans="1:15">
      <c r="A156" s="587" t="s">
        <v>1864</v>
      </c>
      <c r="B156" s="588" t="s">
        <v>723</v>
      </c>
      <c r="C156" s="589" t="s">
        <v>655</v>
      </c>
      <c r="D156" s="589" t="s">
        <v>1892</v>
      </c>
      <c r="E156" s="589" t="s">
        <v>156</v>
      </c>
      <c r="F156" s="589"/>
      <c r="G156" s="588" t="s">
        <v>1893</v>
      </c>
      <c r="H156" s="590"/>
      <c r="I156" s="590"/>
      <c r="J156" s="590">
        <v>44459</v>
      </c>
      <c r="K156" s="591">
        <v>114488</v>
      </c>
      <c r="L156" s="591">
        <v>2</v>
      </c>
      <c r="M156" s="590">
        <v>45188</v>
      </c>
      <c r="N156" s="591" t="s">
        <v>778</v>
      </c>
      <c r="O156" s="592" t="s">
        <v>277</v>
      </c>
    </row>
    <row r="157" spans="1:15">
      <c r="A157" s="593" t="s">
        <v>1864</v>
      </c>
      <c r="B157" s="594" t="s">
        <v>1895</v>
      </c>
      <c r="C157" s="595" t="s">
        <v>696</v>
      </c>
      <c r="D157" s="595" t="s">
        <v>1868</v>
      </c>
      <c r="E157" s="595" t="s">
        <v>713</v>
      </c>
      <c r="F157" s="595"/>
      <c r="G157" s="594" t="s">
        <v>1894</v>
      </c>
      <c r="H157" s="596"/>
      <c r="I157" s="596"/>
      <c r="J157" s="596">
        <v>44477</v>
      </c>
      <c r="K157" s="597">
        <v>62039</v>
      </c>
      <c r="L157" s="597">
        <v>1</v>
      </c>
      <c r="M157" s="596">
        <v>44841</v>
      </c>
      <c r="N157" s="598" t="s">
        <v>778</v>
      </c>
      <c r="O157" s="599" t="s">
        <v>277</v>
      </c>
    </row>
    <row r="158" spans="1:15">
      <c r="A158" s="587" t="s">
        <v>1864</v>
      </c>
      <c r="B158" s="588" t="s">
        <v>1898</v>
      </c>
      <c r="C158" s="589" t="s">
        <v>1429</v>
      </c>
      <c r="D158" s="589" t="s">
        <v>1896</v>
      </c>
      <c r="E158" s="589" t="s">
        <v>153</v>
      </c>
      <c r="F158" s="589"/>
      <c r="G158" s="588" t="s">
        <v>1897</v>
      </c>
      <c r="H158" s="590"/>
      <c r="I158" s="590"/>
      <c r="J158" s="590">
        <v>44496</v>
      </c>
      <c r="K158" s="591">
        <v>82006</v>
      </c>
      <c r="L158" s="591">
        <v>2</v>
      </c>
      <c r="M158" s="590">
        <v>45225</v>
      </c>
      <c r="N158" s="591" t="s">
        <v>714</v>
      </c>
      <c r="O158" s="592" t="s">
        <v>277</v>
      </c>
    </row>
    <row r="159" spans="1:15">
      <c r="A159" s="593" t="s">
        <v>1864</v>
      </c>
      <c r="B159" s="594"/>
      <c r="C159" s="595" t="s">
        <v>1432</v>
      </c>
      <c r="D159" s="595" t="s">
        <v>1899</v>
      </c>
      <c r="E159" s="595" t="s">
        <v>158</v>
      </c>
      <c r="F159" s="595"/>
      <c r="G159" s="594" t="s">
        <v>1900</v>
      </c>
      <c r="H159" s="596"/>
      <c r="I159" s="596"/>
      <c r="J159" s="596">
        <v>44524</v>
      </c>
      <c r="K159" s="597">
        <v>82006</v>
      </c>
      <c r="L159" s="597">
        <v>2</v>
      </c>
      <c r="M159" s="596">
        <v>45253</v>
      </c>
      <c r="N159" s="598" t="s">
        <v>714</v>
      </c>
      <c r="O159" s="599" t="s">
        <v>277</v>
      </c>
    </row>
    <row r="160" spans="1:15">
      <c r="B160" s="595"/>
    </row>
  </sheetData>
  <autoFilter ref="A1:O74" xr:uid="{69011EC9-AE0A-4070-B5FE-9BC3340D68A8}"/>
  <conditionalFormatting sqref="G1:G159">
    <cfRule type="duplicateValues" dxfId="3"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8180-2F3A-4AD9-AC47-D16928D288F7}">
  <sheetPr codeName="Feuil7"/>
  <dimension ref="D5"/>
  <sheetViews>
    <sheetView zoomScale="79" workbookViewId="0">
      <selection activeCell="K36" sqref="K36"/>
    </sheetView>
  </sheetViews>
  <sheetFormatPr baseColWidth="10" defaultRowHeight="15"/>
  <sheetData>
    <row r="5" spans="4:4" ht="28">
      <c r="D5" s="2"/>
    </row>
  </sheetData>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DEB4-A24A-4B68-B688-9319C2AAA7B8}">
  <sheetPr codeName="Feuil8"/>
  <dimension ref="A1:K68"/>
  <sheetViews>
    <sheetView topLeftCell="A17" zoomScale="85" zoomScaleNormal="85" workbookViewId="0">
      <selection activeCell="E19" sqref="E19:E43"/>
    </sheetView>
  </sheetViews>
  <sheetFormatPr baseColWidth="10" defaultRowHeight="15"/>
  <cols>
    <col min="1" max="1" width="11.5" style="447"/>
    <col min="2" max="2" width="42" bestFit="1" customWidth="1"/>
    <col min="3" max="3" width="21.1640625" bestFit="1" customWidth="1"/>
    <col min="4" max="4" width="11" bestFit="1" customWidth="1"/>
    <col min="5" max="5" width="12.83203125" bestFit="1" customWidth="1"/>
    <col min="6" max="6" width="18.83203125" bestFit="1" customWidth="1"/>
    <col min="7" max="7" width="50.6640625" bestFit="1" customWidth="1"/>
    <col min="8" max="8" width="33.83203125" bestFit="1" customWidth="1"/>
    <col min="9" max="9" width="18.83203125" bestFit="1" customWidth="1"/>
  </cols>
  <sheetData>
    <row r="1" spans="1:9">
      <c r="A1" s="477" t="s">
        <v>643</v>
      </c>
      <c r="B1" s="387"/>
      <c r="C1" s="387"/>
      <c r="D1" s="387"/>
      <c r="E1" s="387"/>
      <c r="F1" s="387"/>
      <c r="G1" s="387"/>
      <c r="H1" s="387"/>
    </row>
    <row r="3" spans="1:9">
      <c r="A3" s="1126" t="s">
        <v>10</v>
      </c>
      <c r="B3" s="1129" t="s">
        <v>432</v>
      </c>
      <c r="C3" s="1129" t="s">
        <v>434</v>
      </c>
      <c r="D3" s="1122" t="s">
        <v>409</v>
      </c>
      <c r="E3" s="1123"/>
      <c r="F3" s="1124"/>
      <c r="G3" s="1122" t="s">
        <v>635</v>
      </c>
      <c r="H3" s="1123"/>
      <c r="I3" s="1124"/>
    </row>
    <row r="4" spans="1:9" ht="16" thickBot="1">
      <c r="A4" s="1127"/>
      <c r="B4" s="1129"/>
      <c r="C4" s="1129"/>
      <c r="D4" s="478" t="s">
        <v>424</v>
      </c>
      <c r="E4" s="478" t="s">
        <v>435</v>
      </c>
      <c r="F4" s="478" t="s">
        <v>436</v>
      </c>
      <c r="G4" s="478" t="s">
        <v>425</v>
      </c>
      <c r="H4" s="478" t="s">
        <v>1461</v>
      </c>
      <c r="I4" s="478" t="s">
        <v>436</v>
      </c>
    </row>
    <row r="5" spans="1:9" s="446" customFormat="1" ht="28">
      <c r="A5" s="1125" t="s">
        <v>639</v>
      </c>
      <c r="B5" s="449" t="s">
        <v>1462</v>
      </c>
      <c r="C5" s="449" t="s">
        <v>173</v>
      </c>
      <c r="D5" s="450">
        <v>44369</v>
      </c>
      <c r="E5" s="451">
        <v>13984726</v>
      </c>
      <c r="F5" s="450" t="s">
        <v>1463</v>
      </c>
      <c r="G5" s="452" t="s">
        <v>1464</v>
      </c>
      <c r="H5" s="453"/>
      <c r="I5" s="453"/>
    </row>
    <row r="6" spans="1:9" s="446" customFormat="1">
      <c r="A6" s="1125"/>
      <c r="B6" s="449" t="s">
        <v>1465</v>
      </c>
      <c r="C6" s="449" t="s">
        <v>173</v>
      </c>
      <c r="D6" s="450">
        <v>44458</v>
      </c>
      <c r="E6" s="454">
        <v>441740</v>
      </c>
      <c r="F6" s="450" t="s">
        <v>1463</v>
      </c>
      <c r="G6" s="449" t="s">
        <v>1466</v>
      </c>
      <c r="H6" s="453"/>
      <c r="I6" s="453"/>
    </row>
    <row r="7" spans="1:9" s="446" customFormat="1">
      <c r="A7" s="1125"/>
      <c r="B7" s="449" t="s">
        <v>1467</v>
      </c>
      <c r="C7" s="449" t="s">
        <v>1468</v>
      </c>
      <c r="D7" s="450">
        <v>44532</v>
      </c>
      <c r="E7" s="454">
        <v>400000</v>
      </c>
      <c r="F7" s="450" t="s">
        <v>1463</v>
      </c>
      <c r="G7" s="449" t="s">
        <v>1469</v>
      </c>
      <c r="H7" s="453"/>
      <c r="I7" s="453"/>
    </row>
    <row r="8" spans="1:9" s="446" customFormat="1">
      <c r="A8" s="1125"/>
      <c r="B8" s="449" t="s">
        <v>1470</v>
      </c>
      <c r="C8" s="449" t="s">
        <v>713</v>
      </c>
      <c r="D8" s="450">
        <v>44252</v>
      </c>
      <c r="E8" s="454">
        <v>1000000</v>
      </c>
      <c r="F8" s="450" t="s">
        <v>1463</v>
      </c>
      <c r="G8" s="449" t="s">
        <v>1471</v>
      </c>
      <c r="H8" s="453"/>
      <c r="I8" s="453"/>
    </row>
    <row r="9" spans="1:9" s="446" customFormat="1">
      <c r="A9" s="1125"/>
      <c r="B9" s="449" t="s">
        <v>1472</v>
      </c>
      <c r="C9" s="449" t="s">
        <v>173</v>
      </c>
      <c r="D9" s="450"/>
      <c r="E9" s="451">
        <v>5992435</v>
      </c>
      <c r="F9" s="450" t="s">
        <v>1463</v>
      </c>
      <c r="G9" s="452" t="s">
        <v>1473</v>
      </c>
      <c r="H9" s="453"/>
      <c r="I9" s="453"/>
    </row>
    <row r="10" spans="1:9" s="446" customFormat="1">
      <c r="A10" s="1125"/>
      <c r="B10" s="449" t="s">
        <v>1474</v>
      </c>
      <c r="C10" s="449" t="s">
        <v>173</v>
      </c>
      <c r="D10" s="450">
        <v>44489</v>
      </c>
      <c r="E10" s="451">
        <v>2800130</v>
      </c>
      <c r="F10" s="450" t="s">
        <v>1463</v>
      </c>
      <c r="G10" s="452" t="s">
        <v>1475</v>
      </c>
      <c r="H10" s="453"/>
      <c r="I10" s="453"/>
    </row>
    <row r="11" spans="1:9" s="446" customFormat="1">
      <c r="A11" s="1125"/>
      <c r="B11" s="449" t="s">
        <v>1476</v>
      </c>
      <c r="C11" s="449" t="s">
        <v>173</v>
      </c>
      <c r="D11" s="450">
        <v>43916</v>
      </c>
      <c r="E11" s="455">
        <v>1830135</v>
      </c>
      <c r="F11" s="450" t="s">
        <v>1463</v>
      </c>
      <c r="G11" s="449" t="s">
        <v>1477</v>
      </c>
      <c r="H11" s="453"/>
      <c r="I11" s="453"/>
    </row>
    <row r="12" spans="1:9" s="446" customFormat="1">
      <c r="A12" s="1125"/>
      <c r="B12" s="449" t="s">
        <v>636</v>
      </c>
      <c r="C12" s="449" t="s">
        <v>173</v>
      </c>
      <c r="D12" s="450">
        <v>44495</v>
      </c>
      <c r="E12" s="451">
        <v>19920000</v>
      </c>
      <c r="F12" s="450" t="s">
        <v>1463</v>
      </c>
      <c r="G12" s="452" t="s">
        <v>637</v>
      </c>
      <c r="H12" s="453"/>
      <c r="I12" s="453"/>
    </row>
    <row r="13" spans="1:9" s="446" customFormat="1" ht="28">
      <c r="A13" s="1125"/>
      <c r="B13" s="449" t="s">
        <v>1478</v>
      </c>
      <c r="C13" s="449" t="s">
        <v>173</v>
      </c>
      <c r="D13" s="450"/>
      <c r="E13" s="451">
        <v>51250370</v>
      </c>
      <c r="F13" s="450" t="s">
        <v>1463</v>
      </c>
      <c r="G13" s="452" t="s">
        <v>638</v>
      </c>
      <c r="H13" s="453"/>
      <c r="I13" s="453"/>
    </row>
    <row r="14" spans="1:9" s="446" customFormat="1">
      <c r="A14" s="448"/>
      <c r="B14" s="449"/>
      <c r="C14" s="449"/>
      <c r="D14" s="450"/>
      <c r="E14" s="451"/>
      <c r="F14" s="450"/>
      <c r="G14" s="452"/>
      <c r="H14" s="453"/>
      <c r="I14" s="453"/>
    </row>
    <row r="15" spans="1:9" ht="71">
      <c r="A15" s="1128" t="s">
        <v>16</v>
      </c>
      <c r="B15" s="456" t="s">
        <v>426</v>
      </c>
      <c r="C15" s="456" t="s">
        <v>427</v>
      </c>
      <c r="D15" s="456" t="s">
        <v>428</v>
      </c>
      <c r="E15" s="457"/>
      <c r="F15" s="457"/>
      <c r="G15" s="458" t="s">
        <v>1479</v>
      </c>
      <c r="H15" s="459">
        <v>207447149</v>
      </c>
      <c r="I15" s="460" t="s">
        <v>1480</v>
      </c>
    </row>
    <row r="16" spans="1:9" ht="71">
      <c r="A16" s="1128"/>
      <c r="B16" s="461" t="s">
        <v>429</v>
      </c>
      <c r="C16" s="458" t="s">
        <v>1481</v>
      </c>
      <c r="D16" s="458" t="s">
        <v>1482</v>
      </c>
      <c r="E16" s="457"/>
      <c r="F16" s="457"/>
      <c r="G16" s="458" t="s">
        <v>1483</v>
      </c>
      <c r="H16" s="462">
        <v>242293125</v>
      </c>
      <c r="I16" s="460" t="s">
        <v>1480</v>
      </c>
    </row>
    <row r="17" spans="1:9" ht="29">
      <c r="A17" s="1125" t="s">
        <v>642</v>
      </c>
      <c r="B17" s="463" t="s">
        <v>1484</v>
      </c>
      <c r="C17" s="464" t="s">
        <v>155</v>
      </c>
      <c r="D17" s="465">
        <v>44238</v>
      </c>
      <c r="E17" s="466">
        <v>200000</v>
      </c>
      <c r="F17" s="467" t="s">
        <v>1463</v>
      </c>
      <c r="G17" s="468" t="s">
        <v>1485</v>
      </c>
      <c r="H17" s="469"/>
      <c r="I17" s="469"/>
    </row>
    <row r="18" spans="1:9" ht="29">
      <c r="A18" s="1125"/>
      <c r="B18" s="463" t="s">
        <v>1486</v>
      </c>
      <c r="C18" s="464" t="s">
        <v>155</v>
      </c>
      <c r="D18" s="465">
        <v>44205</v>
      </c>
      <c r="E18" s="466">
        <v>600000</v>
      </c>
      <c r="F18" s="467" t="s">
        <v>1463</v>
      </c>
      <c r="G18" s="468" t="s">
        <v>1487</v>
      </c>
      <c r="H18" s="469"/>
      <c r="I18" s="469"/>
    </row>
    <row r="19" spans="1:9">
      <c r="A19" s="1128" t="s">
        <v>20</v>
      </c>
      <c r="B19" s="470" t="s">
        <v>453</v>
      </c>
      <c r="C19" s="471" t="s">
        <v>454</v>
      </c>
      <c r="D19" s="472">
        <v>44229</v>
      </c>
      <c r="E19" s="473">
        <v>2292000</v>
      </c>
      <c r="F19" s="474" t="s">
        <v>315</v>
      </c>
      <c r="G19" s="475" t="s">
        <v>1488</v>
      </c>
      <c r="H19" s="476"/>
      <c r="I19" s="476"/>
    </row>
    <row r="20" spans="1:9">
      <c r="A20" s="1128"/>
      <c r="B20" s="470" t="s">
        <v>453</v>
      </c>
      <c r="C20" s="471" t="s">
        <v>454</v>
      </c>
      <c r="D20" s="472">
        <v>44255</v>
      </c>
      <c r="E20" s="473">
        <v>114000</v>
      </c>
      <c r="F20" s="474" t="s">
        <v>315</v>
      </c>
      <c r="G20" s="475" t="s">
        <v>1489</v>
      </c>
      <c r="H20" s="476"/>
      <c r="I20" s="476"/>
    </row>
    <row r="21" spans="1:9">
      <c r="A21" s="1128"/>
      <c r="B21" s="470" t="s">
        <v>453</v>
      </c>
      <c r="C21" s="471" t="s">
        <v>454</v>
      </c>
      <c r="D21" s="472">
        <v>44263</v>
      </c>
      <c r="E21" s="473">
        <v>2040000</v>
      </c>
      <c r="F21" s="474" t="s">
        <v>315</v>
      </c>
      <c r="G21" s="475" t="s">
        <v>1490</v>
      </c>
      <c r="H21" s="476"/>
      <c r="I21" s="476"/>
    </row>
    <row r="22" spans="1:9">
      <c r="A22" s="1128"/>
      <c r="B22" s="470" t="s">
        <v>453</v>
      </c>
      <c r="C22" s="471" t="s">
        <v>454</v>
      </c>
      <c r="D22" s="472">
        <v>44285</v>
      </c>
      <c r="E22" s="473">
        <v>924000</v>
      </c>
      <c r="F22" s="474" t="s">
        <v>315</v>
      </c>
      <c r="G22" s="475" t="s">
        <v>1491</v>
      </c>
      <c r="H22" s="476"/>
      <c r="I22" s="476"/>
    </row>
    <row r="23" spans="1:9">
      <c r="A23" s="1128"/>
      <c r="B23" s="471" t="s">
        <v>453</v>
      </c>
      <c r="C23" s="471" t="s">
        <v>454</v>
      </c>
      <c r="D23" s="472">
        <v>44286</v>
      </c>
      <c r="E23" s="473">
        <v>31000</v>
      </c>
      <c r="F23" s="474" t="s">
        <v>315</v>
      </c>
      <c r="G23" s="475" t="s">
        <v>1492</v>
      </c>
      <c r="H23" s="476"/>
      <c r="I23" s="476"/>
    </row>
    <row r="24" spans="1:9">
      <c r="A24" s="1128"/>
      <c r="B24" s="471" t="s">
        <v>453</v>
      </c>
      <c r="C24" s="471" t="s">
        <v>454</v>
      </c>
      <c r="D24" s="472">
        <v>44312</v>
      </c>
      <c r="E24" s="473">
        <v>2000000</v>
      </c>
      <c r="F24" s="474" t="s">
        <v>315</v>
      </c>
      <c r="G24" s="475" t="s">
        <v>1493</v>
      </c>
      <c r="H24" s="476"/>
      <c r="I24" s="476"/>
    </row>
    <row r="25" spans="1:9">
      <c r="A25" s="1128"/>
      <c r="B25" s="470" t="s">
        <v>453</v>
      </c>
      <c r="C25" s="471" t="s">
        <v>454</v>
      </c>
      <c r="D25" s="472">
        <v>44316</v>
      </c>
      <c r="E25" s="473">
        <v>132000</v>
      </c>
      <c r="F25" s="474" t="s">
        <v>315</v>
      </c>
      <c r="G25" s="475" t="s">
        <v>1494</v>
      </c>
      <c r="H25" s="476"/>
      <c r="I25" s="476"/>
    </row>
    <row r="26" spans="1:9">
      <c r="A26" s="1128"/>
      <c r="B26" s="471" t="s">
        <v>1495</v>
      </c>
      <c r="C26" s="471" t="s">
        <v>1496</v>
      </c>
      <c r="D26" s="472">
        <v>44317</v>
      </c>
      <c r="E26" s="473">
        <v>112000</v>
      </c>
      <c r="F26" s="474" t="s">
        <v>315</v>
      </c>
      <c r="G26" s="475" t="s">
        <v>1497</v>
      </c>
      <c r="H26" s="476"/>
      <c r="I26" s="476"/>
    </row>
    <row r="27" spans="1:9">
      <c r="A27" s="1128"/>
      <c r="B27" s="471" t="s">
        <v>1495</v>
      </c>
      <c r="C27" s="471" t="s">
        <v>1496</v>
      </c>
      <c r="D27" s="472">
        <v>44317</v>
      </c>
      <c r="E27" s="473">
        <v>100000</v>
      </c>
      <c r="F27" s="474" t="s">
        <v>315</v>
      </c>
      <c r="G27" s="475" t="s">
        <v>1498</v>
      </c>
      <c r="H27" s="476"/>
      <c r="I27" s="476"/>
    </row>
    <row r="28" spans="1:9">
      <c r="A28" s="1128"/>
      <c r="B28" s="470" t="s">
        <v>453</v>
      </c>
      <c r="C28" s="471" t="s">
        <v>454</v>
      </c>
      <c r="D28" s="472">
        <v>44347</v>
      </c>
      <c r="E28" s="473">
        <v>1236000</v>
      </c>
      <c r="F28" s="474" t="s">
        <v>315</v>
      </c>
      <c r="G28" s="475" t="s">
        <v>1499</v>
      </c>
      <c r="H28" s="476"/>
      <c r="I28" s="476"/>
    </row>
    <row r="29" spans="1:9">
      <c r="A29" s="1128"/>
      <c r="B29" s="470" t="s">
        <v>453</v>
      </c>
      <c r="C29" s="471" t="s">
        <v>454</v>
      </c>
      <c r="D29" s="472">
        <v>44378</v>
      </c>
      <c r="E29" s="473">
        <v>2742000</v>
      </c>
      <c r="F29" s="474" t="s">
        <v>315</v>
      </c>
      <c r="G29" s="475" t="s">
        <v>1500</v>
      </c>
      <c r="H29" s="476"/>
      <c r="I29" s="476"/>
    </row>
    <row r="30" spans="1:9">
      <c r="A30" s="1128"/>
      <c r="B30" s="470" t="s">
        <v>453</v>
      </c>
      <c r="C30" s="471" t="s">
        <v>454</v>
      </c>
      <c r="D30" s="472">
        <v>44411</v>
      </c>
      <c r="E30" s="473">
        <v>2532000</v>
      </c>
      <c r="F30" s="474" t="s">
        <v>315</v>
      </c>
      <c r="G30" s="475" t="s">
        <v>1501</v>
      </c>
      <c r="H30" s="476"/>
      <c r="I30" s="476"/>
    </row>
    <row r="31" spans="1:9">
      <c r="A31" s="1128"/>
      <c r="B31" s="470" t="s">
        <v>453</v>
      </c>
      <c r="C31" s="471" t="s">
        <v>454</v>
      </c>
      <c r="D31" s="472">
        <v>44439</v>
      </c>
      <c r="E31" s="473">
        <v>2706000</v>
      </c>
      <c r="F31" s="474" t="s">
        <v>315</v>
      </c>
      <c r="G31" s="475" t="s">
        <v>1502</v>
      </c>
      <c r="H31" s="476"/>
      <c r="I31" s="476"/>
    </row>
    <row r="32" spans="1:9">
      <c r="A32" s="1128"/>
      <c r="B32" s="470" t="s">
        <v>453</v>
      </c>
      <c r="C32" s="471" t="s">
        <v>454</v>
      </c>
      <c r="D32" s="472">
        <v>44468</v>
      </c>
      <c r="E32" s="473">
        <v>2718000</v>
      </c>
      <c r="F32" s="474" t="s">
        <v>315</v>
      </c>
      <c r="G32" s="475" t="s">
        <v>1503</v>
      </c>
      <c r="H32" s="476"/>
      <c r="I32" s="476"/>
    </row>
    <row r="33" spans="1:11">
      <c r="A33" s="1128"/>
      <c r="B33" s="471" t="s">
        <v>1504</v>
      </c>
      <c r="C33" s="471" t="s">
        <v>455</v>
      </c>
      <c r="D33" s="472">
        <v>44483</v>
      </c>
      <c r="E33" s="473">
        <v>52550336</v>
      </c>
      <c r="F33" s="474" t="s">
        <v>315</v>
      </c>
      <c r="G33" s="475" t="s">
        <v>1505</v>
      </c>
      <c r="H33" s="476"/>
      <c r="I33" s="476"/>
    </row>
    <row r="34" spans="1:11">
      <c r="A34" s="1128"/>
      <c r="B34" s="470" t="s">
        <v>453</v>
      </c>
      <c r="C34" s="471" t="s">
        <v>454</v>
      </c>
      <c r="D34" s="472">
        <v>44498</v>
      </c>
      <c r="E34" s="473">
        <v>2526000</v>
      </c>
      <c r="F34" s="474" t="s">
        <v>315</v>
      </c>
      <c r="G34" s="475" t="s">
        <v>1506</v>
      </c>
      <c r="H34" s="476"/>
      <c r="I34" s="476"/>
    </row>
    <row r="35" spans="1:11">
      <c r="A35" s="1128"/>
      <c r="B35" s="471" t="s">
        <v>1507</v>
      </c>
      <c r="C35" s="471" t="s">
        <v>455</v>
      </c>
      <c r="D35" s="472">
        <v>44500</v>
      </c>
      <c r="E35" s="473">
        <v>180000</v>
      </c>
      <c r="F35" s="474" t="s">
        <v>315</v>
      </c>
      <c r="G35" s="475" t="s">
        <v>1508</v>
      </c>
      <c r="H35" s="476"/>
      <c r="I35" s="476"/>
    </row>
    <row r="36" spans="1:11">
      <c r="A36" s="1128"/>
      <c r="B36" s="471" t="s">
        <v>1504</v>
      </c>
      <c r="C36" s="471" t="s">
        <v>455</v>
      </c>
      <c r="D36" s="472">
        <v>44500</v>
      </c>
      <c r="E36" s="473">
        <v>25000</v>
      </c>
      <c r="F36" s="474" t="s">
        <v>315</v>
      </c>
      <c r="G36" s="475" t="s">
        <v>1509</v>
      </c>
      <c r="H36" s="476"/>
      <c r="I36" s="476"/>
    </row>
    <row r="37" spans="1:11">
      <c r="A37" s="1128"/>
      <c r="B37" s="471" t="s">
        <v>1510</v>
      </c>
      <c r="C37" s="471" t="s">
        <v>455</v>
      </c>
      <c r="D37" s="472">
        <v>44502</v>
      </c>
      <c r="E37" s="473">
        <v>1750000</v>
      </c>
      <c r="F37" s="474" t="s">
        <v>315</v>
      </c>
      <c r="G37" s="475" t="s">
        <v>1511</v>
      </c>
      <c r="H37" s="476"/>
      <c r="I37" s="476"/>
    </row>
    <row r="38" spans="1:11">
      <c r="A38" s="1128"/>
      <c r="B38" s="470" t="s">
        <v>1512</v>
      </c>
      <c r="C38" s="471" t="s">
        <v>1513</v>
      </c>
      <c r="D38" s="472">
        <v>44522</v>
      </c>
      <c r="E38" s="473">
        <v>500000</v>
      </c>
      <c r="F38" s="474" t="s">
        <v>315</v>
      </c>
      <c r="G38" s="475" t="s">
        <v>1514</v>
      </c>
      <c r="H38" s="476"/>
      <c r="I38" s="476"/>
    </row>
    <row r="39" spans="1:11">
      <c r="A39" s="1128"/>
      <c r="B39" s="471" t="s">
        <v>453</v>
      </c>
      <c r="C39" s="471" t="s">
        <v>454</v>
      </c>
      <c r="D39" s="472">
        <v>44530</v>
      </c>
      <c r="E39" s="473">
        <v>8500</v>
      </c>
      <c r="F39" s="474" t="s">
        <v>315</v>
      </c>
      <c r="G39" s="475" t="s">
        <v>1515</v>
      </c>
      <c r="H39" s="476"/>
      <c r="I39" s="476"/>
    </row>
    <row r="40" spans="1:11">
      <c r="A40" s="1128"/>
      <c r="B40" s="471" t="s">
        <v>1516</v>
      </c>
      <c r="C40" s="471" t="s">
        <v>455</v>
      </c>
      <c r="D40" s="472">
        <v>44530</v>
      </c>
      <c r="E40" s="473">
        <v>615000</v>
      </c>
      <c r="F40" s="474" t="s">
        <v>315</v>
      </c>
      <c r="G40" s="475" t="s">
        <v>1517</v>
      </c>
      <c r="H40" s="476"/>
      <c r="I40" s="476"/>
    </row>
    <row r="41" spans="1:11">
      <c r="A41" s="1128"/>
      <c r="B41" s="471" t="s">
        <v>1518</v>
      </c>
      <c r="C41" s="471" t="s">
        <v>455</v>
      </c>
      <c r="D41" s="472">
        <v>44533</v>
      </c>
      <c r="E41" s="473">
        <v>1000000</v>
      </c>
      <c r="F41" s="474" t="s">
        <v>315</v>
      </c>
      <c r="G41" s="475" t="s">
        <v>1519</v>
      </c>
      <c r="H41" s="476"/>
      <c r="I41" s="476"/>
    </row>
    <row r="42" spans="1:11">
      <c r="A42" s="1128"/>
      <c r="B42" s="471" t="s">
        <v>453</v>
      </c>
      <c r="C42" s="471" t="s">
        <v>454</v>
      </c>
      <c r="D42" s="472">
        <v>44545</v>
      </c>
      <c r="E42" s="473">
        <v>2118000</v>
      </c>
      <c r="F42" s="474" t="s">
        <v>315</v>
      </c>
      <c r="G42" s="475" t="s">
        <v>1520</v>
      </c>
      <c r="H42" s="476"/>
      <c r="I42" s="476"/>
    </row>
    <row r="43" spans="1:11">
      <c r="A43" s="1128"/>
      <c r="B43" s="471" t="s">
        <v>453</v>
      </c>
      <c r="C43" s="471" t="s">
        <v>454</v>
      </c>
      <c r="D43" s="472">
        <v>44561</v>
      </c>
      <c r="E43" s="473">
        <v>132000</v>
      </c>
      <c r="F43" s="474" t="s">
        <v>315</v>
      </c>
      <c r="G43" s="475" t="s">
        <v>1521</v>
      </c>
      <c r="H43" s="476"/>
      <c r="I43" s="476"/>
    </row>
    <row r="44" spans="1:11">
      <c r="E44" s="627">
        <f>SUM(E5:E43)</f>
        <v>179503372</v>
      </c>
      <c r="H44" s="24">
        <f>SUM(H5:H43)</f>
        <v>449740274</v>
      </c>
    </row>
    <row r="45" spans="1:11">
      <c r="A45" s="477" t="s">
        <v>641</v>
      </c>
    </row>
    <row r="47" spans="1:11">
      <c r="A47" s="1126" t="s">
        <v>10</v>
      </c>
      <c r="B47" s="1129" t="s">
        <v>432</v>
      </c>
      <c r="C47" s="1129" t="s">
        <v>433</v>
      </c>
      <c r="D47" s="1129" t="s">
        <v>434</v>
      </c>
      <c r="E47" s="1122" t="s">
        <v>409</v>
      </c>
      <c r="F47" s="1123"/>
      <c r="G47" s="1124"/>
      <c r="H47" s="1122" t="s">
        <v>635</v>
      </c>
      <c r="I47" s="1123"/>
      <c r="J47" s="1124"/>
      <c r="K47" s="1129" t="s">
        <v>1038</v>
      </c>
    </row>
    <row r="48" spans="1:11" ht="29" thickBot="1">
      <c r="A48" s="1127"/>
      <c r="B48" s="1129"/>
      <c r="C48" s="1129"/>
      <c r="D48" s="1129"/>
      <c r="E48" s="478" t="s">
        <v>424</v>
      </c>
      <c r="F48" s="478" t="s">
        <v>435</v>
      </c>
      <c r="G48" s="478" t="s">
        <v>436</v>
      </c>
      <c r="H48" s="478" t="s">
        <v>425</v>
      </c>
      <c r="I48" s="478" t="s">
        <v>1461</v>
      </c>
      <c r="J48" s="478" t="s">
        <v>436</v>
      </c>
      <c r="K48" s="1129"/>
    </row>
    <row r="49" spans="1:11">
      <c r="A49" s="1130" t="s">
        <v>25</v>
      </c>
      <c r="B49" s="479" t="s">
        <v>1522</v>
      </c>
      <c r="C49" s="480"/>
      <c r="D49" s="479" t="s">
        <v>1523</v>
      </c>
      <c r="E49" s="481" t="s">
        <v>1524</v>
      </c>
      <c r="F49" s="482">
        <v>31000</v>
      </c>
      <c r="G49" s="483" t="s">
        <v>315</v>
      </c>
      <c r="H49" s="480"/>
      <c r="I49" s="480"/>
      <c r="J49" s="480"/>
      <c r="K49" s="479" t="s">
        <v>1525</v>
      </c>
    </row>
    <row r="50" spans="1:11">
      <c r="A50" s="1131"/>
      <c r="B50" s="479" t="s">
        <v>1526</v>
      </c>
      <c r="C50" s="480"/>
      <c r="D50" s="479" t="s">
        <v>1523</v>
      </c>
      <c r="E50" s="481" t="s">
        <v>1524</v>
      </c>
      <c r="F50" s="482">
        <v>307000</v>
      </c>
      <c r="G50" s="483" t="s">
        <v>315</v>
      </c>
      <c r="H50" s="480"/>
      <c r="I50" s="484"/>
      <c r="J50" s="484"/>
      <c r="K50" s="479" t="s">
        <v>1525</v>
      </c>
    </row>
    <row r="51" spans="1:11">
      <c r="A51" s="1131"/>
      <c r="B51" s="479" t="s">
        <v>1527</v>
      </c>
      <c r="C51" s="480"/>
      <c r="D51" s="479" t="s">
        <v>1523</v>
      </c>
      <c r="E51" s="481" t="s">
        <v>1524</v>
      </c>
      <c r="F51" s="482">
        <v>12000</v>
      </c>
      <c r="G51" s="483" t="s">
        <v>315</v>
      </c>
      <c r="H51" s="480"/>
      <c r="I51" s="484"/>
      <c r="J51" s="484"/>
      <c r="K51" s="479" t="s">
        <v>1525</v>
      </c>
    </row>
    <row r="52" spans="1:11">
      <c r="A52" s="1131"/>
      <c r="B52" s="479" t="s">
        <v>1528</v>
      </c>
      <c r="C52" s="480"/>
      <c r="D52" s="479" t="s">
        <v>1523</v>
      </c>
      <c r="E52" s="481" t="s">
        <v>1524</v>
      </c>
      <c r="F52" s="482">
        <v>17000</v>
      </c>
      <c r="G52" s="483" t="s">
        <v>315</v>
      </c>
      <c r="H52" s="480"/>
      <c r="I52" s="484"/>
      <c r="J52" s="484"/>
      <c r="K52" s="479" t="s">
        <v>1525</v>
      </c>
    </row>
    <row r="53" spans="1:11">
      <c r="A53" s="1131"/>
      <c r="B53" s="479" t="s">
        <v>1529</v>
      </c>
      <c r="C53" s="480"/>
      <c r="D53" s="479" t="s">
        <v>1523</v>
      </c>
      <c r="E53" s="481" t="s">
        <v>1524</v>
      </c>
      <c r="F53" s="482">
        <v>76000</v>
      </c>
      <c r="G53" s="483" t="s">
        <v>315</v>
      </c>
      <c r="H53" s="480"/>
      <c r="I53" s="484"/>
      <c r="J53" s="484"/>
      <c r="K53" s="479" t="s">
        <v>1525</v>
      </c>
    </row>
    <row r="54" spans="1:11">
      <c r="A54" s="1131"/>
      <c r="B54" s="479" t="s">
        <v>1530</v>
      </c>
      <c r="C54" s="480"/>
      <c r="D54" s="479" t="s">
        <v>1523</v>
      </c>
      <c r="E54" s="481" t="s">
        <v>1524</v>
      </c>
      <c r="F54" s="482">
        <v>39000</v>
      </c>
      <c r="G54" s="483" t="s">
        <v>315</v>
      </c>
      <c r="H54" s="480"/>
      <c r="I54" s="484"/>
      <c r="J54" s="484"/>
      <c r="K54" s="479" t="s">
        <v>1525</v>
      </c>
    </row>
    <row r="55" spans="1:11">
      <c r="A55" s="1131"/>
      <c r="B55" s="479" t="s">
        <v>1531</v>
      </c>
      <c r="C55" s="480"/>
      <c r="D55" s="479" t="s">
        <v>1523</v>
      </c>
      <c r="E55" s="481" t="s">
        <v>1524</v>
      </c>
      <c r="F55" s="482">
        <v>156000</v>
      </c>
      <c r="G55" s="483" t="s">
        <v>315</v>
      </c>
      <c r="H55" s="480"/>
      <c r="I55" s="484"/>
      <c r="J55" s="484"/>
      <c r="K55" s="479" t="s">
        <v>1525</v>
      </c>
    </row>
    <row r="56" spans="1:11">
      <c r="A56" s="1131"/>
      <c r="B56" s="479" t="s">
        <v>1532</v>
      </c>
      <c r="C56" s="480"/>
      <c r="D56" s="479" t="s">
        <v>1523</v>
      </c>
      <c r="E56" s="481" t="s">
        <v>1524</v>
      </c>
      <c r="F56" s="482">
        <v>36000</v>
      </c>
      <c r="G56" s="483" t="s">
        <v>315</v>
      </c>
      <c r="H56" s="480"/>
      <c r="I56" s="484"/>
      <c r="J56" s="484"/>
      <c r="K56" s="479" t="s">
        <v>1525</v>
      </c>
    </row>
    <row r="57" spans="1:11">
      <c r="A57" s="1131"/>
      <c r="B57" s="479" t="s">
        <v>1527</v>
      </c>
      <c r="C57" s="480"/>
      <c r="D57" s="479" t="s">
        <v>1523</v>
      </c>
      <c r="E57" s="481" t="s">
        <v>1524</v>
      </c>
      <c r="F57" s="482">
        <v>5000</v>
      </c>
      <c r="G57" s="483" t="s">
        <v>315</v>
      </c>
      <c r="H57" s="480"/>
      <c r="I57" s="484"/>
      <c r="J57" s="484"/>
      <c r="K57" s="479" t="s">
        <v>1525</v>
      </c>
    </row>
    <row r="58" spans="1:11">
      <c r="A58" s="1131"/>
      <c r="B58" s="479" t="s">
        <v>1533</v>
      </c>
      <c r="C58" s="480"/>
      <c r="D58" s="479" t="s">
        <v>1523</v>
      </c>
      <c r="E58" s="481" t="s">
        <v>1524</v>
      </c>
      <c r="F58" s="482">
        <v>271000</v>
      </c>
      <c r="G58" s="483" t="s">
        <v>315</v>
      </c>
      <c r="H58" s="480"/>
      <c r="I58" s="484"/>
      <c r="J58" s="484"/>
      <c r="K58" s="479" t="s">
        <v>1525</v>
      </c>
    </row>
    <row r="59" spans="1:11">
      <c r="A59" s="1131"/>
      <c r="B59" s="479" t="s">
        <v>1534</v>
      </c>
      <c r="C59" s="480"/>
      <c r="D59" s="479" t="s">
        <v>1523</v>
      </c>
      <c r="E59" s="481" t="s">
        <v>1524</v>
      </c>
      <c r="F59" s="482">
        <v>228000</v>
      </c>
      <c r="G59" s="483" t="s">
        <v>315</v>
      </c>
      <c r="H59" s="480"/>
      <c r="I59" s="484"/>
      <c r="J59" s="484"/>
      <c r="K59" s="479" t="s">
        <v>1525</v>
      </c>
    </row>
    <row r="60" spans="1:11">
      <c r="A60" s="1131"/>
      <c r="B60" s="479" t="s">
        <v>1535</v>
      </c>
      <c r="C60" s="480"/>
      <c r="D60" s="479" t="s">
        <v>1536</v>
      </c>
      <c r="E60" s="481" t="s">
        <v>1524</v>
      </c>
      <c r="F60" s="482">
        <v>435000</v>
      </c>
      <c r="G60" s="483" t="s">
        <v>315</v>
      </c>
      <c r="H60" s="480"/>
      <c r="I60" s="484"/>
      <c r="J60" s="484"/>
      <c r="K60" s="479" t="s">
        <v>1525</v>
      </c>
    </row>
    <row r="61" spans="1:11">
      <c r="A61" s="1131"/>
      <c r="B61" s="479" t="s">
        <v>1537</v>
      </c>
      <c r="C61" s="480"/>
      <c r="D61" s="479" t="s">
        <v>1523</v>
      </c>
      <c r="E61" s="481" t="s">
        <v>1538</v>
      </c>
      <c r="F61" s="482">
        <v>15000</v>
      </c>
      <c r="G61" s="483" t="s">
        <v>315</v>
      </c>
      <c r="H61" s="480"/>
      <c r="I61" s="484"/>
      <c r="J61" s="484"/>
      <c r="K61" s="479" t="s">
        <v>1525</v>
      </c>
    </row>
    <row r="62" spans="1:11">
      <c r="A62" s="1131"/>
      <c r="B62" s="479" t="s">
        <v>1539</v>
      </c>
      <c r="C62" s="480"/>
      <c r="D62" s="479" t="s">
        <v>1523</v>
      </c>
      <c r="E62" s="481" t="s">
        <v>1538</v>
      </c>
      <c r="F62" s="482">
        <v>6000</v>
      </c>
      <c r="G62" s="483" t="s">
        <v>315</v>
      </c>
      <c r="H62" s="480"/>
      <c r="I62" s="484"/>
      <c r="J62" s="484"/>
      <c r="K62" s="479" t="s">
        <v>1525</v>
      </c>
    </row>
    <row r="63" spans="1:11">
      <c r="A63" s="1131"/>
      <c r="B63" s="479" t="s">
        <v>1540</v>
      </c>
      <c r="C63" s="480"/>
      <c r="D63" s="479" t="s">
        <v>1541</v>
      </c>
      <c r="E63" s="481" t="s">
        <v>1542</v>
      </c>
      <c r="F63" s="482">
        <v>160000</v>
      </c>
      <c r="G63" s="483" t="s">
        <v>315</v>
      </c>
      <c r="H63" s="480"/>
      <c r="I63" s="484"/>
      <c r="J63" s="484"/>
      <c r="K63" s="479" t="s">
        <v>1525</v>
      </c>
    </row>
    <row r="64" spans="1:11">
      <c r="A64" s="1131"/>
      <c r="B64" s="479" t="s">
        <v>1543</v>
      </c>
      <c r="C64" s="480"/>
      <c r="D64" s="479" t="s">
        <v>1544</v>
      </c>
      <c r="E64" s="481" t="s">
        <v>1545</v>
      </c>
      <c r="F64" s="482">
        <v>364000</v>
      </c>
      <c r="G64" s="483" t="s">
        <v>315</v>
      </c>
      <c r="H64" s="480"/>
      <c r="I64" s="484"/>
      <c r="J64" s="484"/>
      <c r="K64" s="479" t="s">
        <v>1525</v>
      </c>
    </row>
    <row r="65" spans="1:11">
      <c r="A65" s="1131"/>
      <c r="B65" s="479" t="s">
        <v>1546</v>
      </c>
      <c r="C65" s="480"/>
      <c r="D65" s="479" t="s">
        <v>1541</v>
      </c>
      <c r="E65" s="481" t="s">
        <v>1547</v>
      </c>
      <c r="F65" s="482">
        <v>695000</v>
      </c>
      <c r="G65" s="483" t="s">
        <v>315</v>
      </c>
      <c r="H65" s="480"/>
      <c r="I65" s="484"/>
      <c r="J65" s="484"/>
      <c r="K65" s="479" t="s">
        <v>1525</v>
      </c>
    </row>
    <row r="66" spans="1:11">
      <c r="A66" s="1131"/>
      <c r="B66" s="479" t="s">
        <v>1548</v>
      </c>
      <c r="C66" s="480"/>
      <c r="D66" s="479" t="s">
        <v>1541</v>
      </c>
      <c r="E66" s="481" t="s">
        <v>1547</v>
      </c>
      <c r="F66" s="482">
        <v>36000</v>
      </c>
      <c r="G66" s="483" t="s">
        <v>315</v>
      </c>
      <c r="H66" s="480"/>
      <c r="I66" s="484"/>
      <c r="J66" s="484"/>
      <c r="K66" s="479" t="s">
        <v>1525</v>
      </c>
    </row>
    <row r="67" spans="1:11">
      <c r="A67" s="1131"/>
      <c r="B67" s="479" t="s">
        <v>1549</v>
      </c>
      <c r="C67" s="480"/>
      <c r="D67" s="479" t="s">
        <v>1541</v>
      </c>
      <c r="E67" s="481" t="s">
        <v>1547</v>
      </c>
      <c r="F67" s="482">
        <v>189000</v>
      </c>
      <c r="G67" s="483" t="s">
        <v>315</v>
      </c>
      <c r="H67" s="480"/>
      <c r="I67" s="484"/>
      <c r="J67" s="484"/>
      <c r="K67" s="479" t="s">
        <v>1525</v>
      </c>
    </row>
    <row r="68" spans="1:11">
      <c r="F68" s="626">
        <f>SUM(F49:F67)</f>
        <v>3078000</v>
      </c>
    </row>
  </sheetData>
  <mergeCells count="17">
    <mergeCell ref="K47:K48"/>
    <mergeCell ref="A47:A48"/>
    <mergeCell ref="A49:A67"/>
    <mergeCell ref="A19:A43"/>
    <mergeCell ref="B47:B48"/>
    <mergeCell ref="C47:C48"/>
    <mergeCell ref="D47:D48"/>
    <mergeCell ref="E47:G47"/>
    <mergeCell ref="H47:J47"/>
    <mergeCell ref="G3:I3"/>
    <mergeCell ref="A5:A13"/>
    <mergeCell ref="A3:A4"/>
    <mergeCell ref="A15:A16"/>
    <mergeCell ref="A17:A18"/>
    <mergeCell ref="B3:B4"/>
    <mergeCell ref="C3:C4"/>
    <mergeCell ref="D3:F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2196-9634-4775-83BC-1E0F3376367D}">
  <sheetPr codeName="Feuil9"/>
  <dimension ref="A2:G53"/>
  <sheetViews>
    <sheetView workbookViewId="0">
      <selection activeCell="I10" sqref="I10"/>
    </sheetView>
  </sheetViews>
  <sheetFormatPr baseColWidth="10" defaultRowHeight="15"/>
  <cols>
    <col min="1" max="1" width="21.6640625" bestFit="1" customWidth="1"/>
    <col min="2" max="3" width="15.33203125" style="1" customWidth="1"/>
    <col min="4" max="4" width="19.6640625" style="1" bestFit="1" customWidth="1"/>
    <col min="5" max="5" width="11.5" style="1" bestFit="1" customWidth="1"/>
    <col min="6" max="6" width="8.83203125" style="1" bestFit="1" customWidth="1"/>
    <col min="7" max="7" width="12.6640625" bestFit="1" customWidth="1"/>
  </cols>
  <sheetData>
    <row r="2" spans="1:7" ht="53" thickBot="1">
      <c r="A2" s="845" t="s">
        <v>179</v>
      </c>
      <c r="B2" s="846" t="s">
        <v>1595</v>
      </c>
      <c r="C2" s="1038" t="s">
        <v>2276</v>
      </c>
      <c r="D2" s="846" t="s">
        <v>1602</v>
      </c>
      <c r="E2" s="846" t="s">
        <v>2169</v>
      </c>
      <c r="F2" s="846" t="s">
        <v>180</v>
      </c>
      <c r="G2" s="23"/>
    </row>
    <row r="3" spans="1:7">
      <c r="A3" s="847" t="s">
        <v>1600</v>
      </c>
      <c r="B3" s="848">
        <v>76134008</v>
      </c>
      <c r="C3" s="1039" t="s">
        <v>2280</v>
      </c>
      <c r="D3" s="848">
        <f>+B3*25%</f>
        <v>19033502</v>
      </c>
      <c r="E3" s="848">
        <v>19033344</v>
      </c>
      <c r="F3" s="849">
        <f>+D3-E3</f>
        <v>158</v>
      </c>
      <c r="G3" s="24"/>
    </row>
    <row r="4" spans="1:7">
      <c r="A4" s="665" t="s">
        <v>26</v>
      </c>
      <c r="B4" s="850">
        <v>75213422</v>
      </c>
      <c r="C4" s="1040" t="s">
        <v>2283</v>
      </c>
      <c r="D4" s="850">
        <f t="shared" ref="D4:D50" si="0">+B4*25%</f>
        <v>18803355.5</v>
      </c>
      <c r="E4" s="850">
        <v>20704401</v>
      </c>
      <c r="F4" s="851">
        <f t="shared" ref="F4:F50" si="1">+D4-E4</f>
        <v>-1901045.5</v>
      </c>
      <c r="G4" s="24"/>
    </row>
    <row r="5" spans="1:7">
      <c r="A5" s="847" t="s">
        <v>1601</v>
      </c>
      <c r="B5" s="848">
        <v>67236385</v>
      </c>
      <c r="C5" s="1039" t="s">
        <v>2284</v>
      </c>
      <c r="D5" s="848">
        <f t="shared" si="0"/>
        <v>16809096.25</v>
      </c>
      <c r="E5" s="848">
        <v>15453223</v>
      </c>
      <c r="F5" s="849">
        <f t="shared" si="1"/>
        <v>1355873.25</v>
      </c>
      <c r="G5" s="24"/>
    </row>
    <row r="6" spans="1:7">
      <c r="A6" s="665" t="s">
        <v>1400</v>
      </c>
      <c r="B6" s="850">
        <v>60355386</v>
      </c>
      <c r="C6" s="1040" t="s">
        <v>2278</v>
      </c>
      <c r="D6" s="850">
        <f t="shared" si="0"/>
        <v>15088846.5</v>
      </c>
      <c r="E6" s="850">
        <v>15088850</v>
      </c>
      <c r="F6" s="851">
        <f t="shared" si="1"/>
        <v>-3.5</v>
      </c>
      <c r="G6" s="24"/>
    </row>
    <row r="7" spans="1:7">
      <c r="A7" s="847" t="s">
        <v>1597</v>
      </c>
      <c r="B7" s="848">
        <v>31800096</v>
      </c>
      <c r="C7" s="1039" t="s">
        <v>2279</v>
      </c>
      <c r="D7" s="848">
        <f t="shared" si="0"/>
        <v>7950024</v>
      </c>
      <c r="E7" s="848">
        <v>7950025</v>
      </c>
      <c r="F7" s="849">
        <f t="shared" si="1"/>
        <v>-1</v>
      </c>
      <c r="G7" s="24"/>
    </row>
    <row r="8" spans="1:7">
      <c r="A8" s="665" t="s">
        <v>338</v>
      </c>
      <c r="B8" s="850">
        <v>24933309</v>
      </c>
      <c r="C8" s="1040" t="s">
        <v>2277</v>
      </c>
      <c r="D8" s="850">
        <f t="shared" si="0"/>
        <v>6233327.25</v>
      </c>
      <c r="E8" s="850">
        <v>6233329</v>
      </c>
      <c r="F8" s="851">
        <f t="shared" si="1"/>
        <v>-1.75</v>
      </c>
      <c r="G8" s="24"/>
    </row>
    <row r="9" spans="1:7">
      <c r="A9" s="847" t="s">
        <v>182</v>
      </c>
      <c r="B9" s="848">
        <v>16241160</v>
      </c>
      <c r="C9" s="1039"/>
      <c r="D9" s="848">
        <f t="shared" si="0"/>
        <v>4060290</v>
      </c>
      <c r="E9" s="848">
        <f>B9*25%</f>
        <v>4060290</v>
      </c>
      <c r="F9" s="849">
        <f t="shared" si="1"/>
        <v>0</v>
      </c>
      <c r="G9" s="24"/>
    </row>
    <row r="10" spans="1:7">
      <c r="A10" s="665" t="s">
        <v>1599</v>
      </c>
      <c r="B10" s="850">
        <v>15912800</v>
      </c>
      <c r="C10" s="1040" t="s">
        <v>2282</v>
      </c>
      <c r="D10" s="850">
        <f t="shared" si="0"/>
        <v>3978200</v>
      </c>
      <c r="E10" s="850">
        <v>3978200</v>
      </c>
      <c r="F10" s="851">
        <f t="shared" si="1"/>
        <v>0</v>
      </c>
      <c r="G10" s="24"/>
    </row>
    <row r="11" spans="1:7">
      <c r="A11" s="847" t="s">
        <v>1598</v>
      </c>
      <c r="B11" s="848">
        <v>15656198</v>
      </c>
      <c r="C11" s="1039"/>
      <c r="D11" s="848">
        <f t="shared" si="0"/>
        <v>3914049.5</v>
      </c>
      <c r="E11" s="848">
        <f>B11*25%</f>
        <v>3914049.5</v>
      </c>
      <c r="F11" s="849">
        <f t="shared" si="1"/>
        <v>0</v>
      </c>
      <c r="G11" s="24"/>
    </row>
    <row r="12" spans="1:7">
      <c r="A12" s="665" t="s">
        <v>1596</v>
      </c>
      <c r="B12" s="850">
        <v>13959900</v>
      </c>
      <c r="C12" s="1040"/>
      <c r="D12" s="850">
        <f t="shared" si="0"/>
        <v>3489975</v>
      </c>
      <c r="E12" s="850">
        <f>B12*25%</f>
        <v>3489975</v>
      </c>
      <c r="F12" s="851">
        <f t="shared" si="1"/>
        <v>0</v>
      </c>
      <c r="G12" s="24"/>
    </row>
    <row r="13" spans="1:7">
      <c r="A13" s="847" t="s">
        <v>183</v>
      </c>
      <c r="B13" s="848">
        <v>11803025</v>
      </c>
      <c r="C13" s="1039"/>
      <c r="D13" s="848">
        <f t="shared" si="0"/>
        <v>2950756.25</v>
      </c>
      <c r="E13" s="848">
        <f t="shared" ref="E13:E24" si="2">B13*25%</f>
        <v>2950756.25</v>
      </c>
      <c r="F13" s="849">
        <f t="shared" si="1"/>
        <v>0</v>
      </c>
      <c r="G13" s="24"/>
    </row>
    <row r="14" spans="1:7">
      <c r="A14" s="665" t="s">
        <v>184</v>
      </c>
      <c r="B14" s="850">
        <v>11100130</v>
      </c>
      <c r="C14" s="1040"/>
      <c r="D14" s="850">
        <f t="shared" si="0"/>
        <v>2775032.5</v>
      </c>
      <c r="E14" s="850">
        <f t="shared" si="2"/>
        <v>2775032.5</v>
      </c>
      <c r="F14" s="851">
        <f t="shared" si="1"/>
        <v>0</v>
      </c>
      <c r="G14" s="24"/>
    </row>
    <row r="15" spans="1:7">
      <c r="A15" s="847" t="s">
        <v>1977</v>
      </c>
      <c r="B15" s="848">
        <v>9432200</v>
      </c>
      <c r="C15" s="1039"/>
      <c r="D15" s="848">
        <f t="shared" si="0"/>
        <v>2358050</v>
      </c>
      <c r="E15" s="848">
        <f t="shared" si="2"/>
        <v>2358050</v>
      </c>
      <c r="F15" s="849">
        <f>+D15-E15</f>
        <v>0</v>
      </c>
      <c r="G15" s="24"/>
    </row>
    <row r="16" spans="1:7">
      <c r="A16" s="665" t="s">
        <v>1969</v>
      </c>
      <c r="B16" s="850">
        <v>8454975</v>
      </c>
      <c r="C16" s="1040"/>
      <c r="D16" s="850">
        <f t="shared" si="0"/>
        <v>2113743.75</v>
      </c>
      <c r="E16" s="850">
        <f t="shared" si="2"/>
        <v>2113743.75</v>
      </c>
      <c r="F16" s="851">
        <f t="shared" si="1"/>
        <v>0</v>
      </c>
    </row>
    <row r="17" spans="1:6">
      <c r="A17" s="847" t="s">
        <v>1430</v>
      </c>
      <c r="B17" s="848">
        <v>8102379</v>
      </c>
      <c r="C17" s="1039"/>
      <c r="D17" s="848">
        <f t="shared" si="0"/>
        <v>2025594.75</v>
      </c>
      <c r="E17" s="848">
        <f t="shared" si="2"/>
        <v>2025594.75</v>
      </c>
      <c r="F17" s="849">
        <f t="shared" si="1"/>
        <v>0</v>
      </c>
    </row>
    <row r="18" spans="1:6">
      <c r="A18" s="665" t="s">
        <v>1759</v>
      </c>
      <c r="B18" s="850">
        <v>6602850</v>
      </c>
      <c r="C18" s="1040"/>
      <c r="D18" s="850">
        <f t="shared" si="0"/>
        <v>1650712.5</v>
      </c>
      <c r="E18" s="850">
        <f t="shared" si="2"/>
        <v>1650712.5</v>
      </c>
      <c r="F18" s="851">
        <f t="shared" si="1"/>
        <v>0</v>
      </c>
    </row>
    <row r="19" spans="1:6">
      <c r="A19" s="847" t="s">
        <v>269</v>
      </c>
      <c r="B19" s="848">
        <v>6339600</v>
      </c>
      <c r="C19" s="1039"/>
      <c r="D19" s="848">
        <f t="shared" si="0"/>
        <v>1584900</v>
      </c>
      <c r="E19" s="848">
        <f t="shared" si="2"/>
        <v>1584900</v>
      </c>
      <c r="F19" s="849">
        <f t="shared" si="1"/>
        <v>0</v>
      </c>
    </row>
    <row r="20" spans="1:6">
      <c r="A20" s="665" t="s">
        <v>3</v>
      </c>
      <c r="B20" s="850">
        <v>5860802</v>
      </c>
      <c r="C20" s="1040"/>
      <c r="D20" s="850">
        <f t="shared" si="0"/>
        <v>1465200.5</v>
      </c>
      <c r="E20" s="850">
        <f t="shared" si="2"/>
        <v>1465200.5</v>
      </c>
      <c r="F20" s="851">
        <f t="shared" si="1"/>
        <v>0</v>
      </c>
    </row>
    <row r="21" spans="1:6">
      <c r="A21" s="847" t="s">
        <v>1434</v>
      </c>
      <c r="B21" s="848">
        <v>5621936</v>
      </c>
      <c r="C21" s="1039"/>
      <c r="D21" s="848">
        <f t="shared" si="0"/>
        <v>1405484</v>
      </c>
      <c r="E21" s="848">
        <f t="shared" si="2"/>
        <v>1405484</v>
      </c>
      <c r="F21" s="849">
        <f t="shared" si="1"/>
        <v>0</v>
      </c>
    </row>
    <row r="22" spans="1:6">
      <c r="A22" s="665" t="s">
        <v>1970</v>
      </c>
      <c r="B22" s="850">
        <v>4413050</v>
      </c>
      <c r="C22" s="1040"/>
      <c r="D22" s="850">
        <f t="shared" si="0"/>
        <v>1103262.5</v>
      </c>
      <c r="E22" s="850">
        <f t="shared" si="2"/>
        <v>1103262.5</v>
      </c>
      <c r="F22" s="851">
        <f t="shared" si="1"/>
        <v>0</v>
      </c>
    </row>
    <row r="23" spans="1:6">
      <c r="A23" s="847" t="s">
        <v>745</v>
      </c>
      <c r="B23" s="848">
        <v>3521060</v>
      </c>
      <c r="C23" s="1039"/>
      <c r="D23" s="848">
        <f t="shared" si="0"/>
        <v>880265</v>
      </c>
      <c r="E23" s="848">
        <f t="shared" si="2"/>
        <v>880265</v>
      </c>
      <c r="F23" s="849">
        <f t="shared" si="1"/>
        <v>0</v>
      </c>
    </row>
    <row r="24" spans="1:6">
      <c r="A24" s="665" t="s">
        <v>273</v>
      </c>
      <c r="B24" s="850">
        <v>3401048</v>
      </c>
      <c r="C24" s="1040"/>
      <c r="D24" s="850">
        <f t="shared" si="0"/>
        <v>850262</v>
      </c>
      <c r="E24" s="850">
        <f t="shared" si="2"/>
        <v>850262</v>
      </c>
      <c r="F24" s="851">
        <f t="shared" si="1"/>
        <v>0</v>
      </c>
    </row>
    <row r="25" spans="1:6">
      <c r="A25" s="847" t="s">
        <v>1839</v>
      </c>
      <c r="B25" s="848">
        <v>3177900</v>
      </c>
      <c r="C25" s="1039" t="s">
        <v>2281</v>
      </c>
      <c r="D25" s="848">
        <f t="shared" si="0"/>
        <v>794475</v>
      </c>
      <c r="E25" s="848">
        <v>884777</v>
      </c>
      <c r="F25" s="849">
        <f t="shared" si="1"/>
        <v>-90302</v>
      </c>
    </row>
    <row r="26" spans="1:6">
      <c r="A26" s="665" t="s">
        <v>1976</v>
      </c>
      <c r="B26" s="850">
        <v>2977000</v>
      </c>
      <c r="C26" s="1040"/>
      <c r="D26" s="850">
        <f t="shared" si="0"/>
        <v>744250</v>
      </c>
      <c r="E26" s="850">
        <f>B26*25%</f>
        <v>744250</v>
      </c>
      <c r="F26" s="851">
        <f t="shared" si="1"/>
        <v>0</v>
      </c>
    </row>
    <row r="27" spans="1:6">
      <c r="A27" s="847" t="s">
        <v>659</v>
      </c>
      <c r="B27" s="848">
        <v>2953490</v>
      </c>
      <c r="C27" s="1039"/>
      <c r="D27" s="848">
        <f t="shared" si="0"/>
        <v>738372.5</v>
      </c>
      <c r="E27" s="848">
        <f>B27*25%</f>
        <v>738372.5</v>
      </c>
      <c r="F27" s="849">
        <f t="shared" si="1"/>
        <v>0</v>
      </c>
    </row>
    <row r="28" spans="1:6">
      <c r="A28" s="665" t="s">
        <v>1444</v>
      </c>
      <c r="B28" s="850">
        <v>2000500</v>
      </c>
      <c r="C28" s="1040"/>
      <c r="D28" s="850">
        <f t="shared" si="0"/>
        <v>500125</v>
      </c>
      <c r="E28" s="850">
        <f>B28*25%</f>
        <v>500125</v>
      </c>
      <c r="F28" s="851">
        <f t="shared" si="1"/>
        <v>0</v>
      </c>
    </row>
    <row r="29" spans="1:6">
      <c r="A29" s="847" t="s">
        <v>6</v>
      </c>
      <c r="B29" s="848">
        <v>1781095</v>
      </c>
      <c r="C29" s="1039"/>
      <c r="D29" s="848">
        <f t="shared" si="0"/>
        <v>445273.75</v>
      </c>
      <c r="E29" s="848">
        <f>B29*25%</f>
        <v>445273.75</v>
      </c>
      <c r="F29" s="849">
        <f t="shared" si="1"/>
        <v>0</v>
      </c>
    </row>
    <row r="30" spans="1:6">
      <c r="A30" s="665" t="s">
        <v>1959</v>
      </c>
      <c r="B30" s="850">
        <v>1705000</v>
      </c>
      <c r="C30" s="1040" t="s">
        <v>2279</v>
      </c>
      <c r="D30" s="850">
        <f t="shared" si="0"/>
        <v>426250</v>
      </c>
      <c r="E30" s="850">
        <v>348226</v>
      </c>
      <c r="F30" s="851">
        <f t="shared" si="1"/>
        <v>78024</v>
      </c>
    </row>
    <row r="31" spans="1:6">
      <c r="A31" s="847" t="s">
        <v>1975</v>
      </c>
      <c r="B31" s="848">
        <v>1266052</v>
      </c>
      <c r="C31" s="1039"/>
      <c r="D31" s="848">
        <f t="shared" si="0"/>
        <v>316513</v>
      </c>
      <c r="E31" s="848">
        <f>B31*25%</f>
        <v>316513</v>
      </c>
      <c r="F31" s="849">
        <f t="shared" si="1"/>
        <v>0</v>
      </c>
    </row>
    <row r="32" spans="1:6">
      <c r="A32" s="665" t="s">
        <v>268</v>
      </c>
      <c r="B32" s="850">
        <v>1118600</v>
      </c>
      <c r="C32" s="1040"/>
      <c r="D32" s="850">
        <f t="shared" si="0"/>
        <v>279650</v>
      </c>
      <c r="E32" s="850">
        <f t="shared" ref="E32:E39" si="3">B32*25%</f>
        <v>279650</v>
      </c>
      <c r="F32" s="851">
        <f t="shared" si="1"/>
        <v>0</v>
      </c>
    </row>
    <row r="33" spans="1:6">
      <c r="A33" s="847" t="s">
        <v>1978</v>
      </c>
      <c r="B33" s="848">
        <v>1035090</v>
      </c>
      <c r="C33" s="1039"/>
      <c r="D33" s="848">
        <f t="shared" si="0"/>
        <v>258772.5</v>
      </c>
      <c r="E33" s="848">
        <f t="shared" si="3"/>
        <v>258772.5</v>
      </c>
      <c r="F33" s="849">
        <f t="shared" si="1"/>
        <v>0</v>
      </c>
    </row>
    <row r="34" spans="1:6">
      <c r="A34" s="665" t="s">
        <v>1964</v>
      </c>
      <c r="B34" s="850">
        <v>1000000</v>
      </c>
      <c r="C34" s="1040"/>
      <c r="D34" s="850">
        <f t="shared" si="0"/>
        <v>250000</v>
      </c>
      <c r="E34" s="850">
        <f t="shared" si="3"/>
        <v>250000</v>
      </c>
      <c r="F34" s="851">
        <f t="shared" si="1"/>
        <v>0</v>
      </c>
    </row>
    <row r="35" spans="1:6">
      <c r="A35" s="847" t="s">
        <v>1974</v>
      </c>
      <c r="B35" s="848">
        <v>1000000</v>
      </c>
      <c r="C35" s="1039"/>
      <c r="D35" s="848">
        <f t="shared" si="0"/>
        <v>250000</v>
      </c>
      <c r="E35" s="848">
        <f t="shared" si="3"/>
        <v>250000</v>
      </c>
      <c r="F35" s="849">
        <f t="shared" si="1"/>
        <v>0</v>
      </c>
    </row>
    <row r="36" spans="1:6">
      <c r="A36" s="665" t="s">
        <v>1968</v>
      </c>
      <c r="B36" s="850">
        <v>873425</v>
      </c>
      <c r="C36" s="1040"/>
      <c r="D36" s="850">
        <f t="shared" si="0"/>
        <v>218356.25</v>
      </c>
      <c r="E36" s="850">
        <f t="shared" si="3"/>
        <v>218356.25</v>
      </c>
      <c r="F36" s="851">
        <f t="shared" si="1"/>
        <v>0</v>
      </c>
    </row>
    <row r="37" spans="1:6">
      <c r="A37" s="847" t="s">
        <v>1282</v>
      </c>
      <c r="B37" s="848">
        <v>827552</v>
      </c>
      <c r="C37" s="1039"/>
      <c r="D37" s="848">
        <f t="shared" si="0"/>
        <v>206888</v>
      </c>
      <c r="E37" s="848">
        <f t="shared" si="3"/>
        <v>206888</v>
      </c>
      <c r="F37" s="849">
        <f t="shared" si="1"/>
        <v>0</v>
      </c>
    </row>
    <row r="38" spans="1:6">
      <c r="A38" s="665" t="s">
        <v>1967</v>
      </c>
      <c r="B38" s="850">
        <v>752990</v>
      </c>
      <c r="C38" s="1040"/>
      <c r="D38" s="850">
        <f t="shared" si="0"/>
        <v>188247.5</v>
      </c>
      <c r="E38" s="850">
        <f t="shared" si="3"/>
        <v>188247.5</v>
      </c>
      <c r="F38" s="851">
        <f t="shared" si="1"/>
        <v>0</v>
      </c>
    </row>
    <row r="39" spans="1:6">
      <c r="A39" s="847" t="s">
        <v>1418</v>
      </c>
      <c r="B39" s="848">
        <v>664500</v>
      </c>
      <c r="C39" s="1039"/>
      <c r="D39" s="848">
        <f t="shared" si="0"/>
        <v>166125</v>
      </c>
      <c r="E39" s="848">
        <f t="shared" si="3"/>
        <v>166125</v>
      </c>
      <c r="F39" s="849">
        <f t="shared" si="1"/>
        <v>0</v>
      </c>
    </row>
    <row r="40" spans="1:6">
      <c r="A40" s="665" t="s">
        <v>1958</v>
      </c>
      <c r="B40" s="850">
        <v>606344</v>
      </c>
      <c r="C40" s="1040" t="s">
        <v>2284</v>
      </c>
      <c r="D40" s="850">
        <f t="shared" si="0"/>
        <v>151586</v>
      </c>
      <c r="E40" s="850">
        <f>90662+60924</f>
        <v>151586</v>
      </c>
      <c r="F40" s="851">
        <f t="shared" si="1"/>
        <v>0</v>
      </c>
    </row>
    <row r="41" spans="1:6">
      <c r="A41" s="847" t="s">
        <v>1421</v>
      </c>
      <c r="B41" s="848">
        <v>338400</v>
      </c>
      <c r="C41" s="1039"/>
      <c r="D41" s="848">
        <f t="shared" si="0"/>
        <v>84600</v>
      </c>
      <c r="E41" s="848">
        <f>B41*25%</f>
        <v>84600</v>
      </c>
      <c r="F41" s="849">
        <f t="shared" si="1"/>
        <v>0</v>
      </c>
    </row>
    <row r="42" spans="1:6">
      <c r="A42" s="665" t="s">
        <v>1971</v>
      </c>
      <c r="B42" s="850">
        <v>257188</v>
      </c>
      <c r="C42" s="1040"/>
      <c r="D42" s="850">
        <f t="shared" si="0"/>
        <v>64297</v>
      </c>
      <c r="E42" s="850">
        <f t="shared" ref="E42:E44" si="4">B42*25%</f>
        <v>64297</v>
      </c>
      <c r="F42" s="851">
        <f t="shared" si="1"/>
        <v>0</v>
      </c>
    </row>
    <row r="43" spans="1:6">
      <c r="A43" s="847" t="s">
        <v>1979</v>
      </c>
      <c r="B43" s="848">
        <v>162000</v>
      </c>
      <c r="C43" s="1039"/>
      <c r="D43" s="848">
        <f t="shared" si="0"/>
        <v>40500</v>
      </c>
      <c r="E43" s="848">
        <f t="shared" si="4"/>
        <v>40500</v>
      </c>
      <c r="F43" s="849">
        <f t="shared" si="1"/>
        <v>0</v>
      </c>
    </row>
    <row r="44" spans="1:6">
      <c r="A44" s="665" t="s">
        <v>1966</v>
      </c>
      <c r="B44" s="850">
        <v>157680</v>
      </c>
      <c r="C44" s="1040"/>
      <c r="D44" s="850">
        <f t="shared" si="0"/>
        <v>39420</v>
      </c>
      <c r="E44" s="850">
        <f t="shared" si="4"/>
        <v>39420</v>
      </c>
      <c r="F44" s="851">
        <f t="shared" si="1"/>
        <v>0</v>
      </c>
    </row>
    <row r="45" spans="1:6">
      <c r="A45" s="847" t="s">
        <v>1962</v>
      </c>
      <c r="B45" s="848">
        <v>111419</v>
      </c>
      <c r="C45" s="1039"/>
      <c r="D45" s="848">
        <f t="shared" si="0"/>
        <v>27854.75</v>
      </c>
      <c r="E45" s="848">
        <v>0</v>
      </c>
      <c r="F45" s="849">
        <f t="shared" si="1"/>
        <v>27854.75</v>
      </c>
    </row>
    <row r="46" spans="1:6">
      <c r="A46" s="665" t="s">
        <v>1965</v>
      </c>
      <c r="B46" s="850">
        <v>102000</v>
      </c>
      <c r="C46" s="1040"/>
      <c r="D46" s="850">
        <f t="shared" si="0"/>
        <v>25500</v>
      </c>
      <c r="E46" s="850">
        <f>B46*25%</f>
        <v>25500</v>
      </c>
      <c r="F46" s="851">
        <f t="shared" si="1"/>
        <v>0</v>
      </c>
    </row>
    <row r="47" spans="1:6">
      <c r="A47" s="847" t="s">
        <v>1972</v>
      </c>
      <c r="B47" s="848">
        <v>75200</v>
      </c>
      <c r="C47" s="1039"/>
      <c r="D47" s="848">
        <f t="shared" si="0"/>
        <v>18800</v>
      </c>
      <c r="E47" s="848">
        <f t="shared" ref="E47:E50" si="5">B47*25%</f>
        <v>18800</v>
      </c>
      <c r="F47" s="849">
        <f t="shared" si="1"/>
        <v>0</v>
      </c>
    </row>
    <row r="48" spans="1:6">
      <c r="A48" s="665" t="s">
        <v>1424</v>
      </c>
      <c r="B48" s="850">
        <v>35000</v>
      </c>
      <c r="C48" s="1040"/>
      <c r="D48" s="850">
        <f t="shared" si="0"/>
        <v>8750</v>
      </c>
      <c r="E48" s="850">
        <f t="shared" si="5"/>
        <v>8750</v>
      </c>
      <c r="F48" s="851">
        <f t="shared" si="1"/>
        <v>0</v>
      </c>
    </row>
    <row r="49" spans="1:6">
      <c r="A49" s="847" t="s">
        <v>1973</v>
      </c>
      <c r="B49" s="848">
        <v>31200</v>
      </c>
      <c r="C49" s="1039"/>
      <c r="D49" s="848">
        <f t="shared" si="0"/>
        <v>7800</v>
      </c>
      <c r="E49" s="848">
        <f t="shared" si="5"/>
        <v>7800</v>
      </c>
      <c r="F49" s="849">
        <f t="shared" si="1"/>
        <v>0</v>
      </c>
    </row>
    <row r="50" spans="1:6">
      <c r="A50" s="665" t="s">
        <v>1963</v>
      </c>
      <c r="B50" s="850">
        <v>20000</v>
      </c>
      <c r="C50" s="1040"/>
      <c r="D50" s="850">
        <f t="shared" si="0"/>
        <v>5000</v>
      </c>
      <c r="E50" s="850">
        <f t="shared" si="5"/>
        <v>5000</v>
      </c>
      <c r="F50" s="851">
        <f t="shared" si="1"/>
        <v>0</v>
      </c>
    </row>
    <row r="51" spans="1:6">
      <c r="A51" s="852" t="s">
        <v>185</v>
      </c>
      <c r="B51" s="853">
        <f>SUM(B3:B50)</f>
        <v>507125344</v>
      </c>
      <c r="C51" s="1041"/>
      <c r="D51" s="853">
        <f t="shared" ref="D51:F51" si="6">SUM(D3:D50)</f>
        <v>126781336</v>
      </c>
      <c r="E51" s="853">
        <f t="shared" si="6"/>
        <v>127310779.75</v>
      </c>
      <c r="F51" s="853">
        <f t="shared" si="6"/>
        <v>-529443.75</v>
      </c>
    </row>
    <row r="52" spans="1:6">
      <c r="A52" s="854"/>
      <c r="B52" s="855"/>
      <c r="C52" s="855"/>
      <c r="D52" s="855"/>
      <c r="E52" s="855"/>
      <c r="F52" s="855"/>
    </row>
    <row r="53" spans="1:6">
      <c r="A53" s="586"/>
      <c r="B53" s="855"/>
      <c r="C53" s="855"/>
      <c r="D53" s="855"/>
      <c r="E53" s="855"/>
      <c r="F53" s="855"/>
    </row>
  </sheetData>
  <autoFilter ref="A2:F51" xr:uid="{29D82196-9634-4775-83BC-1E0F3376367D}"/>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7f88e6-78a9-45ed-8fe7-62fcca885c4f">
      <Terms xmlns="http://schemas.microsoft.com/office/infopath/2007/PartnerControls"/>
    </lcf76f155ced4ddcb4097134ff3c332f>
    <TaxCatchAll xmlns="845a8edf-04ea-4a50-b3cf-c4ae7468a9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516B0761EB9645BCA7AEA3BB64B755" ma:contentTypeVersion="9" ma:contentTypeDescription="Create a new document." ma:contentTypeScope="" ma:versionID="7cda69fa3dae31044f090aa2d0c7d83c">
  <xsd:schema xmlns:xsd="http://www.w3.org/2001/XMLSchema" xmlns:xs="http://www.w3.org/2001/XMLSchema" xmlns:p="http://schemas.microsoft.com/office/2006/metadata/properties" xmlns:ns2="6a7f88e6-78a9-45ed-8fe7-62fcca885c4f" xmlns:ns3="845a8edf-04ea-4a50-b3cf-c4ae7468a948" targetNamespace="http://schemas.microsoft.com/office/2006/metadata/properties" ma:root="true" ma:fieldsID="9939c4d85085759084233cec9c681070" ns2:_="" ns3:_="">
    <xsd:import namespace="6a7f88e6-78a9-45ed-8fe7-62fcca885c4f"/>
    <xsd:import namespace="845a8edf-04ea-4a50-b3cf-c4ae7468a9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f88e6-78a9-45ed-8fe7-62fcca885c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403f3db-e408-45c5-af7e-c4f0667205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5a8edf-04ea-4a50-b3cf-c4ae7468a9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787f953-e4c6-4f4c-9464-b6e4af65aa1d}" ma:internalName="TaxCatchAll" ma:showField="CatchAllData" ma:web="845a8edf-04ea-4a50-b3cf-c4ae7468a9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C10276-19ED-4AAA-9FAE-0A2D8E044A2F}">
  <ds:schemaRefs>
    <ds:schemaRef ds:uri="http://schemas.microsoft.com/sharepoint/v3/contenttype/forms"/>
  </ds:schemaRefs>
</ds:datastoreItem>
</file>

<file path=customXml/itemProps2.xml><?xml version="1.0" encoding="utf-8"?>
<ds:datastoreItem xmlns:ds="http://schemas.openxmlformats.org/officeDocument/2006/customXml" ds:itemID="{06407F66-B66F-4505-934C-3AF49DA64488}">
  <ds:schemaRefs>
    <ds:schemaRef ds:uri="http://purl.org/dc/dcmitype/"/>
    <ds:schemaRef ds:uri="http://purl.org/dc/elements/1.1/"/>
    <ds:schemaRef ds:uri="http://schemas.openxmlformats.org/package/2006/metadata/core-properties"/>
    <ds:schemaRef ds:uri="http://schemas.microsoft.com/office/2006/documentManagement/types"/>
    <ds:schemaRef ds:uri="6a7f88e6-78a9-45ed-8fe7-62fcca885c4f"/>
    <ds:schemaRef ds:uri="http://schemas.microsoft.com/office/2006/metadata/properties"/>
    <ds:schemaRef ds:uri="http://www.w3.org/XML/1998/namespace"/>
    <ds:schemaRef ds:uri="http://schemas.microsoft.com/office/infopath/2007/PartnerControls"/>
    <ds:schemaRef ds:uri="845a8edf-04ea-4a50-b3cf-c4ae7468a948"/>
    <ds:schemaRef ds:uri="http://purl.org/dc/terms/"/>
  </ds:schemaRefs>
</ds:datastoreItem>
</file>

<file path=customXml/itemProps3.xml><?xml version="1.0" encoding="utf-8"?>
<ds:datastoreItem xmlns:ds="http://schemas.openxmlformats.org/officeDocument/2006/customXml" ds:itemID="{8C82D02E-D687-40FF-BB89-5EC8EC631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7f88e6-78a9-45ed-8fe7-62fcca885c4f"/>
    <ds:schemaRef ds:uri="845a8edf-04ea-4a50-b3cf-c4ae7468a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Liste des annexes</vt:lpstr>
      <vt:lpstr>Annexe 1</vt:lpstr>
      <vt:lpstr>Annexe 2 </vt:lpstr>
      <vt:lpstr>Annexe 3</vt:lpstr>
      <vt:lpstr>Annexe 4</vt:lpstr>
      <vt:lpstr>Annexe 5 </vt:lpstr>
      <vt:lpstr>Annexe 6</vt:lpstr>
      <vt:lpstr>Annexe 7</vt:lpstr>
      <vt:lpstr>Annexe 8</vt:lpstr>
      <vt:lpstr>Annexe 9</vt:lpstr>
      <vt:lpstr>Annexe 10-1 Pétrolier</vt:lpstr>
      <vt:lpstr>Annexe 10-2 Minier</vt:lpstr>
      <vt:lpstr>Annexe 11</vt:lpstr>
      <vt:lpstr>Annexe 12</vt:lpstr>
      <vt:lpstr>Annexe 13</vt:lpstr>
      <vt:lpstr>Annexe 14</vt:lpstr>
      <vt:lpstr>Annexe 15</vt:lpstr>
      <vt:lpstr>Annexe 16</vt:lpstr>
      <vt:lpstr>Annexe 17</vt:lpstr>
      <vt:lpstr>Annexe 18</vt:lpstr>
      <vt:lpstr>Annexe 19</vt:lpstr>
      <vt:lpstr>Annexe 20</vt:lpstr>
      <vt:lpstr>Annexe 21</vt:lpstr>
      <vt:lpstr>Annexe 22</vt:lpstr>
      <vt:lpstr>'Annexe 11'!_Toc1371754</vt:lpstr>
      <vt:lpstr>'Liste des annexes'!_Toc88231522</vt:lpstr>
      <vt:lpstr>'Annexe 20'!Print_Area</vt:lpstr>
      <vt:lpstr>'Annexe 3'!Print_Area</vt:lpstr>
      <vt:lpstr>'Annexe 15'!Print_Titles</vt:lpstr>
      <vt:lpstr>'Annexe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BDO</dc:creator>
  <cp:lastModifiedBy>Radhouane Bouzaiane</cp:lastModifiedBy>
  <dcterms:created xsi:type="dcterms:W3CDTF">2021-11-19T08:01:12Z</dcterms:created>
  <dcterms:modified xsi:type="dcterms:W3CDTF">2023-10-06T10:19:55Z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0x01010071516B0761EB9645BCA7AEA3BB64B755</vt:lpwstr>
  </property>
  <property fmtid="{D5CDD505-2E9C-101B-9397-08002B2CF9AE}" pid="3" name="MediaServiceImageTags">
    <vt:lpwstr/>
  </property>
</Properties>
</file>